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VB\REAL\BOC-KEUR\Team\Hans Kleefsman\Buitenruimte\1 Trainingsfaciliteiten\aanbesteding raamcontract\"/>
    </mc:Choice>
  </mc:AlternateContent>
  <xr:revisionPtr revIDLastSave="0" documentId="8_{FC69180E-7B7F-4439-BB9D-BE1F33629942}" xr6:coauthVersionLast="47" xr6:coauthVersionMax="47" xr10:uidLastSave="{00000000-0000-0000-0000-000000000000}"/>
  <bookViews>
    <workbookView xWindow="28680" yWindow="-120" windowWidth="29040" windowHeight="15720" firstSheet="1" activeTab="1" xr2:uid="{00000000-000D-0000-FFFF-FFFF00000000}"/>
  </bookViews>
  <sheets>
    <sheet name="Blad1" sheetId="1" r:id="rId1"/>
    <sheet name="2027" sheetId="2" r:id="rId2"/>
  </sheets>
  <definedNames>
    <definedName name="_xlnm._FilterDatabase" localSheetId="1" hidden="1">'2027'!$A$4:$F$4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3" i="2" l="1"/>
  <c r="F78" i="2"/>
  <c r="F111" i="2"/>
  <c r="F107" i="2"/>
  <c r="F108" i="2"/>
  <c r="F109" i="2"/>
  <c r="F110" i="2"/>
  <c r="F196" i="2"/>
  <c r="F157" i="2"/>
  <c r="F45" i="2"/>
  <c r="F44" i="2"/>
  <c r="F43" i="2"/>
  <c r="F42" i="2"/>
  <c r="F41" i="2"/>
  <c r="F40" i="2"/>
  <c r="F20" i="2"/>
  <c r="F430" i="2"/>
  <c r="F429" i="2"/>
  <c r="F428" i="2"/>
  <c r="F433" i="2"/>
  <c r="F434" i="2"/>
  <c r="F435" i="2"/>
  <c r="F447" i="2"/>
  <c r="F446" i="2"/>
  <c r="F445" i="2"/>
  <c r="F444" i="2"/>
  <c r="F443" i="2"/>
  <c r="F441" i="2"/>
  <c r="F440" i="2"/>
  <c r="F378" i="2"/>
  <c r="F379" i="2"/>
  <c r="F437" i="2"/>
  <c r="F436" i="2"/>
  <c r="F426" i="2"/>
  <c r="F425" i="2"/>
  <c r="F424" i="2"/>
  <c r="F423" i="2"/>
  <c r="F422" i="2"/>
  <c r="F420" i="2"/>
  <c r="F419" i="2"/>
  <c r="F417" i="2"/>
  <c r="F416" i="2"/>
  <c r="F415" i="2"/>
  <c r="F414" i="2"/>
  <c r="F412" i="2"/>
  <c r="F411" i="2"/>
  <c r="F409" i="2"/>
  <c r="F408" i="2"/>
  <c r="F407" i="2"/>
  <c r="F406" i="2"/>
  <c r="F405" i="2"/>
  <c r="F404" i="2"/>
  <c r="F403" i="2"/>
  <c r="F401" i="2"/>
  <c r="F400" i="2"/>
  <c r="F399" i="2"/>
  <c r="F398" i="2"/>
  <c r="F397" i="2"/>
  <c r="F396" i="2"/>
  <c r="F395" i="2"/>
  <c r="F393" i="2"/>
  <c r="F392" i="2"/>
  <c r="F391" i="2"/>
  <c r="F390" i="2"/>
  <c r="F389" i="2"/>
  <c r="F388" i="2"/>
  <c r="F386" i="2"/>
  <c r="F385" i="2"/>
  <c r="F384" i="2"/>
  <c r="F383" i="2"/>
  <c r="F382" i="2"/>
  <c r="F381" i="2"/>
  <c r="F377" i="2"/>
  <c r="F376" i="2"/>
  <c r="F375" i="2"/>
  <c r="F374" i="2"/>
  <c r="F373" i="2"/>
  <c r="F372" i="2"/>
  <c r="F370" i="2"/>
  <c r="F369" i="2"/>
  <c r="F368" i="2"/>
  <c r="F367" i="2"/>
  <c r="F366" i="2"/>
  <c r="F359" i="2"/>
  <c r="F360" i="2"/>
  <c r="F361" i="2"/>
  <c r="F362" i="2"/>
  <c r="F363" i="2"/>
  <c r="F364" i="2"/>
  <c r="F356" i="2"/>
  <c r="F351" i="2"/>
  <c r="F352" i="2"/>
  <c r="F353" i="2"/>
  <c r="F354" i="2"/>
  <c r="F355" i="2"/>
  <c r="F358" i="2"/>
  <c r="F330" i="2"/>
  <c r="F322" i="2"/>
  <c r="F323" i="2"/>
  <c r="F324" i="2"/>
  <c r="F348" i="2"/>
  <c r="F346" i="2"/>
  <c r="F345" i="2"/>
  <c r="F343" i="2"/>
  <c r="F342" i="2"/>
  <c r="F340" i="2"/>
  <c r="F338" i="2"/>
  <c r="F337" i="2"/>
  <c r="F332" i="2"/>
  <c r="F329" i="2"/>
  <c r="F328" i="2"/>
  <c r="F326" i="2"/>
  <c r="F320" i="2"/>
  <c r="F319" i="2"/>
  <c r="F317" i="2"/>
  <c r="F315" i="2"/>
  <c r="F307" i="2"/>
  <c r="F308" i="2"/>
  <c r="F267" i="2"/>
  <c r="F268" i="2"/>
  <c r="F269" i="2"/>
  <c r="F251" i="2"/>
  <c r="F252" i="2"/>
  <c r="F259" i="2"/>
  <c r="F260" i="2"/>
  <c r="F258" i="2"/>
  <c r="F257" i="2"/>
  <c r="F256" i="2"/>
  <c r="F303" i="2"/>
  <c r="F302" i="2"/>
  <c r="F313" i="2"/>
  <c r="F312" i="2"/>
  <c r="F311" i="2"/>
  <c r="F309" i="2"/>
  <c r="F306" i="2"/>
  <c r="F300" i="2"/>
  <c r="F299" i="2"/>
  <c r="F297" i="2"/>
  <c r="F296" i="2"/>
  <c r="F294" i="2"/>
  <c r="F293" i="2"/>
  <c r="F292" i="2"/>
  <c r="F291" i="2"/>
  <c r="F289" i="2"/>
  <c r="F288" i="2"/>
  <c r="F287" i="2"/>
  <c r="F285" i="2"/>
  <c r="F284" i="2"/>
  <c r="F282" i="2"/>
  <c r="F281" i="2"/>
  <c r="F279" i="2"/>
  <c r="F276" i="2"/>
  <c r="F275" i="2"/>
  <c r="F273" i="2"/>
  <c r="F272" i="2"/>
  <c r="F271" i="2"/>
  <c r="F266" i="2"/>
  <c r="F265" i="2"/>
  <c r="F264" i="2"/>
  <c r="F263" i="2"/>
  <c r="F262" i="2"/>
  <c r="F254" i="2"/>
  <c r="F253" i="2"/>
  <c r="F250" i="2"/>
  <c r="F249" i="2"/>
  <c r="F244" i="2"/>
  <c r="F243" i="2"/>
  <c r="F242" i="2"/>
  <c r="F241" i="2"/>
  <c r="F240" i="2"/>
  <c r="F239" i="2"/>
  <c r="F237" i="2"/>
  <c r="F236" i="2"/>
  <c r="F245" i="2"/>
  <c r="F246" i="2"/>
  <c r="F233" i="2"/>
  <c r="F232" i="2"/>
  <c r="F231" i="2"/>
  <c r="F229" i="2"/>
  <c r="F228" i="2"/>
  <c r="F227" i="2"/>
  <c r="F226" i="2"/>
  <c r="F225" i="2"/>
  <c r="F224" i="2"/>
  <c r="F223" i="2"/>
  <c r="F222" i="2"/>
  <c r="F221" i="2"/>
  <c r="F219" i="2"/>
  <c r="F218" i="2"/>
  <c r="F217" i="2"/>
  <c r="F216" i="2"/>
  <c r="F215" i="2"/>
  <c r="F214" i="2"/>
  <c r="F213" i="2"/>
  <c r="F211" i="2"/>
  <c r="F210" i="2"/>
  <c r="F209" i="2"/>
  <c r="F208" i="2"/>
  <c r="F207" i="2"/>
  <c r="F205" i="2"/>
  <c r="F204" i="2"/>
  <c r="F203" i="2"/>
  <c r="F202" i="2"/>
  <c r="F201" i="2"/>
  <c r="F199" i="2"/>
  <c r="F198" i="2"/>
  <c r="F197" i="2"/>
  <c r="F195" i="2"/>
  <c r="F158" i="2"/>
  <c r="F159" i="2"/>
  <c r="F160" i="2"/>
  <c r="F162" i="2"/>
  <c r="F163" i="2"/>
  <c r="F164" i="2"/>
  <c r="F165" i="2"/>
  <c r="F166" i="2"/>
  <c r="F168" i="2"/>
  <c r="F169" i="2"/>
  <c r="F170" i="2"/>
  <c r="F171" i="2"/>
  <c r="F172" i="2"/>
  <c r="F174" i="2"/>
  <c r="F175" i="2"/>
  <c r="F176" i="2"/>
  <c r="F177" i="2"/>
  <c r="F178" i="2"/>
  <c r="F179" i="2"/>
  <c r="F180" i="2"/>
  <c r="F182" i="2"/>
  <c r="F183" i="2"/>
  <c r="F184" i="2"/>
  <c r="F185" i="2"/>
  <c r="F186" i="2"/>
  <c r="F187" i="2"/>
  <c r="F188" i="2"/>
  <c r="F190" i="2"/>
  <c r="F191" i="2"/>
  <c r="F192" i="2"/>
  <c r="F304" i="2"/>
  <c r="F13" i="2" l="1"/>
  <c r="F80" i="2"/>
  <c r="F82" i="2"/>
  <c r="F83" i="2"/>
  <c r="F85" i="2"/>
  <c r="F86" i="2"/>
  <c r="F71" i="2"/>
  <c r="F72" i="2"/>
  <c r="F74" i="2"/>
  <c r="F75" i="2"/>
  <c r="F76" i="2"/>
  <c r="F70" i="2"/>
  <c r="F69" i="2"/>
  <c r="F68" i="2"/>
  <c r="F66" i="2"/>
  <c r="F65" i="2"/>
  <c r="F64" i="2"/>
  <c r="F47" i="2"/>
  <c r="F48" i="2"/>
  <c r="F49" i="2"/>
  <c r="F50" i="2"/>
  <c r="F51" i="2"/>
  <c r="F52" i="2"/>
  <c r="F53" i="2"/>
  <c r="F54" i="2"/>
  <c r="F55" i="2"/>
  <c r="F153" i="2"/>
  <c r="F152" i="2"/>
  <c r="F151" i="2"/>
  <c r="F149" i="2"/>
  <c r="F148" i="2"/>
  <c r="F147" i="2"/>
  <c r="F146" i="2"/>
  <c r="F145" i="2"/>
  <c r="F38" i="2"/>
  <c r="F37" i="2"/>
  <c r="F39" i="2"/>
  <c r="F56" i="2"/>
  <c r="F57" i="2"/>
  <c r="F58" i="2"/>
  <c r="F17" i="2"/>
  <c r="F18" i="2"/>
  <c r="F21" i="2"/>
  <c r="F23" i="2"/>
  <c r="F25" i="2"/>
  <c r="F26" i="2"/>
  <c r="F27" i="2"/>
  <c r="F28" i="2"/>
  <c r="F29" i="2"/>
  <c r="F30" i="2"/>
  <c r="F31" i="2"/>
  <c r="F32" i="2"/>
  <c r="F33" i="2"/>
  <c r="F34" i="2"/>
  <c r="F59" i="2"/>
  <c r="F60" i="2"/>
  <c r="F61" i="2"/>
  <c r="F16" i="2"/>
  <c r="F14" i="2"/>
  <c r="F12" i="2"/>
  <c r="F11" i="2"/>
  <c r="F10" i="2"/>
  <c r="F9" i="2"/>
  <c r="F8" i="2"/>
  <c r="F7" i="2"/>
  <c r="F114" i="2"/>
  <c r="F113" i="2"/>
  <c r="F106" i="2"/>
  <c r="F104" i="2"/>
  <c r="F103" i="2"/>
  <c r="F102" i="2"/>
  <c r="F101" i="2"/>
  <c r="F100" i="2"/>
  <c r="F99" i="2"/>
  <c r="F98" i="2"/>
  <c r="F96" i="2"/>
  <c r="F95" i="2"/>
  <c r="F94" i="2"/>
  <c r="F93" i="2"/>
  <c r="F91" i="2"/>
  <c r="F90" i="2"/>
  <c r="F89" i="2"/>
  <c r="F117" i="2"/>
  <c r="F118" i="2"/>
  <c r="F119" i="2"/>
  <c r="F120" i="2"/>
  <c r="F122" i="2"/>
  <c r="F123" i="2"/>
  <c r="F124" i="2"/>
  <c r="F125" i="2"/>
  <c r="F126" i="2"/>
  <c r="F128" i="2"/>
  <c r="F129" i="2"/>
  <c r="F130" i="2"/>
  <c r="F131" i="2"/>
  <c r="F132" i="2"/>
  <c r="F133" i="2"/>
  <c r="F135" i="2"/>
  <c r="F136" i="2"/>
  <c r="F137" i="2"/>
  <c r="F138" i="2"/>
  <c r="F139" i="2"/>
  <c r="F140" i="2"/>
  <c r="F141" i="2"/>
  <c r="F142" i="2"/>
  <c r="F143" i="2"/>
  <c r="F156" i="2"/>
  <c r="F450" i="2" l="1"/>
  <c r="A128" i="1"/>
  <c r="A129" i="1" s="1"/>
  <c r="A130" i="1" s="1"/>
  <c r="A131" i="1" s="1"/>
  <c r="A132" i="1" s="1"/>
  <c r="A133" i="1" s="1"/>
  <c r="A134" i="1" s="1"/>
  <c r="A135" i="1" s="1"/>
  <c r="A136" i="1" s="1"/>
  <c r="B124" i="1"/>
  <c r="B123" i="1"/>
  <c r="B122" i="1"/>
  <c r="B121" i="1"/>
  <c r="M124" i="1"/>
  <c r="K124" i="1"/>
  <c r="I124" i="1"/>
  <c r="G124" i="1"/>
  <c r="M123" i="1"/>
  <c r="K123" i="1"/>
  <c r="I123" i="1"/>
  <c r="G123" i="1"/>
  <c r="M122" i="1"/>
  <c r="K122" i="1"/>
  <c r="I122" i="1"/>
  <c r="G122" i="1"/>
  <c r="M121" i="1"/>
  <c r="K121" i="1"/>
  <c r="I121" i="1"/>
  <c r="G121" i="1"/>
  <c r="M262" i="1" l="1"/>
  <c r="K262" i="1"/>
  <c r="I262" i="1"/>
  <c r="G262" i="1"/>
  <c r="M261" i="1"/>
  <c r="K261" i="1"/>
  <c r="I261" i="1"/>
  <c r="G261" i="1"/>
  <c r="M260" i="1"/>
  <c r="K260" i="1"/>
  <c r="I260" i="1"/>
  <c r="G260" i="1"/>
  <c r="M259" i="1"/>
  <c r="K259" i="1"/>
  <c r="I259" i="1"/>
  <c r="G259" i="1"/>
  <c r="M258" i="1"/>
  <c r="K258" i="1"/>
  <c r="I258" i="1"/>
  <c r="G258" i="1"/>
  <c r="M256" i="1"/>
  <c r="K256" i="1"/>
  <c r="I256" i="1"/>
  <c r="G256" i="1"/>
  <c r="M255" i="1"/>
  <c r="K255" i="1"/>
  <c r="I255" i="1"/>
  <c r="G255" i="1"/>
  <c r="L253" i="1"/>
  <c r="M253" i="1" s="1"/>
  <c r="J253" i="1"/>
  <c r="K253" i="1" s="1"/>
  <c r="H253" i="1"/>
  <c r="I253" i="1" s="1"/>
  <c r="G253" i="1"/>
  <c r="L252" i="1"/>
  <c r="M252" i="1" s="1"/>
  <c r="J252" i="1"/>
  <c r="K252" i="1" s="1"/>
  <c r="H252" i="1"/>
  <c r="I252" i="1" s="1"/>
  <c r="G252" i="1"/>
  <c r="L251" i="1"/>
  <c r="M251" i="1" s="1"/>
  <c r="J251" i="1"/>
  <c r="K251" i="1" s="1"/>
  <c r="H251" i="1"/>
  <c r="I251" i="1" s="1"/>
  <c r="G251" i="1"/>
  <c r="L250" i="1"/>
  <c r="M250" i="1" s="1"/>
  <c r="J250" i="1"/>
  <c r="K250" i="1" s="1"/>
  <c r="H250" i="1"/>
  <c r="I250" i="1" s="1"/>
  <c r="G250" i="1"/>
  <c r="L249" i="1"/>
  <c r="M249" i="1" s="1"/>
  <c r="J249" i="1"/>
  <c r="K249" i="1" s="1"/>
  <c r="H249" i="1"/>
  <c r="I249" i="1" s="1"/>
  <c r="G249" i="1"/>
  <c r="M247" i="1"/>
  <c r="K247" i="1"/>
  <c r="I247" i="1"/>
  <c r="G247" i="1"/>
  <c r="M246" i="1"/>
  <c r="K246" i="1"/>
  <c r="I246" i="1"/>
  <c r="G246" i="1"/>
  <c r="M245" i="1"/>
  <c r="K245" i="1"/>
  <c r="I245" i="1"/>
  <c r="G245" i="1"/>
  <c r="M243" i="1"/>
  <c r="K243" i="1"/>
  <c r="I243" i="1"/>
  <c r="G243" i="1"/>
  <c r="M242" i="1"/>
  <c r="K242" i="1"/>
  <c r="I242" i="1"/>
  <c r="G242" i="1"/>
  <c r="M241" i="1"/>
  <c r="K241" i="1"/>
  <c r="I241" i="1"/>
  <c r="G241" i="1"/>
  <c r="M240" i="1"/>
  <c r="K240" i="1"/>
  <c r="I240" i="1"/>
  <c r="G240" i="1"/>
  <c r="M239" i="1"/>
  <c r="K239" i="1"/>
  <c r="I239" i="1"/>
  <c r="G239" i="1"/>
  <c r="M238" i="1"/>
  <c r="K238" i="1"/>
  <c r="I238" i="1"/>
  <c r="G238" i="1"/>
  <c r="M237" i="1"/>
  <c r="K237" i="1"/>
  <c r="I237" i="1"/>
  <c r="G237" i="1"/>
  <c r="M236" i="1"/>
  <c r="K236" i="1"/>
  <c r="I236" i="1"/>
  <c r="G236" i="1"/>
  <c r="M235" i="1"/>
  <c r="K235" i="1"/>
  <c r="I235" i="1"/>
  <c r="G235" i="1"/>
  <c r="M233" i="1"/>
  <c r="K233" i="1"/>
  <c r="I233" i="1"/>
  <c r="G233" i="1"/>
  <c r="M232" i="1"/>
  <c r="K232" i="1"/>
  <c r="I232" i="1"/>
  <c r="G232" i="1"/>
  <c r="M231" i="1"/>
  <c r="K231" i="1"/>
  <c r="I231" i="1"/>
  <c r="G231" i="1"/>
  <c r="M230" i="1"/>
  <c r="K230" i="1"/>
  <c r="I230" i="1"/>
  <c r="G230" i="1"/>
  <c r="M229" i="1"/>
  <c r="K229" i="1"/>
  <c r="I229" i="1"/>
  <c r="G229" i="1"/>
  <c r="M228" i="1"/>
  <c r="K228" i="1"/>
  <c r="I228" i="1"/>
  <c r="G228" i="1"/>
  <c r="M227" i="1"/>
  <c r="K227" i="1"/>
  <c r="I227" i="1"/>
  <c r="G227" i="1"/>
  <c r="M226" i="1"/>
  <c r="K226" i="1"/>
  <c r="I226" i="1"/>
  <c r="G226" i="1"/>
  <c r="M225" i="1"/>
  <c r="K225" i="1"/>
  <c r="I225" i="1"/>
  <c r="G225" i="1"/>
  <c r="M224" i="1"/>
  <c r="K224" i="1"/>
  <c r="I224" i="1"/>
  <c r="G224" i="1"/>
  <c r="M223" i="1"/>
  <c r="K223" i="1"/>
  <c r="I223" i="1"/>
  <c r="G223" i="1"/>
  <c r="M222" i="1"/>
  <c r="K222" i="1"/>
  <c r="I222" i="1"/>
  <c r="G222" i="1"/>
  <c r="M221" i="1"/>
  <c r="K221" i="1"/>
  <c r="I221" i="1"/>
  <c r="G221" i="1"/>
  <c r="M220" i="1"/>
  <c r="K220" i="1"/>
  <c r="I220" i="1"/>
  <c r="G220" i="1"/>
  <c r="M219" i="1"/>
  <c r="K219" i="1"/>
  <c r="I219" i="1"/>
  <c r="G219" i="1"/>
  <c r="M218" i="1"/>
  <c r="K218" i="1"/>
  <c r="I218" i="1"/>
  <c r="G218" i="1"/>
  <c r="M217" i="1"/>
  <c r="K217" i="1"/>
  <c r="I217" i="1"/>
  <c r="G217" i="1"/>
  <c r="M216" i="1"/>
  <c r="K216" i="1"/>
  <c r="I216" i="1"/>
  <c r="G216" i="1"/>
  <c r="M215" i="1"/>
  <c r="K215" i="1"/>
  <c r="I215" i="1"/>
  <c r="G215" i="1"/>
  <c r="M214" i="1"/>
  <c r="K214" i="1"/>
  <c r="I214" i="1"/>
  <c r="G214" i="1"/>
  <c r="M211" i="1"/>
  <c r="K211" i="1"/>
  <c r="I211" i="1"/>
  <c r="G211" i="1"/>
  <c r="M210" i="1"/>
  <c r="K210" i="1"/>
  <c r="I210" i="1"/>
  <c r="G210" i="1"/>
  <c r="M209" i="1"/>
  <c r="K209" i="1"/>
  <c r="I209" i="1"/>
  <c r="G209" i="1"/>
  <c r="M208" i="1"/>
  <c r="K208" i="1"/>
  <c r="I208" i="1"/>
  <c r="G208" i="1"/>
  <c r="M207" i="1"/>
  <c r="K207" i="1"/>
  <c r="H207" i="1"/>
  <c r="I207" i="1" s="1"/>
  <c r="G207" i="1"/>
  <c r="M206" i="1"/>
  <c r="K206" i="1"/>
  <c r="I206" i="1"/>
  <c r="G206" i="1"/>
  <c r="M205" i="1"/>
  <c r="K205" i="1"/>
  <c r="H205" i="1"/>
  <c r="I205" i="1" s="1"/>
  <c r="G205" i="1"/>
  <c r="M204" i="1"/>
  <c r="K204" i="1"/>
  <c r="I204" i="1"/>
  <c r="G204" i="1"/>
  <c r="M203" i="1"/>
  <c r="K203" i="1"/>
  <c r="H203" i="1"/>
  <c r="I203" i="1" s="1"/>
  <c r="G203" i="1"/>
  <c r="M202" i="1"/>
  <c r="K202" i="1"/>
  <c r="I202" i="1"/>
  <c r="G202" i="1"/>
  <c r="M201" i="1"/>
  <c r="K201" i="1"/>
  <c r="I201" i="1"/>
  <c r="G201" i="1"/>
  <c r="M200" i="1"/>
  <c r="K200" i="1"/>
  <c r="H200" i="1"/>
  <c r="I200" i="1" s="1"/>
  <c r="G200" i="1"/>
  <c r="M199" i="1"/>
  <c r="K199" i="1"/>
  <c r="H199" i="1"/>
  <c r="I199" i="1" s="1"/>
  <c r="G199" i="1"/>
  <c r="M196" i="1"/>
  <c r="K196" i="1"/>
  <c r="I196" i="1"/>
  <c r="G196" i="1"/>
  <c r="M195" i="1"/>
  <c r="K195" i="1"/>
  <c r="I195" i="1"/>
  <c r="G195" i="1"/>
  <c r="M194" i="1"/>
  <c r="K194" i="1"/>
  <c r="I194" i="1"/>
  <c r="G194" i="1"/>
  <c r="M193" i="1"/>
  <c r="K193" i="1"/>
  <c r="I193" i="1"/>
  <c r="G193" i="1"/>
  <c r="F191" i="1"/>
  <c r="I191" i="1" s="1"/>
  <c r="F190" i="1"/>
  <c r="M190" i="1" s="1"/>
  <c r="F189" i="1"/>
  <c r="M189" i="1" s="1"/>
  <c r="M187" i="1"/>
  <c r="K187" i="1"/>
  <c r="I187" i="1"/>
  <c r="G187" i="1"/>
  <c r="M186" i="1"/>
  <c r="K186" i="1"/>
  <c r="I186" i="1"/>
  <c r="G186" i="1"/>
  <c r="M185" i="1"/>
  <c r="K185" i="1"/>
  <c r="I185" i="1"/>
  <c r="G185" i="1"/>
  <c r="M184" i="1"/>
  <c r="K184" i="1"/>
  <c r="I184" i="1"/>
  <c r="G184" i="1"/>
  <c r="M183" i="1"/>
  <c r="K183" i="1"/>
  <c r="I183" i="1"/>
  <c r="G183" i="1"/>
  <c r="M182" i="1"/>
  <c r="K182" i="1"/>
  <c r="I182" i="1"/>
  <c r="G182" i="1"/>
  <c r="M180" i="1"/>
  <c r="K180" i="1"/>
  <c r="I180" i="1"/>
  <c r="G180" i="1"/>
  <c r="L178" i="1"/>
  <c r="M178" i="1" s="1"/>
  <c r="J178" i="1"/>
  <c r="K178" i="1" s="1"/>
  <c r="H178" i="1"/>
  <c r="I178" i="1" s="1"/>
  <c r="E178" i="1"/>
  <c r="G178" i="1" s="1"/>
  <c r="E174" i="1"/>
  <c r="G173" i="1"/>
  <c r="I173" i="1" s="1"/>
  <c r="K173" i="1" s="1"/>
  <c r="M173" i="1" s="1"/>
  <c r="G172" i="1"/>
  <c r="I172" i="1" s="1"/>
  <c r="K172" i="1" s="1"/>
  <c r="M172" i="1" s="1"/>
  <c r="G171" i="1"/>
  <c r="I171" i="1" s="1"/>
  <c r="K171" i="1" s="1"/>
  <c r="M171" i="1" s="1"/>
  <c r="G170" i="1"/>
  <c r="I170" i="1" s="1"/>
  <c r="K170" i="1" s="1"/>
  <c r="M170" i="1" s="1"/>
  <c r="G169" i="1"/>
  <c r="I169" i="1" s="1"/>
  <c r="K169" i="1" s="1"/>
  <c r="M169" i="1" s="1"/>
  <c r="G168" i="1"/>
  <c r="I168" i="1" s="1"/>
  <c r="K168" i="1" s="1"/>
  <c r="M168" i="1" s="1"/>
  <c r="G167" i="1"/>
  <c r="I167" i="1" s="1"/>
  <c r="K167" i="1" s="1"/>
  <c r="M167" i="1" s="1"/>
  <c r="G166" i="1"/>
  <c r="I166" i="1" s="1"/>
  <c r="K166" i="1" s="1"/>
  <c r="M166" i="1" s="1"/>
  <c r="G165" i="1"/>
  <c r="I165" i="1" s="1"/>
  <c r="K165" i="1" s="1"/>
  <c r="M165" i="1" s="1"/>
  <c r="G164" i="1"/>
  <c r="M162" i="1"/>
  <c r="K162" i="1"/>
  <c r="I162" i="1"/>
  <c r="G162" i="1"/>
  <c r="M161" i="1"/>
  <c r="K161" i="1"/>
  <c r="I161" i="1"/>
  <c r="G161" i="1"/>
  <c r="M160" i="1"/>
  <c r="K160" i="1"/>
  <c r="I160" i="1"/>
  <c r="G160" i="1"/>
  <c r="M159" i="1"/>
  <c r="K159" i="1"/>
  <c r="I159" i="1"/>
  <c r="G159" i="1"/>
  <c r="M157" i="1"/>
  <c r="K157" i="1"/>
  <c r="I157" i="1"/>
  <c r="G157" i="1"/>
  <c r="M156" i="1"/>
  <c r="K156" i="1"/>
  <c r="I156" i="1"/>
  <c r="G156" i="1"/>
  <c r="M155" i="1"/>
  <c r="K155" i="1"/>
  <c r="I155" i="1"/>
  <c r="G155" i="1"/>
  <c r="M154" i="1"/>
  <c r="K154" i="1"/>
  <c r="I154" i="1"/>
  <c r="G154" i="1"/>
  <c r="M150" i="1"/>
  <c r="K150" i="1"/>
  <c r="I150" i="1"/>
  <c r="G150" i="1"/>
  <c r="L148" i="1"/>
  <c r="M148" i="1" s="1"/>
  <c r="J148" i="1"/>
  <c r="K148" i="1" s="1"/>
  <c r="H148" i="1"/>
  <c r="I148" i="1" s="1"/>
  <c r="G148" i="1"/>
  <c r="L147" i="1"/>
  <c r="M147" i="1" s="1"/>
  <c r="J147" i="1"/>
  <c r="K147" i="1" s="1"/>
  <c r="H147" i="1"/>
  <c r="I147" i="1" s="1"/>
  <c r="G147" i="1"/>
  <c r="L146" i="1"/>
  <c r="M146" i="1" s="1"/>
  <c r="J146" i="1"/>
  <c r="K146" i="1" s="1"/>
  <c r="H146" i="1"/>
  <c r="I146" i="1" s="1"/>
  <c r="G146" i="1"/>
  <c r="L145" i="1"/>
  <c r="M145" i="1" s="1"/>
  <c r="J145" i="1"/>
  <c r="K145" i="1" s="1"/>
  <c r="H145" i="1"/>
  <c r="I145" i="1" s="1"/>
  <c r="G145" i="1"/>
  <c r="M142" i="1"/>
  <c r="K142" i="1"/>
  <c r="I142" i="1"/>
  <c r="G142" i="1"/>
  <c r="M140" i="1"/>
  <c r="K140" i="1"/>
  <c r="I140" i="1"/>
  <c r="G140" i="1"/>
  <c r="M139" i="1"/>
  <c r="K139" i="1"/>
  <c r="I139" i="1"/>
  <c r="G139" i="1"/>
  <c r="M138" i="1"/>
  <c r="K138" i="1"/>
  <c r="I138" i="1"/>
  <c r="G138" i="1"/>
  <c r="M137" i="1"/>
  <c r="K137" i="1"/>
  <c r="I137" i="1"/>
  <c r="G137" i="1"/>
  <c r="M136" i="1"/>
  <c r="K136" i="1"/>
  <c r="I136" i="1"/>
  <c r="G136" i="1"/>
  <c r="M135" i="1"/>
  <c r="K135" i="1"/>
  <c r="I135" i="1"/>
  <c r="G135" i="1"/>
  <c r="M134" i="1"/>
  <c r="K134" i="1"/>
  <c r="I134" i="1"/>
  <c r="G134" i="1"/>
  <c r="M133" i="1"/>
  <c r="K133" i="1"/>
  <c r="I133" i="1"/>
  <c r="G133" i="1"/>
  <c r="M132" i="1"/>
  <c r="K132" i="1"/>
  <c r="I132" i="1"/>
  <c r="G132" i="1"/>
  <c r="M131" i="1"/>
  <c r="K131" i="1"/>
  <c r="I131" i="1"/>
  <c r="G131" i="1"/>
  <c r="M130" i="1"/>
  <c r="K130" i="1"/>
  <c r="I130" i="1"/>
  <c r="G130" i="1"/>
  <c r="M129" i="1"/>
  <c r="K129" i="1"/>
  <c r="I129" i="1"/>
  <c r="G129" i="1"/>
  <c r="M128" i="1"/>
  <c r="K128" i="1"/>
  <c r="I128" i="1"/>
  <c r="G128" i="1"/>
  <c r="M127" i="1"/>
  <c r="K127" i="1"/>
  <c r="I127" i="1"/>
  <c r="G127" i="1"/>
  <c r="M119" i="1"/>
  <c r="K119" i="1"/>
  <c r="I119" i="1"/>
  <c r="G119" i="1"/>
  <c r="M118" i="1"/>
  <c r="K118" i="1"/>
  <c r="I118" i="1"/>
  <c r="G118" i="1"/>
  <c r="M117" i="1"/>
  <c r="K117" i="1"/>
  <c r="I117" i="1"/>
  <c r="G117" i="1"/>
  <c r="M116" i="1"/>
  <c r="K116" i="1"/>
  <c r="I116" i="1"/>
  <c r="G116" i="1"/>
  <c r="K113" i="1"/>
  <c r="I113" i="1"/>
  <c r="M112" i="1"/>
  <c r="I111" i="1"/>
  <c r="G111" i="1"/>
  <c r="M111" i="1"/>
  <c r="K110" i="1"/>
  <c r="I110" i="1"/>
  <c r="G110" i="1"/>
  <c r="M110" i="1"/>
  <c r="M109" i="1"/>
  <c r="K109" i="1"/>
  <c r="I109" i="1"/>
  <c r="G109" i="1"/>
  <c r="M108" i="1"/>
  <c r="K108" i="1"/>
  <c r="I108" i="1"/>
  <c r="G108" i="1"/>
  <c r="M107" i="1"/>
  <c r="K107" i="1"/>
  <c r="I107" i="1"/>
  <c r="G107" i="1"/>
  <c r="M106" i="1"/>
  <c r="K106" i="1"/>
  <c r="I106" i="1"/>
  <c r="G106" i="1"/>
  <c r="M105" i="1"/>
  <c r="K105" i="1"/>
  <c r="I105" i="1"/>
  <c r="G105" i="1"/>
  <c r="M104" i="1"/>
  <c r="K104" i="1"/>
  <c r="I104" i="1"/>
  <c r="G104" i="1"/>
  <c r="M103" i="1"/>
  <c r="K103" i="1"/>
  <c r="I103" i="1"/>
  <c r="G103" i="1"/>
  <c r="M102" i="1"/>
  <c r="K102" i="1"/>
  <c r="I102" i="1"/>
  <c r="G102" i="1"/>
  <c r="M101" i="1"/>
  <c r="K101" i="1"/>
  <c r="I101" i="1"/>
  <c r="G101" i="1"/>
  <c r="M100" i="1"/>
  <c r="K100" i="1"/>
  <c r="I100" i="1"/>
  <c r="G100" i="1"/>
  <c r="M99" i="1"/>
  <c r="K99" i="1"/>
  <c r="I99" i="1"/>
  <c r="G99" i="1"/>
  <c r="M98" i="1"/>
  <c r="K98" i="1"/>
  <c r="I98" i="1"/>
  <c r="G98" i="1"/>
  <c r="M97" i="1"/>
  <c r="K97" i="1"/>
  <c r="I97" i="1"/>
  <c r="G97" i="1"/>
  <c r="M96" i="1"/>
  <c r="K96" i="1"/>
  <c r="I96" i="1"/>
  <c r="G96" i="1"/>
  <c r="M95" i="1"/>
  <c r="K95" i="1"/>
  <c r="I95" i="1"/>
  <c r="G95" i="1"/>
  <c r="M94" i="1"/>
  <c r="K94" i="1"/>
  <c r="I94" i="1"/>
  <c r="G94" i="1"/>
  <c r="M93" i="1"/>
  <c r="K93" i="1"/>
  <c r="I93" i="1"/>
  <c r="G93" i="1"/>
  <c r="M92" i="1"/>
  <c r="K92" i="1"/>
  <c r="I92" i="1"/>
  <c r="G92" i="1"/>
  <c r="K91" i="1"/>
  <c r="I91" i="1"/>
  <c r="M90" i="1"/>
  <c r="I89" i="1"/>
  <c r="G89" i="1"/>
  <c r="M89" i="1"/>
  <c r="K88" i="1"/>
  <c r="I88" i="1"/>
  <c r="G88" i="1"/>
  <c r="M88" i="1"/>
  <c r="K87" i="1"/>
  <c r="I87" i="1"/>
  <c r="M86" i="1"/>
  <c r="I85" i="1"/>
  <c r="G85" i="1"/>
  <c r="M85" i="1"/>
  <c r="K84" i="1"/>
  <c r="I84" i="1"/>
  <c r="G84" i="1"/>
  <c r="M84" i="1"/>
  <c r="K82" i="1"/>
  <c r="I82" i="1"/>
  <c r="M81" i="1"/>
  <c r="I80" i="1"/>
  <c r="G80" i="1"/>
  <c r="M80" i="1"/>
  <c r="K79" i="1"/>
  <c r="I79" i="1"/>
  <c r="G79" i="1"/>
  <c r="M79" i="1"/>
  <c r="K78" i="1"/>
  <c r="I78" i="1"/>
  <c r="I76" i="1"/>
  <c r="G76" i="1"/>
  <c r="M76" i="1"/>
  <c r="K75" i="1"/>
  <c r="I75" i="1"/>
  <c r="G75" i="1"/>
  <c r="M75" i="1"/>
  <c r="K73" i="1"/>
  <c r="I73" i="1"/>
  <c r="M72" i="1"/>
  <c r="I71" i="1"/>
  <c r="G71" i="1"/>
  <c r="M71" i="1"/>
  <c r="K70" i="1"/>
  <c r="I70" i="1"/>
  <c r="G70" i="1"/>
  <c r="M70" i="1"/>
  <c r="K69" i="1"/>
  <c r="I69" i="1"/>
  <c r="M68" i="1"/>
  <c r="M66" i="1"/>
  <c r="K66" i="1"/>
  <c r="I66" i="1"/>
  <c r="G66" i="1"/>
  <c r="M65" i="1"/>
  <c r="K65" i="1"/>
  <c r="I65" i="1"/>
  <c r="G65" i="1"/>
  <c r="M64" i="1"/>
  <c r="K64" i="1"/>
  <c r="I64" i="1"/>
  <c r="G64" i="1"/>
  <c r="M63" i="1"/>
  <c r="K63" i="1"/>
  <c r="I63" i="1"/>
  <c r="G63" i="1"/>
  <c r="M62" i="1"/>
  <c r="K62" i="1"/>
  <c r="I62" i="1"/>
  <c r="G62" i="1"/>
  <c r="M61" i="1"/>
  <c r="K61" i="1"/>
  <c r="I61" i="1"/>
  <c r="G61" i="1"/>
  <c r="M60" i="1"/>
  <c r="K60" i="1"/>
  <c r="I60" i="1"/>
  <c r="G60" i="1"/>
  <c r="M59" i="1"/>
  <c r="K59" i="1"/>
  <c r="I59" i="1"/>
  <c r="G59" i="1"/>
  <c r="M58" i="1"/>
  <c r="K58" i="1"/>
  <c r="I58" i="1"/>
  <c r="G58" i="1"/>
  <c r="M57" i="1"/>
  <c r="K57" i="1"/>
  <c r="I57" i="1"/>
  <c r="G57" i="1"/>
  <c r="M56" i="1"/>
  <c r="K56" i="1"/>
  <c r="I56" i="1"/>
  <c r="G56" i="1"/>
  <c r="M55" i="1"/>
  <c r="K55" i="1"/>
  <c r="I55" i="1"/>
  <c r="G55" i="1"/>
  <c r="M54" i="1"/>
  <c r="K54" i="1"/>
  <c r="I54" i="1"/>
  <c r="G54" i="1"/>
  <c r="M53" i="1"/>
  <c r="K53" i="1"/>
  <c r="I53" i="1"/>
  <c r="G53" i="1"/>
  <c r="I52" i="1"/>
  <c r="G52" i="1"/>
  <c r="M52" i="1"/>
  <c r="K51" i="1"/>
  <c r="I51" i="1"/>
  <c r="G51" i="1"/>
  <c r="M51" i="1"/>
  <c r="K50" i="1"/>
  <c r="I50" i="1"/>
  <c r="M49" i="1"/>
  <c r="I48" i="1"/>
  <c r="G48" i="1"/>
  <c r="M48" i="1"/>
  <c r="K47" i="1"/>
  <c r="I47" i="1"/>
  <c r="G47" i="1"/>
  <c r="K46" i="1"/>
  <c r="I46" i="1"/>
  <c r="M45" i="1"/>
  <c r="I44" i="1"/>
  <c r="G44" i="1"/>
  <c r="M44" i="1"/>
  <c r="K43" i="1"/>
  <c r="I43" i="1"/>
  <c r="G43" i="1"/>
  <c r="M43" i="1"/>
  <c r="K41" i="1"/>
  <c r="I41" i="1"/>
  <c r="I39" i="1"/>
  <c r="G39" i="1"/>
  <c r="M39" i="1"/>
  <c r="K38" i="1"/>
  <c r="I38" i="1"/>
  <c r="G38" i="1"/>
  <c r="K37" i="1"/>
  <c r="I37" i="1"/>
  <c r="G36" i="1"/>
  <c r="M36" i="1"/>
  <c r="I35" i="1"/>
  <c r="G35" i="1"/>
  <c r="M35" i="1"/>
  <c r="K34" i="1"/>
  <c r="I34" i="1"/>
  <c r="G34" i="1"/>
  <c r="M33" i="1"/>
  <c r="G32" i="1"/>
  <c r="M32" i="1"/>
  <c r="L29" i="1"/>
  <c r="M29" i="1" s="1"/>
  <c r="J29" i="1"/>
  <c r="K29" i="1" s="1"/>
  <c r="H29" i="1"/>
  <c r="I29" i="1" s="1"/>
  <c r="G29" i="1"/>
  <c r="M28" i="1"/>
  <c r="K28" i="1"/>
  <c r="I28" i="1"/>
  <c r="G28" i="1"/>
  <c r="L26" i="1"/>
  <c r="M26" i="1" s="1"/>
  <c r="J26" i="1"/>
  <c r="K26" i="1" s="1"/>
  <c r="H26" i="1"/>
  <c r="I26" i="1" s="1"/>
  <c r="G26" i="1"/>
  <c r="M25" i="1"/>
  <c r="K25" i="1"/>
  <c r="I25" i="1"/>
  <c r="G25" i="1"/>
  <c r="L23" i="1"/>
  <c r="M23" i="1" s="1"/>
  <c r="J23" i="1"/>
  <c r="K23" i="1" s="1"/>
  <c r="H23" i="1"/>
  <c r="I23" i="1" s="1"/>
  <c r="G23" i="1"/>
  <c r="M22" i="1"/>
  <c r="K22" i="1"/>
  <c r="I22" i="1"/>
  <c r="G22" i="1"/>
  <c r="M20" i="1"/>
  <c r="K20" i="1"/>
  <c r="I20" i="1"/>
  <c r="G20" i="1"/>
  <c r="M19" i="1"/>
  <c r="K19" i="1"/>
  <c r="I19" i="1"/>
  <c r="G19" i="1"/>
  <c r="M18" i="1"/>
  <c r="K18" i="1"/>
  <c r="I18" i="1"/>
  <c r="G18" i="1"/>
  <c r="M16" i="1"/>
  <c r="K16" i="1"/>
  <c r="I16" i="1"/>
  <c r="G16" i="1"/>
  <c r="M15" i="1"/>
  <c r="K15" i="1"/>
  <c r="I15" i="1"/>
  <c r="G15" i="1"/>
  <c r="M14" i="1"/>
  <c r="K14" i="1"/>
  <c r="I14" i="1"/>
  <c r="G14" i="1"/>
  <c r="M13" i="1"/>
  <c r="K13" i="1"/>
  <c r="I13" i="1"/>
  <c r="G13" i="1"/>
  <c r="L11" i="1"/>
  <c r="M11" i="1" s="1"/>
  <c r="J11" i="1"/>
  <c r="K11" i="1" s="1"/>
  <c r="H11" i="1"/>
  <c r="I11" i="1" s="1"/>
  <c r="G11" i="1"/>
  <c r="L10" i="1"/>
  <c r="M10" i="1" s="1"/>
  <c r="J10" i="1"/>
  <c r="K10" i="1" s="1"/>
  <c r="H10" i="1"/>
  <c r="I10" i="1" s="1"/>
  <c r="G10" i="1"/>
  <c r="M9" i="1"/>
  <c r="K9" i="1"/>
  <c r="I9" i="1"/>
  <c r="G9" i="1"/>
  <c r="G175" i="1" l="1"/>
  <c r="G174" i="1"/>
  <c r="I189" i="1"/>
  <c r="G189" i="1"/>
  <c r="K191" i="1"/>
  <c r="K77" i="1"/>
  <c r="I77" i="1"/>
  <c r="G77" i="1"/>
  <c r="K45" i="1"/>
  <c r="G45" i="1"/>
  <c r="I45" i="1"/>
  <c r="K72" i="1"/>
  <c r="G72" i="1"/>
  <c r="I72" i="1"/>
  <c r="M77" i="1"/>
  <c r="K90" i="1"/>
  <c r="G90" i="1"/>
  <c r="I90" i="1"/>
  <c r="I33" i="1"/>
  <c r="G33" i="1"/>
  <c r="K40" i="1"/>
  <c r="I40" i="1"/>
  <c r="G40" i="1"/>
  <c r="K68" i="1"/>
  <c r="I68" i="1"/>
  <c r="G68" i="1"/>
  <c r="K86" i="1"/>
  <c r="G86" i="1"/>
  <c r="I86" i="1"/>
  <c r="K32" i="1"/>
  <c r="I32" i="1"/>
  <c r="K33" i="1"/>
  <c r="K36" i="1"/>
  <c r="I36" i="1"/>
  <c r="M40" i="1"/>
  <c r="K49" i="1"/>
  <c r="I49" i="1"/>
  <c r="G49" i="1"/>
  <c r="K81" i="1"/>
  <c r="I81" i="1"/>
  <c r="G81" i="1"/>
  <c r="M41" i="1"/>
  <c r="M69" i="1"/>
  <c r="M82" i="1"/>
  <c r="M87" i="1"/>
  <c r="M34" i="1"/>
  <c r="K35" i="1"/>
  <c r="G37" i="1"/>
  <c r="M38" i="1"/>
  <c r="K39" i="1"/>
  <c r="G41" i="1"/>
  <c r="K44" i="1"/>
  <c r="G46" i="1"/>
  <c r="M47" i="1"/>
  <c r="K48" i="1"/>
  <c r="G50" i="1"/>
  <c r="K52" i="1"/>
  <c r="G69" i="1"/>
  <c r="K71" i="1"/>
  <c r="G73" i="1"/>
  <c r="K76" i="1"/>
  <c r="G78" i="1"/>
  <c r="K80" i="1"/>
  <c r="G82" i="1"/>
  <c r="K85" i="1"/>
  <c r="G87" i="1"/>
  <c r="K89" i="1"/>
  <c r="G91" i="1"/>
  <c r="K111" i="1"/>
  <c r="I112" i="1"/>
  <c r="G113" i="1"/>
  <c r="K189" i="1"/>
  <c r="I190" i="1"/>
  <c r="G191" i="1"/>
  <c r="M37" i="1"/>
  <c r="M46" i="1"/>
  <c r="M50" i="1"/>
  <c r="M73" i="1"/>
  <c r="M78" i="1"/>
  <c r="M91" i="1"/>
  <c r="G112" i="1"/>
  <c r="M113" i="1"/>
  <c r="G190" i="1"/>
  <c r="M191" i="1"/>
  <c r="K112" i="1"/>
  <c r="I164" i="1"/>
  <c r="K190" i="1"/>
  <c r="I151" i="1" l="1"/>
  <c r="G151" i="1"/>
  <c r="M151" i="1"/>
  <c r="K151" i="1"/>
  <c r="I175" i="1"/>
  <c r="I174" i="1"/>
  <c r="K164" i="1"/>
  <c r="K174" i="1" l="1"/>
  <c r="M164" i="1"/>
  <c r="K175" i="1"/>
  <c r="M174" i="1" l="1"/>
  <c r="M175" i="1"/>
  <c r="A255" i="1" l="1"/>
  <c r="A199" i="1"/>
  <c r="A200" i="1" s="1"/>
  <c r="A193" i="1"/>
  <c r="A189" i="1"/>
  <c r="A182" i="1"/>
  <c r="A183" i="1" s="1"/>
  <c r="A180" i="1"/>
  <c r="B180" i="1" s="1"/>
  <c r="A178" i="1"/>
  <c r="B178" i="1" s="1"/>
  <c r="A164" i="1"/>
  <c r="A165" i="1" s="1"/>
  <c r="B165" i="1" s="1"/>
  <c r="A160" i="1"/>
  <c r="A161" i="1" s="1"/>
  <c r="A162" i="1" s="1"/>
  <c r="B162" i="1" s="1"/>
  <c r="B159" i="1"/>
  <c r="A155" i="1"/>
  <c r="A156" i="1" s="1"/>
  <c r="B154" i="1"/>
  <c r="A145" i="1"/>
  <c r="B142" i="1"/>
  <c r="A9" i="1"/>
  <c r="A10" i="1" s="1"/>
  <c r="B145" i="1" l="1"/>
  <c r="A146" i="1"/>
  <c r="B193" i="1"/>
  <c r="A194" i="1"/>
  <c r="B194" i="1" s="1"/>
  <c r="B199" i="1"/>
  <c r="A190" i="1"/>
  <c r="B190" i="1" s="1"/>
  <c r="B189" i="1"/>
  <c r="B161" i="1"/>
  <c r="B155" i="1"/>
  <c r="B160" i="1"/>
  <c r="B182" i="1"/>
  <c r="A195" i="1"/>
  <c r="A196" i="1" s="1"/>
  <c r="B196" i="1" s="1"/>
  <c r="A11" i="1"/>
  <c r="B10" i="1"/>
  <c r="B164" i="1"/>
  <c r="A184" i="1"/>
  <c r="B183" i="1"/>
  <c r="A157" i="1"/>
  <c r="B157" i="1" s="1"/>
  <c r="B156" i="1"/>
  <c r="G263" i="1"/>
  <c r="B200" i="1"/>
  <c r="A201" i="1"/>
  <c r="A256" i="1"/>
  <c r="B255" i="1"/>
  <c r="A166" i="1"/>
  <c r="B9" i="1"/>
  <c r="A147" i="1"/>
  <c r="B146" i="1"/>
  <c r="B195" i="1" l="1"/>
  <c r="A191" i="1"/>
  <c r="B191" i="1" s="1"/>
  <c r="K263" i="1"/>
  <c r="I263" i="1"/>
  <c r="M263" i="1"/>
  <c r="G265" i="1"/>
  <c r="A148" i="1"/>
  <c r="B147" i="1"/>
  <c r="B256" i="1"/>
  <c r="A258" i="1"/>
  <c r="B201" i="1"/>
  <c r="A202" i="1"/>
  <c r="A185" i="1"/>
  <c r="B184" i="1"/>
  <c r="B166" i="1"/>
  <c r="A167" i="1"/>
  <c r="A13" i="1"/>
  <c r="B11" i="1"/>
  <c r="K265" i="1" l="1"/>
  <c r="I265" i="1"/>
  <c r="M265" i="1"/>
  <c r="A168" i="1"/>
  <c r="B167" i="1"/>
  <c r="A259" i="1"/>
  <c r="B258" i="1"/>
  <c r="B202" i="1"/>
  <c r="A203" i="1"/>
  <c r="A14" i="1"/>
  <c r="B13" i="1"/>
  <c r="A186" i="1"/>
  <c r="B185" i="1"/>
  <c r="A150" i="1"/>
  <c r="B150" i="1" s="1"/>
  <c r="B148" i="1"/>
  <c r="M267" i="1" l="1"/>
  <c r="A15" i="1"/>
  <c r="B14" i="1"/>
  <c r="A204" i="1"/>
  <c r="B203" i="1"/>
  <c r="B168" i="1"/>
  <c r="A169" i="1"/>
  <c r="A187" i="1"/>
  <c r="B187" i="1" s="1"/>
  <c r="B186" i="1"/>
  <c r="B259" i="1"/>
  <c r="A260" i="1"/>
  <c r="B204" i="1" l="1"/>
  <c r="A205" i="1"/>
  <c r="A261" i="1"/>
  <c r="B260" i="1"/>
  <c r="A170" i="1"/>
  <c r="B169" i="1"/>
  <c r="B15" i="1"/>
  <c r="A16" i="1"/>
  <c r="A18" i="1" l="1"/>
  <c r="B16" i="1"/>
  <c r="B205" i="1"/>
  <c r="A206" i="1"/>
  <c r="B261" i="1"/>
  <c r="A262" i="1"/>
  <c r="B262" i="1" s="1"/>
  <c r="B170" i="1"/>
  <c r="A171" i="1"/>
  <c r="B171" i="1" l="1"/>
  <c r="A172" i="1"/>
  <c r="B206" i="1"/>
  <c r="A207" i="1"/>
  <c r="A19" i="1"/>
  <c r="B18" i="1"/>
  <c r="A208" i="1" l="1"/>
  <c r="B207" i="1"/>
  <c r="B172" i="1"/>
  <c r="A173" i="1"/>
  <c r="B173" i="1" s="1"/>
  <c r="A20" i="1"/>
  <c r="B19" i="1"/>
  <c r="A22" i="1" l="1"/>
  <c r="B20" i="1"/>
  <c r="A209" i="1"/>
  <c r="B208" i="1"/>
  <c r="B209" i="1" l="1"/>
  <c r="A210" i="1"/>
  <c r="B22" i="1"/>
  <c r="A23" i="1"/>
  <c r="B23" i="1" l="1"/>
  <c r="A25" i="1"/>
  <c r="B210" i="1"/>
  <c r="A211" i="1"/>
  <c r="A214" i="1" l="1"/>
  <c r="B211" i="1"/>
  <c r="B25" i="1"/>
  <c r="A26" i="1"/>
  <c r="A28" i="1" l="1"/>
  <c r="B26" i="1"/>
  <c r="A215" i="1"/>
  <c r="B214" i="1"/>
  <c r="A216" i="1" l="1"/>
  <c r="B215" i="1"/>
  <c r="A29" i="1"/>
  <c r="B28" i="1"/>
  <c r="B29" i="1" l="1"/>
  <c r="A32" i="1"/>
  <c r="A217" i="1"/>
  <c r="B216" i="1"/>
  <c r="A218" i="1" l="1"/>
  <c r="B217" i="1"/>
  <c r="A33" i="1"/>
  <c r="B32" i="1"/>
  <c r="A219" i="1" l="1"/>
  <c r="B218" i="1"/>
  <c r="A34" i="1"/>
  <c r="B33" i="1"/>
  <c r="B34" i="1" l="1"/>
  <c r="A35" i="1"/>
  <c r="A220" i="1"/>
  <c r="B219" i="1"/>
  <c r="A221" i="1" l="1"/>
  <c r="B220" i="1"/>
  <c r="B35" i="1"/>
  <c r="A36" i="1"/>
  <c r="A37" i="1" l="1"/>
  <c r="B36" i="1"/>
  <c r="A222" i="1"/>
  <c r="B221" i="1"/>
  <c r="A223" i="1" l="1"/>
  <c r="B222" i="1"/>
  <c r="A38" i="1"/>
  <c r="B37" i="1"/>
  <c r="B38" i="1" l="1"/>
  <c r="A39" i="1"/>
  <c r="A224" i="1"/>
  <c r="B223" i="1"/>
  <c r="A225" i="1" l="1"/>
  <c r="B224" i="1"/>
  <c r="B39" i="1"/>
  <c r="A40" i="1"/>
  <c r="A41" i="1" l="1"/>
  <c r="B40" i="1"/>
  <c r="A226" i="1"/>
  <c r="B225" i="1"/>
  <c r="A227" i="1" l="1"/>
  <c r="B226" i="1"/>
  <c r="A43" i="1"/>
  <c r="B41" i="1"/>
  <c r="B43" i="1" l="1"/>
  <c r="A44" i="1"/>
  <c r="A228" i="1"/>
  <c r="B227" i="1"/>
  <c r="A229" i="1" l="1"/>
  <c r="B228" i="1"/>
  <c r="B44" i="1"/>
  <c r="A45" i="1"/>
  <c r="A46" i="1" l="1"/>
  <c r="B45" i="1"/>
  <c r="A230" i="1"/>
  <c r="B229" i="1"/>
  <c r="A231" i="1" l="1"/>
  <c r="B230" i="1"/>
  <c r="A47" i="1"/>
  <c r="B46" i="1"/>
  <c r="B47" i="1" l="1"/>
  <c r="A48" i="1"/>
  <c r="A232" i="1"/>
  <c r="B231" i="1"/>
  <c r="B48" i="1" l="1"/>
  <c r="A49" i="1"/>
  <c r="A233" i="1"/>
  <c r="B232" i="1"/>
  <c r="A235" i="1" l="1"/>
  <c r="B233" i="1"/>
  <c r="A50" i="1"/>
  <c r="B49" i="1"/>
  <c r="A51" i="1" l="1"/>
  <c r="B50" i="1"/>
  <c r="A236" i="1"/>
  <c r="B235" i="1"/>
  <c r="A237" i="1" l="1"/>
  <c r="B236" i="1"/>
  <c r="B51" i="1"/>
  <c r="A52" i="1"/>
  <c r="B52" i="1" l="1"/>
  <c r="A53" i="1"/>
  <c r="A238" i="1"/>
  <c r="B237" i="1"/>
  <c r="A239" i="1" l="1"/>
  <c r="B238" i="1"/>
  <c r="A54" i="1"/>
  <c r="B53" i="1"/>
  <c r="B54" i="1" l="1"/>
  <c r="A55" i="1"/>
  <c r="A240" i="1"/>
  <c r="B239" i="1"/>
  <c r="A241" i="1" l="1"/>
  <c r="B240" i="1"/>
  <c r="A56" i="1"/>
  <c r="B55" i="1"/>
  <c r="B56" i="1" l="1"/>
  <c r="A57" i="1"/>
  <c r="A242" i="1"/>
  <c r="B241" i="1"/>
  <c r="A243" i="1" l="1"/>
  <c r="B242" i="1"/>
  <c r="A58" i="1"/>
  <c r="B57" i="1"/>
  <c r="B58" i="1" l="1"/>
  <c r="A59" i="1"/>
  <c r="A245" i="1"/>
  <c r="B243" i="1"/>
  <c r="A246" i="1" l="1"/>
  <c r="B245" i="1"/>
  <c r="A60" i="1"/>
  <c r="B59" i="1"/>
  <c r="B60" i="1" l="1"/>
  <c r="A61" i="1"/>
  <c r="A247" i="1"/>
  <c r="B246" i="1"/>
  <c r="A249" i="1" l="1"/>
  <c r="B247" i="1"/>
  <c r="A62" i="1"/>
  <c r="B61" i="1"/>
  <c r="B62" i="1" l="1"/>
  <c r="A63" i="1"/>
  <c r="A250" i="1"/>
  <c r="B249" i="1"/>
  <c r="A251" i="1" l="1"/>
  <c r="B250" i="1"/>
  <c r="A64" i="1"/>
  <c r="B63" i="1"/>
  <c r="B64" i="1" l="1"/>
  <c r="A65" i="1"/>
  <c r="A252" i="1"/>
  <c r="B251" i="1"/>
  <c r="A253" i="1" l="1"/>
  <c r="B253" i="1" s="1"/>
  <c r="B252" i="1"/>
  <c r="A66" i="1"/>
  <c r="B65" i="1"/>
  <c r="B66" i="1" l="1"/>
  <c r="A68" i="1"/>
  <c r="A69" i="1" l="1"/>
  <c r="B68" i="1"/>
  <c r="A70" i="1" l="1"/>
  <c r="B69" i="1"/>
  <c r="B70" i="1" l="1"/>
  <c r="A71" i="1"/>
  <c r="B71" i="1" l="1"/>
  <c r="A72" i="1"/>
  <c r="A73" i="1" l="1"/>
  <c r="B72" i="1"/>
  <c r="A75" i="1" l="1"/>
  <c r="B73" i="1"/>
  <c r="B75" i="1" l="1"/>
  <c r="A76" i="1"/>
  <c r="B76" i="1" l="1"/>
  <c r="A77" i="1"/>
  <c r="A78" i="1" l="1"/>
  <c r="B77" i="1"/>
  <c r="A79" i="1" l="1"/>
  <c r="B78" i="1"/>
  <c r="B79" i="1" l="1"/>
  <c r="A80" i="1"/>
  <c r="B80" i="1" l="1"/>
  <c r="A81" i="1"/>
  <c r="A82" i="1" l="1"/>
  <c r="B81" i="1"/>
  <c r="A84" i="1" l="1"/>
  <c r="B82" i="1"/>
  <c r="B84" i="1" l="1"/>
  <c r="A85" i="1"/>
  <c r="B85" i="1" l="1"/>
  <c r="A86" i="1"/>
  <c r="A87" i="1" l="1"/>
  <c r="B86" i="1"/>
  <c r="A88" i="1" l="1"/>
  <c r="B87" i="1"/>
  <c r="B88" i="1" l="1"/>
  <c r="A89" i="1"/>
  <c r="B89" i="1" l="1"/>
  <c r="A90" i="1"/>
  <c r="B90" i="1" l="1"/>
  <c r="A91" i="1"/>
  <c r="A92" i="1" l="1"/>
  <c r="B91" i="1"/>
  <c r="A93" i="1" l="1"/>
  <c r="B92" i="1"/>
  <c r="B93" i="1" l="1"/>
  <c r="A94" i="1"/>
  <c r="A95" i="1" l="1"/>
  <c r="B94" i="1"/>
  <c r="B95" i="1" l="1"/>
  <c r="A96" i="1"/>
  <c r="B96" i="1" l="1"/>
  <c r="A97" i="1"/>
  <c r="B97" i="1" l="1"/>
  <c r="A98" i="1"/>
  <c r="B98" i="1" l="1"/>
  <c r="A99" i="1"/>
  <c r="B99" i="1" l="1"/>
  <c r="A100" i="1"/>
  <c r="A101" i="1" l="1"/>
  <c r="B100" i="1"/>
  <c r="B101" i="1" l="1"/>
  <c r="A102" i="1"/>
  <c r="A103" i="1" l="1"/>
  <c r="B102" i="1"/>
  <c r="B103" i="1" l="1"/>
  <c r="A104" i="1"/>
  <c r="A105" i="1" l="1"/>
  <c r="B104" i="1"/>
  <c r="B105" i="1" l="1"/>
  <c r="A106" i="1"/>
  <c r="B106" i="1" l="1"/>
  <c r="A107" i="1"/>
  <c r="B107" i="1" l="1"/>
  <c r="A108" i="1"/>
  <c r="A109" i="1" l="1"/>
  <c r="B108" i="1"/>
  <c r="B109" i="1" l="1"/>
  <c r="A110" i="1"/>
  <c r="A111" i="1" l="1"/>
  <c r="B110" i="1"/>
  <c r="B111" i="1" l="1"/>
  <c r="A112" i="1"/>
  <c r="B112" i="1" l="1"/>
  <c r="A113" i="1"/>
  <c r="A116" i="1" l="1"/>
  <c r="B113" i="1"/>
  <c r="B116" i="1" l="1"/>
  <c r="A117" i="1"/>
  <c r="B117" i="1" l="1"/>
  <c r="A118" i="1"/>
  <c r="A119" i="1" l="1"/>
  <c r="B118" i="1"/>
  <c r="B119" i="1" l="1"/>
  <c r="B127" i="1" l="1"/>
  <c r="B128" i="1" l="1"/>
  <c r="B129" i="1" l="1"/>
  <c r="B130" i="1" l="1"/>
  <c r="B131" i="1" l="1"/>
  <c r="B132" i="1" l="1"/>
  <c r="B133" i="1" l="1"/>
  <c r="B134" i="1" l="1"/>
  <c r="B135" i="1" l="1"/>
  <c r="B136" i="1" l="1"/>
  <c r="A137" i="1"/>
  <c r="A138" i="1" l="1"/>
  <c r="B137" i="1"/>
  <c r="B138" i="1" l="1"/>
  <c r="A139" i="1"/>
  <c r="B139" i="1" l="1"/>
  <c r="A140" i="1"/>
  <c r="B140" i="1" s="1"/>
</calcChain>
</file>

<file path=xl/sharedStrings.xml><?xml version="1.0" encoding="utf-8"?>
<sst xmlns="http://schemas.openxmlformats.org/spreadsheetml/2006/main" count="1422" uniqueCount="751">
  <si>
    <t>Prijzenboek Regio Oost</t>
  </si>
  <si>
    <t>Blok</t>
  </si>
  <si>
    <t>Eenheid</t>
  </si>
  <si>
    <r>
      <rPr>
        <b/>
        <sz val="11"/>
        <rFont val="Verdana"/>
        <family val="2"/>
      </rPr>
      <t>Aantallen</t>
    </r>
    <r>
      <rPr>
        <sz val="11"/>
        <rFont val="Verdana"/>
        <family val="2"/>
      </rPr>
      <t xml:space="preserve"> (indicatie per jaar)</t>
    </r>
  </si>
  <si>
    <r>
      <t xml:space="preserve">Verrekenprijs </t>
    </r>
    <r>
      <rPr>
        <sz val="11"/>
        <color theme="1"/>
        <rFont val="Verdana"/>
        <family val="2"/>
      </rPr>
      <t>(per eenheid)</t>
    </r>
  </si>
  <si>
    <r>
      <t xml:space="preserve">Prijs
</t>
    </r>
    <r>
      <rPr>
        <sz val="11"/>
        <color theme="1"/>
        <rFont val="Verdana"/>
        <family val="2"/>
      </rPr>
      <t>(aantal x eenheidsprijs)</t>
    </r>
  </si>
  <si>
    <r>
      <t xml:space="preserve">Prijs
</t>
    </r>
    <r>
      <rPr>
        <sz val="11"/>
        <color theme="1"/>
        <rFont val="Verdana"/>
        <family val="2"/>
      </rPr>
      <t>(aantal x indexering x eenheidsprijs)</t>
    </r>
  </si>
  <si>
    <t>Preventief Onderhoud volgens Keuringsplan</t>
  </si>
  <si>
    <t xml:space="preserve">Bliksembeveiligingsinstallaties en statische aarding </t>
  </si>
  <si>
    <t>Periodieke inspectie bliksembeveiliging munitiegebouw 12m / Periodieke inspectie bliksembeveiliging gebouw 2j</t>
  </si>
  <si>
    <t>Periodieke inspectie bliksembeveiliging per gebouw (excl. meetpunten)</t>
  </si>
  <si>
    <t>stuks</t>
  </si>
  <si>
    <t>Periodieke inspectie bliksembeveiliging gebouw per meetpunt ondergronds</t>
  </si>
  <si>
    <t>Periodieke inspectie bliksembeveiliging gebouw per meetpunt bovengronds</t>
  </si>
  <si>
    <t xml:space="preserve">Visuele inspectie bliksembeveiliging munitiegebouw 6m </t>
  </si>
  <si>
    <t>Visuele inspectie bliksembeveiliging per munitiegebouw 1 t/m 250m2 BVO (dak)</t>
  </si>
  <si>
    <t>Visuele inspectie bliksembeveiliging per munitiegebouw 251 t/m 500m2 BVO (dak)</t>
  </si>
  <si>
    <t>Visuele inspectie bliksembeveiliging per munitiegebouw 501 t/m 1000m2 BVO (dak)</t>
  </si>
  <si>
    <t xml:space="preserve">Visuele inspectie bliksembeveiliging per munitiegebouw groter dan 1000m2 BVO (dak) </t>
  </si>
  <si>
    <t>Periodieke inspectie bliksembeveiliging in terrein 1j</t>
  </si>
  <si>
    <t>Periodieke inspectie bliksembeveiliging per component (excl. meetpunten)</t>
  </si>
  <si>
    <t>Periodieke inspectie bliksembeveiliging in terrein per meetpunt ondergronds</t>
  </si>
  <si>
    <t>Periodieke inspectie bliksembeveiliging in terrein per meetpunt bovengronds</t>
  </si>
  <si>
    <t>Periodieke inspectie geleidende vloer 1j / Periodieke inspectie geleidende vloer munitiegebouw 12m</t>
  </si>
  <si>
    <t>Periodieke inspectie geleidende vloer per ruimte (excl. meetpunten)</t>
  </si>
  <si>
    <t xml:space="preserve">Periodieke inspectie geleidende vloer per meetpunt </t>
  </si>
  <si>
    <t>Periodieke inspectie statische aardpunten in gebouw 1j / Periodieke inspectie statische aardpunten in munitiegebouw 12m</t>
  </si>
  <si>
    <t>Periodieke inspectie statische aardpunten per gebouw (excl. meetpunten)</t>
  </si>
  <si>
    <t>Periodieke inspectie statische aardpunten in gebouw, meetpunt bovengronds</t>
  </si>
  <si>
    <t>Periodieke inspectie statische aarding in terrein 1j</t>
  </si>
  <si>
    <t>Periodieke inspectie statische aardpunten terrein per component (excl. meetpunten)</t>
  </si>
  <si>
    <t>Periodieke inspectie statische aarding in terrein, meetpunt ondergronds</t>
  </si>
  <si>
    <t xml:space="preserve">Noodstroominstallaties </t>
  </si>
  <si>
    <t>Testen Noodstroomaggregaat 2m</t>
  </si>
  <si>
    <t>Testen Noodstroomaggregaat 2m, tot maximaal 150 kVA</t>
  </si>
  <si>
    <t>Testen Noodstroomaggregaat 2m, van150 tot maximaal 250 kVA</t>
  </si>
  <si>
    <t>Testen Noodstroomaggregaat 2m, van 250 tot maximaal 400 kVA</t>
  </si>
  <si>
    <t>Testen Noodstroomaggregaat 2m, van 400 tot maximaal 650 kVA</t>
  </si>
  <si>
    <t>Testen Noodstroomaggregaat 2m, van 650 tot maximaal 800 kVA</t>
  </si>
  <si>
    <t>Testen Noodstroomaggregaat 2m, van 800 tot maximaal 1000 kVA</t>
  </si>
  <si>
    <t>Testen Noodstroomaggregaat 2m, van 1000 tot maximaal 1250 kVA</t>
  </si>
  <si>
    <t>Testen Noodstroomaggregaat 2m, van 1250 tot maximaal 1500 kVA</t>
  </si>
  <si>
    <t>Testen Noodstroomaggregaat 2m, van 1500 tot maximaal 1750 kVA</t>
  </si>
  <si>
    <t>Testen Noodstroomaggregaat 2m, groter dan 1750 kVA</t>
  </si>
  <si>
    <t>Onderhoud Noodstroomaggregaat 1j</t>
  </si>
  <si>
    <t>Onderhoud Noodstroomaggregaat 1j, tot maximaal 150 kVA</t>
  </si>
  <si>
    <t>Onderhoud Noodstroomaggregaat 1j, van 150 tot maximaal 250 kVA</t>
  </si>
  <si>
    <t>Onderhoud Noodstroomaggregaat 1j, van 250 tot maximaal 400 kVA</t>
  </si>
  <si>
    <t>Onderhoud Noodstroomaggregaat 1j, van 400 tot maximaal 650 kVA</t>
  </si>
  <si>
    <t>Onderhoud Noodstroomaggregaat 1j, van 650 tot maximaal 800 kVA</t>
  </si>
  <si>
    <t>Onderhoud Noodstroomaggregaat 1j, van 800 tot maximaal 1000 kVA</t>
  </si>
  <si>
    <t>Onderhoud Noodstroomaggregaat 1j, van 1000 tot maximaal 1250 kVA</t>
  </si>
  <si>
    <t>Onderhoud Noodstroomaggregaat 1j, van 1250 tot maximaal 1500 kVA</t>
  </si>
  <si>
    <t>Onderhoud Noodstroomaggregaat 1j, van 1500 tot maximaal 1750 kVA</t>
  </si>
  <si>
    <t>Onderhoud Noodstroomaggregaat 1j, groter dan 1750 kVA</t>
  </si>
  <si>
    <t xml:space="preserve">Onderhoud Noodstroomaggregaat 1j, bijbehorende load bank t.b.v. belast beproeven tot 500 kVA </t>
  </si>
  <si>
    <t xml:space="preserve">Onderhoud Noodstroomaggregaat 1j, bijbehorende load bank t.b.v. belast beproeven van 500 tot maximaal 1250 kVA </t>
  </si>
  <si>
    <t>Onderhoud Noodstroomaggregaat 1j, bijbehorende load bank t.b.v. belast beproeven van 1250 tot maximaal 2000 kVA</t>
  </si>
  <si>
    <t xml:space="preserve">Onderhoud Noodstroomaggregaat 1j, bijbehorende load bank t.b.v. belast beproeven groter dan 2000 kVA </t>
  </si>
  <si>
    <t xml:space="preserve">Onderhoud Noodstroomaggregaat 1j, bijbehorende oliemonster analyse </t>
  </si>
  <si>
    <t>Onderhoud Noodstroomaggregaat 1j, bijbehorende onderhoud vermogensschakelaar 125 A (5jr)</t>
  </si>
  <si>
    <t>Onderhoud Noodstroomaggregaat 1j, bijbehorende onderhoud vermogensschakelaar 160 A (5jr)</t>
  </si>
  <si>
    <t>Onderhoud Noodstroomaggregaat 1j, bijbehorende onderhoud vermogensschakelaar 250 A (5jr)</t>
  </si>
  <si>
    <t>Onderhoud Noodstroomaggregaat 1j, bijbehorende onderhoud vermogensschakelaar 400 A (5jr)</t>
  </si>
  <si>
    <t>Onderhoud Noodstroomaggregaat 1j, bijbehorende onderhoud vermogensschakelaar 630 A (5jr)</t>
  </si>
  <si>
    <t>Onderhoud Noodstroomaggregaat 1j, bijbehorende onderhoud vermogensschakelaar 800 A (5jr)</t>
  </si>
  <si>
    <t>Onderhoud Noodstroomaggregaat 1j, bijbehorende onderhoud vermogensschakelaar 1000 A (5jr)</t>
  </si>
  <si>
    <t>Onderhoud Noodstroomaggregaat 1j, bijbehorende onderhoud vermogensschakelaar 1250 A (5jr)</t>
  </si>
  <si>
    <t>Onderhoud Noodstroomaggregaat 1j, bijbehorende onderhoud vermogensschakelaar groter dan 1250 A (5jr)</t>
  </si>
  <si>
    <t>Onderhoud Statische No-break 1j</t>
  </si>
  <si>
    <t>Onderhoud Statische No-break 1j, tot maximaal 5 kVA</t>
  </si>
  <si>
    <t>Onderhoud Statische No-break 1j, van 5 tot maximaal 15 kVA</t>
  </si>
  <si>
    <t>Onderhoud Statische No-break 1j, van 15 tot maximaal 25 kVA</t>
  </si>
  <si>
    <t>Onderhoud Statische No-break 1j, van 25 tot maximaal 50 kVA</t>
  </si>
  <si>
    <t>Onderhoud Statische No-break 1j, van 50 tot maximaal 160 kVA</t>
  </si>
  <si>
    <t>Onderhoud Statische No-break 1j, groter dan 160 kVA</t>
  </si>
  <si>
    <t>Testen Dynamische No-break 2m</t>
  </si>
  <si>
    <t>Testen Dynamische No-break 2m, tot maximaal 300 kVA</t>
  </si>
  <si>
    <t>Testen Dynamische No-break 2m, van 300 tot maximaal 600 kVA</t>
  </si>
  <si>
    <t>Testen Dynamische No-break 2m, van 800 tot maximaal 1000 kVA</t>
  </si>
  <si>
    <t>Testen Dynamische No-break 2m, van 1000 tot maximaal 1200 kVA</t>
  </si>
  <si>
    <t>Testen Dynamische No-break 2m, van 1200 tot maximaal 1750 kVA</t>
  </si>
  <si>
    <t>Testen Dynamische No-break 2m, van 1750 tot maximaal 2000 kVA</t>
  </si>
  <si>
    <t>Testen Dynamische No-break 2m, van 2000 tot maximaal 2500 kVA</t>
  </si>
  <si>
    <t>Testen Dynamische No-break 2m, groter dan 2500 kVA</t>
  </si>
  <si>
    <t>Onderhoud Dynamische No-break 1j</t>
  </si>
  <si>
    <t>Onderhoud Dynamische No-break 1j, tot maximaal 300 kVA</t>
  </si>
  <si>
    <t>Onderhoud Dynamische No-break 1j, van 300 tot maximaal 600 kVA</t>
  </si>
  <si>
    <t>Onderhoud Dynamische No-break 1j, van 800 tot maximaal 1000 kVA</t>
  </si>
  <si>
    <t>Onderhoud Dynamische No-break 1j, van 1000 tot maximaal 1200 kVA</t>
  </si>
  <si>
    <t>Onderhoud Dynamische No-break 1j, van 1200 tot maximaal 1750 kVA</t>
  </si>
  <si>
    <t>Onderhoud Dynamische No-break 1j, van 1750 tot maximaal 2000 kVA</t>
  </si>
  <si>
    <t>Onderhoud Dynamische No-break 1j, van 2000 tot maximaal 2500 kVA</t>
  </si>
  <si>
    <t>Onderhoud Dynamische No-break 1j, groter dan 2500 kVA</t>
  </si>
  <si>
    <t xml:space="preserve">Onderhoud Dynamische No-break 1j, bijbehorende load bank t.b.v. belast beproeven tot 500 kVA </t>
  </si>
  <si>
    <t xml:space="preserve">Onderhoud Dynamische No-break 1j, bijbehorende load bank t.b.v. belast beproeven van 500 tot maximaal 1250 kVA </t>
  </si>
  <si>
    <t>Onderhoud Dynamische No-break 1j, bijbehorende load bank t.b.v. belast beproeven van 1250 tot maximaal 2000 kVA</t>
  </si>
  <si>
    <t xml:space="preserve">Onderhoud Dynamische No-break 1j, bijbehorende load bank t.b.v. belast beproeven groter dan 2000 kVA </t>
  </si>
  <si>
    <t xml:space="preserve">Onderhoud Dynamische No-break 1j, bijbehorende oliemonster analyse </t>
  </si>
  <si>
    <t>Onderhoud Dynamische No-break 1j, bijbehorende onderhoud vermogensschakelaar 125 A (5jr)</t>
  </si>
  <si>
    <t>Onderhoud Dynamische No-break 1j, bijbehorende onderhoud vermogensschakelaar 160 A (5jr)</t>
  </si>
  <si>
    <t>Onderhoud Dynamische No-break 1j, bijbehorende onderhoud vermogensschakelaar 250 A (5jr)</t>
  </si>
  <si>
    <t>Onderhoud Dynamische No-break 1j, bijbehorende onderhoud vermogensschakelaar 400 A (5jr)</t>
  </si>
  <si>
    <t>Onderhoud Dynamische No-break 1j, bijbehorende onderhoud vermogensschakelaar 630 A (5jr)</t>
  </si>
  <si>
    <t>Onderhoud Dynamische No-break 1j, bijbehorende onderhoud vermogensschakelaar 800 A (5jr)</t>
  </si>
  <si>
    <t>Onderhoud Dynamische No-break 1j, bijbehorende onderhoud vermogensschakelaar 1000 A (5jr)</t>
  </si>
  <si>
    <t>Onderhoud Dynamische No-break 1j, bijbehorende onderhoud vermogensschakelaar 1250 A (5jr)</t>
  </si>
  <si>
    <t>Onderhoud Dynamische No-break 1j, bijbehorende onderhoud vermogensschakelaar groter dan 1250 A (5jr)</t>
  </si>
  <si>
    <t>Inspectie Noodstroomaggregaat 24m</t>
  </si>
  <si>
    <t>Inspectie Noodstroomaggregaat 48m</t>
  </si>
  <si>
    <t>Inspectie Dynamische No-break 24m</t>
  </si>
  <si>
    <t>Inspectie Dynamische No-break 48m</t>
  </si>
  <si>
    <t>Controle water/sludge bovengrondse opslagtank 1j</t>
  </si>
  <si>
    <t>Controle lekdetectiesysteem bovengrondse opslagtank 1j</t>
  </si>
  <si>
    <t>Herkeuring bovengrondse stalen opslagtank voor 10j,15j,20j</t>
  </si>
  <si>
    <t>Herkeuring bovengrondse kunststof opslagtank 10j,15j,20j</t>
  </si>
  <si>
    <t>Fotovoltaïsche systemen</t>
  </si>
  <si>
    <t>Periodieke inspectie en onderhoud PV systeem 1j</t>
  </si>
  <si>
    <t>Periodieke inspectie en onderhoud 1j - 1 t/m 20 (panelen)</t>
  </si>
  <si>
    <t>Periodieke inspectie en onderhoud 1j - 21 t/m 50 (panelen)</t>
  </si>
  <si>
    <t>Periodieke inspectie en onderhoud 1j - 51 t/m 100 (panelen)</t>
  </si>
  <si>
    <t>Periodieke inspectie en onderhoud 1j - 101 t/m 200 (panelen)</t>
  </si>
  <si>
    <t>Periodieke inspectie en onderhoud PV systeem 3j</t>
  </si>
  <si>
    <t>Periodieke inspectie en onderhoud 3j - 1 t/m 20 (panelen)</t>
  </si>
  <si>
    <t>Periodieke inspectie en onderhoud 3j - 21 t/m 50 (panelen)</t>
  </si>
  <si>
    <t>Periodieke inspectie en onderhoud 3j - 51 t/m 100 (panelen)</t>
  </si>
  <si>
    <t>Periodieke inspectie en onderhoud 3j - 101 t/m 200 (panelen)</t>
  </si>
  <si>
    <t>Elektrische installaties - laagspanning</t>
  </si>
  <si>
    <t>Periodieke inspectie elektrische installatie 3j, 4j, 5j, 6j</t>
  </si>
  <si>
    <t>Bunkers/shelters</t>
  </si>
  <si>
    <t>m2</t>
  </si>
  <si>
    <t>Complexe gebouwen</t>
  </si>
  <si>
    <t>Eetzalen en keukens</t>
  </si>
  <si>
    <t>Hangars/stallingen</t>
  </si>
  <si>
    <t>Installatiegebouwen</t>
  </si>
  <si>
    <t>Kantoor-/lesgebouwen</t>
  </si>
  <si>
    <t>Legeringsgebouwen</t>
  </si>
  <si>
    <t>Magazijnen</t>
  </si>
  <si>
    <t>Speciale magazijnen</t>
  </si>
  <si>
    <t>Overige gebouwen</t>
  </si>
  <si>
    <t>Recreatie-/sportgebouwen</t>
  </si>
  <si>
    <t>Werkplaatsen</t>
  </si>
  <si>
    <t xml:space="preserve">Munitiewerkplaatsen </t>
  </si>
  <si>
    <t>Woningen</t>
  </si>
  <si>
    <t>Periodieke inspectie elektrische installatie 1j</t>
  </si>
  <si>
    <t>Visuele inspectie elektrische installatie 1j</t>
  </si>
  <si>
    <t>Noodverlichtingsinstallaties</t>
  </si>
  <si>
    <t>Periodieke inspectie en onderhoud noodverlichting 1j</t>
  </si>
  <si>
    <t>Periodieke inspectie en onderhoud noodverlichting 1j, decentrale noodverlichting per gebouw (exclusief armaturen)</t>
  </si>
  <si>
    <t>Periodieke inspectie en onderhoud noodverlichting 1j, decentrale noodverlichting per armatuur</t>
  </si>
  <si>
    <t>Periodieke inspectie en onderhoud noodverlichting 1j, centrale noodverlichting per gebouw (exclusief armaturen)</t>
  </si>
  <si>
    <t>Periodieke inspectie en onderhoud noodverlichting 1j, centrale noodverlichting per armatuur</t>
  </si>
  <si>
    <t>Implementatie vergoeding</t>
  </si>
  <si>
    <t>Preventief Onderhoud</t>
  </si>
  <si>
    <t xml:space="preserve">Uurtarief voor het herstellen van Manco's en uitvoeren van projecten (o.a. COVO's, monodisciplinaire projecten en vervangingen) </t>
  </si>
  <si>
    <t>uren</t>
  </si>
  <si>
    <t>Uurtarief op werkdagen van 06:00 tot 18:00 uur</t>
  </si>
  <si>
    <t>uur</t>
  </si>
  <si>
    <t>Toeslag op uurtarief van 20.1 voor werk op werkdagen van 18:00 tot 06:00 uur (maximaal 15%)</t>
  </si>
  <si>
    <t>%</t>
  </si>
  <si>
    <t>Toeslag op uurtarief van 20.1 voor werk op zaterdag (maximaal 25%)</t>
  </si>
  <si>
    <t>Toeslag op uurtarief van 20.1 voor werk op zon- en feestdagen (maximaal 35%)</t>
  </si>
  <si>
    <t>Uurtarief voor het herstellen van storingen</t>
  </si>
  <si>
    <t>Toeslag op uurtarief van 30.1 voor werk op werkdagen van 18:00 tot 06:00 uur (maximaal 15%)</t>
  </si>
  <si>
    <t>Toeslag op uurtarief van 30.1 voor werk op zaterdag (maximaal 25%)</t>
  </si>
  <si>
    <t>Toeslag op uurtarief van 30.1 voor werk op zon- en feestdagen (maximaal 35%)</t>
  </si>
  <si>
    <t>Kortingspercentage materiaal</t>
  </si>
  <si>
    <t>Bruto</t>
  </si>
  <si>
    <t>Korting %</t>
  </si>
  <si>
    <t xml:space="preserve">Korting bruto materiaal prijzen Technische Unie, Elektrotechniek, Draad en Kabel </t>
  </si>
  <si>
    <t>Korting bruto materiaal prijzen Technische Unie, Elektrotechniek, Industriele Elektrotechniek</t>
  </si>
  <si>
    <t>Korting bruto materiaal prijzen Technische Unie, Elektrotechniek, Kabeldraagsystemen</t>
  </si>
  <si>
    <t>Korting bruto materiaal prijzen Technische Unie, Elektrotechniek, Schakel-en stekkermateriaal</t>
  </si>
  <si>
    <t>Korting bruto materiaal prijzen Technische Unie, Elektrotechniek, Data, communicatie &amp; (Brand)beveiliging</t>
  </si>
  <si>
    <t>Korting bruto materiaal prijzen Technische Unie, Elektrotechniek, Verdeelinrichtingen &amp; E-mobility</t>
  </si>
  <si>
    <t>Korting bruto materiaal prijzen Technische Unie, Elektrotechniek, Overig</t>
  </si>
  <si>
    <t>Korting bruto materiaal prijzen Technische Unie, Verlichting, Verlichtingsarmaturen</t>
  </si>
  <si>
    <t>Korting bruto materiaal prijzen Technische Unie, Verlichting, Noodverlichting</t>
  </si>
  <si>
    <t>Korting bruto materiaal prijzen Technische Unie, Overige assortiment</t>
  </si>
  <si>
    <t>Subtotaal</t>
  </si>
  <si>
    <t>60</t>
  </si>
  <si>
    <t>RVB BOEI inspectie</t>
  </si>
  <si>
    <t>Gebouwen</t>
  </si>
  <si>
    <t xml:space="preserve">Nulmeting </t>
  </si>
  <si>
    <t xml:space="preserve">Fotovoltaïsche systemen </t>
  </si>
  <si>
    <t>70</t>
  </si>
  <si>
    <t>Nieuwe Logboeken</t>
  </si>
  <si>
    <t>Logboek Noodstroominstallaties, Noodaggregaat in gebouw/ terrein</t>
  </si>
  <si>
    <t>Logboek Noodstroominstallaties, Statische No-break</t>
  </si>
  <si>
    <t>Logboek Noodstroominstallaties, Dynamische No-break</t>
  </si>
  <si>
    <t>Logboek Noodstroominstallaties, Brandstofvoorziening</t>
  </si>
  <si>
    <t xml:space="preserve">Logboek Fotovoltaïsche systemen </t>
  </si>
  <si>
    <t>Logboek Noodverlichtingsinstallaties</t>
  </si>
  <si>
    <t>75</t>
  </si>
  <si>
    <t>Vergoeding voor niet uit te voeren werkzaamheden en wachturen</t>
  </si>
  <si>
    <t>Vergoeding bij status niet gekeurd</t>
  </si>
  <si>
    <t>Vergoeding voor opnemen volledige gegevens nieuwe componenten</t>
  </si>
  <si>
    <t xml:space="preserve">Wachturen </t>
  </si>
  <si>
    <t>90</t>
  </si>
  <si>
    <t>Te gebruiken hulpmiddelen (materieel)</t>
  </si>
  <si>
    <t>Verrekenprijs rolsteiger voor werkzaamheden hoger dan 5 meter</t>
  </si>
  <si>
    <t>dag</t>
  </si>
  <si>
    <t>Verrekenprijs schaarhoogwerker voor werkzaamheden hoger dan 5 meter</t>
  </si>
  <si>
    <t>Verrekenprijs hoogwerker voor werkzaamheden hoger dan 5 meter (anders dan schaarhoogwerker)</t>
  </si>
  <si>
    <t>Verrekenprijs tijdelijke valbeveiliging</t>
  </si>
  <si>
    <t>100</t>
  </si>
  <si>
    <t>Verrekenprijzen voor herstellen van onderdelen / vervangwerkzaamheden</t>
  </si>
  <si>
    <t>Afstandhouder daknet inclusief betonblokje</t>
  </si>
  <si>
    <t xml:space="preserve">Afstandhouder daknet met plaksteun incl. kit </t>
  </si>
  <si>
    <t xml:space="preserve">inspectieput (groot) compleet, beton </t>
  </si>
  <si>
    <t>inspectieput (klein) compleet, beton</t>
  </si>
  <si>
    <t>inspectieputdeksel (groot), beton</t>
  </si>
  <si>
    <t>inspectieputdeksel (groot), traanplaat rvs</t>
  </si>
  <si>
    <t>inspectieputdeksel (klein), beton</t>
  </si>
  <si>
    <t>inspectieputdeksel (klein), traanplaat rvs</t>
  </si>
  <si>
    <t>Vrijstaande opvanger 3m compleet met betonsokkel</t>
  </si>
  <si>
    <t>Vrijstaande opvanger 6m compleet met betonsokkel</t>
  </si>
  <si>
    <t>Meten vloer vlgs NEN-EN-IEC 61340-4-1, aantal meetpunten 0-10 incl rapport</t>
  </si>
  <si>
    <t>Meten vloer vlgs NEN-EN-IEC 61340-4-1, aantal meetpunten 10-20 incl rapport</t>
  </si>
  <si>
    <t>Meten vloer vlgs NEN-EN-IEC 61340-4-1, aantal meetpunten 20-40 incl rapport</t>
  </si>
  <si>
    <t>Noodstroominstallaties</t>
  </si>
  <si>
    <t>Noodaggregaat in gebouw/ terrein en Dynamische No-break</t>
  </si>
  <si>
    <t>V- snaar</t>
  </si>
  <si>
    <t>Dynamo riem</t>
  </si>
  <si>
    <t>Start accu 12V</t>
  </si>
  <si>
    <t>Start accu 24V</t>
  </si>
  <si>
    <t>Druppellader</t>
  </si>
  <si>
    <t>Brandstofpomp</t>
  </si>
  <si>
    <t>Brandstof filter</t>
  </si>
  <si>
    <t>Verstuiver</t>
  </si>
  <si>
    <t>Bougies</t>
  </si>
  <si>
    <t>Olie p/10ltr.</t>
  </si>
  <si>
    <t>Olie filter</t>
  </si>
  <si>
    <t>Olie sensor</t>
  </si>
  <si>
    <t>Afdichtingsset</t>
  </si>
  <si>
    <t>Pick up sensor</t>
  </si>
  <si>
    <t>Koelvoeistof p/10ltr (NSA)</t>
  </si>
  <si>
    <t>Koelwater thermosstaat</t>
  </si>
  <si>
    <t>koelwaterslangen</t>
  </si>
  <si>
    <t>Brandstofslangen</t>
  </si>
  <si>
    <t>Luchtfilter</t>
  </si>
  <si>
    <t xml:space="preserve">AVR automatische volt regelaar </t>
  </si>
  <si>
    <t>Statische No-break</t>
  </si>
  <si>
    <t>Ventilator</t>
  </si>
  <si>
    <t>Koelvloeistof  p/1ltr (No Break)</t>
  </si>
  <si>
    <t>Accu klem incl. Bevestiging</t>
  </si>
  <si>
    <t>Demi water p/1ltr</t>
  </si>
  <si>
    <t>Accu kabel p/mtr</t>
  </si>
  <si>
    <t>Accu 1 Ah tot en met 25 Ah</t>
  </si>
  <si>
    <t>Accu 30 Ah tot en met 100 Ah</t>
  </si>
  <si>
    <t>Accu 120 Ah tot en met 300 Ah</t>
  </si>
  <si>
    <t>Meting en beproeving Aardlekbeveiliging, bij vervanging</t>
  </si>
  <si>
    <t>Meting en beproeving Circuitimpedantie / Net impedantie, bij vervanging</t>
  </si>
  <si>
    <t>Meting isolatieweerstand, bij vervanging</t>
  </si>
  <si>
    <t>Centrale noodverlichting, vervangen accu centrale, per accu</t>
  </si>
  <si>
    <t>Centrale noodverlichting, vervangen armatuur vluchtweg inbouw</t>
  </si>
  <si>
    <t>Centrale noodverlichting, vervangen armatuur vluchtweg opbouw</t>
  </si>
  <si>
    <t>Centrale noodverlichting, vervangen armatuur vluchtrouteaanduiding inbouw</t>
  </si>
  <si>
    <t>Centrale noodverlichting, vervangen armatuur vluchtrouteaanduiding opbouw</t>
  </si>
  <si>
    <t>140</t>
  </si>
  <si>
    <t>Tekenwerk digitaal</t>
  </si>
  <si>
    <t>Symbool (vakgebied W of E) toevoegen of aanpassen, bij méér dan 40 symbolen per tekening</t>
  </si>
  <si>
    <t>Omzetten tekening van MicroStation naar AutoCAD</t>
  </si>
  <si>
    <t>Compleet nieuwe tekening (conform Werkomschrijving paragraaf 5.9)</t>
  </si>
  <si>
    <t>A0 (1 tekening is 1 bouwlaag voor W óf E per NL-SfB hoofdelement)</t>
  </si>
  <si>
    <t>A1 (1 tekening is 1 bouwlaag voor W óf E per NL-SfB hoofdelement)</t>
  </si>
  <si>
    <t>A2 (1 tekening is 1 bouwlaag voor W óf E per NL-SfB hoofdelement)</t>
  </si>
  <si>
    <t>A3 (1 tekening is 1 bouwlaag voor W óf E per NL-SfB hoofdelement)</t>
  </si>
  <si>
    <t>A4 (1 tekening is 1 bouwlaag voor W óf E per NL-SfB hoofdelement)</t>
  </si>
  <si>
    <t>4 jaar</t>
  </si>
  <si>
    <t>Prijzenboek LROK WOH</t>
  </si>
  <si>
    <t>Indoorklimwanden</t>
  </si>
  <si>
    <t>Vervangen toprope zekerpunten (incl. beproefing volgens NEN-EN12572)</t>
  </si>
  <si>
    <t>Vervangen tussenzekerpunten (incl. beproefing volgens NEN-EN12572)</t>
  </si>
  <si>
    <t>Vervangen bodemzekerpunten (incl. beproefing volgens NEN-EN12572)</t>
  </si>
  <si>
    <t>Verwijderen bestaande rug-bugs (oorzaak: einde levensduur of vervallen / overbodig)</t>
  </si>
  <si>
    <t>Vervangen bestaande stalen rud-bugs door RVS rudbugs (incl. beproefing volgens NEN-EN12572)</t>
  </si>
  <si>
    <t>Schoonmaken klimwanden, klimgrepen en bouwen nieuwe klimroutes hoogte ± 10m</t>
  </si>
  <si>
    <t>Vervangen zekerpunten</t>
  </si>
  <si>
    <t>Uitschroeven klimroute ±10meter hoogte , 30 grepen per route</t>
  </si>
  <si>
    <t>Reingen klimwandpanelen ±10meter hoogte , klimwand panelen ontdoen van mos, algen en overige aanslag. Beschadigingen kleurcoating klimwand voorkomen. Werkwijze ter keuze aannemer.</t>
  </si>
  <si>
    <t>Reinigen klimgrepen ±10meter hoogte , 30 grepen per route</t>
  </si>
  <si>
    <t>Routebouw klimroute ±10meter hoogte , 30 grepen per route</t>
  </si>
  <si>
    <t>Leveren nieuwe (opbouw)klimgrepen + inbusbouten, uitgangspunt 30 klimgrepen per route</t>
  </si>
  <si>
    <t>Werkzaamheden klimwandpanelen</t>
  </si>
  <si>
    <t>Diverse herstellingen klimpanelen (bijschuren; spleten/gaten dichten;conservering met polyesterhars; herstellen "vrijwings" coating )</t>
  </si>
  <si>
    <t>Beschadigingen polyester (opbouw)modules bijwerken</t>
  </si>
  <si>
    <t>Vervangen beschadigde opbouw klimgrepen+ inbusbouten</t>
  </si>
  <si>
    <t>Door roest onbruikbaar geraakte of uitgebroken inslagmoeren herstellen en vervangen door rvs exemplaren + ring.</t>
  </si>
  <si>
    <t>Demonteren en Afvoeren bestaande klimwandpanelen</t>
  </si>
  <si>
    <t>Aanbrengen outdoor klimwandpanelen (vlakke plaat klimwandsysteem) incl. bijbehorende achterconstructie</t>
  </si>
  <si>
    <t>Diverse werkzaamheden klimtoren en valdempende ondergronden</t>
  </si>
  <si>
    <t>NR</t>
  </si>
  <si>
    <t>2</t>
  </si>
  <si>
    <t>2000</t>
  </si>
  <si>
    <t>Verwijderen aanslag op staalconstructie klimtoren incl. behandeling met een biologisch anti algen middel ter voorkoming van nieuwe alg aanslag voor de duur van minimaal 1 jaar.</t>
  </si>
  <si>
    <t>Vervangen houten planken plateau door kunststof relief planken voorzien van antislip voorziening, uitgangspunt eenheidsprijs is vervangen 15m2 per plateau.</t>
  </si>
  <si>
    <t>Vervangen / Aanbrengen A4 keuringsbordje op klimtoren</t>
  </si>
  <si>
    <t>Vervangen / Aanbrengen keuringsschildjes geconditioneerde zekerpunten</t>
  </si>
  <si>
    <t>Verwijderen (en afvoeren) survivalhindernissen aan of rondom klimtoren en slinger- en enter installatie</t>
  </si>
  <si>
    <t>Uitvoeren indicatieve HIC-test voor een valhoogte van 5.00m "valdempende" ondergrond / grindbak rondom klimtoren en slinger- en enter installatie, uitgangspunt 10 testen per ondergrond</t>
  </si>
  <si>
    <t>Verwijderen en afvoeren bestaande ondergrond / grindbak rondom klimtoren en slinger- en enter installatie, uitgangspunt: riviergrind gradatie 8/16 tot 16/32mm, laagdikte 400mm</t>
  </si>
  <si>
    <t>Aanbrengen valdempende ondergrond valhoogte 5.00m: valgrind, laagdikte 400mm</t>
  </si>
  <si>
    <t>Aanbrengen valdempende ondergrond valhoogte 5.00m: rubberschors gebonden</t>
  </si>
  <si>
    <t>Verwijderen en afvoeren ankerblok tokkel op maaiveld incl. aanvullen vrijgekomen gat met teelgrond en inzaaien</t>
  </si>
  <si>
    <t>1</t>
  </si>
  <si>
    <t>1000</t>
  </si>
  <si>
    <t>Schoonmaken klimwanden en klimgrepen en bouwen nieuwe klimroute hoogte ± 7m</t>
  </si>
  <si>
    <t>Herstelwerkzaamheden klimwandpanelen</t>
  </si>
  <si>
    <t>Overige werkzaamheden</t>
  </si>
  <si>
    <t>Aanvullende maatregelen &amp; werkzaamheden</t>
  </si>
  <si>
    <t>Uitschroeven klimroute ±7meter hoogte , 25 grepen per route</t>
  </si>
  <si>
    <t>Reinigen panelen+klimgrepen ±7meter hoogte , 25 grepen per route</t>
  </si>
  <si>
    <t>Routebouw klimroute ±7meter hoogte , 25 grepen per route</t>
  </si>
  <si>
    <t>Leveren nieuwe klimgrepen + inbusbouten, uitgangspunt 25 klimgrepen per route</t>
  </si>
  <si>
    <t>Herstellen schade aan (vrijwings coating) klimwandpanelen</t>
  </si>
  <si>
    <t>Afschermen bouwkundige constructieonderdelen binnen valruimte (uitgangspunt prijsvorming = gepolsterd PVC)</t>
  </si>
  <si>
    <t>Repareren / Herstellen / Vervangen defecte inbouwklimgrepen</t>
  </si>
  <si>
    <t>Repareren / Herstellen uitgebroken of slechte inslagmoeren</t>
  </si>
  <si>
    <t>Demonteren en Afvoer bestaande klimwandpanelen</t>
  </si>
  <si>
    <t>Aanbrengen indoor klimwandpanelen (vlakke plaat klimwandsysteem) incl. bijbehorende achterconstructie</t>
  </si>
  <si>
    <t>Verplaatsen / aanpassen lichtarmaturen sporthal i.v.m. minimale eisen vrijeruimte</t>
  </si>
  <si>
    <t>Lev. + Aanbr. voorziening afscherming klimwand d.m.v. matten, hoogte 2.00m, dikte minimaal 55mm, verbinding matten naadloos bijv. met velcro verbindingen, kleur: nntb</t>
  </si>
  <si>
    <t>Maken revisietekeningen indoorklimwand (aanzichten, doorsneden, posities zekerpunten, specificaties zekerpunten en touwbanen)</t>
  </si>
  <si>
    <t>3000</t>
  </si>
  <si>
    <t>3</t>
  </si>
  <si>
    <t>Algemeen</t>
  </si>
  <si>
    <t>0</t>
  </si>
  <si>
    <t>KLIMTOREN 20M (in eenheidsprijzen dient indien nodig de inzet van een hoogwerker meegenomen te zijn)</t>
  </si>
  <si>
    <t>KLIMTOREN 10M (in de eenheidsprijzen dient indien nodig de inzet van een hoogwerker meegenomen te zijn)</t>
  </si>
  <si>
    <t>Loonkosten</t>
  </si>
  <si>
    <t>00</t>
  </si>
  <si>
    <t>0010</t>
  </si>
  <si>
    <t>0020</t>
  </si>
  <si>
    <t>0030</t>
  </si>
  <si>
    <t>0040</t>
  </si>
  <si>
    <t>0050</t>
  </si>
  <si>
    <t>0060</t>
  </si>
  <si>
    <t>0070</t>
  </si>
  <si>
    <t>0100</t>
  </si>
  <si>
    <t>0110</t>
  </si>
  <si>
    <t>0120</t>
  </si>
  <si>
    <t>Materieelkosten</t>
  </si>
  <si>
    <t>Materiaalkosten</t>
  </si>
  <si>
    <t>Aanvullende Vervoers en Verblijfskosten</t>
  </si>
  <si>
    <t>Uitvoeren toets constructieve veiligheid volgens NEN-EN 8700 incl. bijbehorende rapportage</t>
  </si>
  <si>
    <t>01</t>
  </si>
  <si>
    <t>02</t>
  </si>
  <si>
    <t>03</t>
  </si>
  <si>
    <t>04</t>
  </si>
  <si>
    <t>0210</t>
  </si>
  <si>
    <t>0220</t>
  </si>
  <si>
    <t>0300</t>
  </si>
  <si>
    <t>0400</t>
  </si>
  <si>
    <t>0410</t>
  </si>
  <si>
    <t>0420</t>
  </si>
  <si>
    <t>0430</t>
  </si>
  <si>
    <t>0440</t>
  </si>
  <si>
    <t>0450</t>
  </si>
  <si>
    <t>0460</t>
  </si>
  <si>
    <t>0470</t>
  </si>
  <si>
    <t>0480</t>
  </si>
  <si>
    <t>0490</t>
  </si>
  <si>
    <t>0500</t>
  </si>
  <si>
    <t>0510</t>
  </si>
  <si>
    <t>0520</t>
  </si>
  <si>
    <t>05</t>
  </si>
  <si>
    <t>Aanbrengen / vervangen keurings- en hindernisbordjes</t>
  </si>
  <si>
    <t>06</t>
  </si>
  <si>
    <t>Algemene Werkzaamheden aan de landingsplaatsen en valdempende ondergronden</t>
  </si>
  <si>
    <t>0600</t>
  </si>
  <si>
    <t>0610</t>
  </si>
  <si>
    <t>0700</t>
  </si>
  <si>
    <t>0710</t>
  </si>
  <si>
    <t>0720</t>
  </si>
  <si>
    <t>0730</t>
  </si>
  <si>
    <t>0740</t>
  </si>
  <si>
    <t>0750</t>
  </si>
  <si>
    <t>0760</t>
  </si>
  <si>
    <t>0601</t>
  </si>
  <si>
    <t>0602</t>
  </si>
  <si>
    <t>0611</t>
  </si>
  <si>
    <t>Werkzaamheden slinger- &amp; enterinstallatie</t>
  </si>
  <si>
    <t>07</t>
  </si>
  <si>
    <t>071</t>
  </si>
  <si>
    <t>072</t>
  </si>
  <si>
    <t>073</t>
  </si>
  <si>
    <t>074</t>
  </si>
  <si>
    <t>075</t>
  </si>
  <si>
    <t>076</t>
  </si>
  <si>
    <t>Algemene werkzaamheden aan de touw- en hindernisbanen</t>
  </si>
  <si>
    <t>Vervangen bouten en moeren</t>
  </si>
  <si>
    <t>Houtwerk</t>
  </si>
  <si>
    <t>Staalconstructies</t>
  </si>
  <si>
    <t>Metselwerk</t>
  </si>
  <si>
    <t>Ladders</t>
  </si>
  <si>
    <t>Afschermen hindernisconstructie i.v.m. valgevaar</t>
  </si>
  <si>
    <t>070</t>
  </si>
  <si>
    <t>0701</t>
  </si>
  <si>
    <t>0702</t>
  </si>
  <si>
    <t>0711</t>
  </si>
  <si>
    <t>0712</t>
  </si>
  <si>
    <t>0713</t>
  </si>
  <si>
    <t>0714</t>
  </si>
  <si>
    <t>0721</t>
  </si>
  <si>
    <t>0722</t>
  </si>
  <si>
    <t>0751</t>
  </si>
  <si>
    <t>0761</t>
  </si>
  <si>
    <t>Deskundige Personeel t.a.v. uitvoering verhelpen gebreken klimtorens en klimwanden</t>
  </si>
  <si>
    <t>Deskundige Personeel t.a.v. uitvoering verhelpen gebreken touw- en hindernisbanen zonder ERCA certificering</t>
  </si>
  <si>
    <t>Deskundige Personeel t.a.v. uitvoering verhelpen gebreken touw- en hindernisbanen met ERCA type C certificering</t>
  </si>
  <si>
    <t>Engineeringswerkzaamheden constructeur</t>
  </si>
  <si>
    <t>Werkvoorbereider / Planner</t>
  </si>
  <si>
    <t>Tekenaar 2D</t>
  </si>
  <si>
    <t>Tekenaar 3D / 3D ontwerper</t>
  </si>
  <si>
    <t>Advieswerkzaamheden door ter zake deskundige adviseur op gebied: klimtorens, klimwanden, touw- en hindernisbanen</t>
  </si>
  <si>
    <t>Hoogwerker met een rijkwijdte tot minimaal 10m</t>
  </si>
  <si>
    <t>Hoogwerker met een rijkwijdte tot minimaal 25m</t>
  </si>
  <si>
    <t>(draadloze) gecalibreerde HIC-meter geschikt voor metingen tot een valhoogte van 3.00 tot 5.00m</t>
  </si>
  <si>
    <t>(draadloze) gecalibreerde HIC-meter geschikt voor metingen tot een valhoogte van 5.00 tot 8.00m</t>
  </si>
  <si>
    <t>reiskosten t.a.v. correctief onderhoud (prijs per km incl. voorrijkosten)</t>
  </si>
  <si>
    <t>Indoor klimwand</t>
  </si>
  <si>
    <t>Klimtoren 10m</t>
  </si>
  <si>
    <t>Klimtoren 20m</t>
  </si>
  <si>
    <t>Klimtoren Bailey 10m</t>
  </si>
  <si>
    <t>Klimtoren Bailey 20m</t>
  </si>
  <si>
    <t>Horizontale touwbaan (gemiddelde eenheidsprijs per hindernis)</t>
  </si>
  <si>
    <t>Touwhindernisbaan</t>
  </si>
  <si>
    <t>Fastrope toren (hindernis 2 Touwhindernisbaan)</t>
  </si>
  <si>
    <t>Buitentouwkliminstallatie</t>
  </si>
  <si>
    <t>Hindernisbaan (gemiddelde eenheidsprijs per hindernis)</t>
  </si>
  <si>
    <t>Vervangen / Aanbrengen A5 keuringsbordje.</t>
  </si>
  <si>
    <t>Vervangen / Aanbrengen A4 keuringsbordje.</t>
  </si>
  <si>
    <t>Vervangen / Aanbrengen bordje met hindernisnaam en nummer</t>
  </si>
  <si>
    <t>Uitvoeren indicatieve HIC-test "valdempende" ondergrond / landingsplaats, valhoogte HIC test tot 3.00m (afhankelijk van valhoogte hindernis) Uitgangspunt 10 testen per hindernis</t>
  </si>
  <si>
    <t>Uitvoeren indicatieve HIC-test "valdempende" ondergrond / landingsplaats, valhoogte HIC test 3.00-5.00m (afhankelijk van valhoogte hindernis) Uitgangspunt 10 testen per hindernis</t>
  </si>
  <si>
    <t>Uitvoeren indicatieve HIC-test "valdempende" ondergrond / landingsplaats, valhoogte HIC test 5.00-7.00m (afhankelijk van valhoogte hindernis) Uitgangspunt 10 testen per hindernis</t>
  </si>
  <si>
    <t>Verwijderen en afvoeren bestaande ondergrond / landingsplaats hindernissen, vrijgekomen grind afvoeren naar een erkende eindverwerken of aanbieden voor hergebruik. Uitgangspunt: riviergrind gradatie 8/16 tot 16/32mm, laagdikte 300mm, soortelijk gewicht bestaand grind:ca. 1600-1800Kg / m3</t>
  </si>
  <si>
    <t>Leveren en aanbrengen ondergrond landingsplaats bestaande uit valgrind: laagdikte 300mm (incl. onderlaag van anti-worteldoek en excl. grondwerk)</t>
  </si>
  <si>
    <t>Leveren en aanbrengen ondergrond landingsplaats bestaande uit valgrind: laagdikte 400mm (incl. onderlaag van anti-worteldoek en excl. grondwerk)</t>
  </si>
  <si>
    <t>Leveren en aanbrengen ondergrond landingsplaats bestaande uit valzand: laagdikte 300mm (incl. onderlaag van anti-worteldoek en excl. grondwerk)</t>
  </si>
  <si>
    <t>Leveren en aanbrengen ondergrond landingsplaats bestaande uit valzand: laagdikte 400mm (incl. onderlaag van anti-worteldoek en excl. grondwerk)</t>
  </si>
  <si>
    <t>Leveren en aanbrengen ondergrond landingsplaats bestaande uit rubberschors los : laagdikte 400mm (incl. onderlaag van anti-worteldoek en excl. grondwerk)</t>
  </si>
  <si>
    <t>Leveren en aanbrengen valdempende ondergrond: rubberschors gebonden, valhoogte 4.00-5.00m (incl. bijbehorende onderconstructie excl. grondwerk)</t>
  </si>
  <si>
    <t>Leveren en aanbrengen kantopsluiting valdempende ondergrond bestaande uit een keerband voorzien van een rubberen afdekking. Uitgangspunt: (sport)keerband voorzien van rubber afdekking, breedte 100mm, hoogte 400mm.voorzien van een fundering van cementspecie en steunrug van stampbeton. Betreft: rechte stukken</t>
  </si>
  <si>
    <t>Leveren en aanbrengen kantopsluiting valdempende ondergrond bestaande uit een keerband voorzien van een rubberen afdekking. Uitgangspunt: (sport)keerband voorzien van rubber afdekking, breedte 100mm, hoogte 400mm.voorzien van een fundering van cementspecie en steunrug van stampbeton. Betreft: hoekstukken</t>
  </si>
  <si>
    <t>Leveren en aanbrengen kantopsluiting valdempende ondergrond bestaande uit Verdiept omrandingselement van EPDM / Rubber (conform omranding beachvolley), kleur: zwart of groen, met elkaar verbonden door een pen-gat verbinding en gesteld op een verzinkstalen profiel. Betreft: rechte stukken</t>
  </si>
  <si>
    <t>Leveren en aanbrengen kantopsluiting valdempende ondergrond bestaande uit Verdiept omrandingselement van EPDM / Rubber (conform omranding beachvolley), kleur: zwart of groen, met elkaar verbonden door een pen-gat verbinding en gesteld op een verzinkstalen profiel. Betreft: hoekstukken</t>
  </si>
  <si>
    <t>Verwijderen "groene" aanslag op verharding looplanen hindernisbaan</t>
  </si>
  <si>
    <t>Aanbrengen belijning looplanen hindernisbaan</t>
  </si>
  <si>
    <t>Verwijderen roestaanslag op staalconstructie hindernissen en behandelen met koud zink volgens geldende richtlijnen. (uitgangspunt gemiddelde afmetingper stuk te behandelen oppervlak 75cm2</t>
  </si>
  <si>
    <t>Vervangen bouten / draadeinden fundering t.b.v. bevestiging voetplaten staanders hindernissen</t>
  </si>
  <si>
    <t>Vervangen moeren voetplaten staanders hindernissen</t>
  </si>
  <si>
    <t>Standaard moeren voetplaten vervangen door borgmoeren</t>
  </si>
  <si>
    <t>Standaard moeren voetplaten vervangen door bolkopmoeren</t>
  </si>
  <si>
    <t>Standaard moeren vastzetten en voorzien van beschermdoppen</t>
  </si>
  <si>
    <t>Houten balken behandelen tegen verdere houtrot conform geldende normen (eenheidsprijs berekenen per 100cm2 oppevlak)</t>
  </si>
  <si>
    <t>Planken voorzien van anti-slip strips. Betreft aanbrengen losse antislip strips op bestaande planken. Eenheidsprijs is berekenen per m1 antislistrip incl. bijbehorende bevestigingsmiddelen</t>
  </si>
  <si>
    <t>Vervangen planken plateau's hindernissen Uitgangspunt: kunststof reliëf planken voorzien van antislipstrips (totaal ca. 8-9 planken per plateau) Rekenen met de volgende afmeting van de planken: breedte 15-18cm, dikte ca. 4,5cm, lengte: 6.00m incl. bijbehorende bevestigingsmiddelen ("slot"bouten, moeren, kikkerplaten etc.) Verduurzaming bevestigingsmiddelen: elektrolytisch verzonken.</t>
  </si>
  <si>
    <t>Schoonmaken en opnieuw verduurzamen staalconstructie met koud zink conform geldende normen (eenheidsprijs berekenen per 100cm2 oppervlak)</t>
  </si>
  <si>
    <t>Herstellen afgebrokkelde krimplaag betonpoeren t.b.v. bevestiging voetplaten staanders staalconstructie Betonpoeren opnieuw aansmeren met krimpmortel. Afmeting &amp; Eenheidprijs: basseren op de gemiddelde poerafmeting</t>
  </si>
  <si>
    <t>Aanpassing ladders naar plateau's conform richtlijnen Maatregel: aanbrengen doorlopende handrail aan beide zijden ladder.</t>
  </si>
  <si>
    <t>Afdoppen opening bovenzijde handrail ter voorkoming risico op vingerbeknelling.</t>
  </si>
  <si>
    <t>Afschermen fundering en voetplaat staanders hindernissen d.m.v. op maat gemaakte rubberen afscherming, materiaal: “PU” rubber, dikte minimaal “xx”mm. Ronde rubber afdelling op een duurzame en degelijke wijze verbonden middel geschikte rvs bevestigingsmiddelen. Diameter rubberen afdekking afstemmen op afmeting voetplaat betreffende hindernis.</t>
  </si>
  <si>
    <t>Afschermen staanders staalconstructie hindernis binnen valzone met een op maat gemaakte stootkussen Materiaal buitenkant: “zeil” demontabel middels een klitteband sluiting (geschikt voor buitentoepassing) Afmeting &amp; Eenheidprijs: Afscherming staanders tot een hoogte van 1,50m Materiaal binnenkant: “Foam” Kleur: groen (materiaal en bevestigingwijze ter keuze aannemer maar afgestemd op militair gebruik en buitentoepassing)</t>
  </si>
  <si>
    <t>km</t>
  </si>
  <si>
    <t>100cm2</t>
  </si>
  <si>
    <t>100m2</t>
  </si>
  <si>
    <t>Verwijderen aanslag op staalconstructie slinger- en enterinstallatie incl. behandeling met een biologisch anti algen middel ter voorkoming van nieuwe alg aanslag voor de duur van minimaal 1 jaar.</t>
  </si>
  <si>
    <t>Afschermen fundering en voetplaten staalconstructie middels een rubberen afdekking conform optie 1 in vervangingsplan.</t>
  </si>
  <si>
    <t>Vervangen harpsluitingen slingertouw</t>
  </si>
  <si>
    <t>Vervangen slingertouwen</t>
  </si>
  <si>
    <t>Vervangen enternet</t>
  </si>
  <si>
    <t>Maken revisietekeningen klimtoren en slinger- en enterinstallatie (aanzichten, doorsneden, posities zekerpunten klimwanden en klimtoren, specificaties zekerpunten, -touwen en -netten)</t>
  </si>
  <si>
    <t>Aanbrengen rode belijningen op platform 10m</t>
  </si>
  <si>
    <t>Aanbrengen zelfzekeringskabels conform NEN-EN 795 op platform 10m en uitbouwen. Uitgangspunt: per 10m platform dienen er 10 afzonderlijke kabelstukken aangebracht te worden. (9x ca. 3.00m en 1x ca. 5m) conform tekeningen behorende bij werkinstructie.</t>
  </si>
  <si>
    <t>Vervangen houten planken plateau door kunststof relief planken voorzien van antislip voorziening, uitgangspunt eenheidsprijs is vervangen 25m2 per plateau. Uitgangspunt: kunststof reliëf planken voorzien van antislipstrips. Rekenen met de volgende afmeting van de planken: breedte 15-18cm, dikte ca. 4,5cm, lengte: 5.00m incl. bijbehorende bevestigingsmiddelen ("slot"bouten, moeren, kikkerplaten etc.) Verduurzaming bevestigingsmiddelen: elektrolytisch verzonken.</t>
  </si>
  <si>
    <t>Vervangen zekerpunten op zekermuurtje (incl. beproefing volgens NEN-EN12572)</t>
  </si>
  <si>
    <t>Verwijderen bestaande rug-bugs (oorzaak: einde levensduur of vervallen/overbodig)</t>
  </si>
  <si>
    <t>Reingen klimgrepen ±10meter hoogte , 30 grepen per route</t>
  </si>
  <si>
    <t>3020</t>
  </si>
  <si>
    <t>3030</t>
  </si>
  <si>
    <t>Schoonmaken klimwanden, klimgrepen en bouwen nieuwe klimroutes hoogte ± 20m</t>
  </si>
  <si>
    <t>Uitschroeven klimroute ±20meter hoogte , 65 grepen per route</t>
  </si>
  <si>
    <t>Reingen klimwandpanelen ±20meter hoogte , klimwand panelen ontdoen van mos, algen en overige aanslag. Beschadigingen kleurcoating klimwand voorkomen. Werkwijze ter keuze aannemer.</t>
  </si>
  <si>
    <t>Reingen klimgrepen ±20meter hoogte , 65 grepen per route</t>
  </si>
  <si>
    <t>Routebouw klimroute ±20meter hoogte , 65 grepen per route</t>
  </si>
  <si>
    <t>Leveren nieuwe (opbouw)klimgrepen + inbusbouten, uitgangspunt 65 klimgrepen per route</t>
  </si>
  <si>
    <t>Aanbrengen outdoor klimwandpanelen (relief klimwandsysteem) incl. bijbehorende achterconstructie</t>
  </si>
  <si>
    <t>3040</t>
  </si>
  <si>
    <t>3050</t>
  </si>
  <si>
    <t>Aanvullende maatregelen &amp; werkzaamheden op basis van gewijzigde regelgeving</t>
  </si>
  <si>
    <t>Vervangen / Aanbrengen keuringsschildjes</t>
  </si>
  <si>
    <t>Uitvoeren indicatieve HIC-test "valdempende" ondergrond / grindbak rondom klimtoren, uitgangspunt 20 testen per ondergrond</t>
  </si>
  <si>
    <t>Maken revisietekeningen klimtoren en klimwanden (aanzichten, doorsneden, posities zekerpunten klimwanden en klimtoren, specificaties zekerpunten, touwen, staalkabels, overige materialen)</t>
  </si>
  <si>
    <t>Aanbrengen rode belijningen op platforms 10m, 15 en 20m.</t>
  </si>
  <si>
    <t>Aanbrengen zelfzekeringskabels (NEN-EN 795) op platforms en uitbouwen op 10m, 15 en 20m.</t>
  </si>
  <si>
    <t>4</t>
  </si>
  <si>
    <t>Bailey Klimtorens</t>
  </si>
  <si>
    <t>4000</t>
  </si>
  <si>
    <t>4020</t>
  </si>
  <si>
    <t>4030</t>
  </si>
  <si>
    <t>4040</t>
  </si>
  <si>
    <t>4050</t>
  </si>
  <si>
    <t>Verwijderen aanslag op staalconstructie klimtoren</t>
  </si>
  <si>
    <t>Vervangen houten planken plateau door kunststof relief planken voorzien van antislip voorziening, uitgangspunt eenheidsprijs is vervangen 25m2 per plateau.</t>
  </si>
  <si>
    <t>BUITEN TOUWKLIMINSTALLATIE</t>
  </si>
  <si>
    <t>Vervangen touwen</t>
  </si>
  <si>
    <t>Overige werkzaamheden verticale touwkliminstallatie</t>
  </si>
  <si>
    <t>Vervangen klimtouwen</t>
  </si>
  <si>
    <t>Vervangen harpsluitingen bevestigingen klimtouwen</t>
  </si>
  <si>
    <t>Verwijderen aanslag op staalconstructie verticale touwkliminstallatie</t>
  </si>
  <si>
    <t>Uitvoeren indicatieve HIC-test "valdempende" ondergrond / grindbak touwkliminstallatie, Uitgangspunt eenheidsprijs test: 10 testen per ondergrond</t>
  </si>
  <si>
    <t>Verwijderen en afvoeren bestaande ondergrond / grindbak buitentouwkliminstallatie, uitgangspunt: riviergrind gradatie 8/16 tot 16/32mm, laagdikte 400mm</t>
  </si>
  <si>
    <t>Leveren en aanbrengen valgrind valdempende ondergrond (laagdikte valondergrind grind 40cm)</t>
  </si>
  <si>
    <t>Leveren en aanbrengen rubberschors los (laagdikte valondergrond rubber 25cm)</t>
  </si>
  <si>
    <t>Leveren en aanbrengen kantopsluitingvoorzien van rubberen afdekking t.b.v. opsluiting valdempende ondergrond.</t>
  </si>
  <si>
    <t>Vervangen / Aanbrengen A5 keuringsbordje touwkliminstallatie</t>
  </si>
  <si>
    <t>5</t>
  </si>
  <si>
    <t>5000</t>
  </si>
  <si>
    <t>6</t>
  </si>
  <si>
    <t>6001</t>
  </si>
  <si>
    <t>6004</t>
  </si>
  <si>
    <t>6005</t>
  </si>
  <si>
    <t>Vervangen kettingladder</t>
  </si>
  <si>
    <t>Vervangen sport kettingladders</t>
  </si>
  <si>
    <t>Vervangen (ebben) houten sport kettingladders</t>
  </si>
  <si>
    <t>Vervangen "harp"sluiting ophanging bovenzijde kettingladders</t>
  </si>
  <si>
    <t>Vervangen "gaffel"spanner bevestiging onderzijde kettingladders</t>
  </si>
  <si>
    <t>Vervangen "harp"sluiting bevestiging onderzijde kettingladders</t>
  </si>
  <si>
    <t>Vervangen elastieken loopdraden, ø minimaal 6mm, kleur: rood, uiteinden elastieken ter voorkoming van beschadiging en "rafeling" afwerken met krimpkous oid.</t>
  </si>
  <si>
    <t>Vervangen verzinktstalen paaltje+oog bovenkant+fundering zijkanten hindernisbaan</t>
  </si>
  <si>
    <t>Vervangen verzinktstalen paaltje+oog bovenkant+fundering midden hindernisbaan</t>
  </si>
  <si>
    <t>Vervangen oog bovenkant verzinktstalen paaltje</t>
  </si>
  <si>
    <t>Vervangen verzinkte karabijnhaak t.b.v. bevestiging elastiek aan paaltje</t>
  </si>
  <si>
    <t>Vervangen elastieken 1e en laatste kruipdraad, ø minimaal 6mm, kleur: rood, uiteinden elastieken ter voorkoming van beschadiging en "rafeling" afwerken met krimpkous oid.</t>
  </si>
  <si>
    <t>6006</t>
  </si>
  <si>
    <t>6007</t>
  </si>
  <si>
    <t>6008</t>
  </si>
  <si>
    <t>6010</t>
  </si>
  <si>
    <t>6011</t>
  </si>
  <si>
    <t>6012</t>
  </si>
  <si>
    <t>6014</t>
  </si>
  <si>
    <t>6015</t>
  </si>
  <si>
    <t>6013</t>
  </si>
  <si>
    <t>Vervangen rvs kruipdraden, ø minimaal 4mm, uiteinden draad voorzien van oog met puntkous ø ca.30mm</t>
  </si>
  <si>
    <t>Vervangen verzinkte karabijnhaak t.b.v. bevestiging kruipdraden aan paaltje</t>
  </si>
  <si>
    <t>Vervangen rvs gaffelspanner (1 zijde draad) t.b.v. opspannen kruipdraden</t>
  </si>
  <si>
    <t>Vervangen verzinkt stalen paaltje+oog+fundering</t>
  </si>
  <si>
    <t>Vervangen betonnen evenwichtsbalk</t>
  </si>
  <si>
    <t>Bovenzijde betonnen evenwichtbalk voorzien van antislip oppervlak d.m.v. zandstralen, antislip tape, etc. (uitgangspunt hoeveelheid = per balk/stuk)</t>
  </si>
  <si>
    <t>Repareren beschadiging betonnen evenwichtbalk (uitgangspunt te repareren oppervlak per stuk = 0,20m2 )</t>
  </si>
  <si>
    <t>Vervangen beschadigde stenen metselwerk incl. bijkomend voegwerk</t>
  </si>
  <si>
    <t>Bijwerken voegwerk metselwerk</t>
  </si>
  <si>
    <t>Vervangen houten balk kozijn</t>
  </si>
  <si>
    <t>Aanbrengen antislipcoating bovenzijde horizontale delen horden (stalen buizen)</t>
  </si>
  <si>
    <t>Vervangen houten balk(en)</t>
  </si>
  <si>
    <t>Bovenzijde horizontale (verzinktstalen) opstapbalk voorzien van duurzaam gebruiksbestendig antislip oppervlak d.m.v. coating, antislip tape, etc. (uitgangspunt hoeveelheid = per balk/stuk)</t>
  </si>
  <si>
    <t>Aanbrengen / Vervangen rubber stootrand voorzijde kruipgang / buizen</t>
  </si>
  <si>
    <t>Aanbrengen / Vervangen rubber flappen achterzijde kruipgangen / buizen</t>
  </si>
  <si>
    <t>Aanbrengen / Vervangen houten balken incl. bijbehorende bevestigingsmiddelen</t>
  </si>
  <si>
    <t>Vervangen bevestigingsbeugels houtenbalken incl. bijbehorende bevestigingsmiddelen</t>
  </si>
  <si>
    <t>Aanbrengen / Vervangen gecertificeerd vangnet onder het hoge deel van de hindernis incl. bijbehorende ophangconstructie</t>
  </si>
  <si>
    <t>Aanbrengen / Vervangen Touwen (in standaard uitvoering 4 touwen per hindernis)</t>
  </si>
  <si>
    <t>Aanbrengen / Vervangen beschermhoes touw bovenzijde sprinbord</t>
  </si>
  <si>
    <t>Aanbrengen antslipstrips op houten planken</t>
  </si>
  <si>
    <t>Vervangen staanders klimraam incl. fundering en bijbehorende bevestigingsmiddelen</t>
  </si>
  <si>
    <t>Vervangen horizontale liggers klimraam incl. bijbehorende bevestigingsmiddelen</t>
  </si>
  <si>
    <t>Vervangen gehele muur</t>
  </si>
  <si>
    <t>Vervangen betonpaaltjes incl. fundering</t>
  </si>
  <si>
    <t>Vervangen opsluiting bak doorwaadbare plaats</t>
  </si>
  <si>
    <t>loopvlak / bovenoppervlak betonnen paaltjes voorzien van duurzaam gebruiksbestendig antislip oppervlak d.m.v. zandstralen, coating, gaas, etc.</t>
  </si>
  <si>
    <t>Vervangen damplanken springkuil</t>
  </si>
  <si>
    <t>Vervangen betonnen keerelementen springkuil</t>
  </si>
  <si>
    <t>herstellen beschadigingen betonnen keerelementen springkuil</t>
  </si>
  <si>
    <t>Vervangen balk afdekking bovenzijde keerelementen</t>
  </si>
  <si>
    <t>Vervangen damplanken springsloot</t>
  </si>
  <si>
    <t>Vervangen betonnen keerelementen springsloten</t>
  </si>
  <si>
    <t>Vervangen betontegels springsloten</t>
  </si>
  <si>
    <t>Vervangen planken springbord door kunststofreliefplanken voorzien van antislip. (springbord)</t>
  </si>
  <si>
    <t>Bovenzijde (verzinktstalen balken) voorzien van duurzaam gebruiksbestendig antislip oppervlak d.m.v. coating, antislip tape, etc.</t>
  </si>
  <si>
    <t>Aanbrengen / Vervangen Touwen (in standaard uitvoering 2 touwen per hindernis)</t>
  </si>
  <si>
    <t>Aanbrengen / Vervangen beschermhoes touw bovenzijde springbord</t>
  </si>
  <si>
    <t>Aanbrengen / Vervangen rvs plaat touwbescherming bovenzijde klimmuur</t>
  </si>
  <si>
    <t>Bovenzijde hoge horizontale (verzinktstalen) balken voorzien van duurzaam gebruiksbestendig antislip oppervlak d.m.v. coating, antislip tape, etc.</t>
  </si>
  <si>
    <t>Repareren beschadiging betonnen afdekking muur (uitgangspunt te repareren oppervlak per stuk = 0,20m2 )</t>
  </si>
  <si>
    <t>Vervangen gehele muur incl. betonnen afdekking</t>
  </si>
  <si>
    <t>Bovenzijde 1e / hoge (verzinktstalen) horizontale balk voorzien van duurzaam gebruiksbestendig antislip oppervlak d.m.v. coating, antislip tape, etc. (uitgangspunt hoeveelheid = per balk/stuk)</t>
  </si>
  <si>
    <t>Bovenzijde betonnen balken voorzien van antislip oppervlak d.m.v. zandstralen, antislip tape, etc. (uitgangspunt hoeveelheid = per balk/stuk)</t>
  </si>
  <si>
    <t>Repareren beschadiging betonnen loopvlak hindernis (uitgangspunt te repareren oppervlak per stuk = 0,5m2 )</t>
  </si>
  <si>
    <t>TOUWHINDERNISBAAN</t>
  </si>
  <si>
    <t>8</t>
  </si>
  <si>
    <t>8001</t>
  </si>
  <si>
    <t>Hindernis 1: Catcrawl laag</t>
  </si>
  <si>
    <t>Vervangen touwen; (standaard 6 touwen per installatie) Type touw: Euroflex 3 strengs geslagen touw, diameter: 40mm, lengte ca.12,50m Afwerking beide zijden: oogsplits + thermisch verzinkte puntkous (alle losse touwstrengen afwerken met een takeling)</t>
  </si>
  <si>
    <t>8004</t>
  </si>
  <si>
    <t>8005</t>
  </si>
  <si>
    <t>8006</t>
  </si>
  <si>
    <t>8007</t>
  </si>
  <si>
    <t>8003</t>
  </si>
  <si>
    <t>8008</t>
  </si>
  <si>
    <t>8009</t>
  </si>
  <si>
    <t>8010</t>
  </si>
  <si>
    <t>8011</t>
  </si>
  <si>
    <t>8012</t>
  </si>
  <si>
    <t>8013</t>
  </si>
  <si>
    <t>9</t>
  </si>
  <si>
    <t>Vervangen spanner onder plateau's ( 2 stuks per touw)</t>
  </si>
  <si>
    <t>Vervangen bevestigings- /ankerpunt spanner aan staalconstructie ( 2 stuks per touw)</t>
  </si>
  <si>
    <t>Vervangen teflon touwgeleide blokken (kunststof blokjes aan voorzijde beide platforms) Functie: touwgeleiding en -bescherming</t>
  </si>
  <si>
    <t>Vervangen planken plateau's Uitgangspunt: kunststof reliëf planken voorzien van antislipstrips (totaal ca. 8-9 planken per plateau) Afmeting planken: incl. bijbehorende bevestigingsmiddelen ("slot"bouten, moeren, kikkerplaten etc.) Verduurzaming bevestigingsmiddelen: elektrolytisch verzonken</t>
  </si>
  <si>
    <t>Verwijderen groene aanslag op plateauplanken en staalconstructie en oppervlak behandelen met Biomos (eenheidsprijs berekenen op basis van oppervlak betreffende hindernis)</t>
  </si>
  <si>
    <t>Hindernis 2: 10m Touwklimtoren</t>
  </si>
  <si>
    <t>Vervangen touwen; (standaard 12 touwen per installatie) type touw: Euroflex 8 strengs gevlochten touw, diameter: 40mm lengte ca.9.00m (onderkant touw = bovenkant maaiveld) bovenafwerking: oogsplits + thermisch verzinkte puntkous onderafwerking: gelijmde einddop</t>
  </si>
  <si>
    <t>Vervangen bouten+moeren t.b.v. bevestigingen touwen aan ophangpunt staalconstructie Afmeting Bout+Moer: ******</t>
  </si>
  <si>
    <t>Vervangen planken plateau's Uitgangspunt: kunststof reliëf planken voorzien van antislipstrips (totaal ca. 28-30 planken per plateau) Afmeting planken: incl. bijbehorende bevestigingsmiddelen ("slot"bouten, moeren, kikkerplaten etc.)</t>
  </si>
  <si>
    <t>Aanbrengen / Vervangen zekerpunt / rudbug op plateau Uitgangspunt: Aanbrengen RVS RUD-bug type: LBG (3) 1t M16-RS (positie nader te bepalen i.o.m. gebruiker)</t>
  </si>
  <si>
    <t>Aanpassing rechte ladders naar plateau's conform geldende richtlijnen</t>
  </si>
  <si>
    <t>Aanpassing kooi ladders naar plateau's conform geldende richtlijnen</t>
  </si>
  <si>
    <t>Vervangen touwen (2 touwen per installatie) Type touw: Euroflex 8 strengs gevlochten, diameter: 40mm, lengte ca. 9.00mm. Afwerking bovenkant: Oogsplits voorzien van verzinkte puntkous Afwerking onderkant: gelijmde einddop Onderkant touw voorzien van ca. 10-18mm touwtje aan uiteinde verbonden aan oog plateau (functie: aantrekken slinger touw richting plateau)</t>
  </si>
  <si>
    <t>Hindernis 3: Slingertouw + Enternet</t>
  </si>
  <si>
    <t>Vervangen enternet; Netafmeting is trapezium vormig: breedte bovenkant 4m, breedte onderkant 5,5 lengte net ca. 4 tot 4,5m Maaswijdte net 15x15cm Touw net: euroflex 18mm, 3 strengs Net constructie: mazen dubbel doorgestoken( mazen mogen niet kunnen schuiven / groter worden) Afwerking bovenkant net: bovenzijde voorzien van 10-12 oogsplitsen Afwerking onderkant net: onderzijde voorzien van 2 oogsplitsen (aan beide zijkanten) Alle oogsplitsen voorzien van verzinkte puntkous (kousen bendelen) Bevestiging bovenkant net: middels harpsluitingen ogen aan bovenkant plateau Bevestiging onderkant net: middels harpsluitingen aan ogen portalen slinger installatie. Bevestiging zijkanten net: n.v.t.</t>
  </si>
  <si>
    <t>HORIZONTALE TOUWBAAN</t>
  </si>
  <si>
    <t>Vervangen touwenen bijkomende werkzaamheden</t>
  </si>
  <si>
    <t>Vervangen bevestigingspunten / oogmoeren t.b.v. bevestiging enternet aan hoofdconstructie.</t>
  </si>
  <si>
    <t>Vervangen harpsluitingen bevestigingen net aan boven- en onderkant aan installatie Harpsluiting met borstbout voorzien van fabriekscertificaat type 2.1 en aanduiding WLL (standaard ca. 12-14 stuks per enternet (10-12 bovenzijde, 2 onderzijde)</t>
  </si>
  <si>
    <t>Vervangen planken schuin oplopend plateau naar slingertouw Uitgangspunt: kunststof reliëf planken voorzien van antislipstrips (totaal ca. 35-40 planken per plateau) Afmeting planken: incl. bijbehorende bevestigingsmiddelen ("slot"bouten, moeren, kikkerplaten etc.) Verduurzaming bevestigingsmiddelen: elektrolytisch verzonken</t>
  </si>
  <si>
    <t>Hindernis 4: Touwladder horizontaal</t>
  </si>
  <si>
    <t>Vervangen beide zijden staalkerntouw / herculestouw touwladder Specificaties staalkerntouw: ø22mm, lengte ca. Afwerking beide uiteinden: oogsplits voorzien van verzinkte puntkous</t>
  </si>
  <si>
    <t>Vervangen sporten touwladder (essenhout of kunststof)</t>
  </si>
  <si>
    <t>Vervangen gehele touwladder / jacobsladder (uitvoering ladder met kunststof sporten)</t>
  </si>
  <si>
    <t>Vervangen spanstafen / opspansysteem t.b.v. touwladder (eenheidsprijs per opspanpunt)</t>
  </si>
  <si>
    <t>Vervangen harpsluitingen t.b.v. bevestigingen touwladder aan spansysteem bevestigd aan staalconstructie Harpsluiting met moerbout+(ronde)splitpen voorzien van fabriekscertificaat type 2.1 en aanduiding WLL</t>
  </si>
  <si>
    <t>Vervangen bestaande "zeker" / staalkabels door een kabelbeveiliginsgsysteem dat voldoet een de richtlijnen van de NEN-EN 15567: 2015 Eenheidsprijs dient gebaseerd te zijn op het een brengen van een nieuw kabelsysteem incl. de spanners en bevestigingspunten / oogbouten t.b.v. de bevestiging van de kabel aan de staalconstructie incl. alle overige bevestigingsmiddelen de ingebruiknamakeuring en overige bijkomende werkzaamheden. Kabellengte dient afgestemd te zijn op situatie betreffende hindernis.</t>
  </si>
  <si>
    <t>Aanbrengen valnetsysteem onder hindernis conform richtlijnen NEN-EN 1263 incl. benodigde aanpassingen aan de hoofdconstructie en bijbehorende bevestigingsmiddelen.</t>
  </si>
  <si>
    <t>Vervangen planken plateau's Uitgangspunt: kunststof reliëf planken voorzien van antislipstrips (totaal ca. 9-10 planken per plateau) Afmeting planken: incl. bijbehorende bevestigingsmiddelen ("slot"bouten, moeren, kikkerplaten etc.)</t>
  </si>
  <si>
    <t>Hindernis 5: Dubbele catcrawl</t>
  </si>
  <si>
    <t>Vervangen touwen; (standaard 4 touwen per installatie) Type touw: Euroflex 3 strengs geslagen touw, diameter: 40mm, lengte ca.10,50m Afwerking beide zijden: oogsplits + thermisch verzinkte puntkous (alle losse touwstrengen afwerken met een takeling)</t>
  </si>
  <si>
    <t>Vervangen spanstafen / opspansysteem t.b.v. touwen catcrawl (2 stuks per touw)</t>
  </si>
  <si>
    <t>Vervangen planken plateau's Uitgangspunt: kunststof reliëf planken voorzien van antislipstrips (totaal ca. 8-9 planken per plateau) Afmeting planken: incl. bijbehorende bevestigingsmiddelen ("slot"bouten, moeren, kikkerplaten etc.)</t>
  </si>
  <si>
    <t>Hindernis 6: Enkele loopbrug</t>
  </si>
  <si>
    <t>Vervangen voetkabel enkele loopbrug Specificaties staalkerntouw / herculestouw: ø22mm, 6x7 kabel, lengte ca. 10,5m, kleur: groen Afwerking beide uiteinden: oogmoer / oogsplits voorzien van verzinkte puntkous</t>
  </si>
  <si>
    <t>Vervangen handkabel enkele loopbrug Specificaties staalkerntouw / herculestouw: ø22mm, 6x7 kabel, lengte ca. 10,5m, kleur: groen Afwerking beide uiteinden: oogmoer / oogsplits voorzien van verzinkte puntkous</t>
  </si>
  <si>
    <t>Vervangen spanstafen / opspansysteem t.b.v. voetkabel enkele loopbrug</t>
  </si>
  <si>
    <t>Vervangen bevestigings- /ankerpunt spanner aan staalconstructie</t>
  </si>
  <si>
    <t>Hindernis 7: Catcrawl hoog</t>
  </si>
  <si>
    <t>Hindernis 8: Dubbele loopbrug</t>
  </si>
  <si>
    <t>Vervangen kunststof of teflon loopwiel / katrolschijf, diameter ca. 120mm, pindikte as: 20mm</t>
  </si>
  <si>
    <t>Hindernis 9: Balkenschot</t>
  </si>
  <si>
    <t>Vervangen planken loopvlak balkenschot Uitgangspunt: kunststof reliëf planken voorzien van antislipstrips (totaal ca. 30 planken per balkenschot) Afmeting planken: incl. bijbehorende bevestigingsmiddelen ("slot"bouten, moeren, kikkerplaten etc.)</t>
  </si>
  <si>
    <t>Vervangen balken loopvlak balkenschot Uitgangspunt: kunststof balken (totaal ca. 9 balken per balkenschot) Afmeting balken:700x700mm h.o.h. 400mm (zie archieftekening) incl. bijbehorende bevestigingsmiddelen ("slot"bouten, moeren, kikkerplaten etc.)</t>
  </si>
  <si>
    <t>Hindernis 10: Lage evenwichtsbalken</t>
  </si>
  <si>
    <t>Vervangen lage evenwichtsbalk smal afmeting balk: ca.146x246mm, lengte 5 meter materiaal: Douglas, Hardhout of Kunststof bovenzijde voorzien van anti-slip strip</t>
  </si>
  <si>
    <t>Vervangen lage evenwichtsbalk breed afmeting balk: ca.196x196mm, lengte 5 meter materiaal: Douglas, Hardhout of Kunststof bovenzijde voorzien van anti-slip strip</t>
  </si>
  <si>
    <t>Vervangen U-vormige oplegging evenwichtsbalk smal, materiaal verzinkt staal incl. bevestigingsmiddelen</t>
  </si>
  <si>
    <t>Vervangen U-vormige oplegging evenwichtsbalk breed, materiaal verzinkt staal incl. bevestigingsmiddelen</t>
  </si>
  <si>
    <t>Hindernis 11: Chinese muur</t>
  </si>
  <si>
    <t>Vervangen touwen; (standaard 2 touwen per installatie) Type touw: Euroflex 3 strengs geslagen touw, diameter: 40mm, lengte ca. 4,00m bovenafwerking: oogsplits + thermisch verzinkte puntkous onderafwerking: kruistakeling</t>
  </si>
  <si>
    <t>Hindernis 13: Enterafdaalnet</t>
  </si>
  <si>
    <t>Vervangen afdaalnet; Netafmeting: ca. 4,00x7,00 (check, is net niet trapezium vormig?) Maaswijdte net 15x15cm Touw net: euroflex 18mm, 3 streng Net constructie: mazen dubbel door gestoken( mazen mogen niet kunnen schuiven / groter worden) Afwerking bovenkant net: bovenzijde voorzien van 10-12 oogsplitsen Afwerking onderkant net: onderzijde voorzien van 10-12 oogsplitsen Alle oogsplitsen voorzien van verzinkte puntkous (kousen bendelen) Bevestiging bovenkant net: middels harpsluitingen aan ogen bovenkant portaal afdaalnet Bevestiging onderkant net: middels harpsluitingen aan ogen plateau hoge evenwichtsbalk. Bevestiging zijkanten net: afknopen net aan portalen staalconstructie met nylon 11mm touw, kleur: wit</t>
  </si>
  <si>
    <t>Vervangen touwen, Type touw: Euroflex 3 strengs geslagen touw, diameter: 40mm, lengte ca.25m, eindafwerking beide zijden: eindsplits+thermisch verzinkte puntkous, incl. mantel t.p.v. touwknikpunten constructie voor nadere details specificaties touwen zie touwvervangingsplan</t>
  </si>
  <si>
    <t>Vervangen afgekeurde harpsluitingen bevestigingen uiteinden touwen aan kettingen / spanners. gecertificeerde green pin harpsluiting voorzien van moerbout met splitpen WLL minimaal 40Kn / 4 ton</t>
  </si>
  <si>
    <t>Vervangen kettingen</t>
  </si>
  <si>
    <t>Vervangen / Aanbrengen spanners</t>
  </si>
  <si>
    <t>Op juiste spanning brengen bestaande touwen (juiste spanning is 30 tot max. 35Kn per touw)</t>
  </si>
  <si>
    <t>99</t>
  </si>
  <si>
    <t>91</t>
  </si>
  <si>
    <t>Vervangen trekstangen</t>
  </si>
  <si>
    <t>Vervangen bouten bevestiging voetplaten staalconstructie op fundering incl. aanbrengen kunststof afdek"dop"</t>
  </si>
  <si>
    <t>Verwijderen aanslag op staalconstructie</t>
  </si>
  <si>
    <t>Uitvoeren indicatieve HIC-test "valdempende" ondergrond / grindbak horizontale touwbaan, Uitgangspunt eenheidsprijs test: 10 testen per ondergrond</t>
  </si>
  <si>
    <t>Verwijderen en afvoeren bestaande ondergrond / grindbak rondom horizontale touwbaan, uitgangspunt: riviergrind gradatie 8/16 tot 16/32mm, laagdikte 300mm</t>
  </si>
  <si>
    <t>Aanbrengen valdempende ondergrond valhoogte 5.00m: valgrind, laagdikte 300mm</t>
  </si>
  <si>
    <t>Leveren en aanbrengen kantopsluiting valdempende ondergrond bestaande uit een keerband voorzien van een rubberen afdekking. Uitgangspunt: (sport)keerband voorzien van rubber afdekking, breedte 100mm, hoogte 400mm incl. bijbehorende hoekstukken</t>
  </si>
  <si>
    <t>Hindernis 12: Hoge evenwichtsbalken</t>
  </si>
  <si>
    <t>STK</t>
  </si>
  <si>
    <t>M1</t>
  </si>
  <si>
    <t>M2</t>
  </si>
  <si>
    <t>0530</t>
  </si>
  <si>
    <t>0540</t>
  </si>
  <si>
    <t>Verwijderen algenaanslag op plateauplanken, staalcontructies en vervolgens het oppervlak behandelen met een biologisch anti algen middel zoals Biomos o.g. ter voorkoming van nieuwe alg aanslag voor de duur van minimaal 1 jaar.</t>
  </si>
  <si>
    <t>ALGEMENE WERKZAAMHEDEN AAN TOUW- EN HINDERNISBANEN, Klimtoren en indoorklimwanden</t>
  </si>
  <si>
    <t>0550</t>
  </si>
  <si>
    <t>0560</t>
  </si>
  <si>
    <t>0570</t>
  </si>
  <si>
    <t>0580</t>
  </si>
  <si>
    <t>Vervangen planken loopvlak plateau, wandbekleding chinese muur: recht / recht Uitgangspunt: kunststof reliëf planken voorzien van antislipstrips (totaal ca. 18 planken per schuine muur) Afmeting planken: incl. bijbehorende bevestigingsmiddelen ("slot"bouten, moeren, kikkerplaten etc.)</t>
  </si>
  <si>
    <t>Vervangen tussen / bodemzekerpunten (incl. beproefing volgens NEN-EN12572)</t>
  </si>
  <si>
    <t>Hogedrukspuit geschikt voor reinigen klimtorens met een hoogte van 10 tot 25m</t>
  </si>
  <si>
    <t>0603</t>
  </si>
  <si>
    <t>0604</t>
  </si>
  <si>
    <t>0605</t>
  </si>
  <si>
    <t>0606</t>
  </si>
  <si>
    <t>0607</t>
  </si>
  <si>
    <t>0608</t>
  </si>
  <si>
    <t>0609</t>
  </si>
  <si>
    <t>0612</t>
  </si>
  <si>
    <t>0613</t>
  </si>
  <si>
    <t>0614</t>
  </si>
  <si>
    <t>Repareren beschadiging betonnen afdekking muur /buizen (uitgangspunt te repareren oppervlak per stuk = 0,20m2 )</t>
  </si>
  <si>
    <t>Kettingladders STANDAARD /INTERNATIONALE HINDERNISBAAN</t>
  </si>
  <si>
    <t>Loopdraden STANDAARD /INTERNATIONALE HINDERNISBAAN</t>
  </si>
  <si>
    <t>Kruipdraden STANDAARD /INTERNATIONALE HINDERNISBAAN</t>
  </si>
  <si>
    <t>Evenwichtsbalken Standaard HINDERNISBAAN</t>
  </si>
  <si>
    <t>Muur met Ramen STANDAARD HINDERNISBAAN</t>
  </si>
  <si>
    <t>Horden STANDAARD HINDERNISBAAN</t>
  </si>
  <si>
    <t>Ierse Tafel STANDAARD /INTERNATIONALE HINDERNISBAAN</t>
  </si>
  <si>
    <t>Kruipgangen STANDAARD HINDERNISBAAN</t>
  </si>
  <si>
    <t>Schuin- en horizontaal rek STANDAARD HINDERNISBAAN</t>
  </si>
  <si>
    <t>Springbord met sloot STANDAARD HINDERNISBAAN</t>
  </si>
  <si>
    <t>Klimraam STANDAARD HINDERNISBAAN</t>
  </si>
  <si>
    <t>Lage muur STANDAARD /INTERNATIONALE HINDERNISBAAN</t>
  </si>
  <si>
    <t>Doorwaadbare plaats STANDAARD /INTERNATIONALE HINDERNISBAAN</t>
  </si>
  <si>
    <t>Springkuil STANDAARD /INTERNATIONALE HINDERNISBAAN</t>
  </si>
  <si>
    <t>Springsloten STANDAARD HINDERNISBAAN</t>
  </si>
  <si>
    <t>Dubbele balken INTERNATIONALE HINDERNISBAAN</t>
  </si>
  <si>
    <t>Zweeds rek INTERNATIONALE HINDERNISBAAN</t>
  </si>
  <si>
    <t>Evenwichtsbalk INTERNATIONALE HINDERNISBAAN</t>
  </si>
  <si>
    <t>Klimmuur met touw INTERNATIONALE HINDERNISBAAN</t>
  </si>
  <si>
    <t>Horizontale balken INTERNATIONALE HINDERNISBAAN</t>
  </si>
  <si>
    <t>Tunnel met horden INTERNATIONALE HINDERNISBAAN</t>
  </si>
  <si>
    <t>Trapsgewijze balken (muizentrap) INTERNATIONALE HINDERNISBAAN</t>
  </si>
  <si>
    <t>Banket met sloot INTERNATIONALE HINDERNISBAAN</t>
  </si>
  <si>
    <t>Verticale ladders INTERNATIONALE HINDERNISBAAN</t>
  </si>
  <si>
    <t>Hoge stormmuur INTERNATIONALE HINDERNISBAAN</t>
  </si>
  <si>
    <t>Evenwichtsbalk (zig-zag) INTERNATIONALE HINDERNISBAAN</t>
  </si>
  <si>
    <t>Loophek (Doolhof) INTERNATIONALE HINDERNISBAAN</t>
  </si>
  <si>
    <t>Drie lage muurtjes INTERNATIONALE HINDERNISBAAN</t>
  </si>
  <si>
    <t>6017</t>
  </si>
  <si>
    <t>6018</t>
  </si>
  <si>
    <t>6019</t>
  </si>
  <si>
    <t>6021</t>
  </si>
  <si>
    <t>6022</t>
  </si>
  <si>
    <t>6023</t>
  </si>
  <si>
    <t>6024</t>
  </si>
  <si>
    <t>6025</t>
  </si>
  <si>
    <t>6026</t>
  </si>
  <si>
    <t>6027</t>
  </si>
  <si>
    <t>6028</t>
  </si>
  <si>
    <t>STANDAARD /INTERNATIONALE HINDERNISBAAN</t>
  </si>
  <si>
    <t>Repareren beschadiging staal</t>
  </si>
  <si>
    <t>Verwijderen roest en behandelen staal</t>
  </si>
  <si>
    <t>Verwijderen roest en behandelen staal / aluminium</t>
  </si>
  <si>
    <t>Repareren beschadiging staal / aluminium</t>
  </si>
  <si>
    <t>Auto belay Repareren / Herstellen / Vervangen defecte auto belay</t>
  </si>
  <si>
    <t>Vervangen / herstellen Volumes &amp; macro’s klein</t>
  </si>
  <si>
    <t>Vervangen / herstellen Volumes &amp; macro’s middel</t>
  </si>
  <si>
    <t>Vervangen / herstellen Volumes &amp; macro’s groot</t>
  </si>
  <si>
    <t>Vervangen / herstellen Volumes &amp; macro’s XL</t>
  </si>
  <si>
    <t>Totaal</t>
  </si>
  <si>
    <t>Verwijderen algaanslag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</si>
</sst>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[$€-413]\ * #,##0.00_-;_-[$€-413]\ * #,##0.00\-;_-[$€-413]\ * &quot;-&quot;??_-;_-@_-"/>
    <numFmt numFmtId="165" formatCode="0.0%"/>
    <numFmt numFmtId="166" formatCode="0.0"/>
    <numFmt numFmtId="167" formatCode="#,##0.0"/>
    <numFmt numFmtId="168" formatCode="#,##0_ ;\-#,##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36"/>
      <color theme="1"/>
      <name val="Verdana"/>
      <family val="2"/>
    </font>
    <font>
      <sz val="11"/>
      <color theme="1"/>
      <name val="Verdana"/>
      <family val="2"/>
    </font>
    <font>
      <sz val="11"/>
      <name val="Verdana"/>
      <family val="2"/>
    </font>
    <font>
      <b/>
      <sz val="18"/>
      <name val="Verdana"/>
      <family val="2"/>
    </font>
    <font>
      <b/>
      <sz val="18"/>
      <color theme="1"/>
      <name val="Verdana"/>
      <family val="2"/>
    </font>
    <font>
      <b/>
      <sz val="11"/>
      <color theme="1"/>
      <name val="Verdana"/>
      <family val="2"/>
    </font>
    <font>
      <b/>
      <sz val="11"/>
      <name val="Verdana"/>
      <family val="2"/>
    </font>
    <font>
      <sz val="11"/>
      <name val="Calibri"/>
      <family val="2"/>
      <scheme val="minor"/>
    </font>
    <font>
      <sz val="11"/>
      <color rgb="FFFF0000"/>
      <name val="Verdana"/>
      <family val="2"/>
    </font>
    <font>
      <b/>
      <i/>
      <sz val="11"/>
      <color theme="1"/>
      <name val="Verdana"/>
      <family val="2"/>
    </font>
    <font>
      <b/>
      <i/>
      <sz val="11"/>
      <name val="Verdana"/>
      <family val="2"/>
    </font>
    <font>
      <b/>
      <sz val="11"/>
      <color rgb="FFFF0000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3">
    <xf numFmtId="0" fontId="0" fillId="0" borderId="0" xfId="0"/>
    <xf numFmtId="49" fontId="4" fillId="2" borderId="3" xfId="0" applyNumberFormat="1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center" vertical="top"/>
    </xf>
    <xf numFmtId="0" fontId="5" fillId="2" borderId="5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49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4" fillId="0" borderId="0" xfId="0" applyFont="1"/>
    <xf numFmtId="0" fontId="5" fillId="0" borderId="0" xfId="0" applyFont="1" applyAlignment="1">
      <alignment horizontal="center" vertical="center"/>
    </xf>
    <xf numFmtId="9" fontId="4" fillId="0" borderId="0" xfId="3" applyFont="1"/>
    <xf numFmtId="0" fontId="4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top" wrapText="1"/>
    </xf>
    <xf numFmtId="0" fontId="0" fillId="0" borderId="0" xfId="0" applyAlignment="1">
      <alignment vertical="center"/>
    </xf>
    <xf numFmtId="0" fontId="9" fillId="2" borderId="6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64" fontId="4" fillId="4" borderId="3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2" fontId="5" fillId="0" borderId="3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164" fontId="9" fillId="3" borderId="3" xfId="0" applyNumberFormat="1" applyFont="1" applyFill="1" applyBorder="1" applyAlignment="1" applyProtection="1">
      <alignment vertical="center"/>
      <protection locked="0"/>
    </xf>
    <xf numFmtId="164" fontId="5" fillId="5" borderId="3" xfId="0" applyNumberFormat="1" applyFont="1" applyFill="1" applyBorder="1" applyAlignment="1">
      <alignment vertical="center"/>
    </xf>
    <xf numFmtId="164" fontId="5" fillId="0" borderId="3" xfId="0" applyNumberFormat="1" applyFont="1" applyBorder="1" applyAlignment="1">
      <alignment vertical="center"/>
    </xf>
    <xf numFmtId="2" fontId="4" fillId="0" borderId="3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44" fontId="8" fillId="3" borderId="3" xfId="2" applyFont="1" applyFill="1" applyBorder="1" applyAlignment="1" applyProtection="1">
      <alignment vertical="center"/>
      <protection locked="0"/>
    </xf>
    <xf numFmtId="164" fontId="4" fillId="5" borderId="3" xfId="0" applyNumberFormat="1" applyFont="1" applyFill="1" applyBorder="1" applyAlignment="1">
      <alignment vertical="center"/>
    </xf>
    <xf numFmtId="164" fontId="4" fillId="0" borderId="3" xfId="0" applyNumberFormat="1" applyFont="1" applyBorder="1" applyAlignment="1">
      <alignment vertical="center"/>
    </xf>
    <xf numFmtId="164" fontId="8" fillId="3" borderId="3" xfId="0" applyNumberFormat="1" applyFont="1" applyFill="1" applyBorder="1" applyAlignment="1" applyProtection="1">
      <alignment vertical="center"/>
      <protection locked="0"/>
    </xf>
    <xf numFmtId="0" fontId="5" fillId="0" borderId="6" xfId="0" applyFont="1" applyBorder="1" applyAlignment="1">
      <alignment vertical="center" wrapText="1"/>
    </xf>
    <xf numFmtId="2" fontId="4" fillId="2" borderId="3" xfId="0" applyNumberFormat="1" applyFont="1" applyFill="1" applyBorder="1" applyAlignment="1">
      <alignment horizontal="left" vertical="center"/>
    </xf>
    <xf numFmtId="3" fontId="5" fillId="2" borderId="3" xfId="0" applyNumberFormat="1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vertical="center" wrapText="1"/>
    </xf>
    <xf numFmtId="0" fontId="5" fillId="5" borderId="6" xfId="0" applyFont="1" applyFill="1" applyBorder="1" applyAlignment="1">
      <alignment vertical="center" wrapText="1"/>
    </xf>
    <xf numFmtId="0" fontId="4" fillId="0" borderId="6" xfId="0" applyFont="1" applyBorder="1" applyAlignment="1">
      <alignment horizontal="center" vertical="center"/>
    </xf>
    <xf numFmtId="164" fontId="8" fillId="6" borderId="8" xfId="0" applyNumberFormat="1" applyFont="1" applyFill="1" applyBorder="1" applyAlignment="1">
      <alignment vertical="center"/>
    </xf>
    <xf numFmtId="2" fontId="8" fillId="0" borderId="3" xfId="0" applyNumberFormat="1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 wrapText="1"/>
    </xf>
    <xf numFmtId="164" fontId="8" fillId="0" borderId="3" xfId="0" applyNumberFormat="1" applyFont="1" applyBorder="1" applyAlignment="1" applyProtection="1">
      <alignment horizontal="right" vertical="center"/>
      <protection locked="0"/>
    </xf>
    <xf numFmtId="0" fontId="5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164" fontId="8" fillId="0" borderId="3" xfId="0" applyNumberFormat="1" applyFont="1" applyBorder="1" applyAlignment="1">
      <alignment vertical="center"/>
    </xf>
    <xf numFmtId="1" fontId="9" fillId="0" borderId="3" xfId="0" applyNumberFormat="1" applyFont="1" applyBorder="1" applyAlignment="1">
      <alignment horizontal="center" vertical="center"/>
    </xf>
    <xf numFmtId="1" fontId="8" fillId="0" borderId="3" xfId="0" applyNumberFormat="1" applyFont="1" applyBorder="1" applyAlignment="1">
      <alignment horizontal="center" vertical="center"/>
    </xf>
    <xf numFmtId="2" fontId="5" fillId="2" borderId="3" xfId="0" applyNumberFormat="1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center" vertical="center"/>
    </xf>
    <xf numFmtId="1" fontId="5" fillId="2" borderId="3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/>
    </xf>
    <xf numFmtId="1" fontId="13" fillId="2" borderId="3" xfId="0" applyNumberFormat="1" applyFont="1" applyFill="1" applyBorder="1" applyAlignment="1">
      <alignment horizontal="center" vertical="center"/>
    </xf>
    <xf numFmtId="1" fontId="12" fillId="2" borderId="3" xfId="0" applyNumberFormat="1" applyFont="1" applyFill="1" applyBorder="1" applyAlignment="1">
      <alignment horizontal="center" vertical="center"/>
    </xf>
    <xf numFmtId="44" fontId="8" fillId="3" borderId="3" xfId="2" applyFont="1" applyFill="1" applyBorder="1" applyAlignment="1" applyProtection="1">
      <alignment vertical="center" wrapText="1"/>
      <protection locked="0"/>
    </xf>
    <xf numFmtId="0" fontId="4" fillId="0" borderId="8" xfId="0" applyFont="1" applyBorder="1" applyAlignment="1">
      <alignment horizontal="center" vertical="center"/>
    </xf>
    <xf numFmtId="165" fontId="8" fillId="3" borderId="3" xfId="2" applyNumberFormat="1" applyFont="1" applyFill="1" applyBorder="1" applyAlignment="1" applyProtection="1">
      <alignment horizontal="center" vertical="center" wrapText="1"/>
      <protection locked="0"/>
    </xf>
    <xf numFmtId="44" fontId="8" fillId="3" borderId="3" xfId="2" applyFont="1" applyFill="1" applyBorder="1" applyAlignment="1" applyProtection="1">
      <alignment horizontal="left" vertical="center" wrapText="1"/>
      <protection locked="0"/>
    </xf>
    <xf numFmtId="3" fontId="5" fillId="0" borderId="8" xfId="0" applyNumberFormat="1" applyFont="1" applyBorder="1" applyAlignment="1">
      <alignment horizontal="center" vertical="center"/>
    </xf>
    <xf numFmtId="165" fontId="8" fillId="3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8" xfId="0" applyFont="1" applyBorder="1" applyAlignment="1">
      <alignment horizontal="center" vertical="center"/>
    </xf>
    <xf numFmtId="165" fontId="9" fillId="3" borderId="3" xfId="0" applyNumberFormat="1" applyFont="1" applyFill="1" applyBorder="1" applyAlignment="1" applyProtection="1">
      <alignment horizontal="center" vertical="center"/>
      <protection locked="0"/>
    </xf>
    <xf numFmtId="2" fontId="11" fillId="0" borderId="8" xfId="0" applyNumberFormat="1" applyFont="1" applyBorder="1" applyAlignment="1">
      <alignment horizontal="left" vertical="center"/>
    </xf>
    <xf numFmtId="164" fontId="8" fillId="6" borderId="3" xfId="0" applyNumberFormat="1" applyFont="1" applyFill="1" applyBorder="1" applyAlignment="1">
      <alignment vertical="center"/>
    </xf>
    <xf numFmtId="164" fontId="4" fillId="2" borderId="9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11" fillId="2" borderId="3" xfId="0" applyFont="1" applyFill="1" applyBorder="1" applyAlignment="1">
      <alignment horizontal="center" vertical="center"/>
    </xf>
    <xf numFmtId="164" fontId="11" fillId="2" borderId="3" xfId="0" applyNumberFormat="1" applyFont="1" applyFill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49" fontId="9" fillId="2" borderId="6" xfId="0" applyNumberFormat="1" applyFont="1" applyFill="1" applyBorder="1" applyAlignment="1">
      <alignment horizontal="left" vertical="center" wrapText="1"/>
    </xf>
    <xf numFmtId="1" fontId="4" fillId="2" borderId="3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vertical="center"/>
    </xf>
    <xf numFmtId="0" fontId="9" fillId="2" borderId="0" xfId="0" applyFont="1" applyFill="1" applyAlignment="1">
      <alignment horizontal="left" vertical="center" wrapText="1"/>
    </xf>
    <xf numFmtId="0" fontId="5" fillId="5" borderId="4" xfId="0" applyFont="1" applyFill="1" applyBorder="1" applyAlignment="1">
      <alignment vertical="center" wrapText="1"/>
    </xf>
    <xf numFmtId="0" fontId="5" fillId="5" borderId="0" xfId="0" applyFont="1" applyFill="1" applyAlignment="1">
      <alignment vertical="center" wrapText="1"/>
    </xf>
    <xf numFmtId="0" fontId="5" fillId="5" borderId="3" xfId="0" applyFont="1" applyFill="1" applyBorder="1" applyAlignment="1">
      <alignment vertical="center" wrapText="1"/>
    </xf>
    <xf numFmtId="0" fontId="5" fillId="5" borderId="12" xfId="0" applyFont="1" applyFill="1" applyBorder="1" applyAlignment="1">
      <alignment horizontal="left" vertical="center" wrapText="1"/>
    </xf>
    <xf numFmtId="0" fontId="5" fillId="5" borderId="9" xfId="0" applyFont="1" applyFill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1" fontId="11" fillId="2" borderId="3" xfId="0" applyNumberFormat="1" applyFont="1" applyFill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164" fontId="4" fillId="0" borderId="0" xfId="0" applyNumberFormat="1" applyFont="1"/>
    <xf numFmtId="164" fontId="8" fillId="7" borderId="3" xfId="0" applyNumberFormat="1" applyFont="1" applyFill="1" applyBorder="1"/>
    <xf numFmtId="0" fontId="10" fillId="0" borderId="0" xfId="0" applyFont="1" applyAlignment="1">
      <alignment wrapText="1"/>
    </xf>
    <xf numFmtId="43" fontId="4" fillId="2" borderId="5" xfId="1" applyFont="1" applyFill="1" applyBorder="1" applyAlignment="1">
      <alignment horizontal="center" vertical="center"/>
    </xf>
    <xf numFmtId="2" fontId="4" fillId="2" borderId="6" xfId="3" applyNumberFormat="1" applyFont="1" applyFill="1" applyBorder="1" applyAlignment="1">
      <alignment horizontal="center" vertical="center"/>
    </xf>
    <xf numFmtId="2" fontId="4" fillId="4" borderId="3" xfId="0" applyNumberFormat="1" applyFont="1" applyFill="1" applyBorder="1" applyAlignment="1">
      <alignment horizontal="left" vertical="center"/>
    </xf>
    <xf numFmtId="0" fontId="9" fillId="4" borderId="5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horizontal="center" vertical="center"/>
    </xf>
    <xf numFmtId="49" fontId="4" fillId="4" borderId="3" xfId="0" applyNumberFormat="1" applyFont="1" applyFill="1" applyBorder="1" applyAlignment="1">
      <alignment horizontal="left" vertical="center"/>
    </xf>
    <xf numFmtId="0" fontId="5" fillId="0" borderId="6" xfId="0" applyFont="1" applyBorder="1" applyAlignment="1">
      <alignment horizontal="right" vertical="center" wrapText="1"/>
    </xf>
    <xf numFmtId="0" fontId="9" fillId="4" borderId="5" xfId="0" applyFont="1" applyFill="1" applyBorder="1" applyAlignment="1">
      <alignment vertical="center"/>
    </xf>
    <xf numFmtId="2" fontId="11" fillId="2" borderId="3" xfId="0" applyNumberFormat="1" applyFont="1" applyFill="1" applyBorder="1" applyAlignment="1">
      <alignment horizontal="left" vertical="center"/>
    </xf>
    <xf numFmtId="3" fontId="4" fillId="2" borderId="3" xfId="0" applyNumberFormat="1" applyFont="1" applyFill="1" applyBorder="1" applyAlignment="1">
      <alignment horizontal="center" vertical="center"/>
    </xf>
    <xf numFmtId="2" fontId="8" fillId="6" borderId="8" xfId="0" applyNumberFormat="1" applyFont="1" applyFill="1" applyBorder="1" applyAlignment="1">
      <alignment horizontal="left" vertical="center"/>
    </xf>
    <xf numFmtId="0" fontId="9" fillId="6" borderId="7" xfId="0" applyFont="1" applyFill="1" applyBorder="1" applyAlignment="1">
      <alignment horizontal="left" vertical="center" wrapText="1"/>
    </xf>
    <xf numFmtId="2" fontId="4" fillId="2" borderId="9" xfId="0" applyNumberFormat="1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center" wrapText="1"/>
    </xf>
    <xf numFmtId="2" fontId="5" fillId="2" borderId="11" xfId="0" applyNumberFormat="1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left" vertical="center"/>
    </xf>
    <xf numFmtId="49" fontId="4" fillId="6" borderId="3" xfId="0" applyNumberFormat="1" applyFont="1" applyFill="1" applyBorder="1" applyAlignment="1">
      <alignment horizontal="left" vertical="center"/>
    </xf>
    <xf numFmtId="0" fontId="5" fillId="6" borderId="6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center" vertical="center"/>
    </xf>
    <xf numFmtId="1" fontId="5" fillId="6" borderId="3" xfId="0" applyNumberFormat="1" applyFont="1" applyFill="1" applyBorder="1" applyAlignment="1">
      <alignment horizontal="center" vertical="center"/>
    </xf>
    <xf numFmtId="164" fontId="8" fillId="6" borderId="3" xfId="0" applyNumberFormat="1" applyFont="1" applyFill="1" applyBorder="1" applyAlignment="1">
      <alignment horizontal="right" vertical="center"/>
    </xf>
    <xf numFmtId="1" fontId="4" fillId="6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Border="1" applyAlignment="1">
      <alignment horizontal="left" vertical="center"/>
    </xf>
    <xf numFmtId="1" fontId="4" fillId="0" borderId="3" xfId="0" applyNumberFormat="1" applyFont="1" applyBorder="1" applyAlignment="1">
      <alignment horizontal="center" vertical="center"/>
    </xf>
    <xf numFmtId="49" fontId="8" fillId="6" borderId="3" xfId="0" applyNumberFormat="1" applyFont="1" applyFill="1" applyBorder="1" applyAlignment="1">
      <alignment horizontal="left" vertical="center"/>
    </xf>
    <xf numFmtId="0" fontId="9" fillId="6" borderId="6" xfId="0" applyFont="1" applyFill="1" applyBorder="1" applyAlignment="1">
      <alignment horizontal="left" vertical="center" wrapText="1"/>
    </xf>
    <xf numFmtId="0" fontId="8" fillId="6" borderId="3" xfId="0" applyFont="1" applyFill="1" applyBorder="1" applyAlignment="1">
      <alignment horizontal="center" vertical="center"/>
    </xf>
    <xf numFmtId="1" fontId="9" fillId="6" borderId="3" xfId="0" applyNumberFormat="1" applyFont="1" applyFill="1" applyBorder="1" applyAlignment="1">
      <alignment horizontal="center" vertical="center"/>
    </xf>
    <xf numFmtId="1" fontId="8" fillId="6" borderId="3" xfId="0" applyNumberFormat="1" applyFont="1" applyFill="1" applyBorder="1" applyAlignment="1">
      <alignment horizontal="center" vertical="center"/>
    </xf>
    <xf numFmtId="49" fontId="8" fillId="0" borderId="3" xfId="0" applyNumberFormat="1" applyFont="1" applyBorder="1" applyAlignment="1">
      <alignment horizontal="left" vertical="top"/>
    </xf>
    <xf numFmtId="0" fontId="9" fillId="0" borderId="6" xfId="0" applyFont="1" applyBorder="1" applyAlignment="1">
      <alignment horizontal="left" vertical="top" wrapText="1"/>
    </xf>
    <xf numFmtId="1" fontId="5" fillId="0" borderId="3" xfId="0" applyNumberFormat="1" applyFont="1" applyBorder="1" applyAlignment="1">
      <alignment horizontal="center" vertical="top" wrapText="1"/>
    </xf>
    <xf numFmtId="1" fontId="5" fillId="2" borderId="3" xfId="0" applyNumberFormat="1" applyFont="1" applyFill="1" applyBorder="1" applyAlignment="1">
      <alignment horizontal="center" vertical="center" wrapText="1"/>
    </xf>
    <xf numFmtId="1" fontId="4" fillId="2" borderId="3" xfId="0" applyNumberFormat="1" applyFont="1" applyFill="1" applyBorder="1" applyAlignment="1">
      <alignment horizontal="center" vertical="center" wrapText="1"/>
    </xf>
    <xf numFmtId="166" fontId="5" fillId="0" borderId="3" xfId="0" applyNumberFormat="1" applyFont="1" applyBorder="1" applyAlignment="1">
      <alignment horizontal="center" vertical="center"/>
    </xf>
    <xf numFmtId="1" fontId="9" fillId="6" borderId="8" xfId="0" applyNumberFormat="1" applyFont="1" applyFill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1" fontId="4" fillId="4" borderId="3" xfId="0" applyNumberFormat="1" applyFont="1" applyFill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" fontId="8" fillId="6" borderId="8" xfId="0" applyNumberFormat="1" applyFont="1" applyFill="1" applyBorder="1" applyAlignment="1">
      <alignment horizontal="center" vertical="center"/>
    </xf>
    <xf numFmtId="167" fontId="5" fillId="0" borderId="3" xfId="0" applyNumberFormat="1" applyFont="1" applyBorder="1" applyAlignment="1">
      <alignment vertical="center"/>
    </xf>
    <xf numFmtId="167" fontId="4" fillId="0" borderId="3" xfId="0" applyNumberFormat="1" applyFont="1" applyBorder="1" applyAlignment="1">
      <alignment vertical="center"/>
    </xf>
    <xf numFmtId="1" fontId="5" fillId="4" borderId="3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vertical="center" wrapText="1"/>
    </xf>
    <xf numFmtId="3" fontId="9" fillId="2" borderId="3" xfId="0" applyNumberFormat="1" applyFont="1" applyFill="1" applyBorder="1" applyAlignment="1">
      <alignment horizontal="center" vertical="center"/>
    </xf>
    <xf numFmtId="1" fontId="9" fillId="2" borderId="3" xfId="0" applyNumberFormat="1" applyFont="1" applyFill="1" applyBorder="1" applyAlignment="1">
      <alignment horizontal="center" vertical="center"/>
    </xf>
    <xf numFmtId="1" fontId="8" fillId="2" borderId="3" xfId="0" applyNumberFormat="1" applyFont="1" applyFill="1" applyBorder="1" applyAlignment="1">
      <alignment horizontal="center" vertical="center"/>
    </xf>
    <xf numFmtId="164" fontId="9" fillId="6" borderId="3" xfId="0" applyNumberFormat="1" applyFont="1" applyFill="1" applyBorder="1" applyAlignment="1">
      <alignment vertical="center"/>
    </xf>
    <xf numFmtId="164" fontId="4" fillId="2" borderId="3" xfId="0" applyNumberFormat="1" applyFont="1" applyFill="1" applyBorder="1" applyAlignment="1">
      <alignment horizontal="right" vertical="center"/>
    </xf>
    <xf numFmtId="2" fontId="4" fillId="6" borderId="3" xfId="0" applyNumberFormat="1" applyFont="1" applyFill="1" applyBorder="1" applyAlignment="1">
      <alignment horizontal="left" vertical="center"/>
    </xf>
    <xf numFmtId="164" fontId="8" fillId="0" borderId="3" xfId="0" applyNumberFormat="1" applyFont="1" applyBorder="1" applyAlignment="1">
      <alignment horizontal="right" vertical="center"/>
    </xf>
    <xf numFmtId="0" fontId="4" fillId="2" borderId="9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1" fontId="9" fillId="2" borderId="9" xfId="0" applyNumberFormat="1" applyFont="1" applyFill="1" applyBorder="1" applyAlignment="1">
      <alignment horizontal="center" vertical="center"/>
    </xf>
    <xf numFmtId="1" fontId="8" fillId="2" borderId="9" xfId="0" applyNumberFormat="1" applyFont="1" applyFill="1" applyBorder="1" applyAlignment="1">
      <alignment horizontal="center" vertical="center"/>
    </xf>
    <xf numFmtId="164" fontId="14" fillId="2" borderId="3" xfId="0" applyNumberFormat="1" applyFont="1" applyFill="1" applyBorder="1" applyAlignment="1">
      <alignment vertical="center"/>
    </xf>
    <xf numFmtId="164" fontId="8" fillId="0" borderId="3" xfId="0" applyNumberFormat="1" applyFont="1" applyBorder="1" applyAlignment="1" applyProtection="1">
      <alignment vertical="center"/>
      <protection locked="0"/>
    </xf>
    <xf numFmtId="164" fontId="4" fillId="4" borderId="3" xfId="0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top"/>
    </xf>
    <xf numFmtId="0" fontId="15" fillId="0" borderId="0" xfId="0" applyFont="1" applyAlignment="1">
      <alignment horizontal="center"/>
    </xf>
    <xf numFmtId="0" fontId="15" fillId="0" borderId="0" xfId="0" applyFont="1" applyAlignment="1" applyProtection="1">
      <alignment horizontal="center"/>
      <protection locked="0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/>
    </xf>
    <xf numFmtId="0" fontId="16" fillId="0" borderId="0" xfId="0" applyFont="1" applyAlignment="1" applyProtection="1">
      <alignment horizontal="center"/>
      <protection locked="0"/>
    </xf>
    <xf numFmtId="0" fontId="15" fillId="0" borderId="0" xfId="0" applyFont="1" applyAlignment="1">
      <alignment horizontal="left" vertical="center"/>
    </xf>
    <xf numFmtId="15" fontId="16" fillId="0" borderId="0" xfId="0" applyNumberFormat="1" applyFont="1" applyAlignment="1" applyProtection="1">
      <alignment horizontal="center"/>
      <protection locked="0"/>
    </xf>
    <xf numFmtId="0" fontId="10" fillId="0" borderId="0" xfId="0" applyFont="1"/>
    <xf numFmtId="0" fontId="4" fillId="0" borderId="3" xfId="0" applyFont="1" applyBorder="1" applyAlignment="1">
      <alignment vertical="center" wrapText="1"/>
    </xf>
    <xf numFmtId="0" fontId="7" fillId="2" borderId="6" xfId="0" applyFont="1" applyFill="1" applyBorder="1" applyAlignment="1">
      <alignment horizontal="center" vertical="center"/>
    </xf>
    <xf numFmtId="1" fontId="9" fillId="3" borderId="3" xfId="0" applyNumberFormat="1" applyFont="1" applyFill="1" applyBorder="1" applyAlignment="1" applyProtection="1">
      <alignment vertical="center"/>
      <protection locked="0"/>
    </xf>
    <xf numFmtId="1" fontId="8" fillId="3" borderId="3" xfId="2" applyNumberFormat="1" applyFont="1" applyFill="1" applyBorder="1" applyAlignment="1" applyProtection="1">
      <alignment vertical="center"/>
      <protection locked="0"/>
    </xf>
    <xf numFmtId="1" fontId="4" fillId="4" borderId="3" xfId="0" applyNumberFormat="1" applyFont="1" applyFill="1" applyBorder="1" applyAlignment="1">
      <alignment vertical="center"/>
    </xf>
    <xf numFmtId="1" fontId="8" fillId="3" borderId="3" xfId="0" applyNumberFormat="1" applyFont="1" applyFill="1" applyBorder="1" applyAlignment="1" applyProtection="1">
      <alignment vertical="center"/>
      <protection locked="0"/>
    </xf>
    <xf numFmtId="164" fontId="4" fillId="4" borderId="9" xfId="0" applyNumberFormat="1" applyFont="1" applyFill="1" applyBorder="1" applyAlignment="1">
      <alignment vertical="center"/>
    </xf>
    <xf numFmtId="164" fontId="4" fillId="2" borderId="18" xfId="0" applyNumberFormat="1" applyFont="1" applyFill="1" applyBorder="1" applyAlignment="1">
      <alignment vertical="center"/>
    </xf>
    <xf numFmtId="164" fontId="4" fillId="2" borderId="19" xfId="0" applyNumberFormat="1" applyFont="1" applyFill="1" applyBorder="1" applyAlignment="1">
      <alignment vertical="center"/>
    </xf>
    <xf numFmtId="164" fontId="4" fillId="4" borderId="21" xfId="0" applyNumberFormat="1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left"/>
    </xf>
    <xf numFmtId="0" fontId="6" fillId="2" borderId="23" xfId="0" applyFont="1" applyFill="1" applyBorder="1" applyAlignment="1">
      <alignment horizontal="center" vertical="top"/>
    </xf>
    <xf numFmtId="0" fontId="7" fillId="2" borderId="24" xfId="0" applyFont="1" applyFill="1" applyBorder="1" applyAlignment="1">
      <alignment vertical="center"/>
    </xf>
    <xf numFmtId="0" fontId="7" fillId="2" borderId="25" xfId="0" applyFont="1" applyFill="1" applyBorder="1" applyAlignment="1">
      <alignment vertical="center"/>
    </xf>
    <xf numFmtId="49" fontId="8" fillId="0" borderId="15" xfId="0" applyNumberFormat="1" applyFont="1" applyBorder="1" applyAlignment="1">
      <alignment horizontal="left" vertical="top"/>
    </xf>
    <xf numFmtId="49" fontId="4" fillId="2" borderId="26" xfId="0" applyNumberFormat="1" applyFont="1" applyFill="1" applyBorder="1" applyAlignment="1">
      <alignment horizontal="left" vertical="center"/>
    </xf>
    <xf numFmtId="49" fontId="4" fillId="4" borderId="27" xfId="0" applyNumberFormat="1" applyFont="1" applyFill="1" applyBorder="1" applyAlignment="1">
      <alignment horizontal="left" vertical="top"/>
    </xf>
    <xf numFmtId="1" fontId="5" fillId="0" borderId="15" xfId="0" applyNumberFormat="1" applyFont="1" applyBorder="1" applyAlignment="1">
      <alignment horizontal="left" vertical="top"/>
    </xf>
    <xf numFmtId="1" fontId="4" fillId="0" borderId="15" xfId="0" applyNumberFormat="1" applyFont="1" applyBorder="1" applyAlignment="1">
      <alignment horizontal="left" vertical="top"/>
    </xf>
    <xf numFmtId="1" fontId="4" fillId="4" borderId="15" xfId="0" applyNumberFormat="1" applyFont="1" applyFill="1" applyBorder="1" applyAlignment="1">
      <alignment horizontal="left" vertical="top"/>
    </xf>
    <xf numFmtId="0" fontId="9" fillId="0" borderId="28" xfId="0" applyFont="1" applyBorder="1" applyAlignment="1">
      <alignment horizontal="left" vertical="top" wrapText="1"/>
    </xf>
    <xf numFmtId="0" fontId="9" fillId="2" borderId="30" xfId="0" applyFont="1" applyFill="1" applyBorder="1" applyAlignment="1">
      <alignment horizontal="left" vertical="center" wrapText="1"/>
    </xf>
    <xf numFmtId="0" fontId="9" fillId="4" borderId="31" xfId="0" applyFont="1" applyFill="1" applyBorder="1" applyAlignment="1">
      <alignment vertical="center" wrapText="1"/>
    </xf>
    <xf numFmtId="0" fontId="5" fillId="0" borderId="29" xfId="0" applyFont="1" applyBorder="1" applyAlignment="1">
      <alignment horizontal="left" vertical="center" wrapText="1"/>
    </xf>
    <xf numFmtId="0" fontId="9" fillId="4" borderId="29" xfId="0" applyFont="1" applyFill="1" applyBorder="1" applyAlignment="1">
      <alignment vertical="center" wrapText="1"/>
    </xf>
    <xf numFmtId="0" fontId="5" fillId="5" borderId="29" xfId="0" applyFont="1" applyFill="1" applyBorder="1" applyAlignment="1">
      <alignment horizontal="left" vertical="center" wrapText="1"/>
    </xf>
    <xf numFmtId="0" fontId="8" fillId="0" borderId="28" xfId="0" applyFont="1" applyBorder="1" applyAlignment="1">
      <alignment horizontal="center" vertical="top" wrapText="1"/>
    </xf>
    <xf numFmtId="0" fontId="4" fillId="2" borderId="30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  <xf numFmtId="1" fontId="5" fillId="0" borderId="32" xfId="0" applyNumberFormat="1" applyFont="1" applyBorder="1" applyAlignment="1">
      <alignment horizontal="center" vertical="top" wrapText="1"/>
    </xf>
    <xf numFmtId="0" fontId="8" fillId="0" borderId="33" xfId="0" applyFont="1" applyBorder="1" applyAlignment="1">
      <alignment horizontal="center" vertical="top" wrapText="1"/>
    </xf>
    <xf numFmtId="0" fontId="8" fillId="0" borderId="34" xfId="0" applyFont="1" applyBorder="1" applyAlignment="1">
      <alignment horizontal="center" vertical="top" wrapText="1"/>
    </xf>
    <xf numFmtId="0" fontId="5" fillId="2" borderId="17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3" fontId="5" fillId="0" borderId="14" xfId="0" applyNumberFormat="1" applyFont="1" applyBorder="1" applyAlignment="1">
      <alignment horizontal="center" vertical="center"/>
    </xf>
    <xf numFmtId="1" fontId="5" fillId="5" borderId="16" xfId="0" applyNumberFormat="1" applyFont="1" applyFill="1" applyBorder="1" applyAlignment="1">
      <alignment vertical="center"/>
    </xf>
    <xf numFmtId="0" fontId="5" fillId="4" borderId="14" xfId="0" applyFont="1" applyFill="1" applyBorder="1" applyAlignment="1">
      <alignment horizontal="center" vertical="center"/>
    </xf>
    <xf numFmtId="1" fontId="4" fillId="4" borderId="16" xfId="0" applyNumberFormat="1" applyFont="1" applyFill="1" applyBorder="1" applyAlignment="1">
      <alignment vertical="center"/>
    </xf>
    <xf numFmtId="49" fontId="4" fillId="2" borderId="27" xfId="0" applyNumberFormat="1" applyFont="1" applyFill="1" applyBorder="1" applyAlignment="1">
      <alignment horizontal="left" vertical="center"/>
    </xf>
    <xf numFmtId="49" fontId="4" fillId="2" borderId="13" xfId="0" applyNumberFormat="1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top" wrapText="1"/>
    </xf>
    <xf numFmtId="0" fontId="5" fillId="2" borderId="13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top"/>
    </xf>
    <xf numFmtId="0" fontId="4" fillId="2" borderId="13" xfId="0" applyFont="1" applyFill="1" applyBorder="1" applyAlignment="1">
      <alignment horizontal="center" vertical="top" wrapText="1"/>
    </xf>
    <xf numFmtId="49" fontId="5" fillId="0" borderId="15" xfId="0" applyNumberFormat="1" applyFont="1" applyBorder="1" applyAlignment="1">
      <alignment horizontal="left" vertical="top"/>
    </xf>
    <xf numFmtId="1" fontId="4" fillId="4" borderId="9" xfId="0" applyNumberFormat="1" applyFont="1" applyFill="1" applyBorder="1" applyAlignment="1">
      <alignment vertical="center"/>
    </xf>
    <xf numFmtId="1" fontId="4" fillId="4" borderId="21" xfId="0" applyNumberFormat="1" applyFont="1" applyFill="1" applyBorder="1" applyAlignment="1">
      <alignment vertical="center"/>
    </xf>
    <xf numFmtId="1" fontId="4" fillId="2" borderId="18" xfId="0" applyNumberFormat="1" applyFont="1" applyFill="1" applyBorder="1" applyAlignment="1">
      <alignment vertical="center"/>
    </xf>
    <xf numFmtId="1" fontId="4" fillId="2" borderId="19" xfId="0" applyNumberFormat="1" applyFont="1" applyFill="1" applyBorder="1" applyAlignment="1">
      <alignment vertical="center"/>
    </xf>
    <xf numFmtId="0" fontId="5" fillId="5" borderId="36" xfId="0" applyFont="1" applyFill="1" applyBorder="1" applyAlignment="1">
      <alignment horizontal="left" vertical="center" wrapText="1"/>
    </xf>
    <xf numFmtId="168" fontId="9" fillId="3" borderId="3" xfId="0" applyNumberFormat="1" applyFont="1" applyFill="1" applyBorder="1" applyAlignment="1" applyProtection="1">
      <alignment vertical="center"/>
      <protection locked="0"/>
    </xf>
    <xf numFmtId="1" fontId="5" fillId="8" borderId="15" xfId="0" applyNumberFormat="1" applyFont="1" applyFill="1" applyBorder="1" applyAlignment="1">
      <alignment horizontal="left" vertical="top"/>
    </xf>
    <xf numFmtId="168" fontId="9" fillId="8" borderId="3" xfId="0" applyNumberFormat="1" applyFont="1" applyFill="1" applyBorder="1" applyAlignment="1" applyProtection="1">
      <alignment vertical="center"/>
      <protection locked="0"/>
    </xf>
    <xf numFmtId="0" fontId="9" fillId="8" borderId="29" xfId="0" applyFont="1" applyFill="1" applyBorder="1" applyAlignment="1">
      <alignment horizontal="left" vertical="center" wrapText="1"/>
    </xf>
    <xf numFmtId="0" fontId="8" fillId="8" borderId="29" xfId="0" applyFont="1" applyFill="1" applyBorder="1" applyAlignment="1">
      <alignment horizontal="center" vertical="center"/>
    </xf>
    <xf numFmtId="3" fontId="9" fillId="8" borderId="14" xfId="0" applyNumberFormat="1" applyFont="1" applyFill="1" applyBorder="1" applyAlignment="1">
      <alignment horizontal="center" vertical="center"/>
    </xf>
    <xf numFmtId="0" fontId="5" fillId="5" borderId="31" xfId="0" applyFont="1" applyFill="1" applyBorder="1" applyAlignment="1">
      <alignment horizontal="left" vertical="center" wrapText="1"/>
    </xf>
    <xf numFmtId="0" fontId="4" fillId="0" borderId="31" xfId="0" applyFont="1" applyBorder="1" applyAlignment="1">
      <alignment horizontal="center" vertical="center"/>
    </xf>
    <xf numFmtId="3" fontId="5" fillId="0" borderId="20" xfId="0" applyNumberFormat="1" applyFont="1" applyBorder="1" applyAlignment="1">
      <alignment horizontal="center" vertical="center"/>
    </xf>
    <xf numFmtId="168" fontId="9" fillId="3" borderId="9" xfId="0" applyNumberFormat="1" applyFont="1" applyFill="1" applyBorder="1" applyAlignment="1" applyProtection="1">
      <alignment vertical="center"/>
      <protection locked="0"/>
    </xf>
    <xf numFmtId="0" fontId="0" fillId="0" borderId="0" xfId="0"/>
    <xf numFmtId="49" fontId="4" fillId="6" borderId="3" xfId="0" applyNumberFormat="1" applyFont="1" applyFill="1" applyBorder="1" applyAlignment="1">
      <alignment horizontal="left" vertical="center"/>
    </xf>
    <xf numFmtId="0" fontId="5" fillId="6" borderId="6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center" vertical="center"/>
    </xf>
    <xf numFmtId="1" fontId="5" fillId="6" borderId="3" xfId="0" applyNumberFormat="1" applyFont="1" applyFill="1" applyBorder="1" applyAlignment="1">
      <alignment horizontal="center" vertical="center"/>
    </xf>
    <xf numFmtId="164" fontId="8" fillId="6" borderId="3" xfId="0" applyNumberFormat="1" applyFont="1" applyFill="1" applyBorder="1" applyAlignment="1">
      <alignment horizontal="right" vertical="center"/>
    </xf>
    <xf numFmtId="1" fontId="9" fillId="8" borderId="16" xfId="0" applyNumberFormat="1" applyFont="1" applyFill="1" applyBorder="1" applyAlignment="1">
      <alignment vertical="center"/>
    </xf>
    <xf numFmtId="1" fontId="5" fillId="5" borderId="21" xfId="0" applyNumberFormat="1" applyFont="1" applyFill="1" applyBorder="1" applyAlignment="1">
      <alignment vertical="center"/>
    </xf>
    <xf numFmtId="1" fontId="8" fillId="6" borderId="3" xfId="0" applyNumberFormat="1" applyFont="1" applyFill="1" applyBorder="1" applyAlignment="1">
      <alignment vertical="center"/>
    </xf>
    <xf numFmtId="2" fontId="9" fillId="3" borderId="3" xfId="0" applyNumberFormat="1" applyFont="1" applyFill="1" applyBorder="1" applyAlignment="1" applyProtection="1">
      <alignment vertical="center"/>
      <protection locked="0"/>
    </xf>
    <xf numFmtId="1" fontId="5" fillId="5" borderId="15" xfId="0" applyNumberFormat="1" applyFont="1" applyFill="1" applyBorder="1" applyAlignment="1">
      <alignment horizontal="left" vertical="top"/>
    </xf>
    <xf numFmtId="1" fontId="4" fillId="5" borderId="15" xfId="0" applyNumberFormat="1" applyFont="1" applyFill="1" applyBorder="1" applyAlignment="1">
      <alignment horizontal="left" vertical="top"/>
    </xf>
    <xf numFmtId="49" fontId="5" fillId="5" borderId="15" xfId="0" applyNumberFormat="1" applyFont="1" applyFill="1" applyBorder="1" applyAlignment="1">
      <alignment horizontal="left" vertical="top"/>
    </xf>
    <xf numFmtId="0" fontId="4" fillId="5" borderId="29" xfId="0" applyFont="1" applyFill="1" applyBorder="1" applyAlignment="1">
      <alignment horizontal="center" vertical="center"/>
    </xf>
    <xf numFmtId="3" fontId="5" fillId="5" borderId="14" xfId="0" applyNumberFormat="1" applyFont="1" applyFill="1" applyBorder="1" applyAlignment="1">
      <alignment horizontal="center" vertical="center"/>
    </xf>
    <xf numFmtId="0" fontId="0" fillId="5" borderId="0" xfId="0" applyFill="1"/>
    <xf numFmtId="44" fontId="0" fillId="0" borderId="0" xfId="2" applyFont="1"/>
    <xf numFmtId="49" fontId="9" fillId="0" borderId="15" xfId="0" applyNumberFormat="1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164" fontId="8" fillId="6" borderId="4" xfId="0" applyNumberFormat="1" applyFont="1" applyFill="1" applyBorder="1" applyAlignment="1" applyProtection="1">
      <alignment horizontal="right" vertical="center"/>
      <protection locked="0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6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3" fillId="2" borderId="35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</cellXfs>
  <cellStyles count="6">
    <cellStyle name="Komma" xfId="1" builtinId="3"/>
    <cellStyle name="Komma 2" xfId="4" xr:uid="{9DB54C55-E342-4163-B9AD-607F0DDF03FC}"/>
    <cellStyle name="Procent" xfId="3" builtinId="5"/>
    <cellStyle name="Standaard" xfId="0" builtinId="0"/>
    <cellStyle name="Valuta" xfId="2" builtinId="4"/>
    <cellStyle name="Valuta 2" xfId="5" xr:uid="{6698F8DE-F147-4313-9FB8-FD347E6595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6"/>
  <sheetViews>
    <sheetView zoomScale="55" zoomScaleNormal="55" workbookViewId="0">
      <selection activeCell="B5" sqref="B5"/>
    </sheetView>
  </sheetViews>
  <sheetFormatPr defaultRowHeight="14.4" x14ac:dyDescent="0.3"/>
  <cols>
    <col min="1" max="1" width="4.5546875" bestFit="1" customWidth="1"/>
    <col min="2" max="2" width="8.6640625" customWidth="1"/>
    <col min="3" max="3" width="98.6640625" customWidth="1"/>
    <col min="4" max="4" width="14.6640625" customWidth="1"/>
    <col min="5" max="5" width="18.5546875" bestFit="1" customWidth="1"/>
    <col min="6" max="6" width="20.6640625" customWidth="1"/>
    <col min="7" max="7" width="22.6640625" customWidth="1"/>
    <col min="8" max="8" width="12.6640625" customWidth="1"/>
    <col min="9" max="9" width="22.6640625" customWidth="1"/>
    <col min="10" max="10" width="12.6640625" customWidth="1"/>
    <col min="11" max="11" width="22.6640625" customWidth="1"/>
    <col min="12" max="12" width="12.6640625" customWidth="1"/>
    <col min="13" max="13" width="25.6640625" customWidth="1"/>
  </cols>
  <sheetData>
    <row r="1" spans="1:13" ht="45" x14ac:dyDescent="0.3">
      <c r="B1" s="250" t="s">
        <v>0</v>
      </c>
      <c r="C1" s="251"/>
      <c r="D1" s="252"/>
      <c r="E1" s="252"/>
      <c r="F1" s="252"/>
      <c r="G1" s="252"/>
      <c r="H1" s="252"/>
      <c r="I1" s="252"/>
      <c r="J1" s="252"/>
      <c r="K1" s="252"/>
      <c r="L1" s="252"/>
      <c r="M1" s="252"/>
    </row>
    <row r="2" spans="1:13" ht="22.2" x14ac:dyDescent="0.3">
      <c r="B2" s="1"/>
      <c r="C2" s="2"/>
      <c r="D2" s="3"/>
      <c r="E2" s="4"/>
      <c r="F2" s="253">
        <v>2022</v>
      </c>
      <c r="G2" s="254"/>
      <c r="H2" s="5"/>
      <c r="I2" s="169">
        <v>2023</v>
      </c>
      <c r="J2" s="6"/>
      <c r="K2" s="169">
        <v>2024</v>
      </c>
      <c r="L2" s="6"/>
      <c r="M2" s="169">
        <v>2025</v>
      </c>
    </row>
    <row r="3" spans="1:13" x14ac:dyDescent="0.3">
      <c r="B3" s="7"/>
      <c r="C3" s="8"/>
      <c r="D3" s="9"/>
      <c r="E3" s="10"/>
      <c r="F3" s="11"/>
      <c r="G3" s="11"/>
      <c r="H3" s="12"/>
      <c r="I3" s="100">
        <v>1</v>
      </c>
      <c r="J3" s="13"/>
      <c r="K3" s="100">
        <v>1</v>
      </c>
      <c r="L3" s="13"/>
      <c r="M3" s="101">
        <v>1</v>
      </c>
    </row>
    <row r="4" spans="1:13" x14ac:dyDescent="0.3">
      <c r="B4" s="14"/>
      <c r="C4" s="15"/>
      <c r="D4" s="16"/>
      <c r="E4" s="17"/>
      <c r="F4" s="18"/>
      <c r="G4" s="18"/>
      <c r="H4" s="19"/>
      <c r="I4" s="20"/>
      <c r="J4" s="21"/>
      <c r="K4" s="18"/>
      <c r="L4" s="21"/>
      <c r="M4" s="18"/>
    </row>
    <row r="5" spans="1:13" ht="41.4" x14ac:dyDescent="0.3">
      <c r="B5" s="130" t="s">
        <v>1</v>
      </c>
      <c r="C5" s="131"/>
      <c r="D5" s="22" t="s">
        <v>2</v>
      </c>
      <c r="E5" s="132" t="s">
        <v>3</v>
      </c>
      <c r="F5" s="22" t="s">
        <v>4</v>
      </c>
      <c r="G5" s="22" t="s">
        <v>5</v>
      </c>
      <c r="H5" s="132" t="s">
        <v>3</v>
      </c>
      <c r="I5" s="22" t="s">
        <v>6</v>
      </c>
      <c r="J5" s="132" t="s">
        <v>3</v>
      </c>
      <c r="K5" s="22" t="s">
        <v>6</v>
      </c>
      <c r="L5" s="132" t="s">
        <v>3</v>
      </c>
      <c r="M5" s="22" t="s">
        <v>6</v>
      </c>
    </row>
    <row r="6" spans="1:13" x14ac:dyDescent="0.3">
      <c r="A6" s="23"/>
      <c r="B6" s="1">
        <v>10</v>
      </c>
      <c r="C6" s="24" t="s">
        <v>7</v>
      </c>
      <c r="D6" s="25"/>
      <c r="E6" s="133"/>
      <c r="F6" s="25"/>
      <c r="G6" s="25"/>
      <c r="H6" s="133"/>
      <c r="I6" s="26"/>
      <c r="J6" s="134"/>
      <c r="K6" s="26"/>
      <c r="L6" s="134"/>
      <c r="M6" s="26"/>
    </row>
    <row r="7" spans="1:13" x14ac:dyDescent="0.3">
      <c r="A7" s="23"/>
      <c r="B7" s="1"/>
      <c r="C7" s="24" t="s">
        <v>8</v>
      </c>
      <c r="D7" s="27"/>
      <c r="E7" s="115"/>
      <c r="F7" s="26"/>
      <c r="G7" s="26"/>
      <c r="H7" s="115"/>
      <c r="I7" s="26"/>
      <c r="J7" s="109"/>
      <c r="K7" s="26"/>
      <c r="L7" s="27"/>
      <c r="M7" s="26"/>
    </row>
    <row r="8" spans="1:13" ht="27.6" x14ac:dyDescent="0.3">
      <c r="A8" s="23"/>
      <c r="B8" s="105"/>
      <c r="C8" s="103" t="s">
        <v>9</v>
      </c>
      <c r="D8" s="28"/>
      <c r="E8" s="104"/>
      <c r="F8" s="29"/>
      <c r="G8" s="29"/>
      <c r="H8" s="143"/>
      <c r="I8" s="29"/>
      <c r="J8" s="138"/>
      <c r="K8" s="29"/>
      <c r="L8" s="138"/>
      <c r="M8" s="29"/>
    </row>
    <row r="9" spans="1:13" x14ac:dyDescent="0.3">
      <c r="A9" s="30">
        <f>A7+1</f>
        <v>1</v>
      </c>
      <c r="B9" s="31" t="str">
        <f>B$6&amp;"."&amp;A9</f>
        <v>10.1</v>
      </c>
      <c r="C9" s="32" t="s">
        <v>10</v>
      </c>
      <c r="D9" s="33" t="s">
        <v>11</v>
      </c>
      <c r="E9" s="34"/>
      <c r="F9" s="35">
        <v>133.71016330571666</v>
      </c>
      <c r="G9" s="36">
        <f t="shared" ref="G9:G26" si="0">E9*F9</f>
        <v>0</v>
      </c>
      <c r="H9" s="95">
        <v>54</v>
      </c>
      <c r="I9" s="37">
        <f t="shared" ref="I9:I26" si="1">($F9*$I$3)*H9</f>
        <v>7220.3488185086999</v>
      </c>
      <c r="J9" s="95">
        <v>108</v>
      </c>
      <c r="K9" s="37">
        <f t="shared" ref="K9:K26" si="2">$F9*$I$3*$K$3*J9</f>
        <v>14440.6976370174</v>
      </c>
      <c r="L9" s="95">
        <v>108</v>
      </c>
      <c r="M9" s="37">
        <f t="shared" ref="M9:M26" si="3">$F9*$I$3*$K$3*$M$3*L9</f>
        <v>14440.6976370174</v>
      </c>
    </row>
    <row r="10" spans="1:13" x14ac:dyDescent="0.3">
      <c r="A10" s="23">
        <f>A9+1</f>
        <v>2</v>
      </c>
      <c r="B10" s="38" t="str">
        <f>B$6&amp;"."&amp;A10</f>
        <v>10.2</v>
      </c>
      <c r="C10" s="32" t="s">
        <v>12</v>
      </c>
      <c r="D10" s="39" t="s">
        <v>11</v>
      </c>
      <c r="E10" s="34"/>
      <c r="F10" s="40">
        <v>17.02115752141594</v>
      </c>
      <c r="G10" s="41">
        <f t="shared" si="0"/>
        <v>0</v>
      </c>
      <c r="H10" s="95">
        <f>25*H9</f>
        <v>1350</v>
      </c>
      <c r="I10" s="42">
        <f t="shared" si="1"/>
        <v>22978.562653911518</v>
      </c>
      <c r="J10" s="124">
        <f>25*J9</f>
        <v>2700</v>
      </c>
      <c r="K10" s="42">
        <f t="shared" si="2"/>
        <v>45957.125307823037</v>
      </c>
      <c r="L10" s="124">
        <f>25*L9</f>
        <v>2700</v>
      </c>
      <c r="M10" s="42">
        <f t="shared" si="3"/>
        <v>45957.125307823037</v>
      </c>
    </row>
    <row r="11" spans="1:13" x14ac:dyDescent="0.3">
      <c r="A11" s="23">
        <f t="shared" ref="A11:A15" si="4">A10+1</f>
        <v>3</v>
      </c>
      <c r="B11" s="38" t="str">
        <f>B$6&amp;"."&amp;A11</f>
        <v>10.3</v>
      </c>
      <c r="C11" s="32" t="s">
        <v>13</v>
      </c>
      <c r="D11" s="39" t="s">
        <v>11</v>
      </c>
      <c r="E11" s="34"/>
      <c r="F11" s="43">
        <v>17.02115752141594</v>
      </c>
      <c r="G11" s="41">
        <f t="shared" si="0"/>
        <v>0</v>
      </c>
      <c r="H11" s="95">
        <f>12*H9</f>
        <v>648</v>
      </c>
      <c r="I11" s="42">
        <f t="shared" si="1"/>
        <v>11029.71007387753</v>
      </c>
      <c r="J11" s="124">
        <f>12*J9</f>
        <v>1296</v>
      </c>
      <c r="K11" s="42">
        <f t="shared" si="2"/>
        <v>22059.42014775506</v>
      </c>
      <c r="L11" s="124">
        <f>12*L9</f>
        <v>1296</v>
      </c>
      <c r="M11" s="42">
        <f t="shared" si="3"/>
        <v>22059.42014775506</v>
      </c>
    </row>
    <row r="12" spans="1:13" x14ac:dyDescent="0.3">
      <c r="A12" s="23"/>
      <c r="B12" s="102"/>
      <c r="C12" s="103" t="s">
        <v>14</v>
      </c>
      <c r="D12" s="28"/>
      <c r="E12" s="104"/>
      <c r="F12" s="29"/>
      <c r="G12" s="29"/>
      <c r="H12" s="143"/>
      <c r="I12" s="29"/>
      <c r="J12" s="138"/>
      <c r="K12" s="29"/>
      <c r="L12" s="138"/>
      <c r="M12" s="29"/>
    </row>
    <row r="13" spans="1:13" x14ac:dyDescent="0.3">
      <c r="A13" s="23">
        <f>A11+1</f>
        <v>4</v>
      </c>
      <c r="B13" s="38" t="str">
        <f>B$6&amp;"."&amp;A13</f>
        <v>10.4</v>
      </c>
      <c r="C13" s="32" t="s">
        <v>15</v>
      </c>
      <c r="D13" s="39" t="s">
        <v>11</v>
      </c>
      <c r="E13" s="34"/>
      <c r="F13" s="43">
        <v>220.27895361779755</v>
      </c>
      <c r="G13" s="41">
        <f t="shared" si="0"/>
        <v>0</v>
      </c>
      <c r="H13" s="95">
        <v>38</v>
      </c>
      <c r="I13" s="42">
        <f t="shared" si="1"/>
        <v>8370.6002374763066</v>
      </c>
      <c r="J13" s="124">
        <v>76</v>
      </c>
      <c r="K13" s="42">
        <f t="shared" si="2"/>
        <v>16741.200474952613</v>
      </c>
      <c r="L13" s="124">
        <v>76</v>
      </c>
      <c r="M13" s="42">
        <f t="shared" si="3"/>
        <v>16741.200474952613</v>
      </c>
    </row>
    <row r="14" spans="1:13" x14ac:dyDescent="0.3">
      <c r="A14" s="23">
        <f t="shared" si="4"/>
        <v>5</v>
      </c>
      <c r="B14" s="38" t="str">
        <f>B$6&amp;"."&amp;A14</f>
        <v>10.5</v>
      </c>
      <c r="C14" s="32" t="s">
        <v>16</v>
      </c>
      <c r="D14" s="39" t="s">
        <v>11</v>
      </c>
      <c r="E14" s="34"/>
      <c r="F14" s="43">
        <v>293.2542975172376</v>
      </c>
      <c r="G14" s="41">
        <f t="shared" si="0"/>
        <v>0</v>
      </c>
      <c r="H14" s="95">
        <v>3</v>
      </c>
      <c r="I14" s="42">
        <f t="shared" si="1"/>
        <v>879.76289255171287</v>
      </c>
      <c r="J14" s="124">
        <v>3</v>
      </c>
      <c r="K14" s="42">
        <f t="shared" si="2"/>
        <v>879.76289255171287</v>
      </c>
      <c r="L14" s="124">
        <v>3</v>
      </c>
      <c r="M14" s="42">
        <f t="shared" si="3"/>
        <v>879.76289255171287</v>
      </c>
    </row>
    <row r="15" spans="1:13" x14ac:dyDescent="0.3">
      <c r="A15" s="23">
        <f t="shared" si="4"/>
        <v>6</v>
      </c>
      <c r="B15" s="38" t="str">
        <f>B$6&amp;"."&amp;A15</f>
        <v>10.6</v>
      </c>
      <c r="C15" s="32" t="s">
        <v>17</v>
      </c>
      <c r="D15" s="39" t="s">
        <v>11</v>
      </c>
      <c r="E15" s="34"/>
      <c r="F15" s="43">
        <v>366.22964141667774</v>
      </c>
      <c r="G15" s="41">
        <f t="shared" si="0"/>
        <v>0</v>
      </c>
      <c r="H15" s="95">
        <v>1</v>
      </c>
      <c r="I15" s="42">
        <f t="shared" si="1"/>
        <v>366.22964141667774</v>
      </c>
      <c r="J15" s="124">
        <v>1</v>
      </c>
      <c r="K15" s="42">
        <f t="shared" si="2"/>
        <v>366.22964141667774</v>
      </c>
      <c r="L15" s="124">
        <v>1</v>
      </c>
      <c r="M15" s="42">
        <f t="shared" si="3"/>
        <v>366.22964141667774</v>
      </c>
    </row>
    <row r="16" spans="1:13" x14ac:dyDescent="0.3">
      <c r="A16" s="23">
        <f>A15+1</f>
        <v>7</v>
      </c>
      <c r="B16" s="38" t="str">
        <f>B$6&amp;"."&amp;A16</f>
        <v>10.7</v>
      </c>
      <c r="C16" s="32" t="s">
        <v>18</v>
      </c>
      <c r="D16" s="39" t="s">
        <v>11</v>
      </c>
      <c r="E16" s="34"/>
      <c r="F16" s="43">
        <v>512.18032921555778</v>
      </c>
      <c r="G16" s="41">
        <f t="shared" si="0"/>
        <v>0</v>
      </c>
      <c r="H16" s="95">
        <v>2</v>
      </c>
      <c r="I16" s="42">
        <f t="shared" si="1"/>
        <v>1024.3606584311156</v>
      </c>
      <c r="J16" s="124">
        <v>2</v>
      </c>
      <c r="K16" s="42">
        <f t="shared" si="2"/>
        <v>1024.3606584311156</v>
      </c>
      <c r="L16" s="124">
        <v>2</v>
      </c>
      <c r="M16" s="42">
        <f t="shared" si="3"/>
        <v>1024.3606584311156</v>
      </c>
    </row>
    <row r="17" spans="1:13" x14ac:dyDescent="0.3">
      <c r="A17" s="23"/>
      <c r="B17" s="102"/>
      <c r="C17" s="103" t="s">
        <v>19</v>
      </c>
      <c r="D17" s="28"/>
      <c r="E17" s="104"/>
      <c r="F17" s="29"/>
      <c r="G17" s="29"/>
      <c r="H17" s="143"/>
      <c r="I17" s="29"/>
      <c r="J17" s="138"/>
      <c r="K17" s="29"/>
      <c r="L17" s="138"/>
      <c r="M17" s="29"/>
    </row>
    <row r="18" spans="1:13" x14ac:dyDescent="0.3">
      <c r="A18" s="30">
        <f>A16+1</f>
        <v>8</v>
      </c>
      <c r="B18" s="31" t="str">
        <f>B$6&amp;"."&amp;A18</f>
        <v>10.8</v>
      </c>
      <c r="C18" s="32" t="s">
        <v>20</v>
      </c>
      <c r="D18" s="33" t="s">
        <v>11</v>
      </c>
      <c r="E18" s="34"/>
      <c r="F18" s="35">
        <v>147.30360971835748</v>
      </c>
      <c r="G18" s="36">
        <f t="shared" ref="G18:G19" si="5">E18*F18</f>
        <v>0</v>
      </c>
      <c r="H18" s="95">
        <v>3</v>
      </c>
      <c r="I18" s="37">
        <f t="shared" ref="I18:I19" si="6">($F18*$I$3)*H18</f>
        <v>441.91082915507241</v>
      </c>
      <c r="J18" s="95">
        <v>6</v>
      </c>
      <c r="K18" s="37">
        <f t="shared" ref="K18:K19" si="7">$F18*$I$3*$K$3*J18</f>
        <v>883.82165831014481</v>
      </c>
      <c r="L18" s="95">
        <v>6</v>
      </c>
      <c r="M18" s="37">
        <f t="shared" ref="M18:M19" si="8">$F18*$I$3*$K$3*$M$3*L18</f>
        <v>883.82165831014481</v>
      </c>
    </row>
    <row r="19" spans="1:13" x14ac:dyDescent="0.3">
      <c r="A19" s="23">
        <f>A18+1</f>
        <v>9</v>
      </c>
      <c r="B19" s="38" t="str">
        <f>B$6&amp;"."&amp;A19</f>
        <v>10.9</v>
      </c>
      <c r="C19" s="32" t="s">
        <v>21</v>
      </c>
      <c r="D19" s="39" t="s">
        <v>11</v>
      </c>
      <c r="E19" s="34"/>
      <c r="F19" s="40">
        <v>17.021157521415944</v>
      </c>
      <c r="G19" s="41">
        <f t="shared" si="5"/>
        <v>0</v>
      </c>
      <c r="H19" s="95">
        <v>5</v>
      </c>
      <c r="I19" s="42">
        <f t="shared" si="6"/>
        <v>85.105787607079719</v>
      </c>
      <c r="J19" s="124">
        <v>10</v>
      </c>
      <c r="K19" s="42">
        <f t="shared" si="7"/>
        <v>170.21157521415944</v>
      </c>
      <c r="L19" s="124">
        <v>10</v>
      </c>
      <c r="M19" s="42">
        <f t="shared" si="8"/>
        <v>170.21157521415944</v>
      </c>
    </row>
    <row r="20" spans="1:13" x14ac:dyDescent="0.3">
      <c r="A20" s="23">
        <f>A19+1</f>
        <v>10</v>
      </c>
      <c r="B20" s="38" t="str">
        <f>B$6&amp;"."&amp;A20</f>
        <v>10.10</v>
      </c>
      <c r="C20" s="32" t="s">
        <v>22</v>
      </c>
      <c r="D20" s="39" t="s">
        <v>11</v>
      </c>
      <c r="E20" s="34"/>
      <c r="F20" s="43">
        <v>17.021157521415944</v>
      </c>
      <c r="G20" s="41">
        <f t="shared" si="0"/>
        <v>0</v>
      </c>
      <c r="H20" s="95">
        <v>4</v>
      </c>
      <c r="I20" s="42">
        <f t="shared" si="1"/>
        <v>68.084630085663775</v>
      </c>
      <c r="J20" s="124">
        <v>7</v>
      </c>
      <c r="K20" s="42">
        <f t="shared" si="2"/>
        <v>119.14810264991161</v>
      </c>
      <c r="L20" s="124">
        <v>7</v>
      </c>
      <c r="M20" s="42">
        <f t="shared" si="3"/>
        <v>119.14810264991161</v>
      </c>
    </row>
    <row r="21" spans="1:13" ht="27.6" x14ac:dyDescent="0.3">
      <c r="A21" s="23"/>
      <c r="B21" s="102"/>
      <c r="C21" s="103" t="s">
        <v>23</v>
      </c>
      <c r="D21" s="28"/>
      <c r="E21" s="104"/>
      <c r="F21" s="29"/>
      <c r="G21" s="29"/>
      <c r="H21" s="143"/>
      <c r="I21" s="29"/>
      <c r="J21" s="138"/>
      <c r="K21" s="29"/>
      <c r="L21" s="138"/>
      <c r="M21" s="29"/>
    </row>
    <row r="22" spans="1:13" x14ac:dyDescent="0.3">
      <c r="A22" s="30">
        <f>A20+1</f>
        <v>11</v>
      </c>
      <c r="B22" s="31" t="str">
        <f>B$6&amp;"."&amp;A22</f>
        <v>10.11</v>
      </c>
      <c r="C22" s="32" t="s">
        <v>24</v>
      </c>
      <c r="D22" s="33" t="s">
        <v>11</v>
      </c>
      <c r="E22" s="34"/>
      <c r="F22" s="35">
        <v>147.30360971835748</v>
      </c>
      <c r="G22" s="36">
        <f t="shared" ref="G22" si="9">E22*F22</f>
        <v>0</v>
      </c>
      <c r="H22" s="95">
        <v>31</v>
      </c>
      <c r="I22" s="37">
        <f t="shared" ref="I22" si="10">($F22*$I$3)*H22</f>
        <v>4566.4119012690817</v>
      </c>
      <c r="J22" s="95">
        <v>61</v>
      </c>
      <c r="K22" s="37">
        <f t="shared" ref="K22" si="11">$F22*$I$3*$K$3*J22</f>
        <v>8985.5201928198057</v>
      </c>
      <c r="L22" s="95">
        <v>61</v>
      </c>
      <c r="M22" s="37">
        <f t="shared" ref="M22" si="12">$F22*$I$3*$K$3*$M$3*L22</f>
        <v>8985.5201928198057</v>
      </c>
    </row>
    <row r="23" spans="1:13" x14ac:dyDescent="0.3">
      <c r="A23" s="23">
        <f>A22+1</f>
        <v>12</v>
      </c>
      <c r="B23" s="38" t="str">
        <f>B$6&amp;"."&amp;A23</f>
        <v>10.12</v>
      </c>
      <c r="C23" s="32" t="s">
        <v>25</v>
      </c>
      <c r="D23" s="39" t="s">
        <v>11</v>
      </c>
      <c r="E23" s="34"/>
      <c r="F23" s="43">
        <v>3.2130777443650302</v>
      </c>
      <c r="G23" s="41">
        <f t="shared" si="0"/>
        <v>0</v>
      </c>
      <c r="H23" s="95">
        <f>30*H22</f>
        <v>930</v>
      </c>
      <c r="I23" s="42">
        <f t="shared" si="1"/>
        <v>2988.1623022594781</v>
      </c>
      <c r="J23" s="124">
        <f>30*J22</f>
        <v>1830</v>
      </c>
      <c r="K23" s="42">
        <f t="shared" si="2"/>
        <v>5879.9322721880053</v>
      </c>
      <c r="L23" s="124">
        <f>30*L22</f>
        <v>1830</v>
      </c>
      <c r="M23" s="42">
        <f t="shared" si="3"/>
        <v>5879.9322721880053</v>
      </c>
    </row>
    <row r="24" spans="1:13" ht="27.6" x14ac:dyDescent="0.3">
      <c r="A24" s="23"/>
      <c r="B24" s="102"/>
      <c r="C24" s="103" t="s">
        <v>26</v>
      </c>
      <c r="D24" s="28"/>
      <c r="E24" s="104"/>
      <c r="F24" s="29"/>
      <c r="G24" s="29"/>
      <c r="H24" s="143"/>
      <c r="I24" s="29"/>
      <c r="J24" s="138"/>
      <c r="K24" s="29"/>
      <c r="L24" s="138"/>
      <c r="M24" s="29"/>
    </row>
    <row r="25" spans="1:13" x14ac:dyDescent="0.3">
      <c r="A25" s="30">
        <f>A23+1</f>
        <v>13</v>
      </c>
      <c r="B25" s="31" t="str">
        <f>B$6&amp;"."&amp;A25</f>
        <v>10.13</v>
      </c>
      <c r="C25" s="32" t="s">
        <v>27</v>
      </c>
      <c r="D25" s="33" t="s">
        <v>11</v>
      </c>
      <c r="E25" s="34"/>
      <c r="F25" s="35">
        <v>147.30360971835751</v>
      </c>
      <c r="G25" s="36">
        <f t="shared" ref="G25" si="13">E25*F25</f>
        <v>0</v>
      </c>
      <c r="H25" s="95">
        <v>30</v>
      </c>
      <c r="I25" s="37">
        <f t="shared" ref="I25" si="14">($F25*$I$3)*H25</f>
        <v>4419.108291550725</v>
      </c>
      <c r="J25" s="95">
        <v>59</v>
      </c>
      <c r="K25" s="37">
        <f t="shared" ref="K25" si="15">$F25*$I$3*$K$3*J25</f>
        <v>8690.9129733830923</v>
      </c>
      <c r="L25" s="95">
        <v>59</v>
      </c>
      <c r="M25" s="37">
        <f t="shared" ref="M25" si="16">$F25*$I$3*$K$3*$M$3*L25</f>
        <v>8690.9129733830923</v>
      </c>
    </row>
    <row r="26" spans="1:13" x14ac:dyDescent="0.3">
      <c r="A26" s="30">
        <f>A25+1</f>
        <v>14</v>
      </c>
      <c r="B26" s="31" t="str">
        <f>B$6&amp;"."&amp;A26</f>
        <v>10.14</v>
      </c>
      <c r="C26" s="32" t="s">
        <v>28</v>
      </c>
      <c r="D26" s="33" t="s">
        <v>11</v>
      </c>
      <c r="E26" s="34"/>
      <c r="F26" s="35">
        <v>17.02115752141594</v>
      </c>
      <c r="G26" s="36">
        <f t="shared" si="0"/>
        <v>0</v>
      </c>
      <c r="H26" s="95">
        <f>6*H25</f>
        <v>180</v>
      </c>
      <c r="I26" s="37">
        <f t="shared" si="1"/>
        <v>3063.8083538548694</v>
      </c>
      <c r="J26" s="124">
        <f>6*J25</f>
        <v>354</v>
      </c>
      <c r="K26" s="37">
        <f t="shared" si="2"/>
        <v>6025.4897625812428</v>
      </c>
      <c r="L26" s="124">
        <f>6*L25</f>
        <v>354</v>
      </c>
      <c r="M26" s="37">
        <f t="shared" si="3"/>
        <v>6025.4897625812428</v>
      </c>
    </row>
    <row r="27" spans="1:13" x14ac:dyDescent="0.3">
      <c r="A27" s="23"/>
      <c r="B27" s="102"/>
      <c r="C27" s="103" t="s">
        <v>29</v>
      </c>
      <c r="D27" s="28"/>
      <c r="E27" s="104"/>
      <c r="F27" s="29"/>
      <c r="G27" s="29"/>
      <c r="H27" s="143"/>
      <c r="I27" s="29"/>
      <c r="J27" s="138"/>
      <c r="K27" s="29"/>
      <c r="L27" s="138"/>
      <c r="M27" s="29"/>
    </row>
    <row r="28" spans="1:13" x14ac:dyDescent="0.3">
      <c r="A28" s="30">
        <f>A26+1</f>
        <v>15</v>
      </c>
      <c r="B28" s="31" t="str">
        <f>B$6&amp;"."&amp;A28</f>
        <v>10.15</v>
      </c>
      <c r="C28" s="32" t="s">
        <v>30</v>
      </c>
      <c r="D28" s="33" t="s">
        <v>11</v>
      </c>
      <c r="E28" s="34"/>
      <c r="F28" s="35">
        <v>147.30360971835748</v>
      </c>
      <c r="G28" s="36">
        <f t="shared" ref="G28:G29" si="17">E28*F28</f>
        <v>0</v>
      </c>
      <c r="H28" s="95">
        <v>10</v>
      </c>
      <c r="I28" s="37">
        <f t="shared" ref="I28:I29" si="18">($F28*$I$3)*H28</f>
        <v>1473.0360971835748</v>
      </c>
      <c r="J28" s="95">
        <v>19</v>
      </c>
      <c r="K28" s="37">
        <f t="shared" ref="K28:K29" si="19">$F28*$I$3*$K$3*J28</f>
        <v>2798.7685846487921</v>
      </c>
      <c r="L28" s="95">
        <v>19</v>
      </c>
      <c r="M28" s="141">
        <f t="shared" ref="M28:M29" si="20">$F28*$I$3*$K$3*$M$3*L28</f>
        <v>2798.7685846487921</v>
      </c>
    </row>
    <row r="29" spans="1:13" x14ac:dyDescent="0.3">
      <c r="A29" s="23">
        <f>A28+1</f>
        <v>16</v>
      </c>
      <c r="B29" s="38" t="str">
        <f>B$6&amp;"."&amp;A29</f>
        <v>10.16</v>
      </c>
      <c r="C29" s="44" t="s">
        <v>31</v>
      </c>
      <c r="D29" s="39" t="s">
        <v>11</v>
      </c>
      <c r="E29" s="34"/>
      <c r="F29" s="43">
        <v>20.669924716387946</v>
      </c>
      <c r="G29" s="41">
        <f t="shared" si="17"/>
        <v>0</v>
      </c>
      <c r="H29" s="95">
        <f>6*H28</f>
        <v>60</v>
      </c>
      <c r="I29" s="42">
        <f t="shared" si="18"/>
        <v>1240.1954829832769</v>
      </c>
      <c r="J29" s="124">
        <f>6*J28</f>
        <v>114</v>
      </c>
      <c r="K29" s="42">
        <f t="shared" si="19"/>
        <v>2356.3714176682261</v>
      </c>
      <c r="L29" s="124">
        <f>6*L28</f>
        <v>114</v>
      </c>
      <c r="M29" s="142">
        <f t="shared" si="20"/>
        <v>2356.3714176682261</v>
      </c>
    </row>
    <row r="30" spans="1:13" x14ac:dyDescent="0.3">
      <c r="A30" s="23"/>
      <c r="B30" s="45"/>
      <c r="C30" s="24" t="s">
        <v>32</v>
      </c>
      <c r="D30" s="27"/>
      <c r="E30" s="46"/>
      <c r="F30" s="26"/>
      <c r="G30" s="26"/>
      <c r="H30" s="63"/>
      <c r="I30" s="26"/>
      <c r="J30" s="84"/>
      <c r="K30" s="26"/>
      <c r="L30" s="84"/>
      <c r="M30" s="26"/>
    </row>
    <row r="31" spans="1:13" x14ac:dyDescent="0.3">
      <c r="A31" s="23"/>
      <c r="B31" s="102"/>
      <c r="C31" s="103" t="s">
        <v>33</v>
      </c>
      <c r="D31" s="28"/>
      <c r="E31" s="104"/>
      <c r="F31" s="29"/>
      <c r="G31" s="29"/>
      <c r="H31" s="143"/>
      <c r="I31" s="29"/>
      <c r="J31" s="138"/>
      <c r="K31" s="29"/>
      <c r="L31" s="138"/>
      <c r="M31" s="29"/>
    </row>
    <row r="32" spans="1:13" x14ac:dyDescent="0.3">
      <c r="A32" s="23">
        <f>A29+1</f>
        <v>17</v>
      </c>
      <c r="B32" s="38" t="str">
        <f t="shared" ref="B32:B41" si="21">B$6&amp;"."&amp;A32</f>
        <v>10.17</v>
      </c>
      <c r="C32" s="47" t="s">
        <v>34</v>
      </c>
      <c r="D32" s="48" t="s">
        <v>11</v>
      </c>
      <c r="E32" s="124"/>
      <c r="F32" s="43">
        <v>295.41912816950719</v>
      </c>
      <c r="G32" s="41">
        <f t="shared" ref="G32:G36" si="22">E32*F32</f>
        <v>0</v>
      </c>
      <c r="H32" s="124">
        <v>65</v>
      </c>
      <c r="I32" s="42">
        <f t="shared" ref="I32:I41" si="23">($F32*$I$3)*H32</f>
        <v>19202.243331017966</v>
      </c>
      <c r="J32" s="124">
        <v>65</v>
      </c>
      <c r="K32" s="42">
        <f t="shared" ref="K32:K41" si="24">$F32*$I$3*$K$3*J32</f>
        <v>19202.243331017966</v>
      </c>
      <c r="L32" s="124">
        <v>65</v>
      </c>
      <c r="M32" s="42">
        <f t="shared" ref="M32:M41" si="25">$F32*$I$3*$K$3*$M$3*L32</f>
        <v>19202.243331017966</v>
      </c>
    </row>
    <row r="33" spans="1:13" x14ac:dyDescent="0.3">
      <c r="A33" s="23">
        <f t="shared" ref="A33:A41" si="26">A32+1</f>
        <v>18</v>
      </c>
      <c r="B33" s="38" t="str">
        <f t="shared" si="21"/>
        <v>10.18</v>
      </c>
      <c r="C33" s="47" t="s">
        <v>35</v>
      </c>
      <c r="D33" s="48" t="s">
        <v>11</v>
      </c>
      <c r="E33" s="124"/>
      <c r="F33" s="43">
        <v>295.41912816950719</v>
      </c>
      <c r="G33" s="41">
        <f t="shared" si="22"/>
        <v>0</v>
      </c>
      <c r="H33" s="124">
        <v>10</v>
      </c>
      <c r="I33" s="42">
        <f t="shared" si="23"/>
        <v>2954.1912816950717</v>
      </c>
      <c r="J33" s="124">
        <v>10</v>
      </c>
      <c r="K33" s="42">
        <f t="shared" si="24"/>
        <v>2954.1912816950717</v>
      </c>
      <c r="L33" s="124">
        <v>10</v>
      </c>
      <c r="M33" s="42">
        <f t="shared" si="25"/>
        <v>2954.1912816950717</v>
      </c>
    </row>
    <row r="34" spans="1:13" x14ac:dyDescent="0.3">
      <c r="A34" s="23">
        <f t="shared" si="26"/>
        <v>19</v>
      </c>
      <c r="B34" s="38" t="str">
        <f t="shared" si="21"/>
        <v>10.19</v>
      </c>
      <c r="C34" s="47" t="s">
        <v>36</v>
      </c>
      <c r="D34" s="48" t="s">
        <v>11</v>
      </c>
      <c r="E34" s="124"/>
      <c r="F34" s="43">
        <v>295.41912816950719</v>
      </c>
      <c r="G34" s="41">
        <f t="shared" si="22"/>
        <v>0</v>
      </c>
      <c r="H34" s="124">
        <v>15</v>
      </c>
      <c r="I34" s="42">
        <f t="shared" si="23"/>
        <v>4431.2869225426075</v>
      </c>
      <c r="J34" s="124">
        <v>15</v>
      </c>
      <c r="K34" s="42">
        <f t="shared" si="24"/>
        <v>4431.2869225426075</v>
      </c>
      <c r="L34" s="124">
        <v>15</v>
      </c>
      <c r="M34" s="42">
        <f t="shared" si="25"/>
        <v>4431.2869225426075</v>
      </c>
    </row>
    <row r="35" spans="1:13" x14ac:dyDescent="0.3">
      <c r="A35" s="23">
        <f t="shared" si="26"/>
        <v>20</v>
      </c>
      <c r="B35" s="38" t="str">
        <f t="shared" si="21"/>
        <v>10.20</v>
      </c>
      <c r="C35" s="47" t="s">
        <v>37</v>
      </c>
      <c r="D35" s="48" t="s">
        <v>11</v>
      </c>
      <c r="E35" s="124"/>
      <c r="F35" s="43">
        <v>295.41912816950719</v>
      </c>
      <c r="G35" s="41">
        <f t="shared" si="22"/>
        <v>0</v>
      </c>
      <c r="H35" s="124">
        <v>5</v>
      </c>
      <c r="I35" s="42">
        <f t="shared" si="23"/>
        <v>1477.0956408475358</v>
      </c>
      <c r="J35" s="124">
        <v>5</v>
      </c>
      <c r="K35" s="42">
        <f t="shared" si="24"/>
        <v>1477.0956408475358</v>
      </c>
      <c r="L35" s="124">
        <v>5</v>
      </c>
      <c r="M35" s="42">
        <f t="shared" si="25"/>
        <v>1477.0956408475358</v>
      </c>
    </row>
    <row r="36" spans="1:13" x14ac:dyDescent="0.3">
      <c r="A36" s="23">
        <f t="shared" si="26"/>
        <v>21</v>
      </c>
      <c r="B36" s="38" t="str">
        <f t="shared" si="21"/>
        <v>10.21</v>
      </c>
      <c r="C36" s="47" t="s">
        <v>38</v>
      </c>
      <c r="D36" s="48" t="s">
        <v>11</v>
      </c>
      <c r="E36" s="124"/>
      <c r="F36" s="43">
        <v>295.41912816950719</v>
      </c>
      <c r="G36" s="41">
        <f t="shared" si="22"/>
        <v>0</v>
      </c>
      <c r="H36" s="124">
        <v>10</v>
      </c>
      <c r="I36" s="42">
        <f t="shared" si="23"/>
        <v>2954.1912816950717</v>
      </c>
      <c r="J36" s="124">
        <v>10</v>
      </c>
      <c r="K36" s="42">
        <f t="shared" si="24"/>
        <v>2954.1912816950717</v>
      </c>
      <c r="L36" s="124">
        <v>10</v>
      </c>
      <c r="M36" s="42">
        <f t="shared" si="25"/>
        <v>2954.1912816950717</v>
      </c>
    </row>
    <row r="37" spans="1:13" x14ac:dyDescent="0.3">
      <c r="A37" s="23">
        <f t="shared" si="26"/>
        <v>22</v>
      </c>
      <c r="B37" s="38" t="str">
        <f t="shared" si="21"/>
        <v>10.22</v>
      </c>
      <c r="C37" s="47" t="s">
        <v>39</v>
      </c>
      <c r="D37" s="48" t="s">
        <v>11</v>
      </c>
      <c r="E37" s="124"/>
      <c r="F37" s="77"/>
      <c r="G37" s="41">
        <f>E37*F37</f>
        <v>0</v>
      </c>
      <c r="H37" s="124"/>
      <c r="I37" s="42">
        <f t="shared" si="23"/>
        <v>0</v>
      </c>
      <c r="J37" s="124"/>
      <c r="K37" s="42">
        <f t="shared" si="24"/>
        <v>0</v>
      </c>
      <c r="L37" s="124"/>
      <c r="M37" s="42">
        <f t="shared" si="25"/>
        <v>0</v>
      </c>
    </row>
    <row r="38" spans="1:13" x14ac:dyDescent="0.3">
      <c r="A38" s="23">
        <f t="shared" si="26"/>
        <v>23</v>
      </c>
      <c r="B38" s="38" t="str">
        <f t="shared" si="21"/>
        <v>10.23</v>
      </c>
      <c r="C38" s="47" t="s">
        <v>40</v>
      </c>
      <c r="D38" s="48" t="s">
        <v>11</v>
      </c>
      <c r="E38" s="124"/>
      <c r="F38" s="77"/>
      <c r="G38" s="41">
        <f t="shared" ref="G38:G41" si="27">E38*F38</f>
        <v>0</v>
      </c>
      <c r="H38" s="124"/>
      <c r="I38" s="42">
        <f t="shared" si="23"/>
        <v>0</v>
      </c>
      <c r="J38" s="124"/>
      <c r="K38" s="42">
        <f t="shared" si="24"/>
        <v>0</v>
      </c>
      <c r="L38" s="124"/>
      <c r="M38" s="42">
        <f t="shared" si="25"/>
        <v>0</v>
      </c>
    </row>
    <row r="39" spans="1:13" x14ac:dyDescent="0.3">
      <c r="A39" s="23">
        <f t="shared" si="26"/>
        <v>24</v>
      </c>
      <c r="B39" s="38" t="str">
        <f t="shared" si="21"/>
        <v>10.24</v>
      </c>
      <c r="C39" s="47" t="s">
        <v>41</v>
      </c>
      <c r="D39" s="48" t="s">
        <v>11</v>
      </c>
      <c r="E39" s="124"/>
      <c r="F39" s="77"/>
      <c r="G39" s="41">
        <f t="shared" si="27"/>
        <v>0</v>
      </c>
      <c r="H39" s="124"/>
      <c r="I39" s="42">
        <f t="shared" si="23"/>
        <v>0</v>
      </c>
      <c r="J39" s="124"/>
      <c r="K39" s="42">
        <f t="shared" si="24"/>
        <v>0</v>
      </c>
      <c r="L39" s="124"/>
      <c r="M39" s="42">
        <f t="shared" si="25"/>
        <v>0</v>
      </c>
    </row>
    <row r="40" spans="1:13" x14ac:dyDescent="0.3">
      <c r="A40" s="23">
        <f t="shared" si="26"/>
        <v>25</v>
      </c>
      <c r="B40" s="38" t="str">
        <f t="shared" si="21"/>
        <v>10.25</v>
      </c>
      <c r="C40" s="47" t="s">
        <v>42</v>
      </c>
      <c r="D40" s="48" t="s">
        <v>11</v>
      </c>
      <c r="E40" s="124"/>
      <c r="F40" s="77"/>
      <c r="G40" s="41">
        <f t="shared" si="27"/>
        <v>0</v>
      </c>
      <c r="H40" s="124"/>
      <c r="I40" s="42">
        <f t="shared" si="23"/>
        <v>0</v>
      </c>
      <c r="J40" s="124"/>
      <c r="K40" s="42">
        <f t="shared" si="24"/>
        <v>0</v>
      </c>
      <c r="L40" s="124"/>
      <c r="M40" s="42">
        <f t="shared" si="25"/>
        <v>0</v>
      </c>
    </row>
    <row r="41" spans="1:13" x14ac:dyDescent="0.3">
      <c r="A41" s="23">
        <f t="shared" si="26"/>
        <v>26</v>
      </c>
      <c r="B41" s="38" t="str">
        <f t="shared" si="21"/>
        <v>10.26</v>
      </c>
      <c r="C41" s="47" t="s">
        <v>43</v>
      </c>
      <c r="D41" s="48" t="s">
        <v>11</v>
      </c>
      <c r="E41" s="124"/>
      <c r="F41" s="77"/>
      <c r="G41" s="41">
        <f t="shared" si="27"/>
        <v>0</v>
      </c>
      <c r="H41" s="124"/>
      <c r="I41" s="42">
        <f t="shared" si="23"/>
        <v>0</v>
      </c>
      <c r="J41" s="124"/>
      <c r="K41" s="42">
        <f t="shared" si="24"/>
        <v>0</v>
      </c>
      <c r="L41" s="124"/>
      <c r="M41" s="42">
        <f t="shared" si="25"/>
        <v>0</v>
      </c>
    </row>
    <row r="42" spans="1:13" x14ac:dyDescent="0.3">
      <c r="A42" s="23"/>
      <c r="B42" s="102"/>
      <c r="C42" s="103" t="s">
        <v>44</v>
      </c>
      <c r="D42" s="28"/>
      <c r="E42" s="138"/>
      <c r="F42" s="29"/>
      <c r="G42" s="29"/>
      <c r="H42" s="138"/>
      <c r="I42" s="29"/>
      <c r="J42" s="138"/>
      <c r="K42" s="29"/>
      <c r="L42" s="138"/>
      <c r="M42" s="29"/>
    </row>
    <row r="43" spans="1:13" x14ac:dyDescent="0.3">
      <c r="A43" s="23">
        <f>A41+1</f>
        <v>27</v>
      </c>
      <c r="B43" s="38" t="str">
        <f t="shared" ref="B43:B66" si="28">B$6&amp;"."&amp;A43</f>
        <v>10.27</v>
      </c>
      <c r="C43" s="47" t="s">
        <v>45</v>
      </c>
      <c r="D43" s="48" t="s">
        <v>11</v>
      </c>
      <c r="E43" s="124"/>
      <c r="F43" s="43">
        <v>659.39645228745519</v>
      </c>
      <c r="G43" s="41">
        <f t="shared" ref="G43:G66" si="29">E43*F43</f>
        <v>0</v>
      </c>
      <c r="H43" s="124">
        <v>13</v>
      </c>
      <c r="I43" s="42">
        <f t="shared" ref="I43:I56" si="30">($F43*$I$3)*H43</f>
        <v>8572.1538797369176</v>
      </c>
      <c r="J43" s="124">
        <v>13</v>
      </c>
      <c r="K43" s="42">
        <f t="shared" ref="K43:K56" si="31">$F43*$I$3*$K$3*J43</f>
        <v>8572.1538797369176</v>
      </c>
      <c r="L43" s="124">
        <v>13</v>
      </c>
      <c r="M43" s="42">
        <f t="shared" ref="M43:M56" si="32">$F43*$I$3*$K$3*$M$3*L43</f>
        <v>8572.1538797369176</v>
      </c>
    </row>
    <row r="44" spans="1:13" x14ac:dyDescent="0.3">
      <c r="A44" s="23">
        <f t="shared" ref="A44:A57" si="33">A43+1</f>
        <v>28</v>
      </c>
      <c r="B44" s="38" t="str">
        <f t="shared" si="28"/>
        <v>10.28</v>
      </c>
      <c r="C44" s="47" t="s">
        <v>46</v>
      </c>
      <c r="D44" s="48" t="s">
        <v>11</v>
      </c>
      <c r="E44" s="124"/>
      <c r="F44" s="43">
        <v>713.05479338998475</v>
      </c>
      <c r="G44" s="41">
        <f t="shared" si="29"/>
        <v>0</v>
      </c>
      <c r="H44" s="124">
        <v>2</v>
      </c>
      <c r="I44" s="42">
        <f t="shared" si="30"/>
        <v>1426.1095867799695</v>
      </c>
      <c r="J44" s="124">
        <v>2</v>
      </c>
      <c r="K44" s="42">
        <f t="shared" si="31"/>
        <v>1426.1095867799695</v>
      </c>
      <c r="L44" s="124">
        <v>2</v>
      </c>
      <c r="M44" s="42">
        <f t="shared" si="32"/>
        <v>1426.1095867799695</v>
      </c>
    </row>
    <row r="45" spans="1:13" x14ac:dyDescent="0.3">
      <c r="A45" s="23">
        <f t="shared" si="33"/>
        <v>29</v>
      </c>
      <c r="B45" s="38" t="str">
        <f t="shared" si="28"/>
        <v>10.29</v>
      </c>
      <c r="C45" s="47" t="s">
        <v>47</v>
      </c>
      <c r="D45" s="48" t="s">
        <v>11</v>
      </c>
      <c r="E45" s="124"/>
      <c r="F45" s="43">
        <v>766.71313449251409</v>
      </c>
      <c r="G45" s="41">
        <f t="shared" si="29"/>
        <v>0</v>
      </c>
      <c r="H45" s="124">
        <v>3</v>
      </c>
      <c r="I45" s="42">
        <f t="shared" si="30"/>
        <v>2300.1394034775421</v>
      </c>
      <c r="J45" s="124">
        <v>3</v>
      </c>
      <c r="K45" s="42">
        <f t="shared" si="31"/>
        <v>2300.1394034775421</v>
      </c>
      <c r="L45" s="124">
        <v>3</v>
      </c>
      <c r="M45" s="42">
        <f t="shared" si="32"/>
        <v>2300.1394034775421</v>
      </c>
    </row>
    <row r="46" spans="1:13" x14ac:dyDescent="0.3">
      <c r="A46" s="23">
        <f t="shared" si="33"/>
        <v>30</v>
      </c>
      <c r="B46" s="38" t="str">
        <f t="shared" si="28"/>
        <v>10.30</v>
      </c>
      <c r="C46" s="47" t="s">
        <v>48</v>
      </c>
      <c r="D46" s="48" t="s">
        <v>11</v>
      </c>
      <c r="E46" s="124"/>
      <c r="F46" s="43">
        <v>820.37147559504365</v>
      </c>
      <c r="G46" s="41">
        <f t="shared" si="29"/>
        <v>0</v>
      </c>
      <c r="H46" s="124">
        <v>1</v>
      </c>
      <c r="I46" s="42">
        <f t="shared" si="30"/>
        <v>820.37147559504365</v>
      </c>
      <c r="J46" s="124">
        <v>1</v>
      </c>
      <c r="K46" s="42">
        <f t="shared" si="31"/>
        <v>820.37147559504365</v>
      </c>
      <c r="L46" s="124">
        <v>1</v>
      </c>
      <c r="M46" s="42">
        <f t="shared" si="32"/>
        <v>820.37147559504365</v>
      </c>
    </row>
    <row r="47" spans="1:13" x14ac:dyDescent="0.3">
      <c r="A47" s="23">
        <f t="shared" si="33"/>
        <v>31</v>
      </c>
      <c r="B47" s="38" t="str">
        <f t="shared" si="28"/>
        <v>10.31</v>
      </c>
      <c r="C47" s="47" t="s">
        <v>49</v>
      </c>
      <c r="D47" s="48" t="s">
        <v>11</v>
      </c>
      <c r="E47" s="124"/>
      <c r="F47" s="43">
        <v>874.0298166975731</v>
      </c>
      <c r="G47" s="41">
        <f t="shared" si="29"/>
        <v>0</v>
      </c>
      <c r="H47" s="124">
        <v>2</v>
      </c>
      <c r="I47" s="42">
        <f t="shared" si="30"/>
        <v>1748.0596333951462</v>
      </c>
      <c r="J47" s="124">
        <v>2</v>
      </c>
      <c r="K47" s="42">
        <f t="shared" si="31"/>
        <v>1748.0596333951462</v>
      </c>
      <c r="L47" s="124">
        <v>2</v>
      </c>
      <c r="M47" s="42">
        <f t="shared" si="32"/>
        <v>1748.0596333951462</v>
      </c>
    </row>
    <row r="48" spans="1:13" x14ac:dyDescent="0.3">
      <c r="A48" s="23">
        <f t="shared" si="33"/>
        <v>32</v>
      </c>
      <c r="B48" s="38" t="str">
        <f t="shared" si="28"/>
        <v>10.32</v>
      </c>
      <c r="C48" s="47" t="s">
        <v>50</v>
      </c>
      <c r="D48" s="48" t="s">
        <v>11</v>
      </c>
      <c r="E48" s="124"/>
      <c r="F48" s="77"/>
      <c r="G48" s="41">
        <f t="shared" si="29"/>
        <v>0</v>
      </c>
      <c r="H48" s="124"/>
      <c r="I48" s="42">
        <f t="shared" si="30"/>
        <v>0</v>
      </c>
      <c r="J48" s="124"/>
      <c r="K48" s="42">
        <f t="shared" si="31"/>
        <v>0</v>
      </c>
      <c r="L48" s="124"/>
      <c r="M48" s="42">
        <f t="shared" si="32"/>
        <v>0</v>
      </c>
    </row>
    <row r="49" spans="1:13" x14ac:dyDescent="0.3">
      <c r="A49" s="23">
        <f t="shared" si="33"/>
        <v>33</v>
      </c>
      <c r="B49" s="38" t="str">
        <f t="shared" si="28"/>
        <v>10.33</v>
      </c>
      <c r="C49" s="47" t="s">
        <v>51</v>
      </c>
      <c r="D49" s="48" t="s">
        <v>11</v>
      </c>
      <c r="E49" s="124"/>
      <c r="F49" s="77"/>
      <c r="G49" s="41">
        <f t="shared" si="29"/>
        <v>0</v>
      </c>
      <c r="H49" s="124"/>
      <c r="I49" s="42">
        <f t="shared" si="30"/>
        <v>0</v>
      </c>
      <c r="J49" s="124"/>
      <c r="K49" s="42">
        <f t="shared" si="31"/>
        <v>0</v>
      </c>
      <c r="L49" s="124"/>
      <c r="M49" s="42">
        <f t="shared" si="32"/>
        <v>0</v>
      </c>
    </row>
    <row r="50" spans="1:13" x14ac:dyDescent="0.3">
      <c r="A50" s="23">
        <f t="shared" si="33"/>
        <v>34</v>
      </c>
      <c r="B50" s="38" t="str">
        <f t="shared" si="28"/>
        <v>10.34</v>
      </c>
      <c r="C50" s="47" t="s">
        <v>52</v>
      </c>
      <c r="D50" s="48" t="s">
        <v>11</v>
      </c>
      <c r="E50" s="124"/>
      <c r="F50" s="77"/>
      <c r="G50" s="41">
        <f t="shared" si="29"/>
        <v>0</v>
      </c>
      <c r="H50" s="124"/>
      <c r="I50" s="42">
        <f t="shared" si="30"/>
        <v>0</v>
      </c>
      <c r="J50" s="124"/>
      <c r="K50" s="42">
        <f t="shared" si="31"/>
        <v>0</v>
      </c>
      <c r="L50" s="124"/>
      <c r="M50" s="42">
        <f t="shared" si="32"/>
        <v>0</v>
      </c>
    </row>
    <row r="51" spans="1:13" x14ac:dyDescent="0.3">
      <c r="A51" s="23">
        <f t="shared" si="33"/>
        <v>35</v>
      </c>
      <c r="B51" s="38" t="str">
        <f t="shared" si="28"/>
        <v>10.35</v>
      </c>
      <c r="C51" s="47" t="s">
        <v>53</v>
      </c>
      <c r="D51" s="48" t="s">
        <v>11</v>
      </c>
      <c r="E51" s="124"/>
      <c r="F51" s="77"/>
      <c r="G51" s="41">
        <f t="shared" si="29"/>
        <v>0</v>
      </c>
      <c r="H51" s="124"/>
      <c r="I51" s="42">
        <f t="shared" si="30"/>
        <v>0</v>
      </c>
      <c r="J51" s="124"/>
      <c r="K51" s="42">
        <f t="shared" si="31"/>
        <v>0</v>
      </c>
      <c r="L51" s="124"/>
      <c r="M51" s="42">
        <f t="shared" si="32"/>
        <v>0</v>
      </c>
    </row>
    <row r="52" spans="1:13" x14ac:dyDescent="0.3">
      <c r="A52" s="23">
        <f t="shared" si="33"/>
        <v>36</v>
      </c>
      <c r="B52" s="38" t="str">
        <f t="shared" si="28"/>
        <v>10.36</v>
      </c>
      <c r="C52" s="47" t="s">
        <v>54</v>
      </c>
      <c r="D52" s="48" t="s">
        <v>11</v>
      </c>
      <c r="E52" s="124"/>
      <c r="F52" s="77"/>
      <c r="G52" s="41">
        <f t="shared" si="29"/>
        <v>0</v>
      </c>
      <c r="H52" s="124"/>
      <c r="I52" s="42">
        <f t="shared" si="30"/>
        <v>0</v>
      </c>
      <c r="J52" s="124"/>
      <c r="K52" s="42">
        <f t="shared" si="31"/>
        <v>0</v>
      </c>
      <c r="L52" s="124"/>
      <c r="M52" s="42">
        <f t="shared" si="32"/>
        <v>0</v>
      </c>
    </row>
    <row r="53" spans="1:13" ht="27.6" x14ac:dyDescent="0.3">
      <c r="A53" s="23">
        <f t="shared" si="33"/>
        <v>37</v>
      </c>
      <c r="B53" s="38" t="str">
        <f t="shared" si="28"/>
        <v>10.37</v>
      </c>
      <c r="C53" s="49" t="s">
        <v>55</v>
      </c>
      <c r="D53" s="39" t="s">
        <v>11</v>
      </c>
      <c r="E53" s="124"/>
      <c r="F53" s="43">
        <v>1120.8581857692086</v>
      </c>
      <c r="G53" s="41">
        <f t="shared" si="29"/>
        <v>0</v>
      </c>
      <c r="H53" s="124">
        <v>5</v>
      </c>
      <c r="I53" s="42">
        <f t="shared" si="30"/>
        <v>5604.2909288460432</v>
      </c>
      <c r="J53" s="124">
        <v>5</v>
      </c>
      <c r="K53" s="42">
        <f t="shared" si="31"/>
        <v>5604.2909288460432</v>
      </c>
      <c r="L53" s="124">
        <v>5</v>
      </c>
      <c r="M53" s="42">
        <f t="shared" si="32"/>
        <v>5604.2909288460432</v>
      </c>
    </row>
    <row r="54" spans="1:13" ht="27.6" x14ac:dyDescent="0.3">
      <c r="A54" s="23">
        <f t="shared" si="33"/>
        <v>38</v>
      </c>
      <c r="B54" s="38" t="str">
        <f t="shared" si="28"/>
        <v>10.38</v>
      </c>
      <c r="C54" s="50" t="s">
        <v>56</v>
      </c>
      <c r="D54" s="39" t="s">
        <v>11</v>
      </c>
      <c r="E54" s="124"/>
      <c r="F54" s="43">
        <v>1309.7355464501122</v>
      </c>
      <c r="G54" s="41">
        <f t="shared" si="29"/>
        <v>0</v>
      </c>
      <c r="H54" s="124">
        <v>1</v>
      </c>
      <c r="I54" s="42">
        <f t="shared" si="30"/>
        <v>1309.7355464501122</v>
      </c>
      <c r="J54" s="124">
        <v>1</v>
      </c>
      <c r="K54" s="42">
        <f t="shared" si="31"/>
        <v>1309.7355464501122</v>
      </c>
      <c r="L54" s="124">
        <v>1</v>
      </c>
      <c r="M54" s="42">
        <f t="shared" si="32"/>
        <v>1309.7355464501122</v>
      </c>
    </row>
    <row r="55" spans="1:13" ht="27.6" x14ac:dyDescent="0.3">
      <c r="A55" s="23">
        <f t="shared" si="33"/>
        <v>39</v>
      </c>
      <c r="B55" s="38" t="str">
        <f t="shared" si="28"/>
        <v>10.39</v>
      </c>
      <c r="C55" s="50" t="s">
        <v>57</v>
      </c>
      <c r="D55" s="39" t="s">
        <v>11</v>
      </c>
      <c r="E55" s="124"/>
      <c r="F55" s="77"/>
      <c r="G55" s="41">
        <f t="shared" si="29"/>
        <v>0</v>
      </c>
      <c r="H55" s="124"/>
      <c r="I55" s="42">
        <f t="shared" si="30"/>
        <v>0</v>
      </c>
      <c r="J55" s="124"/>
      <c r="K55" s="42">
        <f t="shared" si="31"/>
        <v>0</v>
      </c>
      <c r="L55" s="124"/>
      <c r="M55" s="42">
        <f t="shared" si="32"/>
        <v>0</v>
      </c>
    </row>
    <row r="56" spans="1:13" ht="27.6" x14ac:dyDescent="0.3">
      <c r="A56" s="23">
        <f t="shared" si="33"/>
        <v>40</v>
      </c>
      <c r="B56" s="38" t="str">
        <f t="shared" si="28"/>
        <v>10.40</v>
      </c>
      <c r="C56" s="50" t="s">
        <v>58</v>
      </c>
      <c r="D56" s="51" t="s">
        <v>11</v>
      </c>
      <c r="E56" s="124"/>
      <c r="F56" s="77"/>
      <c r="G56" s="41">
        <f t="shared" si="29"/>
        <v>0</v>
      </c>
      <c r="H56" s="124"/>
      <c r="I56" s="42">
        <f t="shared" si="30"/>
        <v>0</v>
      </c>
      <c r="J56" s="124"/>
      <c r="K56" s="42">
        <f t="shared" si="31"/>
        <v>0</v>
      </c>
      <c r="L56" s="124"/>
      <c r="M56" s="42">
        <f t="shared" si="32"/>
        <v>0</v>
      </c>
    </row>
    <row r="57" spans="1:13" x14ac:dyDescent="0.3">
      <c r="A57" s="23">
        <f t="shared" si="33"/>
        <v>41</v>
      </c>
      <c r="B57" s="38" t="str">
        <f t="shared" si="28"/>
        <v>10.41</v>
      </c>
      <c r="C57" s="47" t="s">
        <v>59</v>
      </c>
      <c r="D57" s="33" t="s">
        <v>11</v>
      </c>
      <c r="E57" s="124"/>
      <c r="F57" s="40">
        <v>225.12161163098349</v>
      </c>
      <c r="G57" s="41">
        <f t="shared" si="29"/>
        <v>0</v>
      </c>
      <c r="H57" s="124">
        <v>5</v>
      </c>
      <c r="I57" s="42">
        <f>($F57*$I$3)*H57</f>
        <v>1125.6080581549174</v>
      </c>
      <c r="J57" s="124">
        <v>5</v>
      </c>
      <c r="K57" s="42">
        <f>$F57*$I$3*$K$3*J57</f>
        <v>1125.6080581549174</v>
      </c>
      <c r="L57" s="124">
        <v>5</v>
      </c>
      <c r="M57" s="42">
        <f>$F57*$I$3*$K$3*$M$3*L57</f>
        <v>1125.6080581549174</v>
      </c>
    </row>
    <row r="58" spans="1:13" ht="27.6" x14ac:dyDescent="0.3">
      <c r="A58" s="30">
        <f>A57+1</f>
        <v>42</v>
      </c>
      <c r="B58" s="38" t="str">
        <f t="shared" si="28"/>
        <v>10.42</v>
      </c>
      <c r="C58" s="47" t="s">
        <v>60</v>
      </c>
      <c r="D58" s="39" t="s">
        <v>11</v>
      </c>
      <c r="E58" s="124"/>
      <c r="F58" s="43">
        <v>1474.4256772216374</v>
      </c>
      <c r="G58" s="41">
        <f t="shared" si="29"/>
        <v>0</v>
      </c>
      <c r="H58" s="124">
        <v>2</v>
      </c>
      <c r="I58" s="42">
        <f>($F58*$I$3)*H58</f>
        <v>2948.8513544432749</v>
      </c>
      <c r="J58" s="124">
        <v>2</v>
      </c>
      <c r="K58" s="42">
        <f>$F58*$I$3*$K$3*J58</f>
        <v>2948.8513544432749</v>
      </c>
      <c r="L58" s="124">
        <v>2</v>
      </c>
      <c r="M58" s="42">
        <f>$F58*$I$3*$K$3*$M$3*L58</f>
        <v>2948.8513544432749</v>
      </c>
    </row>
    <row r="59" spans="1:13" ht="27.6" x14ac:dyDescent="0.3">
      <c r="A59" s="30">
        <f t="shared" ref="A59:A66" si="34">A58+1</f>
        <v>43</v>
      </c>
      <c r="B59" s="38" t="str">
        <f t="shared" si="28"/>
        <v>10.43</v>
      </c>
      <c r="C59" s="47" t="s">
        <v>61</v>
      </c>
      <c r="D59" s="39" t="s">
        <v>11</v>
      </c>
      <c r="E59" s="124"/>
      <c r="F59" s="43">
        <v>1474.4256772216374</v>
      </c>
      <c r="G59" s="41">
        <f t="shared" si="29"/>
        <v>0</v>
      </c>
      <c r="H59" s="124">
        <v>2</v>
      </c>
      <c r="I59" s="42">
        <f t="shared" ref="I59:I66" si="35">($F59*$I$3)*H59</f>
        <v>2948.8513544432749</v>
      </c>
      <c r="J59" s="124">
        <v>2</v>
      </c>
      <c r="K59" s="42">
        <f t="shared" ref="K59:K66" si="36">$F59*$I$3*$K$3*J59</f>
        <v>2948.8513544432749</v>
      </c>
      <c r="L59" s="124">
        <v>2</v>
      </c>
      <c r="M59" s="42">
        <f t="shared" ref="M59:M66" si="37">$F59*$I$3*$K$3*$M$3*L59</f>
        <v>2948.8513544432749</v>
      </c>
    </row>
    <row r="60" spans="1:13" ht="27.6" x14ac:dyDescent="0.3">
      <c r="A60" s="30">
        <f t="shared" si="34"/>
        <v>44</v>
      </c>
      <c r="B60" s="38" t="str">
        <f t="shared" si="28"/>
        <v>10.44</v>
      </c>
      <c r="C60" s="47" t="s">
        <v>62</v>
      </c>
      <c r="D60" s="39" t="s">
        <v>11</v>
      </c>
      <c r="E60" s="124"/>
      <c r="F60" s="43">
        <v>1474.4256772216374</v>
      </c>
      <c r="G60" s="41">
        <f t="shared" si="29"/>
        <v>0</v>
      </c>
      <c r="H60" s="124">
        <v>2</v>
      </c>
      <c r="I60" s="42">
        <f t="shared" si="35"/>
        <v>2948.8513544432749</v>
      </c>
      <c r="J60" s="124">
        <v>2</v>
      </c>
      <c r="K60" s="42">
        <f t="shared" si="36"/>
        <v>2948.8513544432749</v>
      </c>
      <c r="L60" s="124">
        <v>2</v>
      </c>
      <c r="M60" s="42">
        <f t="shared" si="37"/>
        <v>2948.8513544432749</v>
      </c>
    </row>
    <row r="61" spans="1:13" ht="27.6" x14ac:dyDescent="0.3">
      <c r="A61" s="30">
        <f t="shared" si="34"/>
        <v>45</v>
      </c>
      <c r="B61" s="38" t="str">
        <f t="shared" si="28"/>
        <v>10.45</v>
      </c>
      <c r="C61" s="47" t="s">
        <v>63</v>
      </c>
      <c r="D61" s="39" t="s">
        <v>11</v>
      </c>
      <c r="E61" s="124"/>
      <c r="F61" s="43">
        <v>1474.4256772216374</v>
      </c>
      <c r="G61" s="41">
        <f t="shared" si="29"/>
        <v>0</v>
      </c>
      <c r="H61" s="124">
        <v>2</v>
      </c>
      <c r="I61" s="42">
        <f t="shared" si="35"/>
        <v>2948.8513544432749</v>
      </c>
      <c r="J61" s="124">
        <v>2</v>
      </c>
      <c r="K61" s="42">
        <f t="shared" si="36"/>
        <v>2948.8513544432749</v>
      </c>
      <c r="L61" s="124">
        <v>2</v>
      </c>
      <c r="M61" s="42">
        <f t="shared" si="37"/>
        <v>2948.8513544432749</v>
      </c>
    </row>
    <row r="62" spans="1:13" ht="27.6" x14ac:dyDescent="0.3">
      <c r="A62" s="30">
        <f t="shared" si="34"/>
        <v>46</v>
      </c>
      <c r="B62" s="38" t="str">
        <f t="shared" si="28"/>
        <v>10.46</v>
      </c>
      <c r="C62" s="47" t="s">
        <v>64</v>
      </c>
      <c r="D62" s="39" t="s">
        <v>11</v>
      </c>
      <c r="E62" s="124"/>
      <c r="F62" s="43">
        <v>1474.4256772216374</v>
      </c>
      <c r="G62" s="41">
        <f t="shared" si="29"/>
        <v>0</v>
      </c>
      <c r="H62" s="124">
        <v>2</v>
      </c>
      <c r="I62" s="42">
        <f t="shared" si="35"/>
        <v>2948.8513544432749</v>
      </c>
      <c r="J62" s="124">
        <v>2</v>
      </c>
      <c r="K62" s="42">
        <f t="shared" si="36"/>
        <v>2948.8513544432749</v>
      </c>
      <c r="L62" s="124">
        <v>2</v>
      </c>
      <c r="M62" s="42">
        <f t="shared" si="37"/>
        <v>2948.8513544432749</v>
      </c>
    </row>
    <row r="63" spans="1:13" ht="27.6" x14ac:dyDescent="0.3">
      <c r="A63" s="30">
        <f t="shared" si="34"/>
        <v>47</v>
      </c>
      <c r="B63" s="38" t="str">
        <f t="shared" si="28"/>
        <v>10.47</v>
      </c>
      <c r="C63" s="47" t="s">
        <v>65</v>
      </c>
      <c r="D63" s="39" t="s">
        <v>11</v>
      </c>
      <c r="E63" s="124"/>
      <c r="F63" s="77"/>
      <c r="G63" s="41">
        <f t="shared" si="29"/>
        <v>0</v>
      </c>
      <c r="H63" s="124"/>
      <c r="I63" s="42">
        <f t="shared" si="35"/>
        <v>0</v>
      </c>
      <c r="J63" s="124"/>
      <c r="K63" s="42">
        <f t="shared" si="36"/>
        <v>0</v>
      </c>
      <c r="L63" s="124"/>
      <c r="M63" s="42">
        <f t="shared" si="37"/>
        <v>0</v>
      </c>
    </row>
    <row r="64" spans="1:13" ht="27.6" x14ac:dyDescent="0.3">
      <c r="A64" s="30">
        <f t="shared" si="34"/>
        <v>48</v>
      </c>
      <c r="B64" s="38" t="str">
        <f t="shared" si="28"/>
        <v>10.48</v>
      </c>
      <c r="C64" s="47" t="s">
        <v>66</v>
      </c>
      <c r="D64" s="39" t="s">
        <v>11</v>
      </c>
      <c r="E64" s="124"/>
      <c r="F64" s="43">
        <v>1474.4256772216374</v>
      </c>
      <c r="G64" s="41">
        <f t="shared" si="29"/>
        <v>0</v>
      </c>
      <c r="H64" s="124">
        <v>2</v>
      </c>
      <c r="I64" s="42">
        <f t="shared" si="35"/>
        <v>2948.8513544432749</v>
      </c>
      <c r="J64" s="124">
        <v>2</v>
      </c>
      <c r="K64" s="42">
        <f t="shared" si="36"/>
        <v>2948.8513544432749</v>
      </c>
      <c r="L64" s="124">
        <v>2</v>
      </c>
      <c r="M64" s="42">
        <f t="shared" si="37"/>
        <v>2948.8513544432749</v>
      </c>
    </row>
    <row r="65" spans="1:13" ht="27.6" x14ac:dyDescent="0.3">
      <c r="A65" s="30">
        <f t="shared" si="34"/>
        <v>49</v>
      </c>
      <c r="B65" s="38" t="str">
        <f t="shared" si="28"/>
        <v>10.49</v>
      </c>
      <c r="C65" s="47" t="s">
        <v>67</v>
      </c>
      <c r="D65" s="39" t="s">
        <v>11</v>
      </c>
      <c r="E65" s="124"/>
      <c r="F65" s="77"/>
      <c r="G65" s="41">
        <f t="shared" si="29"/>
        <v>0</v>
      </c>
      <c r="H65" s="124"/>
      <c r="I65" s="42">
        <f t="shared" si="35"/>
        <v>0</v>
      </c>
      <c r="J65" s="124"/>
      <c r="K65" s="42">
        <f t="shared" si="36"/>
        <v>0</v>
      </c>
      <c r="L65" s="124"/>
      <c r="M65" s="42">
        <f t="shared" si="37"/>
        <v>0</v>
      </c>
    </row>
    <row r="66" spans="1:13" ht="27.6" x14ac:dyDescent="0.3">
      <c r="A66" s="30">
        <f t="shared" si="34"/>
        <v>50</v>
      </c>
      <c r="B66" s="38" t="str">
        <f t="shared" si="28"/>
        <v>10.50</v>
      </c>
      <c r="C66" s="47" t="s">
        <v>68</v>
      </c>
      <c r="D66" s="39" t="s">
        <v>11</v>
      </c>
      <c r="E66" s="124"/>
      <c r="F66" s="77"/>
      <c r="G66" s="41">
        <f t="shared" si="29"/>
        <v>0</v>
      </c>
      <c r="H66" s="124"/>
      <c r="I66" s="42">
        <f t="shared" si="35"/>
        <v>0</v>
      </c>
      <c r="J66" s="124"/>
      <c r="K66" s="42">
        <f t="shared" si="36"/>
        <v>0</v>
      </c>
      <c r="L66" s="124"/>
      <c r="M66" s="42">
        <f t="shared" si="37"/>
        <v>0</v>
      </c>
    </row>
    <row r="67" spans="1:13" x14ac:dyDescent="0.3">
      <c r="A67" s="23"/>
      <c r="B67" s="102"/>
      <c r="C67" s="103" t="s">
        <v>69</v>
      </c>
      <c r="D67" s="28"/>
      <c r="E67" s="138"/>
      <c r="F67" s="29"/>
      <c r="G67" s="29"/>
      <c r="H67" s="138"/>
      <c r="I67" s="29"/>
      <c r="J67" s="138"/>
      <c r="K67" s="29"/>
      <c r="L67" s="138"/>
      <c r="M67" s="29"/>
    </row>
    <row r="68" spans="1:13" x14ac:dyDescent="0.3">
      <c r="A68" s="23">
        <f>A66+1</f>
        <v>51</v>
      </c>
      <c r="B68" s="38" t="str">
        <f t="shared" ref="B68:B73" si="38">B$6&amp;"."&amp;A68</f>
        <v>10.51</v>
      </c>
      <c r="C68" s="47" t="s">
        <v>70</v>
      </c>
      <c r="D68" s="48" t="s">
        <v>11</v>
      </c>
      <c r="E68" s="124"/>
      <c r="F68" s="43">
        <v>444.7630878773374</v>
      </c>
      <c r="G68" s="41">
        <f t="shared" ref="G68:G73" si="39">E68*F68</f>
        <v>0</v>
      </c>
      <c r="H68" s="124">
        <v>7</v>
      </c>
      <c r="I68" s="42">
        <f t="shared" ref="I68:I73" si="40">($F68*$I$3)*H68</f>
        <v>3113.3416151413617</v>
      </c>
      <c r="J68" s="124">
        <v>7</v>
      </c>
      <c r="K68" s="42">
        <f t="shared" ref="K68:K73" si="41">$F68*$I$3*$K$3*J68</f>
        <v>3113.3416151413617</v>
      </c>
      <c r="L68" s="124">
        <v>7</v>
      </c>
      <c r="M68" s="42">
        <f t="shared" ref="M68:M73" si="42">$F68*$I$3*$K$3*$M$3*L68</f>
        <v>3113.3416151413617</v>
      </c>
    </row>
    <row r="69" spans="1:13" x14ac:dyDescent="0.3">
      <c r="A69" s="23">
        <f t="shared" ref="A69:A82" si="43">A68+1</f>
        <v>52</v>
      </c>
      <c r="B69" s="38" t="str">
        <f t="shared" si="38"/>
        <v>10.52</v>
      </c>
      <c r="C69" s="47" t="s">
        <v>71</v>
      </c>
      <c r="D69" s="48" t="s">
        <v>11</v>
      </c>
      <c r="E69" s="124"/>
      <c r="F69" s="43">
        <v>471.59225842860207</v>
      </c>
      <c r="G69" s="41">
        <f t="shared" si="39"/>
        <v>0</v>
      </c>
      <c r="H69" s="124">
        <v>3</v>
      </c>
      <c r="I69" s="42">
        <f t="shared" si="40"/>
        <v>1414.7767752858063</v>
      </c>
      <c r="J69" s="124">
        <v>3</v>
      </c>
      <c r="K69" s="42">
        <f t="shared" si="41"/>
        <v>1414.7767752858063</v>
      </c>
      <c r="L69" s="124">
        <v>3</v>
      </c>
      <c r="M69" s="42">
        <f t="shared" si="42"/>
        <v>1414.7767752858063</v>
      </c>
    </row>
    <row r="70" spans="1:13" x14ac:dyDescent="0.3">
      <c r="A70" s="23">
        <f t="shared" si="43"/>
        <v>53</v>
      </c>
      <c r="B70" s="38" t="str">
        <f t="shared" si="38"/>
        <v>10.53</v>
      </c>
      <c r="C70" s="47" t="s">
        <v>72</v>
      </c>
      <c r="D70" s="48" t="s">
        <v>11</v>
      </c>
      <c r="E70" s="124"/>
      <c r="F70" s="43">
        <v>498.42142897986685</v>
      </c>
      <c r="G70" s="41">
        <f t="shared" si="39"/>
        <v>0</v>
      </c>
      <c r="H70" s="124">
        <v>5</v>
      </c>
      <c r="I70" s="42">
        <f t="shared" si="40"/>
        <v>2492.1071448993343</v>
      </c>
      <c r="J70" s="124">
        <v>5</v>
      </c>
      <c r="K70" s="42">
        <f t="shared" si="41"/>
        <v>2492.1071448993343</v>
      </c>
      <c r="L70" s="124">
        <v>5</v>
      </c>
      <c r="M70" s="42">
        <f t="shared" si="42"/>
        <v>2492.1071448993343</v>
      </c>
    </row>
    <row r="71" spans="1:13" x14ac:dyDescent="0.3">
      <c r="A71" s="23">
        <f t="shared" si="43"/>
        <v>54</v>
      </c>
      <c r="B71" s="38" t="str">
        <f t="shared" si="38"/>
        <v>10.54</v>
      </c>
      <c r="C71" s="47" t="s">
        <v>73</v>
      </c>
      <c r="D71" s="48" t="s">
        <v>11</v>
      </c>
      <c r="E71" s="124"/>
      <c r="F71" s="43">
        <v>552.07977008239618</v>
      </c>
      <c r="G71" s="41">
        <f t="shared" si="39"/>
        <v>0</v>
      </c>
      <c r="H71" s="124">
        <v>1</v>
      </c>
      <c r="I71" s="42">
        <f t="shared" si="40"/>
        <v>552.07977008239618</v>
      </c>
      <c r="J71" s="124">
        <v>1</v>
      </c>
      <c r="K71" s="42">
        <f t="shared" si="41"/>
        <v>552.07977008239618</v>
      </c>
      <c r="L71" s="124">
        <v>1</v>
      </c>
      <c r="M71" s="42">
        <f t="shared" si="42"/>
        <v>552.07977008239618</v>
      </c>
    </row>
    <row r="72" spans="1:13" x14ac:dyDescent="0.3">
      <c r="A72" s="23">
        <f t="shared" si="43"/>
        <v>55</v>
      </c>
      <c r="B72" s="38" t="str">
        <f t="shared" si="38"/>
        <v>10.55</v>
      </c>
      <c r="C72" s="47" t="s">
        <v>74</v>
      </c>
      <c r="D72" s="48" t="s">
        <v>11</v>
      </c>
      <c r="E72" s="124"/>
      <c r="F72" s="43">
        <v>713.05479338998464</v>
      </c>
      <c r="G72" s="41">
        <f t="shared" si="39"/>
        <v>0</v>
      </c>
      <c r="H72" s="124">
        <v>9</v>
      </c>
      <c r="I72" s="42">
        <f t="shared" si="40"/>
        <v>6417.4931405098614</v>
      </c>
      <c r="J72" s="124">
        <v>9</v>
      </c>
      <c r="K72" s="42">
        <f t="shared" si="41"/>
        <v>6417.4931405098614</v>
      </c>
      <c r="L72" s="124">
        <v>9</v>
      </c>
      <c r="M72" s="42">
        <f t="shared" si="42"/>
        <v>6417.4931405098614</v>
      </c>
    </row>
    <row r="73" spans="1:13" x14ac:dyDescent="0.3">
      <c r="A73" s="23">
        <f t="shared" si="43"/>
        <v>56</v>
      </c>
      <c r="B73" s="38" t="str">
        <f t="shared" si="38"/>
        <v>10.56</v>
      </c>
      <c r="C73" s="47" t="s">
        <v>75</v>
      </c>
      <c r="D73" s="48" t="s">
        <v>11</v>
      </c>
      <c r="E73" s="124"/>
      <c r="F73" s="43">
        <v>927.68815780010254</v>
      </c>
      <c r="G73" s="41">
        <f t="shared" si="39"/>
        <v>0</v>
      </c>
      <c r="H73" s="124">
        <v>1</v>
      </c>
      <c r="I73" s="42">
        <f t="shared" si="40"/>
        <v>927.68815780010254</v>
      </c>
      <c r="J73" s="124">
        <v>1</v>
      </c>
      <c r="K73" s="42">
        <f t="shared" si="41"/>
        <v>927.68815780010254</v>
      </c>
      <c r="L73" s="124">
        <v>1</v>
      </c>
      <c r="M73" s="42">
        <f t="shared" si="42"/>
        <v>927.68815780010254</v>
      </c>
    </row>
    <row r="74" spans="1:13" x14ac:dyDescent="0.3">
      <c r="A74" s="23"/>
      <c r="B74" s="102"/>
      <c r="C74" s="103" t="s">
        <v>76</v>
      </c>
      <c r="D74" s="28"/>
      <c r="E74" s="138"/>
      <c r="F74" s="29"/>
      <c r="G74" s="29"/>
      <c r="H74" s="138"/>
      <c r="I74" s="29"/>
      <c r="J74" s="138"/>
      <c r="K74" s="29"/>
      <c r="L74" s="138"/>
      <c r="M74" s="29"/>
    </row>
    <row r="75" spans="1:13" x14ac:dyDescent="0.3">
      <c r="A75" s="23">
        <f>A73+1</f>
        <v>57</v>
      </c>
      <c r="B75" s="38" t="str">
        <f t="shared" ref="B75:B82" si="44">B$6&amp;"."&amp;A75</f>
        <v>10.57</v>
      </c>
      <c r="C75" s="47" t="s">
        <v>77</v>
      </c>
      <c r="D75" s="48" t="s">
        <v>11</v>
      </c>
      <c r="E75" s="124"/>
      <c r="F75" s="43">
        <v>3760.0230197965857</v>
      </c>
      <c r="G75" s="41">
        <f>E75*F75</f>
        <v>0</v>
      </c>
      <c r="H75" s="124">
        <v>5</v>
      </c>
      <c r="I75" s="42">
        <f t="shared" ref="I75:I82" si="45">($F75*$I$3)*H75</f>
        <v>18800.115098982929</v>
      </c>
      <c r="J75" s="124">
        <v>5</v>
      </c>
      <c r="K75" s="42">
        <f t="shared" ref="K75:K82" si="46">$F75*$I$3*$K$3*J75</f>
        <v>18800.115098982929</v>
      </c>
      <c r="L75" s="124">
        <v>5</v>
      </c>
      <c r="M75" s="42">
        <f t="shared" ref="M75:M82" si="47">$F75*$I$3*$K$3*$M$3*L75</f>
        <v>18800.115098982929</v>
      </c>
    </row>
    <row r="76" spans="1:13" x14ac:dyDescent="0.3">
      <c r="A76" s="23">
        <f t="shared" si="43"/>
        <v>58</v>
      </c>
      <c r="B76" s="38" t="str">
        <f t="shared" si="44"/>
        <v>10.58</v>
      </c>
      <c r="C76" s="47" t="s">
        <v>78</v>
      </c>
      <c r="D76" s="48" t="s">
        <v>11</v>
      </c>
      <c r="E76" s="124"/>
      <c r="F76" s="77"/>
      <c r="G76" s="41">
        <f t="shared" ref="G76:G79" si="48">E76*F76</f>
        <v>0</v>
      </c>
      <c r="H76" s="124"/>
      <c r="I76" s="42">
        <f t="shared" si="45"/>
        <v>0</v>
      </c>
      <c r="J76" s="124"/>
      <c r="K76" s="42">
        <f t="shared" si="46"/>
        <v>0</v>
      </c>
      <c r="L76" s="124"/>
      <c r="M76" s="42">
        <f t="shared" si="47"/>
        <v>0</v>
      </c>
    </row>
    <row r="77" spans="1:13" x14ac:dyDescent="0.3">
      <c r="A77" s="23">
        <f t="shared" si="43"/>
        <v>59</v>
      </c>
      <c r="B77" s="38" t="str">
        <f t="shared" si="44"/>
        <v>10.59</v>
      </c>
      <c r="C77" s="47" t="s">
        <v>79</v>
      </c>
      <c r="D77" s="48" t="s">
        <v>11</v>
      </c>
      <c r="E77" s="124"/>
      <c r="F77" s="77"/>
      <c r="G77" s="41">
        <f t="shared" si="48"/>
        <v>0</v>
      </c>
      <c r="H77" s="124"/>
      <c r="I77" s="42">
        <f t="shared" si="45"/>
        <v>0</v>
      </c>
      <c r="J77" s="124"/>
      <c r="K77" s="42">
        <f t="shared" si="46"/>
        <v>0</v>
      </c>
      <c r="L77" s="124"/>
      <c r="M77" s="42">
        <f t="shared" si="47"/>
        <v>0</v>
      </c>
    </row>
    <row r="78" spans="1:13" x14ac:dyDescent="0.3">
      <c r="A78" s="23">
        <f t="shared" si="43"/>
        <v>60</v>
      </c>
      <c r="B78" s="38" t="str">
        <f t="shared" si="44"/>
        <v>10.60</v>
      </c>
      <c r="C78" s="47" t="s">
        <v>80</v>
      </c>
      <c r="D78" s="48" t="s">
        <v>11</v>
      </c>
      <c r="E78" s="124"/>
      <c r="F78" s="77"/>
      <c r="G78" s="41">
        <f t="shared" si="48"/>
        <v>0</v>
      </c>
      <c r="H78" s="124"/>
      <c r="I78" s="42">
        <f t="shared" si="45"/>
        <v>0</v>
      </c>
      <c r="J78" s="124"/>
      <c r="K78" s="42">
        <f t="shared" si="46"/>
        <v>0</v>
      </c>
      <c r="L78" s="124"/>
      <c r="M78" s="42">
        <f t="shared" si="47"/>
        <v>0</v>
      </c>
    </row>
    <row r="79" spans="1:13" x14ac:dyDescent="0.3">
      <c r="A79" s="23">
        <f t="shared" si="43"/>
        <v>61</v>
      </c>
      <c r="B79" s="38" t="str">
        <f t="shared" si="44"/>
        <v>10.61</v>
      </c>
      <c r="C79" s="47" t="s">
        <v>81</v>
      </c>
      <c r="D79" s="48" t="s">
        <v>11</v>
      </c>
      <c r="E79" s="124"/>
      <c r="F79" s="77"/>
      <c r="G79" s="41">
        <f t="shared" si="48"/>
        <v>0</v>
      </c>
      <c r="H79" s="124"/>
      <c r="I79" s="42">
        <f t="shared" si="45"/>
        <v>0</v>
      </c>
      <c r="J79" s="124"/>
      <c r="K79" s="42">
        <f t="shared" si="46"/>
        <v>0</v>
      </c>
      <c r="L79" s="124"/>
      <c r="M79" s="42">
        <f t="shared" si="47"/>
        <v>0</v>
      </c>
    </row>
    <row r="80" spans="1:13" x14ac:dyDescent="0.3">
      <c r="A80" s="23">
        <f t="shared" si="43"/>
        <v>62</v>
      </c>
      <c r="B80" s="38" t="str">
        <f t="shared" si="44"/>
        <v>10.62</v>
      </c>
      <c r="C80" s="47" t="s">
        <v>82</v>
      </c>
      <c r="D80" s="48" t="s">
        <v>11</v>
      </c>
      <c r="E80" s="124"/>
      <c r="F80" s="77"/>
      <c r="G80" s="41">
        <f>E80*F80</f>
        <v>0</v>
      </c>
      <c r="H80" s="124"/>
      <c r="I80" s="42">
        <f t="shared" si="45"/>
        <v>0</v>
      </c>
      <c r="J80" s="124"/>
      <c r="K80" s="42">
        <f t="shared" si="46"/>
        <v>0</v>
      </c>
      <c r="L80" s="124"/>
      <c r="M80" s="42">
        <f t="shared" si="47"/>
        <v>0</v>
      </c>
    </row>
    <row r="81" spans="1:13" x14ac:dyDescent="0.3">
      <c r="A81" s="23">
        <f t="shared" si="43"/>
        <v>63</v>
      </c>
      <c r="B81" s="38" t="str">
        <f t="shared" si="44"/>
        <v>10.63</v>
      </c>
      <c r="C81" s="47" t="s">
        <v>83</v>
      </c>
      <c r="D81" s="48" t="s">
        <v>11</v>
      </c>
      <c r="E81" s="124"/>
      <c r="F81" s="77"/>
      <c r="G81" s="41">
        <f t="shared" ref="G81" si="49">E81*F81</f>
        <v>0</v>
      </c>
      <c r="H81" s="124"/>
      <c r="I81" s="42">
        <f t="shared" si="45"/>
        <v>0</v>
      </c>
      <c r="J81" s="124"/>
      <c r="K81" s="42">
        <f t="shared" si="46"/>
        <v>0</v>
      </c>
      <c r="L81" s="124"/>
      <c r="M81" s="42">
        <f t="shared" si="47"/>
        <v>0</v>
      </c>
    </row>
    <row r="82" spans="1:13" x14ac:dyDescent="0.3">
      <c r="A82" s="23">
        <f t="shared" si="43"/>
        <v>64</v>
      </c>
      <c r="B82" s="38" t="str">
        <f t="shared" si="44"/>
        <v>10.64</v>
      </c>
      <c r="C82" s="47" t="s">
        <v>84</v>
      </c>
      <c r="D82" s="48" t="s">
        <v>11</v>
      </c>
      <c r="E82" s="124"/>
      <c r="F82" s="77"/>
      <c r="G82" s="41">
        <f>E82*F82</f>
        <v>0</v>
      </c>
      <c r="H82" s="124"/>
      <c r="I82" s="42">
        <f t="shared" si="45"/>
        <v>0</v>
      </c>
      <c r="J82" s="124"/>
      <c r="K82" s="42">
        <f t="shared" si="46"/>
        <v>0</v>
      </c>
      <c r="L82" s="124"/>
      <c r="M82" s="42">
        <f t="shared" si="47"/>
        <v>0</v>
      </c>
    </row>
    <row r="83" spans="1:13" x14ac:dyDescent="0.3">
      <c r="A83" s="23"/>
      <c r="B83" s="102"/>
      <c r="C83" s="103" t="s">
        <v>85</v>
      </c>
      <c r="D83" s="28"/>
      <c r="E83" s="138"/>
      <c r="F83" s="29"/>
      <c r="G83" s="29"/>
      <c r="H83" s="138"/>
      <c r="I83" s="29"/>
      <c r="J83" s="138"/>
      <c r="K83" s="29"/>
      <c r="L83" s="138"/>
      <c r="M83" s="29"/>
    </row>
    <row r="84" spans="1:13" x14ac:dyDescent="0.3">
      <c r="A84" s="23">
        <f>A82+1</f>
        <v>65</v>
      </c>
      <c r="B84" s="38" t="str">
        <f t="shared" ref="B84:B113" si="50">B$6&amp;"."&amp;A84</f>
        <v>10.65</v>
      </c>
      <c r="C84" s="47" t="s">
        <v>86</v>
      </c>
      <c r="D84" s="48" t="s">
        <v>11</v>
      </c>
      <c r="E84" s="124"/>
      <c r="F84" s="43">
        <v>3760.0230197965861</v>
      </c>
      <c r="G84" s="41">
        <f>E84*F84</f>
        <v>0</v>
      </c>
      <c r="H84" s="124">
        <v>1</v>
      </c>
      <c r="I84" s="42">
        <f t="shared" ref="I84:I96" si="51">($F84*$I$3)*H84</f>
        <v>3760.0230197965861</v>
      </c>
      <c r="J84" s="124">
        <v>1</v>
      </c>
      <c r="K84" s="42">
        <f t="shared" ref="K84:K96" si="52">$F84*$I$3*$K$3*J84</f>
        <v>3760.0230197965861</v>
      </c>
      <c r="L84" s="124">
        <v>1</v>
      </c>
      <c r="M84" s="42">
        <f t="shared" ref="M84:M96" si="53">$F84*$I$3*$K$3*$M$3*L84</f>
        <v>3760.0230197965861</v>
      </c>
    </row>
    <row r="85" spans="1:13" x14ac:dyDescent="0.3">
      <c r="A85" s="23">
        <f t="shared" ref="A85:A113" si="54">A84+1</f>
        <v>66</v>
      </c>
      <c r="B85" s="38" t="str">
        <f t="shared" si="50"/>
        <v>10.66</v>
      </c>
      <c r="C85" s="47" t="s">
        <v>87</v>
      </c>
      <c r="D85" s="48" t="s">
        <v>11</v>
      </c>
      <c r="E85" s="124"/>
      <c r="F85" s="77"/>
      <c r="G85" s="41">
        <f t="shared" ref="G85:G88" si="55">E85*F85</f>
        <v>0</v>
      </c>
      <c r="H85" s="124"/>
      <c r="I85" s="42">
        <f t="shared" si="51"/>
        <v>0</v>
      </c>
      <c r="J85" s="124"/>
      <c r="K85" s="42">
        <f t="shared" si="52"/>
        <v>0</v>
      </c>
      <c r="L85" s="124"/>
      <c r="M85" s="42">
        <f t="shared" si="53"/>
        <v>0</v>
      </c>
    </row>
    <row r="86" spans="1:13" x14ac:dyDescent="0.3">
      <c r="A86" s="23">
        <f t="shared" si="54"/>
        <v>67</v>
      </c>
      <c r="B86" s="38" t="str">
        <f t="shared" si="50"/>
        <v>10.67</v>
      </c>
      <c r="C86" s="47" t="s">
        <v>88</v>
      </c>
      <c r="D86" s="48" t="s">
        <v>11</v>
      </c>
      <c r="E86" s="124"/>
      <c r="F86" s="77"/>
      <c r="G86" s="41">
        <f t="shared" si="55"/>
        <v>0</v>
      </c>
      <c r="H86" s="124"/>
      <c r="I86" s="42">
        <f t="shared" si="51"/>
        <v>0</v>
      </c>
      <c r="J86" s="124"/>
      <c r="K86" s="42">
        <f t="shared" si="52"/>
        <v>0</v>
      </c>
      <c r="L86" s="124"/>
      <c r="M86" s="42">
        <f t="shared" si="53"/>
        <v>0</v>
      </c>
    </row>
    <row r="87" spans="1:13" x14ac:dyDescent="0.3">
      <c r="A87" s="23">
        <f t="shared" si="54"/>
        <v>68</v>
      </c>
      <c r="B87" s="38" t="str">
        <f t="shared" si="50"/>
        <v>10.68</v>
      </c>
      <c r="C87" s="47" t="s">
        <v>89</v>
      </c>
      <c r="D87" s="48" t="s">
        <v>11</v>
      </c>
      <c r="E87" s="124"/>
      <c r="F87" s="77"/>
      <c r="G87" s="41">
        <f t="shared" si="55"/>
        <v>0</v>
      </c>
      <c r="H87" s="124"/>
      <c r="I87" s="42">
        <f t="shared" si="51"/>
        <v>0</v>
      </c>
      <c r="J87" s="124"/>
      <c r="K87" s="42">
        <f t="shared" si="52"/>
        <v>0</v>
      </c>
      <c r="L87" s="124"/>
      <c r="M87" s="42">
        <f t="shared" si="53"/>
        <v>0</v>
      </c>
    </row>
    <row r="88" spans="1:13" x14ac:dyDescent="0.3">
      <c r="A88" s="23">
        <f t="shared" si="54"/>
        <v>69</v>
      </c>
      <c r="B88" s="38" t="str">
        <f t="shared" si="50"/>
        <v>10.69</v>
      </c>
      <c r="C88" s="47" t="s">
        <v>90</v>
      </c>
      <c r="D88" s="48" t="s">
        <v>11</v>
      </c>
      <c r="E88" s="124"/>
      <c r="F88" s="77"/>
      <c r="G88" s="41">
        <f t="shared" si="55"/>
        <v>0</v>
      </c>
      <c r="H88" s="124"/>
      <c r="I88" s="42">
        <f t="shared" si="51"/>
        <v>0</v>
      </c>
      <c r="J88" s="124"/>
      <c r="K88" s="42">
        <f t="shared" si="52"/>
        <v>0</v>
      </c>
      <c r="L88" s="124"/>
      <c r="M88" s="42">
        <f t="shared" si="53"/>
        <v>0</v>
      </c>
    </row>
    <row r="89" spans="1:13" x14ac:dyDescent="0.3">
      <c r="A89" s="23">
        <f t="shared" si="54"/>
        <v>70</v>
      </c>
      <c r="B89" s="38" t="str">
        <f t="shared" si="50"/>
        <v>10.70</v>
      </c>
      <c r="C89" s="47" t="s">
        <v>91</v>
      </c>
      <c r="D89" s="48" t="s">
        <v>11</v>
      </c>
      <c r="E89" s="124"/>
      <c r="F89" s="77"/>
      <c r="G89" s="41">
        <f>E89*F89</f>
        <v>0</v>
      </c>
      <c r="H89" s="124"/>
      <c r="I89" s="42">
        <f t="shared" si="51"/>
        <v>0</v>
      </c>
      <c r="J89" s="124"/>
      <c r="K89" s="42">
        <f t="shared" si="52"/>
        <v>0</v>
      </c>
      <c r="L89" s="124"/>
      <c r="M89" s="42">
        <f t="shared" si="53"/>
        <v>0</v>
      </c>
    </row>
    <row r="90" spans="1:13" x14ac:dyDescent="0.3">
      <c r="A90" s="23">
        <f t="shared" si="54"/>
        <v>71</v>
      </c>
      <c r="B90" s="38" t="str">
        <f t="shared" si="50"/>
        <v>10.71</v>
      </c>
      <c r="C90" s="47" t="s">
        <v>92</v>
      </c>
      <c r="D90" s="48" t="s">
        <v>11</v>
      </c>
      <c r="E90" s="124"/>
      <c r="F90" s="77"/>
      <c r="G90" s="41">
        <f t="shared" ref="G90" si="56">E90*F90</f>
        <v>0</v>
      </c>
      <c r="H90" s="124"/>
      <c r="I90" s="42">
        <f t="shared" si="51"/>
        <v>0</v>
      </c>
      <c r="J90" s="124"/>
      <c r="K90" s="42">
        <f t="shared" si="52"/>
        <v>0</v>
      </c>
      <c r="L90" s="124"/>
      <c r="M90" s="42">
        <f t="shared" si="53"/>
        <v>0</v>
      </c>
    </row>
    <row r="91" spans="1:13" x14ac:dyDescent="0.3">
      <c r="A91" s="23">
        <f t="shared" si="54"/>
        <v>72</v>
      </c>
      <c r="B91" s="38" t="str">
        <f t="shared" si="50"/>
        <v>10.72</v>
      </c>
      <c r="C91" s="47" t="s">
        <v>93</v>
      </c>
      <c r="D91" s="48" t="s">
        <v>11</v>
      </c>
      <c r="E91" s="124"/>
      <c r="F91" s="77"/>
      <c r="G91" s="41">
        <f>E91*F91</f>
        <v>0</v>
      </c>
      <c r="H91" s="124"/>
      <c r="I91" s="42">
        <f t="shared" si="51"/>
        <v>0</v>
      </c>
      <c r="J91" s="124"/>
      <c r="K91" s="42">
        <f t="shared" si="52"/>
        <v>0</v>
      </c>
      <c r="L91" s="124"/>
      <c r="M91" s="42">
        <f t="shared" si="53"/>
        <v>0</v>
      </c>
    </row>
    <row r="92" spans="1:13" ht="27.6" x14ac:dyDescent="0.3">
      <c r="A92" s="23">
        <f t="shared" si="54"/>
        <v>73</v>
      </c>
      <c r="B92" s="38" t="str">
        <f t="shared" si="50"/>
        <v>10.73</v>
      </c>
      <c r="C92" s="49" t="s">
        <v>94</v>
      </c>
      <c r="D92" s="48" t="s">
        <v>11</v>
      </c>
      <c r="E92" s="124"/>
      <c r="F92" s="43">
        <v>7607.5390311702222</v>
      </c>
      <c r="G92" s="41">
        <f t="shared" ref="G92:G113" si="57">E92*F92</f>
        <v>0</v>
      </c>
      <c r="H92" s="124">
        <v>1</v>
      </c>
      <c r="I92" s="42">
        <f t="shared" si="51"/>
        <v>7607.5390311702222</v>
      </c>
      <c r="J92" s="124">
        <v>1</v>
      </c>
      <c r="K92" s="42">
        <f t="shared" si="52"/>
        <v>7607.5390311702222</v>
      </c>
      <c r="L92" s="124">
        <v>1</v>
      </c>
      <c r="M92" s="42">
        <f t="shared" si="53"/>
        <v>7607.5390311702222</v>
      </c>
    </row>
    <row r="93" spans="1:13" ht="27.6" x14ac:dyDescent="0.3">
      <c r="A93" s="23">
        <f t="shared" si="54"/>
        <v>74</v>
      </c>
      <c r="B93" s="38" t="str">
        <f t="shared" si="50"/>
        <v>10.74</v>
      </c>
      <c r="C93" s="50" t="s">
        <v>95</v>
      </c>
      <c r="D93" s="48" t="s">
        <v>11</v>
      </c>
      <c r="E93" s="124"/>
      <c r="F93" s="77"/>
      <c r="G93" s="41">
        <f t="shared" si="57"/>
        <v>0</v>
      </c>
      <c r="H93" s="124"/>
      <c r="I93" s="42">
        <f t="shared" si="51"/>
        <v>0</v>
      </c>
      <c r="J93" s="124"/>
      <c r="K93" s="42">
        <f t="shared" si="52"/>
        <v>0</v>
      </c>
      <c r="L93" s="124"/>
      <c r="M93" s="42">
        <f t="shared" si="53"/>
        <v>0</v>
      </c>
    </row>
    <row r="94" spans="1:13" ht="27.6" x14ac:dyDescent="0.3">
      <c r="A94" s="23">
        <f t="shared" si="54"/>
        <v>75</v>
      </c>
      <c r="B94" s="38" t="str">
        <f t="shared" si="50"/>
        <v>10.75</v>
      </c>
      <c r="C94" s="50" t="s">
        <v>96</v>
      </c>
      <c r="D94" s="48" t="s">
        <v>11</v>
      </c>
      <c r="E94" s="124"/>
      <c r="F94" s="77"/>
      <c r="G94" s="41">
        <f t="shared" si="57"/>
        <v>0</v>
      </c>
      <c r="H94" s="124"/>
      <c r="I94" s="42">
        <f t="shared" si="51"/>
        <v>0</v>
      </c>
      <c r="J94" s="124"/>
      <c r="K94" s="42">
        <f t="shared" si="52"/>
        <v>0</v>
      </c>
      <c r="L94" s="124"/>
      <c r="M94" s="42">
        <f t="shared" si="53"/>
        <v>0</v>
      </c>
    </row>
    <row r="95" spans="1:13" ht="27.6" x14ac:dyDescent="0.3">
      <c r="A95" s="23">
        <f t="shared" si="54"/>
        <v>76</v>
      </c>
      <c r="B95" s="38" t="str">
        <f t="shared" si="50"/>
        <v>10.76</v>
      </c>
      <c r="C95" s="50" t="s">
        <v>97</v>
      </c>
      <c r="D95" s="48" t="s">
        <v>11</v>
      </c>
      <c r="E95" s="124"/>
      <c r="F95" s="77"/>
      <c r="G95" s="41">
        <f t="shared" si="57"/>
        <v>0</v>
      </c>
      <c r="H95" s="124"/>
      <c r="I95" s="42">
        <f t="shared" si="51"/>
        <v>0</v>
      </c>
      <c r="J95" s="124"/>
      <c r="K95" s="42">
        <f t="shared" si="52"/>
        <v>0</v>
      </c>
      <c r="L95" s="124"/>
      <c r="M95" s="42">
        <f t="shared" si="53"/>
        <v>0</v>
      </c>
    </row>
    <row r="96" spans="1:13" x14ac:dyDescent="0.3">
      <c r="A96" s="23">
        <f t="shared" si="54"/>
        <v>77</v>
      </c>
      <c r="B96" s="38" t="str">
        <f t="shared" si="50"/>
        <v>10.77</v>
      </c>
      <c r="C96" s="47" t="s">
        <v>98</v>
      </c>
      <c r="D96" s="48" t="s">
        <v>11</v>
      </c>
      <c r="E96" s="124"/>
      <c r="F96" s="43">
        <v>1176.7470378915111</v>
      </c>
      <c r="G96" s="41">
        <f t="shared" si="57"/>
        <v>0</v>
      </c>
      <c r="H96" s="124">
        <v>1</v>
      </c>
      <c r="I96" s="42">
        <f t="shared" si="51"/>
        <v>1176.7470378915111</v>
      </c>
      <c r="J96" s="124">
        <v>1</v>
      </c>
      <c r="K96" s="42">
        <f t="shared" si="52"/>
        <v>1176.7470378915111</v>
      </c>
      <c r="L96" s="124">
        <v>1</v>
      </c>
      <c r="M96" s="42">
        <f t="shared" si="53"/>
        <v>1176.7470378915111</v>
      </c>
    </row>
    <row r="97" spans="1:13" ht="27.6" x14ac:dyDescent="0.3">
      <c r="A97" s="30">
        <f>A96+1</f>
        <v>78</v>
      </c>
      <c r="B97" s="38" t="str">
        <f t="shared" si="50"/>
        <v>10.78</v>
      </c>
      <c r="C97" s="47" t="s">
        <v>99</v>
      </c>
      <c r="D97" s="39" t="s">
        <v>11</v>
      </c>
      <c r="E97" s="124"/>
      <c r="F97" s="77"/>
      <c r="G97" s="41">
        <f t="shared" si="57"/>
        <v>0</v>
      </c>
      <c r="H97" s="124"/>
      <c r="I97" s="42">
        <f>($F97*$I$3)*H97</f>
        <v>0</v>
      </c>
      <c r="J97" s="124"/>
      <c r="K97" s="42">
        <f>$F97*$I$3*$K$3*J97</f>
        <v>0</v>
      </c>
      <c r="L97" s="124"/>
      <c r="M97" s="42">
        <f>$F97*$I$3*$K$3*$M$3*L97</f>
        <v>0</v>
      </c>
    </row>
    <row r="98" spans="1:13" ht="27.6" x14ac:dyDescent="0.3">
      <c r="A98" s="30">
        <f t="shared" ref="A98:A105" si="58">A97+1</f>
        <v>79</v>
      </c>
      <c r="B98" s="38" t="str">
        <f t="shared" si="50"/>
        <v>10.79</v>
      </c>
      <c r="C98" s="47" t="s">
        <v>100</v>
      </c>
      <c r="D98" s="39" t="s">
        <v>11</v>
      </c>
      <c r="E98" s="124"/>
      <c r="F98" s="43">
        <v>1474.4256772216374</v>
      </c>
      <c r="G98" s="41">
        <f t="shared" si="57"/>
        <v>0</v>
      </c>
      <c r="H98" s="124">
        <v>1</v>
      </c>
      <c r="I98" s="42">
        <f t="shared" ref="I98:I113" si="59">($F98*$I$3)*H98</f>
        <v>1474.4256772216374</v>
      </c>
      <c r="J98" s="124">
        <v>1</v>
      </c>
      <c r="K98" s="42">
        <f t="shared" ref="K98:K113" si="60">$F98*$I$3*$K$3*J98</f>
        <v>1474.4256772216374</v>
      </c>
      <c r="L98" s="124">
        <v>1</v>
      </c>
      <c r="M98" s="42">
        <f t="shared" ref="M98:M113" si="61">$F98*$I$3*$K$3*$M$3*L98</f>
        <v>1474.4256772216374</v>
      </c>
    </row>
    <row r="99" spans="1:13" ht="27.6" x14ac:dyDescent="0.3">
      <c r="A99" s="30">
        <f t="shared" si="58"/>
        <v>80</v>
      </c>
      <c r="B99" s="38" t="str">
        <f t="shared" si="50"/>
        <v>10.80</v>
      </c>
      <c r="C99" s="47" t="s">
        <v>101</v>
      </c>
      <c r="D99" s="39" t="s">
        <v>11</v>
      </c>
      <c r="E99" s="124"/>
      <c r="F99" s="77"/>
      <c r="G99" s="41">
        <f t="shared" si="57"/>
        <v>0</v>
      </c>
      <c r="H99" s="124"/>
      <c r="I99" s="42">
        <f t="shared" si="59"/>
        <v>0</v>
      </c>
      <c r="J99" s="124"/>
      <c r="K99" s="42">
        <f t="shared" si="60"/>
        <v>0</v>
      </c>
      <c r="L99" s="124"/>
      <c r="M99" s="42">
        <f t="shared" si="61"/>
        <v>0</v>
      </c>
    </row>
    <row r="100" spans="1:13" ht="27.6" x14ac:dyDescent="0.3">
      <c r="A100" s="30">
        <f t="shared" si="58"/>
        <v>81</v>
      </c>
      <c r="B100" s="38" t="str">
        <f t="shared" si="50"/>
        <v>10.81</v>
      </c>
      <c r="C100" s="47" t="s">
        <v>102</v>
      </c>
      <c r="D100" s="39" t="s">
        <v>11</v>
      </c>
      <c r="E100" s="124"/>
      <c r="F100" s="77"/>
      <c r="G100" s="41">
        <f t="shared" si="57"/>
        <v>0</v>
      </c>
      <c r="H100" s="124"/>
      <c r="I100" s="42">
        <f t="shared" si="59"/>
        <v>0</v>
      </c>
      <c r="J100" s="124"/>
      <c r="K100" s="42">
        <f t="shared" si="60"/>
        <v>0</v>
      </c>
      <c r="L100" s="124"/>
      <c r="M100" s="42">
        <f t="shared" si="61"/>
        <v>0</v>
      </c>
    </row>
    <row r="101" spans="1:13" ht="27.6" x14ac:dyDescent="0.3">
      <c r="A101" s="30">
        <f t="shared" si="58"/>
        <v>82</v>
      </c>
      <c r="B101" s="38" t="str">
        <f t="shared" si="50"/>
        <v>10.82</v>
      </c>
      <c r="C101" s="47" t="s">
        <v>103</v>
      </c>
      <c r="D101" s="39" t="s">
        <v>11</v>
      </c>
      <c r="E101" s="124"/>
      <c r="F101" s="77"/>
      <c r="G101" s="41">
        <f t="shared" si="57"/>
        <v>0</v>
      </c>
      <c r="H101" s="124"/>
      <c r="I101" s="42">
        <f t="shared" si="59"/>
        <v>0</v>
      </c>
      <c r="J101" s="124"/>
      <c r="K101" s="42">
        <f t="shared" si="60"/>
        <v>0</v>
      </c>
      <c r="L101" s="124"/>
      <c r="M101" s="42">
        <f t="shared" si="61"/>
        <v>0</v>
      </c>
    </row>
    <row r="102" spans="1:13" ht="27.6" x14ac:dyDescent="0.3">
      <c r="A102" s="30">
        <f t="shared" si="58"/>
        <v>83</v>
      </c>
      <c r="B102" s="38" t="str">
        <f t="shared" si="50"/>
        <v>10.83</v>
      </c>
      <c r="C102" s="47" t="s">
        <v>104</v>
      </c>
      <c r="D102" s="39" t="s">
        <v>11</v>
      </c>
      <c r="E102" s="124"/>
      <c r="F102" s="77"/>
      <c r="G102" s="41">
        <f t="shared" si="57"/>
        <v>0</v>
      </c>
      <c r="H102" s="124"/>
      <c r="I102" s="42">
        <f t="shared" si="59"/>
        <v>0</v>
      </c>
      <c r="J102" s="124"/>
      <c r="K102" s="42">
        <f t="shared" si="60"/>
        <v>0</v>
      </c>
      <c r="L102" s="124"/>
      <c r="M102" s="42">
        <f t="shared" si="61"/>
        <v>0</v>
      </c>
    </row>
    <row r="103" spans="1:13" ht="25.5" customHeight="1" x14ac:dyDescent="0.3">
      <c r="A103" s="30">
        <f t="shared" si="58"/>
        <v>84</v>
      </c>
      <c r="B103" s="38" t="str">
        <f t="shared" si="50"/>
        <v>10.84</v>
      </c>
      <c r="C103" s="47" t="s">
        <v>105</v>
      </c>
      <c r="D103" s="39" t="s">
        <v>11</v>
      </c>
      <c r="E103" s="124"/>
      <c r="F103" s="77"/>
      <c r="G103" s="41">
        <f t="shared" si="57"/>
        <v>0</v>
      </c>
      <c r="H103" s="124"/>
      <c r="I103" s="42">
        <f t="shared" si="59"/>
        <v>0</v>
      </c>
      <c r="J103" s="124"/>
      <c r="K103" s="42">
        <f t="shared" si="60"/>
        <v>0</v>
      </c>
      <c r="L103" s="124"/>
      <c r="M103" s="42">
        <f t="shared" si="61"/>
        <v>0</v>
      </c>
    </row>
    <row r="104" spans="1:13" ht="27.6" x14ac:dyDescent="0.3">
      <c r="A104" s="30">
        <f t="shared" si="58"/>
        <v>85</v>
      </c>
      <c r="B104" s="38" t="str">
        <f t="shared" si="50"/>
        <v>10.85</v>
      </c>
      <c r="C104" s="47" t="s">
        <v>106</v>
      </c>
      <c r="D104" s="39" t="s">
        <v>11</v>
      </c>
      <c r="E104" s="124"/>
      <c r="F104" s="77"/>
      <c r="G104" s="41">
        <f t="shared" si="57"/>
        <v>0</v>
      </c>
      <c r="H104" s="124"/>
      <c r="I104" s="42">
        <f t="shared" si="59"/>
        <v>0</v>
      </c>
      <c r="J104" s="124"/>
      <c r="K104" s="42">
        <f t="shared" si="60"/>
        <v>0</v>
      </c>
      <c r="L104" s="124"/>
      <c r="M104" s="42">
        <f t="shared" si="61"/>
        <v>0</v>
      </c>
    </row>
    <row r="105" spans="1:13" ht="27.6" x14ac:dyDescent="0.3">
      <c r="A105" s="30">
        <f t="shared" si="58"/>
        <v>86</v>
      </c>
      <c r="B105" s="38" t="str">
        <f t="shared" si="50"/>
        <v>10.86</v>
      </c>
      <c r="C105" s="47" t="s">
        <v>107</v>
      </c>
      <c r="D105" s="39" t="s">
        <v>11</v>
      </c>
      <c r="E105" s="124"/>
      <c r="F105" s="77"/>
      <c r="G105" s="41">
        <f t="shared" si="57"/>
        <v>0</v>
      </c>
      <c r="H105" s="124"/>
      <c r="I105" s="42">
        <f t="shared" si="59"/>
        <v>0</v>
      </c>
      <c r="J105" s="124"/>
      <c r="K105" s="42">
        <f t="shared" si="60"/>
        <v>0</v>
      </c>
      <c r="L105" s="124"/>
      <c r="M105" s="42">
        <f t="shared" si="61"/>
        <v>0</v>
      </c>
    </row>
    <row r="106" spans="1:13" x14ac:dyDescent="0.3">
      <c r="A106" s="30">
        <f>A105+1</f>
        <v>87</v>
      </c>
      <c r="B106" s="31" t="str">
        <f t="shared" si="50"/>
        <v>10.87</v>
      </c>
      <c r="C106" s="32" t="s">
        <v>108</v>
      </c>
      <c r="D106" s="33" t="s">
        <v>11</v>
      </c>
      <c r="E106" s="124"/>
      <c r="F106" s="43">
        <v>1590.9129917145547</v>
      </c>
      <c r="G106" s="37">
        <f t="shared" si="57"/>
        <v>0</v>
      </c>
      <c r="H106" s="124">
        <v>4</v>
      </c>
      <c r="I106" s="37">
        <f t="shared" si="59"/>
        <v>6363.6519668582187</v>
      </c>
      <c r="J106" s="124">
        <v>4</v>
      </c>
      <c r="K106" s="37">
        <f t="shared" si="60"/>
        <v>6363.6519668582187</v>
      </c>
      <c r="L106" s="124">
        <v>4</v>
      </c>
      <c r="M106" s="37">
        <f t="shared" si="61"/>
        <v>6363.6519668582187</v>
      </c>
    </row>
    <row r="107" spans="1:13" x14ac:dyDescent="0.3">
      <c r="A107" s="23">
        <f t="shared" si="54"/>
        <v>88</v>
      </c>
      <c r="B107" s="31" t="str">
        <f t="shared" si="50"/>
        <v>10.88</v>
      </c>
      <c r="C107" s="32" t="s">
        <v>109</v>
      </c>
      <c r="D107" s="33" t="s">
        <v>11</v>
      </c>
      <c r="E107" s="124"/>
      <c r="F107" s="43">
        <v>1590.9129917145547</v>
      </c>
      <c r="G107" s="37">
        <f t="shared" si="57"/>
        <v>0</v>
      </c>
      <c r="H107" s="124">
        <v>4</v>
      </c>
      <c r="I107" s="37">
        <f t="shared" si="59"/>
        <v>6363.6519668582187</v>
      </c>
      <c r="J107" s="124">
        <v>4</v>
      </c>
      <c r="K107" s="37">
        <f t="shared" si="60"/>
        <v>6363.6519668582187</v>
      </c>
      <c r="L107" s="124">
        <v>4</v>
      </c>
      <c r="M107" s="37">
        <f t="shared" si="61"/>
        <v>6363.6519668582187</v>
      </c>
    </row>
    <row r="108" spans="1:13" x14ac:dyDescent="0.3">
      <c r="A108" s="23">
        <f t="shared" si="54"/>
        <v>89</v>
      </c>
      <c r="B108" s="31" t="str">
        <f t="shared" si="50"/>
        <v>10.89</v>
      </c>
      <c r="C108" s="32" t="s">
        <v>110</v>
      </c>
      <c r="D108" s="33" t="s">
        <v>11</v>
      </c>
      <c r="E108" s="124"/>
      <c r="F108" s="77"/>
      <c r="G108" s="37">
        <f t="shared" si="57"/>
        <v>0</v>
      </c>
      <c r="H108" s="124"/>
      <c r="I108" s="37">
        <f t="shared" si="59"/>
        <v>0</v>
      </c>
      <c r="J108" s="124"/>
      <c r="K108" s="37">
        <f t="shared" si="60"/>
        <v>0</v>
      </c>
      <c r="L108" s="124"/>
      <c r="M108" s="37">
        <f t="shared" si="61"/>
        <v>0</v>
      </c>
    </row>
    <row r="109" spans="1:13" x14ac:dyDescent="0.3">
      <c r="A109" s="23">
        <f t="shared" si="54"/>
        <v>90</v>
      </c>
      <c r="B109" s="31" t="str">
        <f t="shared" si="50"/>
        <v>10.90</v>
      </c>
      <c r="C109" s="32" t="s">
        <v>111</v>
      </c>
      <c r="D109" s="33" t="s">
        <v>11</v>
      </c>
      <c r="E109" s="124"/>
      <c r="F109" s="43">
        <v>1590.9129917145547</v>
      </c>
      <c r="G109" s="37">
        <f t="shared" si="57"/>
        <v>0</v>
      </c>
      <c r="H109" s="124">
        <v>1</v>
      </c>
      <c r="I109" s="37">
        <f t="shared" si="59"/>
        <v>1590.9129917145547</v>
      </c>
      <c r="J109" s="124">
        <v>1</v>
      </c>
      <c r="K109" s="37">
        <f t="shared" si="60"/>
        <v>1590.9129917145547</v>
      </c>
      <c r="L109" s="124">
        <v>1</v>
      </c>
      <c r="M109" s="37">
        <f t="shared" si="61"/>
        <v>1590.9129917145547</v>
      </c>
    </row>
    <row r="110" spans="1:13" x14ac:dyDescent="0.3">
      <c r="A110" s="23">
        <f t="shared" si="54"/>
        <v>91</v>
      </c>
      <c r="B110" s="31" t="str">
        <f t="shared" si="50"/>
        <v>10.91</v>
      </c>
      <c r="C110" s="168" t="s">
        <v>112</v>
      </c>
      <c r="D110" s="39" t="s">
        <v>11</v>
      </c>
      <c r="E110" s="124"/>
      <c r="F110" s="43">
        <v>248.01583716806269</v>
      </c>
      <c r="G110" s="42">
        <f t="shared" si="57"/>
        <v>0</v>
      </c>
      <c r="H110" s="124">
        <v>16</v>
      </c>
      <c r="I110" s="42">
        <f t="shared" si="59"/>
        <v>3968.253394689003</v>
      </c>
      <c r="J110" s="124">
        <v>16</v>
      </c>
      <c r="K110" s="42">
        <f t="shared" si="60"/>
        <v>3968.253394689003</v>
      </c>
      <c r="L110" s="124">
        <v>16</v>
      </c>
      <c r="M110" s="42">
        <f t="shared" si="61"/>
        <v>3968.253394689003</v>
      </c>
    </row>
    <row r="111" spans="1:13" x14ac:dyDescent="0.3">
      <c r="A111" s="23">
        <f t="shared" si="54"/>
        <v>92</v>
      </c>
      <c r="B111" s="38" t="str">
        <f t="shared" si="50"/>
        <v>10.92</v>
      </c>
      <c r="C111" s="168" t="s">
        <v>113</v>
      </c>
      <c r="D111" s="39" t="s">
        <v>11</v>
      </c>
      <c r="E111" s="124"/>
      <c r="F111" s="43">
        <v>248.01583716806272</v>
      </c>
      <c r="G111" s="42">
        <f t="shared" si="57"/>
        <v>0</v>
      </c>
      <c r="H111" s="124">
        <v>10</v>
      </c>
      <c r="I111" s="42">
        <f t="shared" si="59"/>
        <v>2480.1583716806272</v>
      </c>
      <c r="J111" s="124">
        <v>10</v>
      </c>
      <c r="K111" s="42">
        <f t="shared" si="60"/>
        <v>2480.1583716806272</v>
      </c>
      <c r="L111" s="124">
        <v>10</v>
      </c>
      <c r="M111" s="42">
        <f t="shared" si="61"/>
        <v>2480.1583716806272</v>
      </c>
    </row>
    <row r="112" spans="1:13" x14ac:dyDescent="0.3">
      <c r="A112" s="23">
        <f t="shared" si="54"/>
        <v>93</v>
      </c>
      <c r="B112" s="38" t="str">
        <f t="shared" si="50"/>
        <v>10.93</v>
      </c>
      <c r="C112" s="168" t="s">
        <v>114</v>
      </c>
      <c r="D112" s="39" t="s">
        <v>11</v>
      </c>
      <c r="E112" s="124"/>
      <c r="F112" s="77"/>
      <c r="G112" s="42">
        <f t="shared" si="57"/>
        <v>0</v>
      </c>
      <c r="H112" s="124"/>
      <c r="I112" s="42">
        <f t="shared" si="59"/>
        <v>0</v>
      </c>
      <c r="J112" s="124"/>
      <c r="K112" s="42">
        <f t="shared" si="60"/>
        <v>0</v>
      </c>
      <c r="L112" s="124"/>
      <c r="M112" s="42">
        <f t="shared" si="61"/>
        <v>0</v>
      </c>
    </row>
    <row r="113" spans="1:13" x14ac:dyDescent="0.3">
      <c r="A113" s="23">
        <f t="shared" si="54"/>
        <v>94</v>
      </c>
      <c r="B113" s="38" t="str">
        <f t="shared" si="50"/>
        <v>10.94</v>
      </c>
      <c r="C113" s="168" t="s">
        <v>115</v>
      </c>
      <c r="D113" s="39" t="s">
        <v>11</v>
      </c>
      <c r="E113" s="124"/>
      <c r="F113" s="77"/>
      <c r="G113" s="42">
        <f t="shared" si="57"/>
        <v>0</v>
      </c>
      <c r="H113" s="124"/>
      <c r="I113" s="42">
        <f t="shared" si="59"/>
        <v>0</v>
      </c>
      <c r="J113" s="124"/>
      <c r="K113" s="42">
        <f t="shared" si="60"/>
        <v>0</v>
      </c>
      <c r="L113" s="124"/>
      <c r="M113" s="42">
        <f t="shared" si="61"/>
        <v>0</v>
      </c>
    </row>
    <row r="114" spans="1:13" x14ac:dyDescent="0.3">
      <c r="A114" s="23"/>
      <c r="B114" s="45"/>
      <c r="C114" s="24" t="s">
        <v>116</v>
      </c>
      <c r="D114" s="27"/>
      <c r="E114" s="145"/>
      <c r="F114" s="26"/>
      <c r="G114" s="26"/>
      <c r="H114" s="146"/>
      <c r="I114" s="26"/>
      <c r="J114" s="147"/>
      <c r="K114" s="26"/>
      <c r="L114" s="147"/>
      <c r="M114" s="26"/>
    </row>
    <row r="115" spans="1:13" x14ac:dyDescent="0.3">
      <c r="A115" s="23"/>
      <c r="B115" s="102"/>
      <c r="C115" s="103" t="s">
        <v>117</v>
      </c>
      <c r="D115" s="28"/>
      <c r="E115" s="104"/>
      <c r="F115" s="29"/>
      <c r="G115" s="29"/>
      <c r="H115" s="143"/>
      <c r="I115" s="29"/>
      <c r="J115" s="138"/>
      <c r="K115" s="29"/>
      <c r="L115" s="138"/>
      <c r="M115" s="29"/>
    </row>
    <row r="116" spans="1:13" x14ac:dyDescent="0.3">
      <c r="A116" s="30">
        <f>A113+1</f>
        <v>95</v>
      </c>
      <c r="B116" s="31" t="str">
        <f>B$6&amp;"."&amp;A116</f>
        <v>10.95</v>
      </c>
      <c r="C116" s="32" t="s">
        <v>118</v>
      </c>
      <c r="D116" s="33" t="s">
        <v>11</v>
      </c>
      <c r="E116" s="34"/>
      <c r="F116" s="35">
        <v>37.275895731936764</v>
      </c>
      <c r="G116" s="36">
        <f t="shared" ref="G116:G119" si="62">E116*F116</f>
        <v>0</v>
      </c>
      <c r="H116" s="95">
        <v>7</v>
      </c>
      <c r="I116" s="37">
        <f t="shared" ref="I116:I119" si="63">($F116*$I$3)*H116</f>
        <v>260.93127012355734</v>
      </c>
      <c r="J116" s="95">
        <v>7</v>
      </c>
      <c r="K116" s="37">
        <f t="shared" ref="K116:K119" si="64">$F116*$I$3*$K$3*J116</f>
        <v>260.93127012355734</v>
      </c>
      <c r="L116" s="34"/>
      <c r="M116" s="37">
        <f t="shared" ref="M116:M119" si="65">$F116*$I$3*$K$3*$M$3*L116</f>
        <v>0</v>
      </c>
    </row>
    <row r="117" spans="1:13" x14ac:dyDescent="0.3">
      <c r="A117" s="23">
        <f t="shared" ref="A117:A119" si="66">A116+1</f>
        <v>96</v>
      </c>
      <c r="B117" s="31" t="str">
        <f>B$6&amp;"."&amp;A117</f>
        <v>10.96</v>
      </c>
      <c r="C117" s="32" t="s">
        <v>119</v>
      </c>
      <c r="D117" s="33" t="s">
        <v>11</v>
      </c>
      <c r="E117" s="34"/>
      <c r="F117" s="35">
        <v>93.189739329841927</v>
      </c>
      <c r="G117" s="36">
        <f t="shared" si="62"/>
        <v>0</v>
      </c>
      <c r="H117" s="95">
        <v>6</v>
      </c>
      <c r="I117" s="37">
        <f t="shared" si="63"/>
        <v>559.13843597905156</v>
      </c>
      <c r="J117" s="95">
        <v>6</v>
      </c>
      <c r="K117" s="37">
        <f t="shared" si="64"/>
        <v>559.13843597905156</v>
      </c>
      <c r="L117" s="34"/>
      <c r="M117" s="37">
        <f t="shared" si="65"/>
        <v>0</v>
      </c>
    </row>
    <row r="118" spans="1:13" x14ac:dyDescent="0.3">
      <c r="A118" s="23">
        <f t="shared" si="66"/>
        <v>97</v>
      </c>
      <c r="B118" s="31" t="str">
        <f>B$6&amp;"."&amp;A118</f>
        <v>10.97</v>
      </c>
      <c r="C118" s="32" t="s">
        <v>120</v>
      </c>
      <c r="D118" s="33" t="s">
        <v>11</v>
      </c>
      <c r="E118" s="34"/>
      <c r="F118" s="148"/>
      <c r="G118" s="36">
        <f t="shared" si="62"/>
        <v>0</v>
      </c>
      <c r="H118" s="95"/>
      <c r="I118" s="37">
        <f t="shared" si="63"/>
        <v>0</v>
      </c>
      <c r="J118" s="95"/>
      <c r="K118" s="37">
        <f t="shared" si="64"/>
        <v>0</v>
      </c>
      <c r="L118" s="34"/>
      <c r="M118" s="37">
        <f t="shared" si="65"/>
        <v>0</v>
      </c>
    </row>
    <row r="119" spans="1:13" x14ac:dyDescent="0.3">
      <c r="A119" s="23">
        <f t="shared" si="66"/>
        <v>98</v>
      </c>
      <c r="B119" s="31" t="str">
        <f>B$6&amp;"."&amp;A119</f>
        <v>10.98</v>
      </c>
      <c r="C119" s="32" t="s">
        <v>121</v>
      </c>
      <c r="D119" s="33" t="s">
        <v>11</v>
      </c>
      <c r="E119" s="34"/>
      <c r="F119" s="35">
        <v>372.75895731936777</v>
      </c>
      <c r="G119" s="36">
        <f t="shared" si="62"/>
        <v>0</v>
      </c>
      <c r="H119" s="95">
        <v>2</v>
      </c>
      <c r="I119" s="37">
        <f t="shared" si="63"/>
        <v>745.51791463873553</v>
      </c>
      <c r="J119" s="95">
        <v>2</v>
      </c>
      <c r="K119" s="37">
        <f t="shared" si="64"/>
        <v>745.51791463873553</v>
      </c>
      <c r="L119" s="34"/>
      <c r="M119" s="37">
        <f t="shared" si="65"/>
        <v>0</v>
      </c>
    </row>
    <row r="120" spans="1:13" x14ac:dyDescent="0.3">
      <c r="A120" s="23"/>
      <c r="B120" s="102"/>
      <c r="C120" s="107" t="s">
        <v>122</v>
      </c>
      <c r="D120" s="28"/>
      <c r="E120" s="104"/>
      <c r="F120" s="158"/>
      <c r="G120" s="29"/>
      <c r="H120" s="143"/>
      <c r="I120" s="29"/>
      <c r="J120" s="138"/>
      <c r="K120" s="29"/>
      <c r="L120" s="104"/>
      <c r="M120" s="29"/>
    </row>
    <row r="121" spans="1:13" x14ac:dyDescent="0.3">
      <c r="A121" s="23">
        <v>99</v>
      </c>
      <c r="B121" s="31" t="str">
        <f>B$6&amp;"."&amp;A121</f>
        <v>10.99</v>
      </c>
      <c r="C121" s="32" t="s">
        <v>123</v>
      </c>
      <c r="D121" s="33" t="s">
        <v>11</v>
      </c>
      <c r="E121" s="34">
        <v>7</v>
      </c>
      <c r="F121" s="35">
        <v>1118.2768719581034</v>
      </c>
      <c r="G121" s="36">
        <f t="shared" ref="G121:G124" si="67">E121*F121</f>
        <v>7827.9381037067233</v>
      </c>
      <c r="H121" s="95"/>
      <c r="I121" s="37">
        <f t="shared" ref="I121:I124" si="68">($F121*$I$3)*H121</f>
        <v>0</v>
      </c>
      <c r="J121" s="95"/>
      <c r="K121" s="37">
        <f t="shared" ref="K121:K124" si="69">$F121*$I$3*$K$3*J121</f>
        <v>0</v>
      </c>
      <c r="L121" s="34">
        <v>7</v>
      </c>
      <c r="M121" s="37">
        <f t="shared" ref="M121:M124" si="70">$F121*$I$3*$K$3*$M$3*L121</f>
        <v>7827.9381037067233</v>
      </c>
    </row>
    <row r="122" spans="1:13" x14ac:dyDescent="0.3">
      <c r="A122" s="23">
        <v>100</v>
      </c>
      <c r="B122" s="31" t="str">
        <f>B$6&amp;"."&amp;A122</f>
        <v>10.100</v>
      </c>
      <c r="C122" s="32" t="s">
        <v>124</v>
      </c>
      <c r="D122" s="33" t="s">
        <v>11</v>
      </c>
      <c r="E122" s="34">
        <v>6</v>
      </c>
      <c r="F122" s="35">
        <v>2236.5537439162067</v>
      </c>
      <c r="G122" s="36">
        <f t="shared" si="67"/>
        <v>13419.322463497239</v>
      </c>
      <c r="H122" s="95"/>
      <c r="I122" s="37">
        <f t="shared" si="68"/>
        <v>0</v>
      </c>
      <c r="J122" s="95"/>
      <c r="K122" s="37">
        <f t="shared" si="69"/>
        <v>0</v>
      </c>
      <c r="L122" s="34">
        <v>6</v>
      </c>
      <c r="M122" s="37">
        <f t="shared" si="70"/>
        <v>13419.322463497239</v>
      </c>
    </row>
    <row r="123" spans="1:13" x14ac:dyDescent="0.3">
      <c r="A123" s="23">
        <v>101</v>
      </c>
      <c r="B123" s="31" t="str">
        <f>B$6&amp;"."&amp;A123</f>
        <v>10.101</v>
      </c>
      <c r="C123" s="32" t="s">
        <v>125</v>
      </c>
      <c r="D123" s="33" t="s">
        <v>11</v>
      </c>
      <c r="E123" s="34"/>
      <c r="F123" s="148"/>
      <c r="G123" s="36">
        <f t="shared" si="67"/>
        <v>0</v>
      </c>
      <c r="H123" s="95"/>
      <c r="I123" s="37">
        <f t="shared" si="68"/>
        <v>0</v>
      </c>
      <c r="J123" s="95"/>
      <c r="K123" s="37">
        <f t="shared" si="69"/>
        <v>0</v>
      </c>
      <c r="L123" s="34"/>
      <c r="M123" s="37">
        <f t="shared" si="70"/>
        <v>0</v>
      </c>
    </row>
    <row r="124" spans="1:13" x14ac:dyDescent="0.3">
      <c r="A124" s="23">
        <v>102</v>
      </c>
      <c r="B124" s="31" t="str">
        <f>B$6&amp;"."&amp;A124</f>
        <v>10.102</v>
      </c>
      <c r="C124" s="32" t="s">
        <v>126</v>
      </c>
      <c r="D124" s="33" t="s">
        <v>11</v>
      </c>
      <c r="E124" s="34">
        <v>2</v>
      </c>
      <c r="F124" s="35">
        <v>3354.8306158743103</v>
      </c>
      <c r="G124" s="36">
        <f t="shared" si="67"/>
        <v>6709.6612317486206</v>
      </c>
      <c r="H124" s="95"/>
      <c r="I124" s="37">
        <f t="shared" si="68"/>
        <v>0</v>
      </c>
      <c r="J124" s="95"/>
      <c r="K124" s="37">
        <f t="shared" si="69"/>
        <v>0</v>
      </c>
      <c r="L124" s="34">
        <v>2</v>
      </c>
      <c r="M124" s="37">
        <f t="shared" si="70"/>
        <v>6709.6612317486206</v>
      </c>
    </row>
    <row r="125" spans="1:13" x14ac:dyDescent="0.3">
      <c r="A125" s="23"/>
      <c r="B125" s="45"/>
      <c r="C125" s="24" t="s">
        <v>127</v>
      </c>
      <c r="D125" s="27"/>
      <c r="E125" s="145"/>
      <c r="F125" s="26"/>
      <c r="G125" s="26"/>
      <c r="H125" s="146"/>
      <c r="I125" s="26"/>
      <c r="J125" s="147"/>
      <c r="K125" s="26"/>
      <c r="L125" s="147"/>
      <c r="M125" s="26"/>
    </row>
    <row r="126" spans="1:13" x14ac:dyDescent="0.3">
      <c r="A126" s="23"/>
      <c r="B126" s="102"/>
      <c r="C126" s="103" t="s">
        <v>128</v>
      </c>
      <c r="D126" s="28"/>
      <c r="E126" s="104"/>
      <c r="F126" s="29"/>
      <c r="G126" s="29"/>
      <c r="H126" s="143"/>
      <c r="I126" s="29"/>
      <c r="J126" s="138"/>
      <c r="K126" s="29"/>
      <c r="L126" s="138"/>
      <c r="M126" s="29"/>
    </row>
    <row r="127" spans="1:13" x14ac:dyDescent="0.3">
      <c r="A127" s="23">
        <v>103</v>
      </c>
      <c r="B127" s="31" t="str">
        <f t="shared" ref="B127:B140" si="71">B$6&amp;"."&amp;A127</f>
        <v>10.103</v>
      </c>
      <c r="C127" s="32" t="s">
        <v>129</v>
      </c>
      <c r="D127" s="39" t="s">
        <v>130</v>
      </c>
      <c r="E127" s="34">
        <v>329.28000000000003</v>
      </c>
      <c r="F127" s="43">
        <v>0.85190163492145987</v>
      </c>
      <c r="G127" s="41">
        <f t="shared" ref="G127:G140" si="72">E127*F127</f>
        <v>280.51417034693833</v>
      </c>
      <c r="H127" s="135">
        <v>3082.0799999999995</v>
      </c>
      <c r="I127" s="42">
        <f t="shared" ref="I127:I140" si="73">($F127*$I$3)*H127</f>
        <v>2625.6289909587326</v>
      </c>
      <c r="J127" s="139">
        <v>1230.08</v>
      </c>
      <c r="K127" s="42">
        <f t="shared" ref="K127:K140" si="74">$F127*$I$3*$K$3*J127</f>
        <v>1047.9071630841893</v>
      </c>
      <c r="L127" s="139">
        <v>712.55</v>
      </c>
      <c r="M127" s="42">
        <f t="shared" ref="M127:M140" si="75">$F127*$I$3*$K$3*$M$3*L127</f>
        <v>607.02250996328621</v>
      </c>
    </row>
    <row r="128" spans="1:13" x14ac:dyDescent="0.3">
      <c r="A128" s="23">
        <f t="shared" ref="A128:A140" si="76">A127+1</f>
        <v>104</v>
      </c>
      <c r="B128" s="31" t="str">
        <f t="shared" si="71"/>
        <v>10.104</v>
      </c>
      <c r="C128" s="32" t="s">
        <v>131</v>
      </c>
      <c r="D128" s="39" t="s">
        <v>130</v>
      </c>
      <c r="E128" s="34">
        <v>1903.5</v>
      </c>
      <c r="F128" s="43">
        <v>0.85190163492146009</v>
      </c>
      <c r="G128" s="41">
        <f t="shared" si="72"/>
        <v>1621.5947620729994</v>
      </c>
      <c r="H128" s="135">
        <v>7220.01</v>
      </c>
      <c r="I128" s="42">
        <f t="shared" si="73"/>
        <v>6150.7383231492913</v>
      </c>
      <c r="J128" s="139">
        <v>11523.26</v>
      </c>
      <c r="K128" s="42">
        <f t="shared" si="74"/>
        <v>9816.6840336250643</v>
      </c>
      <c r="L128" s="139">
        <v>3814.78</v>
      </c>
      <c r="M128" s="42">
        <f t="shared" si="75"/>
        <v>3249.8173188656879</v>
      </c>
    </row>
    <row r="129" spans="1:13" x14ac:dyDescent="0.3">
      <c r="A129" s="23">
        <f t="shared" si="76"/>
        <v>105</v>
      </c>
      <c r="B129" s="31" t="str">
        <f t="shared" si="71"/>
        <v>10.105</v>
      </c>
      <c r="C129" s="32" t="s">
        <v>132</v>
      </c>
      <c r="D129" s="39" t="s">
        <v>130</v>
      </c>
      <c r="E129" s="34"/>
      <c r="F129" s="43">
        <v>0.85190163492145987</v>
      </c>
      <c r="G129" s="41">
        <f t="shared" si="72"/>
        <v>0</v>
      </c>
      <c r="H129" s="135">
        <v>23449.58</v>
      </c>
      <c r="I129" s="42">
        <f t="shared" si="73"/>
        <v>19976.735540221569</v>
      </c>
      <c r="J129" s="139">
        <v>13629.390000000001</v>
      </c>
      <c r="K129" s="42">
        <f t="shared" si="74"/>
        <v>11610.899623982197</v>
      </c>
      <c r="L129" s="139">
        <v>2130.63</v>
      </c>
      <c r="M129" s="42">
        <f t="shared" si="75"/>
        <v>1815.08718041271</v>
      </c>
    </row>
    <row r="130" spans="1:13" x14ac:dyDescent="0.3">
      <c r="A130" s="23">
        <f t="shared" si="76"/>
        <v>106</v>
      </c>
      <c r="B130" s="31" t="str">
        <f t="shared" si="71"/>
        <v>10.106</v>
      </c>
      <c r="C130" s="32" t="s">
        <v>133</v>
      </c>
      <c r="D130" s="39" t="s">
        <v>130</v>
      </c>
      <c r="E130" s="34"/>
      <c r="F130" s="43">
        <v>0.85190163492145976</v>
      </c>
      <c r="G130" s="41">
        <f t="shared" si="72"/>
        <v>0</v>
      </c>
      <c r="H130" s="135">
        <v>37263.37999999999</v>
      </c>
      <c r="I130" s="42">
        <f t="shared" si="73"/>
        <v>31744.734344699616</v>
      </c>
      <c r="J130" s="139">
        <v>21967.210000000003</v>
      </c>
      <c r="K130" s="42">
        <f t="shared" si="74"/>
        <v>18713.902113663044</v>
      </c>
      <c r="L130" s="139">
        <v>10536.480000000001</v>
      </c>
      <c r="M130" s="42">
        <f t="shared" si="75"/>
        <v>8976.0445383172628</v>
      </c>
    </row>
    <row r="131" spans="1:13" x14ac:dyDescent="0.3">
      <c r="A131" s="23">
        <f t="shared" si="76"/>
        <v>107</v>
      </c>
      <c r="B131" s="31" t="str">
        <f t="shared" si="71"/>
        <v>10.107</v>
      </c>
      <c r="C131" s="32" t="s">
        <v>134</v>
      </c>
      <c r="D131" s="39" t="s">
        <v>130</v>
      </c>
      <c r="E131" s="34">
        <v>1336.8300000000002</v>
      </c>
      <c r="F131" s="43">
        <v>0.85190163492145976</v>
      </c>
      <c r="G131" s="41">
        <f t="shared" si="72"/>
        <v>1138.8476626120553</v>
      </c>
      <c r="H131" s="135">
        <v>5.0599999999999996</v>
      </c>
      <c r="I131" s="42">
        <f t="shared" si="73"/>
        <v>4.3106222727025862</v>
      </c>
      <c r="J131" s="139">
        <v>1857.5200000000002</v>
      </c>
      <c r="K131" s="42">
        <f t="shared" si="74"/>
        <v>1582.42432489931</v>
      </c>
      <c r="L131" s="139">
        <v>2251.6899999999987</v>
      </c>
      <c r="M131" s="42">
        <f t="shared" si="75"/>
        <v>1918.2183923363007</v>
      </c>
    </row>
    <row r="132" spans="1:13" x14ac:dyDescent="0.3">
      <c r="A132" s="23">
        <f t="shared" si="76"/>
        <v>108</v>
      </c>
      <c r="B132" s="31" t="str">
        <f t="shared" si="71"/>
        <v>10.108</v>
      </c>
      <c r="C132" s="32" t="s">
        <v>135</v>
      </c>
      <c r="D132" s="39" t="s">
        <v>130</v>
      </c>
      <c r="E132" s="34">
        <v>24731.07</v>
      </c>
      <c r="F132" s="43">
        <v>0.85190163492145987</v>
      </c>
      <c r="G132" s="41">
        <f t="shared" si="72"/>
        <v>21068.438966357069</v>
      </c>
      <c r="H132" s="135"/>
      <c r="I132" s="42">
        <f t="shared" si="73"/>
        <v>0</v>
      </c>
      <c r="J132" s="139">
        <v>143285.13999999996</v>
      </c>
      <c r="K132" s="42">
        <f t="shared" si="74"/>
        <v>122064.84502595023</v>
      </c>
      <c r="L132" s="139">
        <v>74657.98000000001</v>
      </c>
      <c r="M132" s="42">
        <f t="shared" si="75"/>
        <v>63601.255221933665</v>
      </c>
    </row>
    <row r="133" spans="1:13" x14ac:dyDescent="0.3">
      <c r="A133" s="23">
        <f t="shared" si="76"/>
        <v>109</v>
      </c>
      <c r="B133" s="31" t="str">
        <f t="shared" si="71"/>
        <v>10.109</v>
      </c>
      <c r="C133" s="32" t="s">
        <v>136</v>
      </c>
      <c r="D133" s="39" t="s">
        <v>130</v>
      </c>
      <c r="E133" s="34">
        <v>9824.6899999999987</v>
      </c>
      <c r="F133" s="43">
        <v>0.85190163492145998</v>
      </c>
      <c r="G133" s="41">
        <f t="shared" si="72"/>
        <v>8369.6694735965175</v>
      </c>
      <c r="H133" s="135">
        <v>17038.789999999997</v>
      </c>
      <c r="I133" s="42">
        <f t="shared" si="73"/>
        <v>14515.37305808342</v>
      </c>
      <c r="J133" s="139">
        <v>93534.83</v>
      </c>
      <c r="K133" s="42">
        <f t="shared" si="74"/>
        <v>79682.474599100824</v>
      </c>
      <c r="L133" s="139">
        <v>60502.369999999988</v>
      </c>
      <c r="M133" s="42">
        <f t="shared" si="75"/>
        <v>51542.067919623085</v>
      </c>
    </row>
    <row r="134" spans="1:13" x14ac:dyDescent="0.3">
      <c r="A134" s="23">
        <f t="shared" si="76"/>
        <v>110</v>
      </c>
      <c r="B134" s="31" t="str">
        <f t="shared" si="71"/>
        <v>10.110</v>
      </c>
      <c r="C134" s="32" t="s">
        <v>137</v>
      </c>
      <c r="D134" s="39" t="s">
        <v>130</v>
      </c>
      <c r="E134" s="34">
        <v>2026.6800000000003</v>
      </c>
      <c r="F134" s="43">
        <v>0.85190163492145998</v>
      </c>
      <c r="G134" s="41">
        <f t="shared" si="72"/>
        <v>1726.5320054626247</v>
      </c>
      <c r="H134" s="135">
        <v>67610.2</v>
      </c>
      <c r="I134" s="42">
        <f t="shared" si="73"/>
        <v>57597.239917366889</v>
      </c>
      <c r="J134" s="139">
        <v>17024.89</v>
      </c>
      <c r="K134" s="42">
        <f t="shared" si="74"/>
        <v>14503.531625358015</v>
      </c>
      <c r="L134" s="139">
        <v>36137</v>
      </c>
      <c r="M134" s="42">
        <f t="shared" si="75"/>
        <v>30785.1693811568</v>
      </c>
    </row>
    <row r="135" spans="1:13" x14ac:dyDescent="0.3">
      <c r="A135" s="23">
        <f t="shared" si="76"/>
        <v>111</v>
      </c>
      <c r="B135" s="31" t="str">
        <f t="shared" si="71"/>
        <v>10.111</v>
      </c>
      <c r="C135" s="32" t="s">
        <v>138</v>
      </c>
      <c r="D135" s="39" t="s">
        <v>130</v>
      </c>
      <c r="E135" s="34">
        <v>5485</v>
      </c>
      <c r="F135" s="43">
        <v>0.85190163492145976</v>
      </c>
      <c r="G135" s="41">
        <f t="shared" si="72"/>
        <v>4672.6804675442072</v>
      </c>
      <c r="H135" s="135">
        <v>2659</v>
      </c>
      <c r="I135" s="42">
        <f t="shared" si="73"/>
        <v>2265.2064472561615</v>
      </c>
      <c r="J135" s="139">
        <v>1234</v>
      </c>
      <c r="K135" s="42">
        <f t="shared" si="74"/>
        <v>1051.2466174930814</v>
      </c>
      <c r="L135" s="139">
        <v>5110</v>
      </c>
      <c r="M135" s="42">
        <f t="shared" si="75"/>
        <v>4353.2173544486595</v>
      </c>
    </row>
    <row r="136" spans="1:13" x14ac:dyDescent="0.3">
      <c r="A136" s="23">
        <f t="shared" si="76"/>
        <v>112</v>
      </c>
      <c r="B136" s="31" t="str">
        <f t="shared" si="71"/>
        <v>10.112</v>
      </c>
      <c r="C136" s="32" t="s">
        <v>139</v>
      </c>
      <c r="D136" s="39" t="s">
        <v>130</v>
      </c>
      <c r="E136" s="34">
        <v>6577.2999999999993</v>
      </c>
      <c r="F136" s="43">
        <v>0.85190163492145976</v>
      </c>
      <c r="G136" s="41">
        <f t="shared" si="72"/>
        <v>5603.2126233689169</v>
      </c>
      <c r="H136" s="135">
        <v>4612.34</v>
      </c>
      <c r="I136" s="42">
        <f t="shared" si="73"/>
        <v>3929.2599868136458</v>
      </c>
      <c r="J136" s="139">
        <v>8899.34</v>
      </c>
      <c r="K136" s="42">
        <f t="shared" si="74"/>
        <v>7581.3622957219441</v>
      </c>
      <c r="L136" s="139">
        <v>5494.1299999999992</v>
      </c>
      <c r="M136" s="42">
        <f t="shared" si="75"/>
        <v>4680.4583294710392</v>
      </c>
    </row>
    <row r="137" spans="1:13" x14ac:dyDescent="0.3">
      <c r="A137" s="23">
        <f t="shared" si="76"/>
        <v>113</v>
      </c>
      <c r="B137" s="31" t="str">
        <f t="shared" si="71"/>
        <v>10.113</v>
      </c>
      <c r="C137" s="32" t="s">
        <v>140</v>
      </c>
      <c r="D137" s="39" t="s">
        <v>130</v>
      </c>
      <c r="E137" s="34">
        <v>3500.18</v>
      </c>
      <c r="F137" s="43">
        <v>0.85190163492145998</v>
      </c>
      <c r="G137" s="41">
        <f t="shared" si="72"/>
        <v>2981.8090645193956</v>
      </c>
      <c r="H137" s="135"/>
      <c r="I137" s="42">
        <f t="shared" si="73"/>
        <v>0</v>
      </c>
      <c r="J137" s="139">
        <v>20464.240000000002</v>
      </c>
      <c r="K137" s="42">
        <f t="shared" si="74"/>
        <v>17433.519513425141</v>
      </c>
      <c r="L137" s="139">
        <v>5779.57</v>
      </c>
      <c r="M137" s="42">
        <f t="shared" si="75"/>
        <v>4923.6251321430218</v>
      </c>
    </row>
    <row r="138" spans="1:13" x14ac:dyDescent="0.3">
      <c r="A138" s="23">
        <f t="shared" si="76"/>
        <v>114</v>
      </c>
      <c r="B138" s="31" t="str">
        <f t="shared" si="71"/>
        <v>10.114</v>
      </c>
      <c r="C138" s="32" t="s">
        <v>141</v>
      </c>
      <c r="D138" s="39" t="s">
        <v>130</v>
      </c>
      <c r="E138" s="34">
        <v>13744.59</v>
      </c>
      <c r="F138" s="43">
        <v>0.85190163492145987</v>
      </c>
      <c r="G138" s="41">
        <f t="shared" si="72"/>
        <v>11709.038692325148</v>
      </c>
      <c r="H138" s="135"/>
      <c r="I138" s="42">
        <f t="shared" si="73"/>
        <v>0</v>
      </c>
      <c r="J138" s="139">
        <v>52846.92</v>
      </c>
      <c r="K138" s="42">
        <f t="shared" si="74"/>
        <v>45020.377548563592</v>
      </c>
      <c r="L138" s="139">
        <v>31320.87</v>
      </c>
      <c r="M138" s="42">
        <f t="shared" si="75"/>
        <v>26682.300360162502</v>
      </c>
    </row>
    <row r="139" spans="1:13" x14ac:dyDescent="0.3">
      <c r="A139" s="23">
        <f t="shared" si="76"/>
        <v>115</v>
      </c>
      <c r="B139" s="31" t="str">
        <f t="shared" si="71"/>
        <v>10.115</v>
      </c>
      <c r="C139" s="32" t="s">
        <v>142</v>
      </c>
      <c r="D139" s="39" t="s">
        <v>130</v>
      </c>
      <c r="E139" s="34"/>
      <c r="F139" s="43">
        <v>0.85190163492145987</v>
      </c>
      <c r="G139" s="41">
        <f t="shared" si="72"/>
        <v>0</v>
      </c>
      <c r="H139" s="135">
        <v>573</v>
      </c>
      <c r="I139" s="42">
        <f t="shared" si="73"/>
        <v>488.13963680999649</v>
      </c>
      <c r="J139" s="139">
        <v>6205</v>
      </c>
      <c r="K139" s="42">
        <f t="shared" si="74"/>
        <v>5286.0496446876587</v>
      </c>
      <c r="L139" s="139"/>
      <c r="M139" s="42">
        <f t="shared" si="75"/>
        <v>0</v>
      </c>
    </row>
    <row r="140" spans="1:13" x14ac:dyDescent="0.3">
      <c r="A140" s="23">
        <f t="shared" si="76"/>
        <v>116</v>
      </c>
      <c r="B140" s="31" t="str">
        <f t="shared" si="71"/>
        <v>10.116</v>
      </c>
      <c r="C140" s="32" t="s">
        <v>143</v>
      </c>
      <c r="D140" s="39" t="s">
        <v>130</v>
      </c>
      <c r="E140" s="34">
        <v>593.8599999999999</v>
      </c>
      <c r="F140" s="43">
        <v>0.85190163492145976</v>
      </c>
      <c r="G140" s="41">
        <f t="shared" si="72"/>
        <v>505.91030491445798</v>
      </c>
      <c r="H140" s="135"/>
      <c r="I140" s="42">
        <f t="shared" si="73"/>
        <v>0</v>
      </c>
      <c r="J140" s="139">
        <v>792.85</v>
      </c>
      <c r="K140" s="42">
        <f t="shared" si="74"/>
        <v>675.43021124747941</v>
      </c>
      <c r="L140" s="139">
        <v>826.74</v>
      </c>
      <c r="M140" s="42">
        <f t="shared" si="75"/>
        <v>704.3011576549676</v>
      </c>
    </row>
    <row r="141" spans="1:13" x14ac:dyDescent="0.3">
      <c r="A141" s="23"/>
      <c r="B141" s="102"/>
      <c r="C141" s="103" t="s">
        <v>144</v>
      </c>
      <c r="D141" s="28"/>
      <c r="E141" s="104"/>
      <c r="F141" s="29"/>
      <c r="G141" s="29"/>
      <c r="H141" s="143"/>
      <c r="I141" s="29"/>
      <c r="J141" s="138"/>
      <c r="K141" s="29"/>
      <c r="L141" s="138"/>
      <c r="M141" s="29"/>
    </row>
    <row r="142" spans="1:13" x14ac:dyDescent="0.3">
      <c r="A142" s="23">
        <v>117</v>
      </c>
      <c r="B142" s="38" t="str">
        <f>B$6&amp;"."&amp;A142</f>
        <v>10.117</v>
      </c>
      <c r="C142" s="32" t="s">
        <v>145</v>
      </c>
      <c r="D142" s="39" t="s">
        <v>130</v>
      </c>
      <c r="E142" s="34">
        <v>1094726.1700000002</v>
      </c>
      <c r="F142" s="43">
        <v>7.0633440598351471E-2</v>
      </c>
      <c r="G142" s="41">
        <f t="shared" ref="G142" si="77">E142*F142</f>
        <v>77324.27590015583</v>
      </c>
      <c r="H142" s="135">
        <v>1094726.1700000002</v>
      </c>
      <c r="I142" s="42">
        <f t="shared" ref="I142" si="78">($F142*$I$3)*H142</f>
        <v>77324.27590015583</v>
      </c>
      <c r="J142" s="135">
        <v>1094726.1700000002</v>
      </c>
      <c r="K142" s="42">
        <f t="shared" ref="K142" si="79">$F142*$I$3*$K$3*J142</f>
        <v>77324.27590015583</v>
      </c>
      <c r="L142" s="135">
        <v>1094726.1700000002</v>
      </c>
      <c r="M142" s="42">
        <f t="shared" ref="M142" si="80">$F142*$I$3*$K$3*$M$3*L142</f>
        <v>77324.27590015583</v>
      </c>
    </row>
    <row r="143" spans="1:13" x14ac:dyDescent="0.3">
      <c r="A143" s="23"/>
      <c r="B143" s="108"/>
      <c r="C143" s="24" t="s">
        <v>146</v>
      </c>
      <c r="D143" s="27"/>
      <c r="E143" s="145"/>
      <c r="F143" s="26"/>
      <c r="G143" s="26"/>
      <c r="H143" s="146"/>
      <c r="I143" s="26"/>
      <c r="J143" s="147"/>
      <c r="K143" s="26"/>
      <c r="L143" s="147"/>
      <c r="M143" s="26"/>
    </row>
    <row r="144" spans="1:13" x14ac:dyDescent="0.3">
      <c r="A144" s="23"/>
      <c r="B144" s="102"/>
      <c r="C144" s="103" t="s">
        <v>147</v>
      </c>
      <c r="D144" s="28"/>
      <c r="E144" s="104"/>
      <c r="F144" s="29"/>
      <c r="G144" s="29"/>
      <c r="H144" s="143"/>
      <c r="I144" s="29"/>
      <c r="J144" s="138"/>
      <c r="K144" s="29"/>
      <c r="L144" s="138"/>
      <c r="M144" s="29"/>
    </row>
    <row r="145" spans="1:13" ht="27.6" x14ac:dyDescent="0.3">
      <c r="A145" s="23">
        <f>A142+1</f>
        <v>118</v>
      </c>
      <c r="B145" s="31" t="str">
        <f>B$6&amp;"."&amp;A145</f>
        <v>10.118</v>
      </c>
      <c r="C145" s="32" t="s">
        <v>148</v>
      </c>
      <c r="D145" s="33" t="s">
        <v>11</v>
      </c>
      <c r="E145" s="34">
        <v>462</v>
      </c>
      <c r="F145" s="35">
        <v>95.98363684516255</v>
      </c>
      <c r="G145" s="36">
        <f t="shared" ref="G145:G148" si="81">E145*F145</f>
        <v>44344.440222465098</v>
      </c>
      <c r="H145" s="95">
        <f t="shared" ref="H145:H148" si="82">$E145</f>
        <v>462</v>
      </c>
      <c r="I145" s="37">
        <f t="shared" ref="I145:I148" si="83">($F145*$I$3)*H145</f>
        <v>44344.440222465098</v>
      </c>
      <c r="J145" s="124">
        <f t="shared" ref="J145:J148" si="84">$E145</f>
        <v>462</v>
      </c>
      <c r="K145" s="37">
        <f t="shared" ref="K145:K148" si="85">$F145*$I$3*$K$3*J145</f>
        <v>44344.440222465098</v>
      </c>
      <c r="L145" s="124">
        <f t="shared" ref="L145:L148" si="86">$E145</f>
        <v>462</v>
      </c>
      <c r="M145" s="37">
        <f t="shared" ref="M145:M148" si="87">$F145*$I$3*$K$3*$M$3*L145</f>
        <v>44344.440222465098</v>
      </c>
    </row>
    <row r="146" spans="1:13" ht="27.6" x14ac:dyDescent="0.3">
      <c r="A146" s="23">
        <f t="shared" ref="A146:A148" si="88">A145+1</f>
        <v>119</v>
      </c>
      <c r="B146" s="31" t="str">
        <f>B$6&amp;"."&amp;A146</f>
        <v>10.119</v>
      </c>
      <c r="C146" s="32" t="s">
        <v>149</v>
      </c>
      <c r="D146" s="33" t="s">
        <v>11</v>
      </c>
      <c r="E146" s="34">
        <v>10263</v>
      </c>
      <c r="F146" s="40">
        <v>9.5983636845162543</v>
      </c>
      <c r="G146" s="41">
        <f t="shared" si="81"/>
        <v>98508.006494190311</v>
      </c>
      <c r="H146" s="95">
        <f t="shared" si="82"/>
        <v>10263</v>
      </c>
      <c r="I146" s="42">
        <f t="shared" si="83"/>
        <v>98508.006494190311</v>
      </c>
      <c r="J146" s="124">
        <f t="shared" si="84"/>
        <v>10263</v>
      </c>
      <c r="K146" s="42">
        <f t="shared" si="85"/>
        <v>98508.006494190311</v>
      </c>
      <c r="L146" s="124">
        <f t="shared" si="86"/>
        <v>10263</v>
      </c>
      <c r="M146" s="42">
        <f t="shared" si="87"/>
        <v>98508.006494190311</v>
      </c>
    </row>
    <row r="147" spans="1:13" ht="27.6" x14ac:dyDescent="0.3">
      <c r="A147" s="23">
        <f t="shared" si="88"/>
        <v>120</v>
      </c>
      <c r="B147" s="31" t="str">
        <f>B$6&amp;"."&amp;A147</f>
        <v>10.120</v>
      </c>
      <c r="C147" s="32" t="s">
        <v>150</v>
      </c>
      <c r="D147" s="33" t="s">
        <v>11</v>
      </c>
      <c r="E147" s="34">
        <v>109</v>
      </c>
      <c r="F147" s="35">
        <v>95.983636845162522</v>
      </c>
      <c r="G147" s="36">
        <f t="shared" si="81"/>
        <v>10462.216416122716</v>
      </c>
      <c r="H147" s="95">
        <f t="shared" si="82"/>
        <v>109</v>
      </c>
      <c r="I147" s="37">
        <f t="shared" si="83"/>
        <v>10462.216416122716</v>
      </c>
      <c r="J147" s="124">
        <f t="shared" si="84"/>
        <v>109</v>
      </c>
      <c r="K147" s="37">
        <f t="shared" si="85"/>
        <v>10462.216416122716</v>
      </c>
      <c r="L147" s="124">
        <f t="shared" si="86"/>
        <v>109</v>
      </c>
      <c r="M147" s="37">
        <f t="shared" si="87"/>
        <v>10462.216416122716</v>
      </c>
    </row>
    <row r="148" spans="1:13" x14ac:dyDescent="0.3">
      <c r="A148" s="23">
        <f t="shared" si="88"/>
        <v>121</v>
      </c>
      <c r="B148" s="31" t="str">
        <f>B$6&amp;"."&amp;A148</f>
        <v>10.121</v>
      </c>
      <c r="C148" s="32" t="s">
        <v>151</v>
      </c>
      <c r="D148" s="33" t="s">
        <v>11</v>
      </c>
      <c r="E148" s="34">
        <v>6214</v>
      </c>
      <c r="F148" s="40">
        <v>8.6385273160646285</v>
      </c>
      <c r="G148" s="41">
        <f t="shared" si="81"/>
        <v>53679.808742025605</v>
      </c>
      <c r="H148" s="95">
        <f t="shared" si="82"/>
        <v>6214</v>
      </c>
      <c r="I148" s="42">
        <f t="shared" si="83"/>
        <v>53679.808742025605</v>
      </c>
      <c r="J148" s="124">
        <f t="shared" si="84"/>
        <v>6214</v>
      </c>
      <c r="K148" s="42">
        <f t="shared" si="85"/>
        <v>53679.808742025605</v>
      </c>
      <c r="L148" s="124">
        <f t="shared" si="86"/>
        <v>6214</v>
      </c>
      <c r="M148" s="42">
        <f t="shared" si="87"/>
        <v>53679.808742025605</v>
      </c>
    </row>
    <row r="149" spans="1:13" x14ac:dyDescent="0.3">
      <c r="A149" s="23"/>
      <c r="B149" s="108"/>
      <c r="C149" s="24" t="s">
        <v>152</v>
      </c>
      <c r="D149" s="27"/>
      <c r="E149" s="46"/>
      <c r="F149" s="26"/>
      <c r="G149" s="26"/>
      <c r="H149" s="63"/>
      <c r="I149" s="26"/>
      <c r="J149" s="84"/>
      <c r="K149" s="26"/>
      <c r="L149" s="84"/>
      <c r="M149" s="26"/>
    </row>
    <row r="150" spans="1:13" x14ac:dyDescent="0.3">
      <c r="A150" s="23">
        <f>A148+1</f>
        <v>122</v>
      </c>
      <c r="B150" s="38" t="str">
        <f>B$6&amp;"."&amp;A150</f>
        <v>10.122</v>
      </c>
      <c r="C150" s="32" t="s">
        <v>152</v>
      </c>
      <c r="D150" s="39" t="s">
        <v>11</v>
      </c>
      <c r="E150" s="34">
        <v>1</v>
      </c>
      <c r="F150" s="42">
        <v>15000</v>
      </c>
      <c r="G150" s="42">
        <f>E150*F150</f>
        <v>15000</v>
      </c>
      <c r="H150" s="95">
        <v>0</v>
      </c>
      <c r="I150" s="42">
        <f>($F150*$I$3)*H150</f>
        <v>0</v>
      </c>
      <c r="J150" s="124">
        <v>0</v>
      </c>
      <c r="K150" s="42">
        <f>$F150*$I$3*$K$3*J150</f>
        <v>0</v>
      </c>
      <c r="L150" s="124">
        <v>0</v>
      </c>
      <c r="M150" s="42">
        <f>$F150*$I$3*$K$3*$M$3*L150</f>
        <v>0</v>
      </c>
    </row>
    <row r="151" spans="1:13" x14ac:dyDescent="0.3">
      <c r="A151" s="23"/>
      <c r="B151" s="110"/>
      <c r="C151" s="111"/>
      <c r="D151" s="255" t="s">
        <v>153</v>
      </c>
      <c r="E151" s="256"/>
      <c r="F151" s="257"/>
      <c r="G151" s="52">
        <f>SUM(G9:G150)</f>
        <v>386953.91776703252</v>
      </c>
      <c r="H151" s="136"/>
      <c r="I151" s="52">
        <f>SUM(I9:I150)</f>
        <v>635518.65117293119</v>
      </c>
      <c r="J151" s="140"/>
      <c r="K151" s="52">
        <f>SUM(K9:K150)</f>
        <v>899455.5132933897</v>
      </c>
      <c r="L151" s="140"/>
      <c r="M151" s="52">
        <f>SUM(M9:M150)</f>
        <v>793614.77792728809</v>
      </c>
    </row>
    <row r="152" spans="1:13" x14ac:dyDescent="0.3">
      <c r="A152" s="23"/>
      <c r="B152" s="53"/>
      <c r="C152" s="54"/>
      <c r="D152" s="55"/>
      <c r="E152" s="56"/>
      <c r="F152" s="57"/>
      <c r="G152" s="58"/>
      <c r="H152" s="59"/>
      <c r="I152" s="58"/>
      <c r="J152" s="60"/>
      <c r="K152" s="58"/>
      <c r="L152" s="60"/>
      <c r="M152" s="58"/>
    </row>
    <row r="153" spans="1:13" ht="27.6" x14ac:dyDescent="0.3">
      <c r="A153" s="23"/>
      <c r="B153" s="61">
        <v>20</v>
      </c>
      <c r="C153" s="24" t="s">
        <v>154</v>
      </c>
      <c r="D153" s="62"/>
      <c r="E153" s="63" t="s">
        <v>155</v>
      </c>
      <c r="F153" s="64"/>
      <c r="G153" s="65"/>
      <c r="H153" s="66"/>
      <c r="I153" s="65"/>
      <c r="J153" s="67"/>
      <c r="K153" s="65"/>
      <c r="L153" s="67"/>
      <c r="M153" s="65"/>
    </row>
    <row r="154" spans="1:13" x14ac:dyDescent="0.3">
      <c r="A154" s="23">
        <v>1</v>
      </c>
      <c r="B154" s="38" t="str">
        <f>B$153&amp;"."&amp;A154</f>
        <v>20.1</v>
      </c>
      <c r="C154" s="32" t="s">
        <v>156</v>
      </c>
      <c r="D154" s="39" t="s">
        <v>157</v>
      </c>
      <c r="E154" s="34">
        <v>3500</v>
      </c>
      <c r="F154" s="68">
        <v>69.88</v>
      </c>
      <c r="G154" s="42">
        <f>E154*F154</f>
        <v>244579.99999999997</v>
      </c>
      <c r="H154" s="95">
        <v>3500</v>
      </c>
      <c r="I154" s="42">
        <f>($F154*$I$3)*H154</f>
        <v>244579.99999999997</v>
      </c>
      <c r="J154" s="95">
        <v>3500</v>
      </c>
      <c r="K154" s="42">
        <f>$F154*$I$3*$K$3*J154</f>
        <v>244579.99999999997</v>
      </c>
      <c r="L154" s="95">
        <v>3500</v>
      </c>
      <c r="M154" s="42">
        <f>$F154*$I$3*$K$3*$M$3*L154</f>
        <v>244579.99999999997</v>
      </c>
    </row>
    <row r="155" spans="1:13" ht="27.6" x14ac:dyDescent="0.3">
      <c r="A155" s="23">
        <f t="shared" ref="A155:A157" si="89">A154+1</f>
        <v>2</v>
      </c>
      <c r="B155" s="38" t="str">
        <f>B$153&amp;"."&amp;A155</f>
        <v>20.2</v>
      </c>
      <c r="C155" s="32" t="s">
        <v>158</v>
      </c>
      <c r="D155" s="69" t="s">
        <v>159</v>
      </c>
      <c r="E155" s="34">
        <v>350</v>
      </c>
      <c r="F155" s="70">
        <v>0.15</v>
      </c>
      <c r="G155" s="42">
        <f>$F$154*$F155*E155</f>
        <v>3668.7</v>
      </c>
      <c r="H155" s="95">
        <v>350</v>
      </c>
      <c r="I155" s="42">
        <f>($F$154*$F155*H155)*I3</f>
        <v>3668.7</v>
      </c>
      <c r="J155" s="95">
        <v>350</v>
      </c>
      <c r="K155" s="42">
        <f>($F$154*$F155*J155)*K$3*K$3</f>
        <v>3668.7</v>
      </c>
      <c r="L155" s="95">
        <v>350</v>
      </c>
      <c r="M155" s="42">
        <f>($F$154*$F155*L155)*M$3*M$3*M$3</f>
        <v>3668.7</v>
      </c>
    </row>
    <row r="156" spans="1:13" x14ac:dyDescent="0.3">
      <c r="A156" s="23">
        <f t="shared" si="89"/>
        <v>3</v>
      </c>
      <c r="B156" s="38" t="str">
        <f>B$153&amp;"."&amp;A156</f>
        <v>20.3</v>
      </c>
      <c r="C156" s="32" t="s">
        <v>160</v>
      </c>
      <c r="D156" s="69" t="s">
        <v>159</v>
      </c>
      <c r="E156" s="34">
        <v>70</v>
      </c>
      <c r="F156" s="70">
        <v>0.25</v>
      </c>
      <c r="G156" s="42">
        <f>$F$154*$F156*E156</f>
        <v>1222.8999999999999</v>
      </c>
      <c r="H156" s="95">
        <v>70</v>
      </c>
      <c r="I156" s="42">
        <f>($F$154*$F156*H156)*I$3</f>
        <v>1222.8999999999999</v>
      </c>
      <c r="J156" s="95">
        <v>70</v>
      </c>
      <c r="K156" s="42">
        <f>($F$154*$F156*J156)*K$3*K$3</f>
        <v>1222.8999999999999</v>
      </c>
      <c r="L156" s="95">
        <v>70</v>
      </c>
      <c r="M156" s="42">
        <f>($F$154*$F156*L156)*M$3*M$3*M$3</f>
        <v>1222.8999999999999</v>
      </c>
    </row>
    <row r="157" spans="1:13" x14ac:dyDescent="0.3">
      <c r="A157" s="23">
        <f t="shared" si="89"/>
        <v>4</v>
      </c>
      <c r="B157" s="38" t="str">
        <f>B$153&amp;"."&amp;A157</f>
        <v>20.4</v>
      </c>
      <c r="C157" s="32" t="s">
        <v>161</v>
      </c>
      <c r="D157" s="69" t="s">
        <v>159</v>
      </c>
      <c r="E157" s="34">
        <v>70</v>
      </c>
      <c r="F157" s="70">
        <v>0.35</v>
      </c>
      <c r="G157" s="42">
        <f>$F$154*$F157*E157</f>
        <v>1712.06</v>
      </c>
      <c r="H157" s="95">
        <v>70</v>
      </c>
      <c r="I157" s="42">
        <f>($F$154*$F157*H157)*I$3</f>
        <v>1712.06</v>
      </c>
      <c r="J157" s="95">
        <v>70</v>
      </c>
      <c r="K157" s="42">
        <f>($F$154*$F157*J157)*K$3*K$3</f>
        <v>1712.06</v>
      </c>
      <c r="L157" s="95">
        <v>70</v>
      </c>
      <c r="M157" s="42">
        <f>($F$154*$F157*L157)*M$3*M$3*M$3</f>
        <v>1712.06</v>
      </c>
    </row>
    <row r="158" spans="1:13" x14ac:dyDescent="0.3">
      <c r="A158" s="23"/>
      <c r="B158" s="61">
        <v>30</v>
      </c>
      <c r="C158" s="24" t="s">
        <v>162</v>
      </c>
      <c r="D158" s="62"/>
      <c r="E158" s="46"/>
      <c r="F158" s="64"/>
      <c r="G158" s="65"/>
      <c r="H158" s="63"/>
      <c r="I158" s="65"/>
      <c r="J158" s="84"/>
      <c r="K158" s="65"/>
      <c r="L158" s="84"/>
      <c r="M158" s="65"/>
    </row>
    <row r="159" spans="1:13" x14ac:dyDescent="0.3">
      <c r="A159" s="23">
        <v>1</v>
      </c>
      <c r="B159" s="38" t="str">
        <f>B$158&amp;"."&amp;A159</f>
        <v>30.1</v>
      </c>
      <c r="C159" s="32" t="s">
        <v>156</v>
      </c>
      <c r="D159" s="39" t="s">
        <v>157</v>
      </c>
      <c r="E159" s="34">
        <v>700</v>
      </c>
      <c r="F159" s="71">
        <v>83.56</v>
      </c>
      <c r="G159" s="42">
        <f>E159*F159</f>
        <v>58492</v>
      </c>
      <c r="H159" s="95">
        <v>700</v>
      </c>
      <c r="I159" s="42">
        <f>($F159*$I$3)*H159</f>
        <v>58492</v>
      </c>
      <c r="J159" s="95">
        <v>700</v>
      </c>
      <c r="K159" s="42">
        <f>$F159*$I$3*$K$3*J159</f>
        <v>58492</v>
      </c>
      <c r="L159" s="95">
        <v>700</v>
      </c>
      <c r="M159" s="42">
        <f>$F159*$I$3*$K$3*$M$3*L159</f>
        <v>58492</v>
      </c>
    </row>
    <row r="160" spans="1:13" ht="27.6" x14ac:dyDescent="0.3">
      <c r="A160" s="23">
        <f t="shared" ref="A160:A162" si="90">A159+1</f>
        <v>2</v>
      </c>
      <c r="B160" s="38" t="str">
        <f>B$158&amp;"."&amp;A160</f>
        <v>30.2</v>
      </c>
      <c r="C160" s="32" t="s">
        <v>163</v>
      </c>
      <c r="D160" s="69" t="s">
        <v>159</v>
      </c>
      <c r="E160" s="34">
        <v>60</v>
      </c>
      <c r="F160" s="70">
        <v>0.15</v>
      </c>
      <c r="G160" s="42">
        <f>$F$159*$F160*E160</f>
        <v>752.04000000000008</v>
      </c>
      <c r="H160" s="95">
        <v>60</v>
      </c>
      <c r="I160" s="42">
        <f>($F$159*$F160*H160)*I$3</f>
        <v>752.04000000000008</v>
      </c>
      <c r="J160" s="95">
        <v>60</v>
      </c>
      <c r="K160" s="42">
        <f>($F$159*$F160*J160)*K$3*K$3</f>
        <v>752.04000000000008</v>
      </c>
      <c r="L160" s="95">
        <v>60</v>
      </c>
      <c r="M160" s="42">
        <f>($F$159*$F160*L160)*M$3*M$3*M$3</f>
        <v>752.04000000000008</v>
      </c>
    </row>
    <row r="161" spans="1:13" x14ac:dyDescent="0.3">
      <c r="A161" s="23">
        <f t="shared" si="90"/>
        <v>3</v>
      </c>
      <c r="B161" s="38" t="str">
        <f>B$158&amp;"."&amp;A161</f>
        <v>30.3</v>
      </c>
      <c r="C161" s="32" t="s">
        <v>164</v>
      </c>
      <c r="D161" s="69" t="s">
        <v>159</v>
      </c>
      <c r="E161" s="34">
        <v>20</v>
      </c>
      <c r="F161" s="70">
        <v>0.25</v>
      </c>
      <c r="G161" s="42">
        <f t="shared" ref="G161:G162" si="91">$F$159*$F161*E161</f>
        <v>417.8</v>
      </c>
      <c r="H161" s="95">
        <v>20</v>
      </c>
      <c r="I161" s="42">
        <f>($F$159*$F161*H161)*I$3</f>
        <v>417.8</v>
      </c>
      <c r="J161" s="95">
        <v>20</v>
      </c>
      <c r="K161" s="42">
        <f>($F$159*$F161*J161)*K$3*K$3</f>
        <v>417.8</v>
      </c>
      <c r="L161" s="95">
        <v>20</v>
      </c>
      <c r="M161" s="42">
        <f>($F$159*$F161*L161)*M$3*M$3*M$3</f>
        <v>417.8</v>
      </c>
    </row>
    <row r="162" spans="1:13" x14ac:dyDescent="0.3">
      <c r="A162" s="23">
        <f t="shared" si="90"/>
        <v>4</v>
      </c>
      <c r="B162" s="38" t="str">
        <f>B$158&amp;"."&amp;A162</f>
        <v>30.4</v>
      </c>
      <c r="C162" s="32" t="s">
        <v>165</v>
      </c>
      <c r="D162" s="69" t="s">
        <v>159</v>
      </c>
      <c r="E162" s="72">
        <v>20</v>
      </c>
      <c r="F162" s="70">
        <v>0.35</v>
      </c>
      <c r="G162" s="42">
        <f t="shared" si="91"/>
        <v>584.91999999999996</v>
      </c>
      <c r="H162" s="137">
        <v>20</v>
      </c>
      <c r="I162" s="42">
        <f>($F$159*$F162*H162)*I$3</f>
        <v>584.91999999999996</v>
      </c>
      <c r="J162" s="137">
        <v>20</v>
      </c>
      <c r="K162" s="42">
        <f>($F$159*$F162*J162)*K$3*K$3</f>
        <v>584.91999999999996</v>
      </c>
      <c r="L162" s="137">
        <v>20</v>
      </c>
      <c r="M162" s="42">
        <f>($F$159*$F162*L162)*M$3*M$3*M$3</f>
        <v>584.91999999999996</v>
      </c>
    </row>
    <row r="163" spans="1:13" x14ac:dyDescent="0.3">
      <c r="A163" s="23"/>
      <c r="B163" s="61">
        <v>45</v>
      </c>
      <c r="C163" s="144" t="s">
        <v>166</v>
      </c>
      <c r="D163" s="27"/>
      <c r="E163" s="115" t="s">
        <v>167</v>
      </c>
      <c r="F163" s="149" t="s">
        <v>168</v>
      </c>
      <c r="G163" s="26"/>
      <c r="H163" s="63"/>
      <c r="I163" s="26"/>
      <c r="J163" s="84"/>
      <c r="K163" s="26"/>
      <c r="L163" s="84"/>
      <c r="M163" s="26"/>
    </row>
    <row r="164" spans="1:13" x14ac:dyDescent="0.3">
      <c r="A164" s="23">
        <f t="shared" ref="A164:A173" si="92">A163+1</f>
        <v>1</v>
      </c>
      <c r="B164" s="38" t="str">
        <f t="shared" ref="B164:B173" si="93">B$163&amp;"."&amp;A164</f>
        <v>45.1</v>
      </c>
      <c r="C164" s="44" t="s">
        <v>169</v>
      </c>
      <c r="D164" s="69" t="s">
        <v>159</v>
      </c>
      <c r="E164" s="37">
        <v>20777.873875000001</v>
      </c>
      <c r="F164" s="73">
        <v>0.6</v>
      </c>
      <c r="G164" s="42">
        <f>E164*(100%-F164)</f>
        <v>8311.1495500000001</v>
      </c>
      <c r="H164" s="95"/>
      <c r="I164" s="42">
        <f>G164*$I$3</f>
        <v>8311.1495500000001</v>
      </c>
      <c r="J164" s="124"/>
      <c r="K164" s="42">
        <f>I164*$K$3</f>
        <v>8311.1495500000001</v>
      </c>
      <c r="L164" s="124"/>
      <c r="M164" s="42">
        <f>K164*$M$3</f>
        <v>8311.1495500000001</v>
      </c>
    </row>
    <row r="165" spans="1:13" x14ac:dyDescent="0.3">
      <c r="A165" s="23">
        <f>A164+1</f>
        <v>2</v>
      </c>
      <c r="B165" s="38" t="str">
        <f t="shared" si="93"/>
        <v>45.2</v>
      </c>
      <c r="C165" s="44" t="s">
        <v>170</v>
      </c>
      <c r="D165" s="69" t="s">
        <v>159</v>
      </c>
      <c r="E165" s="37">
        <v>4406.9684687500003</v>
      </c>
      <c r="F165" s="73">
        <v>0.56000000000000005</v>
      </c>
      <c r="G165" s="42">
        <f t="shared" ref="G165:G173" si="94">E165*(100%-F165)</f>
        <v>1939.0661262499998</v>
      </c>
      <c r="H165" s="95"/>
      <c r="I165" s="42">
        <f t="shared" ref="I165:I173" si="95">G165*$I$3</f>
        <v>1939.0661262499998</v>
      </c>
      <c r="J165" s="124"/>
      <c r="K165" s="42">
        <f t="shared" ref="K165:K173" si="96">I165*$K$3</f>
        <v>1939.0661262499998</v>
      </c>
      <c r="L165" s="124"/>
      <c r="M165" s="42">
        <f t="shared" ref="M165:M173" si="97">K165*$M$3</f>
        <v>1939.0661262499998</v>
      </c>
    </row>
    <row r="166" spans="1:13" x14ac:dyDescent="0.3">
      <c r="A166" s="23">
        <f t="shared" si="92"/>
        <v>3</v>
      </c>
      <c r="B166" s="38" t="str">
        <f t="shared" si="93"/>
        <v>45.3</v>
      </c>
      <c r="C166" s="44" t="s">
        <v>171</v>
      </c>
      <c r="D166" s="69" t="s">
        <v>159</v>
      </c>
      <c r="E166" s="37">
        <v>4406.9684687500003</v>
      </c>
      <c r="F166" s="73">
        <v>0.5</v>
      </c>
      <c r="G166" s="42">
        <f t="shared" si="94"/>
        <v>2203.4842343750001</v>
      </c>
      <c r="H166" s="95"/>
      <c r="I166" s="42">
        <f t="shared" si="95"/>
        <v>2203.4842343750001</v>
      </c>
      <c r="J166" s="124"/>
      <c r="K166" s="42">
        <f t="shared" si="96"/>
        <v>2203.4842343750001</v>
      </c>
      <c r="L166" s="124"/>
      <c r="M166" s="42">
        <f t="shared" si="97"/>
        <v>2203.4842343750001</v>
      </c>
    </row>
    <row r="167" spans="1:13" ht="27.6" x14ac:dyDescent="0.3">
      <c r="A167" s="23">
        <f t="shared" si="92"/>
        <v>4</v>
      </c>
      <c r="B167" s="38" t="str">
        <f t="shared" si="93"/>
        <v>45.4</v>
      </c>
      <c r="C167" s="44" t="s">
        <v>172</v>
      </c>
      <c r="D167" s="69" t="s">
        <v>159</v>
      </c>
      <c r="E167" s="37">
        <v>19727.873875000001</v>
      </c>
      <c r="F167" s="73">
        <v>0.56000000000000005</v>
      </c>
      <c r="G167" s="42">
        <f t="shared" si="94"/>
        <v>8680.2645049999992</v>
      </c>
      <c r="H167" s="95"/>
      <c r="I167" s="42">
        <f t="shared" si="95"/>
        <v>8680.2645049999992</v>
      </c>
      <c r="J167" s="124"/>
      <c r="K167" s="42">
        <f t="shared" si="96"/>
        <v>8680.2645049999992</v>
      </c>
      <c r="L167" s="124"/>
      <c r="M167" s="42">
        <f t="shared" si="97"/>
        <v>8680.2645049999992</v>
      </c>
    </row>
    <row r="168" spans="1:13" ht="27.6" x14ac:dyDescent="0.3">
      <c r="A168" s="30">
        <f t="shared" si="92"/>
        <v>5</v>
      </c>
      <c r="B168" s="31" t="str">
        <f t="shared" si="93"/>
        <v>45.5</v>
      </c>
      <c r="C168" s="44" t="s">
        <v>173</v>
      </c>
      <c r="D168" s="74" t="s">
        <v>159</v>
      </c>
      <c r="E168" s="37">
        <v>5000</v>
      </c>
      <c r="F168" s="75">
        <v>0.28000000000000003</v>
      </c>
      <c r="G168" s="37">
        <f t="shared" si="94"/>
        <v>3600</v>
      </c>
      <c r="H168" s="95"/>
      <c r="I168" s="37">
        <f t="shared" si="95"/>
        <v>3600</v>
      </c>
      <c r="J168" s="95"/>
      <c r="K168" s="37">
        <f t="shared" si="96"/>
        <v>3600</v>
      </c>
      <c r="L168" s="95"/>
      <c r="M168" s="37">
        <f t="shared" si="97"/>
        <v>3600</v>
      </c>
    </row>
    <row r="169" spans="1:13" ht="27.6" x14ac:dyDescent="0.3">
      <c r="A169" s="30">
        <f t="shared" si="92"/>
        <v>6</v>
      </c>
      <c r="B169" s="31" t="str">
        <f t="shared" si="93"/>
        <v>45.6</v>
      </c>
      <c r="C169" s="44" t="s">
        <v>174</v>
      </c>
      <c r="D169" s="74" t="s">
        <v>159</v>
      </c>
      <c r="E169" s="37">
        <v>32691.810812499996</v>
      </c>
      <c r="F169" s="75">
        <v>0.49</v>
      </c>
      <c r="G169" s="37">
        <f t="shared" si="94"/>
        <v>16672.823514374999</v>
      </c>
      <c r="H169" s="95"/>
      <c r="I169" s="37">
        <f t="shared" si="95"/>
        <v>16672.823514374999</v>
      </c>
      <c r="J169" s="95"/>
      <c r="K169" s="37">
        <f t="shared" si="96"/>
        <v>16672.823514374999</v>
      </c>
      <c r="L169" s="95"/>
      <c r="M169" s="37">
        <f t="shared" si="97"/>
        <v>16672.823514374999</v>
      </c>
    </row>
    <row r="170" spans="1:13" x14ac:dyDescent="0.3">
      <c r="A170" s="23">
        <f t="shared" si="92"/>
        <v>7</v>
      </c>
      <c r="B170" s="38" t="str">
        <f t="shared" si="93"/>
        <v>45.7</v>
      </c>
      <c r="C170" s="44" t="s">
        <v>175</v>
      </c>
      <c r="D170" s="69" t="s">
        <v>159</v>
      </c>
      <c r="E170" s="37">
        <v>8813.9369375000006</v>
      </c>
      <c r="F170" s="73">
        <v>0.28000000000000003</v>
      </c>
      <c r="G170" s="42">
        <f t="shared" si="94"/>
        <v>6346.0345950000001</v>
      </c>
      <c r="H170" s="95"/>
      <c r="I170" s="42">
        <f t="shared" si="95"/>
        <v>6346.0345950000001</v>
      </c>
      <c r="J170" s="124"/>
      <c r="K170" s="42">
        <f t="shared" si="96"/>
        <v>6346.0345950000001</v>
      </c>
      <c r="L170" s="124"/>
      <c r="M170" s="42">
        <f t="shared" si="97"/>
        <v>6346.0345950000001</v>
      </c>
    </row>
    <row r="171" spans="1:13" x14ac:dyDescent="0.3">
      <c r="A171" s="30">
        <f t="shared" si="92"/>
        <v>8</v>
      </c>
      <c r="B171" s="31" t="str">
        <f t="shared" si="93"/>
        <v>45.8</v>
      </c>
      <c r="C171" s="44" t="s">
        <v>176</v>
      </c>
      <c r="D171" s="74" t="s">
        <v>159</v>
      </c>
      <c r="E171" s="37">
        <v>8813.9369375000006</v>
      </c>
      <c r="F171" s="75">
        <v>0.25</v>
      </c>
      <c r="G171" s="37">
        <f t="shared" si="94"/>
        <v>6610.452703125</v>
      </c>
      <c r="H171" s="95"/>
      <c r="I171" s="37">
        <f t="shared" si="95"/>
        <v>6610.452703125</v>
      </c>
      <c r="J171" s="95"/>
      <c r="K171" s="37">
        <f t="shared" si="96"/>
        <v>6610.452703125</v>
      </c>
      <c r="L171" s="95"/>
      <c r="M171" s="37">
        <f t="shared" si="97"/>
        <v>6610.452703125</v>
      </c>
    </row>
    <row r="172" spans="1:13" x14ac:dyDescent="0.3">
      <c r="A172" s="23">
        <f t="shared" si="92"/>
        <v>9</v>
      </c>
      <c r="B172" s="38" t="str">
        <f t="shared" si="93"/>
        <v>45.9</v>
      </c>
      <c r="C172" s="44" t="s">
        <v>177</v>
      </c>
      <c r="D172" s="69" t="s">
        <v>159</v>
      </c>
      <c r="E172" s="37">
        <v>210000</v>
      </c>
      <c r="F172" s="73">
        <v>0.33</v>
      </c>
      <c r="G172" s="42">
        <f t="shared" si="94"/>
        <v>140699.99999999997</v>
      </c>
      <c r="H172" s="95"/>
      <c r="I172" s="42">
        <f t="shared" si="95"/>
        <v>140699.99999999997</v>
      </c>
      <c r="J172" s="124"/>
      <c r="K172" s="42">
        <f t="shared" si="96"/>
        <v>140699.99999999997</v>
      </c>
      <c r="L172" s="124"/>
      <c r="M172" s="42">
        <f t="shared" si="97"/>
        <v>140699.99999999997</v>
      </c>
    </row>
    <row r="173" spans="1:13" x14ac:dyDescent="0.3">
      <c r="A173" s="30">
        <f t="shared" si="92"/>
        <v>10</v>
      </c>
      <c r="B173" s="31" t="str">
        <f t="shared" si="93"/>
        <v>45.10</v>
      </c>
      <c r="C173" s="44" t="s">
        <v>178</v>
      </c>
      <c r="D173" s="74" t="s">
        <v>159</v>
      </c>
      <c r="E173" s="37">
        <v>30000</v>
      </c>
      <c r="F173" s="75">
        <v>0.05</v>
      </c>
      <c r="G173" s="37">
        <f t="shared" si="94"/>
        <v>28500</v>
      </c>
      <c r="H173" s="95"/>
      <c r="I173" s="37">
        <f t="shared" si="95"/>
        <v>28500</v>
      </c>
      <c r="J173" s="95"/>
      <c r="K173" s="37">
        <f t="shared" si="96"/>
        <v>28500</v>
      </c>
      <c r="L173" s="95"/>
      <c r="M173" s="37">
        <f t="shared" si="97"/>
        <v>28500</v>
      </c>
    </row>
    <row r="174" spans="1:13" x14ac:dyDescent="0.3">
      <c r="A174" s="23"/>
      <c r="B174" s="76"/>
      <c r="C174" s="106" t="s">
        <v>179</v>
      </c>
      <c r="D174" s="69"/>
      <c r="E174" s="37">
        <f>SUM(E164:E173)</f>
        <v>344639.36937500001</v>
      </c>
      <c r="F174" s="58"/>
      <c r="G174" s="58">
        <f>SUM(G164:G173)</f>
        <v>223563.27522812499</v>
      </c>
      <c r="H174" s="95"/>
      <c r="I174" s="58">
        <f>SUM(I164:I173)</f>
        <v>223563.27522812499</v>
      </c>
      <c r="J174" s="124"/>
      <c r="K174" s="58">
        <f>SUM(K164:K173)</f>
        <v>223563.27522812499</v>
      </c>
      <c r="L174" s="124"/>
      <c r="M174" s="58">
        <f>SUM(M164:M173)</f>
        <v>223563.27522812499</v>
      </c>
    </row>
    <row r="175" spans="1:13" x14ac:dyDescent="0.3">
      <c r="A175" s="23"/>
      <c r="B175" s="150"/>
      <c r="C175" s="118"/>
      <c r="D175" s="258"/>
      <c r="E175" s="259"/>
      <c r="F175" s="260"/>
      <c r="G175" s="77">
        <f>SUM(G154:G173)</f>
        <v>534993.69522812485</v>
      </c>
      <c r="H175" s="120"/>
      <c r="I175" s="77">
        <f>SUM(I154:I173)</f>
        <v>534993.69522812485</v>
      </c>
      <c r="J175" s="122"/>
      <c r="K175" s="77">
        <f>SUM(K154:K173)</f>
        <v>534993.69522812485</v>
      </c>
      <c r="L175" s="122"/>
      <c r="M175" s="77">
        <f>SUM(M154:M173)</f>
        <v>534993.69522812485</v>
      </c>
    </row>
    <row r="176" spans="1:13" x14ac:dyDescent="0.3">
      <c r="A176" s="23"/>
      <c r="B176" s="53"/>
      <c r="C176" s="54"/>
      <c r="D176" s="151"/>
      <c r="E176" s="56"/>
      <c r="F176" s="57"/>
      <c r="G176" s="58"/>
      <c r="H176" s="59"/>
      <c r="I176" s="58"/>
      <c r="J176" s="60"/>
      <c r="K176" s="58"/>
      <c r="L176" s="60"/>
      <c r="M176" s="58"/>
    </row>
    <row r="177" spans="1:13" x14ac:dyDescent="0.3">
      <c r="A177" s="23"/>
      <c r="B177" s="112" t="s">
        <v>180</v>
      </c>
      <c r="C177" s="113" t="s">
        <v>181</v>
      </c>
      <c r="D177" s="152"/>
      <c r="E177" s="153"/>
      <c r="F177" s="78"/>
      <c r="G177" s="78"/>
      <c r="H177" s="154"/>
      <c r="I177" s="78"/>
      <c r="J177" s="155"/>
      <c r="K177" s="78"/>
      <c r="L177" s="155"/>
      <c r="M177" s="78"/>
    </row>
    <row r="178" spans="1:13" x14ac:dyDescent="0.3">
      <c r="A178" s="23">
        <f t="shared" ref="A178:A196" si="98">A177+1</f>
        <v>1</v>
      </c>
      <c r="B178" s="38" t="str">
        <f>B$177&amp;"."&amp;A178</f>
        <v>60.1</v>
      </c>
      <c r="C178" s="32" t="s">
        <v>182</v>
      </c>
      <c r="D178" s="39" t="s">
        <v>130</v>
      </c>
      <c r="E178" s="34">
        <f>0.1*E142</f>
        <v>109472.61700000003</v>
      </c>
      <c r="F178" s="43">
        <v>0.54000639404157458</v>
      </c>
      <c r="G178" s="41">
        <f t="shared" ref="G178" si="99">E178*F178</f>
        <v>59115.913152464389</v>
      </c>
      <c r="H178" s="135">
        <f>0.1*H142</f>
        <v>109472.61700000003</v>
      </c>
      <c r="I178" s="42">
        <f>($F178*$I$3)*H178</f>
        <v>59115.913152464389</v>
      </c>
      <c r="J178" s="135">
        <f>0.1*J142</f>
        <v>109472.61700000003</v>
      </c>
      <c r="K178" s="42">
        <f>$F178*$I$3*$K$3*J178</f>
        <v>59115.913152464389</v>
      </c>
      <c r="L178" s="135">
        <f>0.1*L142</f>
        <v>109472.61700000003</v>
      </c>
      <c r="M178" s="42">
        <f>$F178*$I$3*$K$3*$M$3*L178</f>
        <v>59115.913152464389</v>
      </c>
    </row>
    <row r="179" spans="1:13" x14ac:dyDescent="0.3">
      <c r="A179" s="79"/>
      <c r="B179" s="114">
        <v>65</v>
      </c>
      <c r="C179" s="24" t="s">
        <v>183</v>
      </c>
      <c r="D179" s="80"/>
      <c r="E179" s="115"/>
      <c r="F179" s="156"/>
      <c r="G179" s="81"/>
      <c r="H179" s="63"/>
      <c r="I179" s="81"/>
      <c r="J179" s="94"/>
      <c r="K179" s="81"/>
      <c r="L179" s="94"/>
      <c r="M179" s="81"/>
    </row>
    <row r="180" spans="1:13" x14ac:dyDescent="0.3">
      <c r="A180" s="23">
        <f t="shared" si="98"/>
        <v>1</v>
      </c>
      <c r="B180" s="38" t="str">
        <f>B$179&amp;"."&amp;A180</f>
        <v>65.1</v>
      </c>
      <c r="C180" s="82" t="s">
        <v>184</v>
      </c>
      <c r="D180" s="48" t="s">
        <v>11</v>
      </c>
      <c r="E180" s="33">
        <v>15</v>
      </c>
      <c r="F180" s="43">
        <v>29.602044326527622</v>
      </c>
      <c r="G180" s="41">
        <f>E180*F180</f>
        <v>444.03066489791433</v>
      </c>
      <c r="H180" s="95"/>
      <c r="I180" s="42">
        <f>($F180*$I$3)*H180</f>
        <v>0</v>
      </c>
      <c r="J180" s="124"/>
      <c r="K180" s="42">
        <f>$F180*$I$3*$K$3*J180</f>
        <v>0</v>
      </c>
      <c r="L180" s="124"/>
      <c r="M180" s="42">
        <f>$F180*$I$3*$K$3*$M$3*L180</f>
        <v>0</v>
      </c>
    </row>
    <row r="181" spans="1:13" x14ac:dyDescent="0.3">
      <c r="A181" s="23"/>
      <c r="B181" s="61" t="s">
        <v>185</v>
      </c>
      <c r="C181" s="83" t="s">
        <v>186</v>
      </c>
      <c r="D181" s="27"/>
      <c r="E181" s="63"/>
      <c r="F181" s="26"/>
      <c r="G181" s="26"/>
      <c r="H181" s="63"/>
      <c r="I181" s="26"/>
      <c r="J181" s="84"/>
      <c r="K181" s="26"/>
      <c r="L181" s="84"/>
      <c r="M181" s="85"/>
    </row>
    <row r="182" spans="1:13" x14ac:dyDescent="0.3">
      <c r="A182" s="23">
        <f t="shared" si="98"/>
        <v>1</v>
      </c>
      <c r="B182" s="38" t="str">
        <f t="shared" ref="B182:B187" si="100">B$181&amp;"."&amp;A182</f>
        <v>70.1</v>
      </c>
      <c r="C182" s="82" t="s">
        <v>187</v>
      </c>
      <c r="D182" s="48" t="s">
        <v>11</v>
      </c>
      <c r="E182" s="33"/>
      <c r="F182" s="43">
        <v>81.000005583899409</v>
      </c>
      <c r="G182" s="41">
        <f>E182*F182</f>
        <v>0</v>
      </c>
      <c r="H182" s="33">
        <v>20</v>
      </c>
      <c r="I182" s="42">
        <f>($F182*$I$3)*H182</f>
        <v>1620.0001116779881</v>
      </c>
      <c r="J182" s="124">
        <v>1</v>
      </c>
      <c r="K182" s="42">
        <f t="shared" ref="K182:K187" si="101">$F182*$I$3*$K$3*J182</f>
        <v>81.000005583899409</v>
      </c>
      <c r="L182" s="124">
        <v>1</v>
      </c>
      <c r="M182" s="42">
        <f t="shared" ref="M182:M187" si="102">$F182*$I$3*$K$3*$M$3*L182</f>
        <v>81.000005583899409</v>
      </c>
    </row>
    <row r="183" spans="1:13" x14ac:dyDescent="0.3">
      <c r="A183" s="23">
        <f t="shared" si="98"/>
        <v>2</v>
      </c>
      <c r="B183" s="38" t="str">
        <f t="shared" si="100"/>
        <v>70.2</v>
      </c>
      <c r="C183" s="82" t="s">
        <v>188</v>
      </c>
      <c r="D183" s="48" t="s">
        <v>11</v>
      </c>
      <c r="E183" s="33"/>
      <c r="F183" s="43">
        <v>81.000005583899409</v>
      </c>
      <c r="G183" s="41">
        <f>E183*F183</f>
        <v>0</v>
      </c>
      <c r="H183" s="33">
        <v>10</v>
      </c>
      <c r="I183" s="42">
        <f>($F183*$I$3)*H183</f>
        <v>810.00005583899406</v>
      </c>
      <c r="J183" s="124">
        <v>1</v>
      </c>
      <c r="K183" s="42">
        <f t="shared" si="101"/>
        <v>81.000005583899409</v>
      </c>
      <c r="L183" s="124">
        <v>1</v>
      </c>
      <c r="M183" s="42">
        <f t="shared" si="102"/>
        <v>81.000005583899409</v>
      </c>
    </row>
    <row r="184" spans="1:13" x14ac:dyDescent="0.3">
      <c r="A184" s="23">
        <f t="shared" si="98"/>
        <v>3</v>
      </c>
      <c r="B184" s="38" t="str">
        <f t="shared" si="100"/>
        <v>70.3</v>
      </c>
      <c r="C184" s="82" t="s">
        <v>189</v>
      </c>
      <c r="D184" s="48" t="s">
        <v>11</v>
      </c>
      <c r="E184" s="33"/>
      <c r="F184" s="43">
        <v>81.000005583899409</v>
      </c>
      <c r="G184" s="41">
        <f>E184*F184</f>
        <v>0</v>
      </c>
      <c r="H184" s="33">
        <v>16</v>
      </c>
      <c r="I184" s="42">
        <f>($F184*$I$3)*H184</f>
        <v>1296.0000893423905</v>
      </c>
      <c r="J184" s="124">
        <v>1</v>
      </c>
      <c r="K184" s="42">
        <f t="shared" si="101"/>
        <v>81.000005583899409</v>
      </c>
      <c r="L184" s="124">
        <v>1</v>
      </c>
      <c r="M184" s="42">
        <f t="shared" si="102"/>
        <v>81.000005583899409</v>
      </c>
    </row>
    <row r="185" spans="1:13" x14ac:dyDescent="0.3">
      <c r="A185" s="23">
        <f t="shared" si="98"/>
        <v>4</v>
      </c>
      <c r="B185" s="38" t="str">
        <f t="shared" si="100"/>
        <v>70.4</v>
      </c>
      <c r="C185" s="82" t="s">
        <v>190</v>
      </c>
      <c r="D185" s="48" t="s">
        <v>11</v>
      </c>
      <c r="E185" s="33"/>
      <c r="F185" s="43">
        <v>81.000005583899409</v>
      </c>
      <c r="G185" s="41">
        <f>E185*F185</f>
        <v>0</v>
      </c>
      <c r="H185" s="33">
        <v>25</v>
      </c>
      <c r="I185" s="42">
        <f>($F185*$I$3)*H185</f>
        <v>2025.0001395974853</v>
      </c>
      <c r="J185" s="124">
        <v>1</v>
      </c>
      <c r="K185" s="42">
        <f t="shared" si="101"/>
        <v>81.000005583899409</v>
      </c>
      <c r="L185" s="124">
        <v>1</v>
      </c>
      <c r="M185" s="42">
        <f t="shared" si="102"/>
        <v>81.000005583899409</v>
      </c>
    </row>
    <row r="186" spans="1:13" x14ac:dyDescent="0.3">
      <c r="A186" s="23">
        <f t="shared" si="98"/>
        <v>5</v>
      </c>
      <c r="B186" s="38" t="str">
        <f t="shared" si="100"/>
        <v>70.5</v>
      </c>
      <c r="C186" s="82" t="s">
        <v>191</v>
      </c>
      <c r="D186" s="48" t="s">
        <v>11</v>
      </c>
      <c r="E186" s="33">
        <v>15</v>
      </c>
      <c r="F186" s="43">
        <v>55.838994046915474</v>
      </c>
      <c r="G186" s="41">
        <f>E186*F186</f>
        <v>837.58491070373213</v>
      </c>
      <c r="H186" s="95">
        <v>1</v>
      </c>
      <c r="I186" s="42">
        <f>($F186*$I$3)*H186</f>
        <v>55.838994046915474</v>
      </c>
      <c r="J186" s="124">
        <v>1</v>
      </c>
      <c r="K186" s="42">
        <f>$F186*$I$3*$K$3*J186</f>
        <v>55.838994046915474</v>
      </c>
      <c r="L186" s="124">
        <v>1</v>
      </c>
      <c r="M186" s="42">
        <f>$F186*$I$3*$K$3*$M$3*L186</f>
        <v>55.838994046915474</v>
      </c>
    </row>
    <row r="187" spans="1:13" x14ac:dyDescent="0.3">
      <c r="A187" s="23">
        <f t="shared" si="98"/>
        <v>6</v>
      </c>
      <c r="B187" s="38" t="str">
        <f t="shared" si="100"/>
        <v>70.6</v>
      </c>
      <c r="C187" s="32" t="s">
        <v>192</v>
      </c>
      <c r="D187" s="48" t="s">
        <v>11</v>
      </c>
      <c r="E187" s="33">
        <v>25</v>
      </c>
      <c r="F187" s="43">
        <v>55.838994046915474</v>
      </c>
      <c r="G187" s="41">
        <f t="shared" ref="G187" si="103">E187*F187</f>
        <v>1395.9748511728869</v>
      </c>
      <c r="H187" s="95">
        <v>1</v>
      </c>
      <c r="I187" s="42">
        <f t="shared" ref="I187" si="104">($F187*$I$3)*H187</f>
        <v>55.838994046915474</v>
      </c>
      <c r="J187" s="124">
        <v>1</v>
      </c>
      <c r="K187" s="42">
        <f t="shared" si="101"/>
        <v>55.838994046915474</v>
      </c>
      <c r="L187" s="124">
        <v>1</v>
      </c>
      <c r="M187" s="42">
        <f t="shared" si="102"/>
        <v>55.838994046915474</v>
      </c>
    </row>
    <row r="188" spans="1:13" x14ac:dyDescent="0.3">
      <c r="A188" s="23"/>
      <c r="B188" s="61" t="s">
        <v>193</v>
      </c>
      <c r="C188" s="24" t="s">
        <v>194</v>
      </c>
      <c r="D188" s="27"/>
      <c r="E188" s="63"/>
      <c r="F188" s="26"/>
      <c r="G188" s="26"/>
      <c r="H188" s="63"/>
      <c r="I188" s="26"/>
      <c r="J188" s="84"/>
      <c r="K188" s="26"/>
      <c r="L188" s="84"/>
      <c r="M188" s="26"/>
    </row>
    <row r="189" spans="1:13" x14ac:dyDescent="0.3">
      <c r="A189" s="23">
        <f t="shared" si="98"/>
        <v>1</v>
      </c>
      <c r="B189" s="38" t="str">
        <f>B$188&amp;"."&amp;A189</f>
        <v>75.1</v>
      </c>
      <c r="C189" s="32" t="s">
        <v>195</v>
      </c>
      <c r="D189" s="39" t="s">
        <v>11</v>
      </c>
      <c r="E189" s="33">
        <v>280</v>
      </c>
      <c r="F189" s="157">
        <f>F154</f>
        <v>69.88</v>
      </c>
      <c r="G189" s="41">
        <f>E189*F189</f>
        <v>19566.399999999998</v>
      </c>
      <c r="H189" s="95">
        <v>140</v>
      </c>
      <c r="I189" s="42">
        <f>($F189*$I$3)*H189</f>
        <v>9783.1999999999989</v>
      </c>
      <c r="J189" s="124">
        <v>140</v>
      </c>
      <c r="K189" s="42">
        <f>$F189*$I$3*$K$3*J189</f>
        <v>9783.1999999999989</v>
      </c>
      <c r="L189" s="124">
        <v>140</v>
      </c>
      <c r="M189" s="42">
        <f>$F189*$I$3*$K$3*$M$3*L189</f>
        <v>9783.1999999999989</v>
      </c>
    </row>
    <row r="190" spans="1:13" x14ac:dyDescent="0.3">
      <c r="A190" s="23">
        <f t="shared" si="98"/>
        <v>2</v>
      </c>
      <c r="B190" s="38" t="str">
        <f>B$188&amp;"."&amp;A190</f>
        <v>75.2</v>
      </c>
      <c r="C190" s="32" t="s">
        <v>196</v>
      </c>
      <c r="D190" s="39" t="s">
        <v>11</v>
      </c>
      <c r="E190" s="33">
        <v>50</v>
      </c>
      <c r="F190" s="157">
        <f>F154</f>
        <v>69.88</v>
      </c>
      <c r="G190" s="41">
        <f>E190*F190</f>
        <v>3494</v>
      </c>
      <c r="H190" s="95">
        <v>100</v>
      </c>
      <c r="I190" s="42">
        <f>($F190*$I$3)*H190</f>
        <v>6988</v>
      </c>
      <c r="J190" s="124">
        <v>100</v>
      </c>
      <c r="K190" s="42">
        <f>$F190*$I$3*$K$3*J190</f>
        <v>6988</v>
      </c>
      <c r="L190" s="124">
        <v>100</v>
      </c>
      <c r="M190" s="42">
        <f>$F190*$I$3*$K$3*$M$3*L190</f>
        <v>6988</v>
      </c>
    </row>
    <row r="191" spans="1:13" x14ac:dyDescent="0.3">
      <c r="A191" s="23">
        <f t="shared" si="98"/>
        <v>3</v>
      </c>
      <c r="B191" s="38" t="str">
        <f>B$188&amp;"."&amp;A191</f>
        <v>75.3</v>
      </c>
      <c r="C191" s="32" t="s">
        <v>197</v>
      </c>
      <c r="D191" s="39" t="s">
        <v>157</v>
      </c>
      <c r="E191" s="33">
        <v>140</v>
      </c>
      <c r="F191" s="157">
        <f>F154</f>
        <v>69.88</v>
      </c>
      <c r="G191" s="41">
        <f>E191*F191</f>
        <v>9783.1999999999989</v>
      </c>
      <c r="H191" s="95">
        <v>280</v>
      </c>
      <c r="I191" s="42">
        <f>($F191*$I$3)*H191</f>
        <v>19566.399999999998</v>
      </c>
      <c r="J191" s="124">
        <v>280</v>
      </c>
      <c r="K191" s="42">
        <f>$F191*$I$3*$K$3*J191</f>
        <v>19566.399999999998</v>
      </c>
      <c r="L191" s="124">
        <v>280</v>
      </c>
      <c r="M191" s="42">
        <f>$F191*$I$3*$K$3*$M$3*L191</f>
        <v>19566.399999999998</v>
      </c>
    </row>
    <row r="192" spans="1:13" x14ac:dyDescent="0.3">
      <c r="A192" s="23"/>
      <c r="B192" s="61" t="s">
        <v>198</v>
      </c>
      <c r="C192" s="86" t="s">
        <v>199</v>
      </c>
      <c r="D192" s="27"/>
      <c r="E192" s="63"/>
      <c r="F192" s="26"/>
      <c r="G192" s="26"/>
      <c r="H192" s="63"/>
      <c r="I192" s="26"/>
      <c r="J192" s="84"/>
      <c r="K192" s="26"/>
      <c r="L192" s="84"/>
      <c r="M192" s="26"/>
    </row>
    <row r="193" spans="1:13" x14ac:dyDescent="0.3">
      <c r="A193" s="23">
        <f t="shared" si="98"/>
        <v>1</v>
      </c>
      <c r="B193" s="38" t="str">
        <f>B$192&amp;"."&amp;A193</f>
        <v>90.1</v>
      </c>
      <c r="C193" s="32" t="s">
        <v>200</v>
      </c>
      <c r="D193" s="39" t="s">
        <v>201</v>
      </c>
      <c r="E193" s="33">
        <v>50</v>
      </c>
      <c r="F193" s="43">
        <v>175.00000517027723</v>
      </c>
      <c r="G193" s="41">
        <f>E193*F193</f>
        <v>8750.0002585138609</v>
      </c>
      <c r="H193" s="95">
        <v>50</v>
      </c>
      <c r="I193" s="42">
        <f>($F193*$I$3)*H193</f>
        <v>8750.0002585138609</v>
      </c>
      <c r="J193" s="124">
        <v>50</v>
      </c>
      <c r="K193" s="42">
        <f>$F193*$I$3*$K$3*J193</f>
        <v>8750.0002585138609</v>
      </c>
      <c r="L193" s="124">
        <v>50</v>
      </c>
      <c r="M193" s="42">
        <f>$F193*$I$3*$K$3*$M$3*L193</f>
        <v>8750.0002585138609</v>
      </c>
    </row>
    <row r="194" spans="1:13" x14ac:dyDescent="0.3">
      <c r="A194" s="23">
        <f t="shared" si="98"/>
        <v>2</v>
      </c>
      <c r="B194" s="38" t="str">
        <f>B$192&amp;"."&amp;A194</f>
        <v>90.2</v>
      </c>
      <c r="C194" s="32" t="s">
        <v>202</v>
      </c>
      <c r="D194" s="39" t="s">
        <v>201</v>
      </c>
      <c r="E194" s="33">
        <v>50</v>
      </c>
      <c r="F194" s="43">
        <v>170.00000517027723</v>
      </c>
      <c r="G194" s="41">
        <f>E194*F194</f>
        <v>8500.0002585138609</v>
      </c>
      <c r="H194" s="95">
        <v>50</v>
      </c>
      <c r="I194" s="42">
        <f>($F194*$I$3)*H194</f>
        <v>8500.0002585138609</v>
      </c>
      <c r="J194" s="124">
        <v>50</v>
      </c>
      <c r="K194" s="42">
        <f>$F194*$I$3*$K$3*J194</f>
        <v>8500.0002585138609</v>
      </c>
      <c r="L194" s="124">
        <v>50</v>
      </c>
      <c r="M194" s="42">
        <f>$F194*$I$3*$K$3*$M$3*L194</f>
        <v>8500.0002585138609</v>
      </c>
    </row>
    <row r="195" spans="1:13" ht="27.6" x14ac:dyDescent="0.3">
      <c r="A195" s="23">
        <f t="shared" si="98"/>
        <v>3</v>
      </c>
      <c r="B195" s="38" t="str">
        <f>B$192&amp;"."&amp;A195</f>
        <v>90.3</v>
      </c>
      <c r="C195" s="32" t="s">
        <v>203</v>
      </c>
      <c r="D195" s="39" t="s">
        <v>201</v>
      </c>
      <c r="E195" s="33">
        <v>50</v>
      </c>
      <c r="F195" s="43">
        <v>170.00000517027723</v>
      </c>
      <c r="G195" s="41">
        <f>E195*F195</f>
        <v>8500.0002585138609</v>
      </c>
      <c r="H195" s="95">
        <v>50</v>
      </c>
      <c r="I195" s="42">
        <f>($F195*$I$3)*H195</f>
        <v>8500.0002585138609</v>
      </c>
      <c r="J195" s="124">
        <v>50</v>
      </c>
      <c r="K195" s="42">
        <f>$F195*$I$3*$K$3*J195</f>
        <v>8500.0002585138609</v>
      </c>
      <c r="L195" s="124">
        <v>50</v>
      </c>
      <c r="M195" s="42">
        <f>$F195*$I$3*$K$3*$M$3*L195</f>
        <v>8500.0002585138609</v>
      </c>
    </row>
    <row r="196" spans="1:13" x14ac:dyDescent="0.3">
      <c r="A196" s="23">
        <f t="shared" si="98"/>
        <v>4</v>
      </c>
      <c r="B196" s="38" t="str">
        <f>B$192&amp;"."&amp;A196</f>
        <v>90.4</v>
      </c>
      <c r="C196" s="32" t="s">
        <v>204</v>
      </c>
      <c r="D196" s="39" t="s">
        <v>11</v>
      </c>
      <c r="E196" s="33">
        <v>10</v>
      </c>
      <c r="F196" s="43">
        <v>25.000005170277227</v>
      </c>
      <c r="G196" s="41">
        <f>E196*F196</f>
        <v>250.00005170277228</v>
      </c>
      <c r="H196" s="95">
        <v>100</v>
      </c>
      <c r="I196" s="42">
        <f>($F196*$I$3)*H196</f>
        <v>2500.0005170277227</v>
      </c>
      <c r="J196" s="124">
        <v>150</v>
      </c>
      <c r="K196" s="42">
        <f>$F196*$I$3*$K$3*J196</f>
        <v>3750.0007755415841</v>
      </c>
      <c r="L196" s="124">
        <v>150</v>
      </c>
      <c r="M196" s="42">
        <f>$F196*$I$3*$K$3*$M$3*L196</f>
        <v>3750.0007755415841</v>
      </c>
    </row>
    <row r="197" spans="1:13" x14ac:dyDescent="0.3">
      <c r="A197" s="23"/>
      <c r="B197" s="45" t="s">
        <v>205</v>
      </c>
      <c r="C197" s="24" t="s">
        <v>206</v>
      </c>
      <c r="D197" s="27"/>
      <c r="E197" s="63"/>
      <c r="F197" s="26"/>
      <c r="G197" s="26"/>
      <c r="H197" s="63"/>
      <c r="I197" s="26"/>
      <c r="J197" s="84"/>
      <c r="K197" s="26"/>
      <c r="L197" s="84"/>
      <c r="M197" s="26"/>
    </row>
    <row r="198" spans="1:13" x14ac:dyDescent="0.3">
      <c r="A198" s="23"/>
      <c r="B198" s="45"/>
      <c r="C198" s="116" t="s">
        <v>8</v>
      </c>
      <c r="D198" s="27"/>
      <c r="E198" s="115"/>
      <c r="F198" s="26"/>
      <c r="G198" s="26"/>
      <c r="H198" s="63"/>
      <c r="I198" s="26"/>
      <c r="J198" s="84"/>
      <c r="K198" s="26"/>
      <c r="L198" s="84"/>
      <c r="M198" s="26"/>
    </row>
    <row r="199" spans="1:13" x14ac:dyDescent="0.3">
      <c r="A199" s="23">
        <f t="shared" ref="A199:A211" si="105">A198+1</f>
        <v>1</v>
      </c>
      <c r="B199" s="38" t="str">
        <f t="shared" ref="B199:B211" si="106">B$197&amp;"."&amp;A199</f>
        <v>100.1</v>
      </c>
      <c r="C199" s="32" t="s">
        <v>207</v>
      </c>
      <c r="D199" s="39" t="s">
        <v>11</v>
      </c>
      <c r="E199" s="34"/>
      <c r="F199" s="43">
        <v>0.96120558389940469</v>
      </c>
      <c r="G199" s="41">
        <f t="shared" ref="G199:G211" si="107">E199*F199</f>
        <v>0</v>
      </c>
      <c r="H199" s="95">
        <f>J199/2</f>
        <v>15</v>
      </c>
      <c r="I199" s="42">
        <f t="shared" ref="I199:I211" si="108">($F199*$I$3)*H199</f>
        <v>14.41808375849107</v>
      </c>
      <c r="J199" s="124">
        <v>30</v>
      </c>
      <c r="K199" s="42">
        <f t="shared" ref="K199:K211" si="109">$F199*$I$3*$K$3*J199</f>
        <v>28.83616751698214</v>
      </c>
      <c r="L199" s="124">
        <v>30</v>
      </c>
      <c r="M199" s="42">
        <f t="shared" ref="M199:M211" si="110">$F199*$I$3*$K$3*$M$3*L199</f>
        <v>28.83616751698214</v>
      </c>
    </row>
    <row r="200" spans="1:13" x14ac:dyDescent="0.3">
      <c r="A200" s="23">
        <f t="shared" si="105"/>
        <v>2</v>
      </c>
      <c r="B200" s="38" t="str">
        <f t="shared" si="106"/>
        <v>100.2</v>
      </c>
      <c r="C200" s="32" t="s">
        <v>208</v>
      </c>
      <c r="D200" s="39" t="s">
        <v>11</v>
      </c>
      <c r="E200" s="34"/>
      <c r="F200" s="43">
        <v>1.7064055838994048</v>
      </c>
      <c r="G200" s="41">
        <f t="shared" si="107"/>
        <v>0</v>
      </c>
      <c r="H200" s="95">
        <f t="shared" ref="H200:H207" si="111">J200/2</f>
        <v>15</v>
      </c>
      <c r="I200" s="42">
        <f t="shared" si="108"/>
        <v>25.596083758491073</v>
      </c>
      <c r="J200" s="124">
        <v>30</v>
      </c>
      <c r="K200" s="42">
        <f t="shared" si="109"/>
        <v>51.192167516982146</v>
      </c>
      <c r="L200" s="124">
        <v>30</v>
      </c>
      <c r="M200" s="42">
        <f t="shared" si="110"/>
        <v>51.192167516982146</v>
      </c>
    </row>
    <row r="201" spans="1:13" x14ac:dyDescent="0.3">
      <c r="A201" s="23">
        <f>A200+1</f>
        <v>3</v>
      </c>
      <c r="B201" s="38" t="str">
        <f t="shared" si="106"/>
        <v>100.3</v>
      </c>
      <c r="C201" s="32" t="s">
        <v>209</v>
      </c>
      <c r="D201" s="39" t="s">
        <v>11</v>
      </c>
      <c r="E201" s="34"/>
      <c r="F201" s="43">
        <v>236.25000558389939</v>
      </c>
      <c r="G201" s="41">
        <f t="shared" si="107"/>
        <v>0</v>
      </c>
      <c r="H201" s="95">
        <v>2</v>
      </c>
      <c r="I201" s="42">
        <f t="shared" si="108"/>
        <v>472.50001116779879</v>
      </c>
      <c r="J201" s="124">
        <v>3</v>
      </c>
      <c r="K201" s="42">
        <f t="shared" si="109"/>
        <v>708.75001675169824</v>
      </c>
      <c r="L201" s="124">
        <v>3</v>
      </c>
      <c r="M201" s="42">
        <f t="shared" si="110"/>
        <v>708.75001675169824</v>
      </c>
    </row>
    <row r="202" spans="1:13" x14ac:dyDescent="0.3">
      <c r="A202" s="23">
        <f t="shared" si="105"/>
        <v>4</v>
      </c>
      <c r="B202" s="38" t="str">
        <f t="shared" si="106"/>
        <v>100.4</v>
      </c>
      <c r="C202" s="32" t="s">
        <v>210</v>
      </c>
      <c r="D202" s="39" t="s">
        <v>11</v>
      </c>
      <c r="E202" s="34"/>
      <c r="F202" s="43">
        <v>127.58040558389941</v>
      </c>
      <c r="G202" s="41">
        <f t="shared" si="107"/>
        <v>0</v>
      </c>
      <c r="H202" s="95">
        <v>2</v>
      </c>
      <c r="I202" s="42">
        <f t="shared" si="108"/>
        <v>255.16081116779881</v>
      </c>
      <c r="J202" s="124">
        <v>3</v>
      </c>
      <c r="K202" s="42">
        <f t="shared" si="109"/>
        <v>382.74121675169823</v>
      </c>
      <c r="L202" s="124">
        <v>3</v>
      </c>
      <c r="M202" s="42">
        <f t="shared" si="110"/>
        <v>382.74121675169823</v>
      </c>
    </row>
    <row r="203" spans="1:13" x14ac:dyDescent="0.3">
      <c r="A203" s="23">
        <f t="shared" si="105"/>
        <v>5</v>
      </c>
      <c r="B203" s="38" t="str">
        <f t="shared" si="106"/>
        <v>100.5</v>
      </c>
      <c r="C203" s="32" t="s">
        <v>211</v>
      </c>
      <c r="D203" s="39" t="s">
        <v>11</v>
      </c>
      <c r="E203" s="34"/>
      <c r="F203" s="43">
        <v>43.4700055838994</v>
      </c>
      <c r="G203" s="41">
        <f t="shared" si="107"/>
        <v>0</v>
      </c>
      <c r="H203" s="95">
        <f t="shared" si="111"/>
        <v>5</v>
      </c>
      <c r="I203" s="42">
        <f t="shared" si="108"/>
        <v>217.35002791949699</v>
      </c>
      <c r="J203" s="124">
        <v>10</v>
      </c>
      <c r="K203" s="42">
        <f t="shared" si="109"/>
        <v>434.70005583899399</v>
      </c>
      <c r="L203" s="124">
        <v>10</v>
      </c>
      <c r="M203" s="42">
        <f t="shared" si="110"/>
        <v>434.70005583899399</v>
      </c>
    </row>
    <row r="204" spans="1:13" x14ac:dyDescent="0.3">
      <c r="A204" s="23">
        <f t="shared" si="105"/>
        <v>6</v>
      </c>
      <c r="B204" s="38" t="str">
        <f t="shared" si="106"/>
        <v>100.6</v>
      </c>
      <c r="C204" s="32" t="s">
        <v>212</v>
      </c>
      <c r="D204" s="39" t="s">
        <v>11</v>
      </c>
      <c r="E204" s="34"/>
      <c r="F204" s="43">
        <v>421.75080558389936</v>
      </c>
      <c r="G204" s="41">
        <f t="shared" si="107"/>
        <v>0</v>
      </c>
      <c r="H204" s="95">
        <v>2</v>
      </c>
      <c r="I204" s="42">
        <f t="shared" si="108"/>
        <v>843.50161116779873</v>
      </c>
      <c r="J204" s="124">
        <v>3</v>
      </c>
      <c r="K204" s="42">
        <f t="shared" si="109"/>
        <v>1265.2524167516981</v>
      </c>
      <c r="L204" s="124">
        <v>3</v>
      </c>
      <c r="M204" s="42">
        <f t="shared" si="110"/>
        <v>1265.2524167516981</v>
      </c>
    </row>
    <row r="205" spans="1:13" x14ac:dyDescent="0.3">
      <c r="A205" s="23">
        <f t="shared" si="105"/>
        <v>7</v>
      </c>
      <c r="B205" s="38" t="str">
        <f t="shared" si="106"/>
        <v>100.7</v>
      </c>
      <c r="C205" s="32" t="s">
        <v>213</v>
      </c>
      <c r="D205" s="39" t="s">
        <v>11</v>
      </c>
      <c r="E205" s="34"/>
      <c r="F205" s="43">
        <v>37.800005583899399</v>
      </c>
      <c r="G205" s="41">
        <f t="shared" si="107"/>
        <v>0</v>
      </c>
      <c r="H205" s="95">
        <f t="shared" si="111"/>
        <v>5</v>
      </c>
      <c r="I205" s="42">
        <f t="shared" si="108"/>
        <v>189.000027919497</v>
      </c>
      <c r="J205" s="124">
        <v>10</v>
      </c>
      <c r="K205" s="42">
        <f t="shared" si="109"/>
        <v>378.000055838994</v>
      </c>
      <c r="L205" s="124">
        <v>10</v>
      </c>
      <c r="M205" s="42">
        <f t="shared" si="110"/>
        <v>378.000055838994</v>
      </c>
    </row>
    <row r="206" spans="1:13" x14ac:dyDescent="0.3">
      <c r="A206" s="23">
        <f t="shared" si="105"/>
        <v>8</v>
      </c>
      <c r="B206" s="38" t="str">
        <f t="shared" si="106"/>
        <v>100.8</v>
      </c>
      <c r="C206" s="32" t="s">
        <v>214</v>
      </c>
      <c r="D206" s="39" t="s">
        <v>11</v>
      </c>
      <c r="E206" s="34"/>
      <c r="F206" s="43">
        <v>421.75080558389936</v>
      </c>
      <c r="G206" s="41">
        <f t="shared" si="107"/>
        <v>0</v>
      </c>
      <c r="H206" s="95">
        <v>2</v>
      </c>
      <c r="I206" s="42">
        <f t="shared" si="108"/>
        <v>843.50161116779873</v>
      </c>
      <c r="J206" s="124">
        <v>3</v>
      </c>
      <c r="K206" s="42">
        <f t="shared" si="109"/>
        <v>1265.2524167516981</v>
      </c>
      <c r="L206" s="124">
        <v>3</v>
      </c>
      <c r="M206" s="42">
        <f t="shared" si="110"/>
        <v>1265.2524167516981</v>
      </c>
    </row>
    <row r="207" spans="1:13" x14ac:dyDescent="0.3">
      <c r="A207" s="23">
        <f t="shared" si="105"/>
        <v>9</v>
      </c>
      <c r="B207" s="38" t="str">
        <f t="shared" si="106"/>
        <v>100.9</v>
      </c>
      <c r="C207" s="32" t="s">
        <v>215</v>
      </c>
      <c r="D207" s="39" t="s">
        <v>11</v>
      </c>
      <c r="E207" s="34"/>
      <c r="F207" s="43">
        <v>55.944005583899397</v>
      </c>
      <c r="G207" s="41">
        <f t="shared" si="107"/>
        <v>0</v>
      </c>
      <c r="H207" s="95">
        <f t="shared" si="111"/>
        <v>3</v>
      </c>
      <c r="I207" s="42">
        <f t="shared" si="108"/>
        <v>167.83201675169818</v>
      </c>
      <c r="J207" s="124">
        <v>6</v>
      </c>
      <c r="K207" s="42">
        <f t="shared" si="109"/>
        <v>335.66403350339635</v>
      </c>
      <c r="L207" s="124">
        <v>6</v>
      </c>
      <c r="M207" s="42">
        <f t="shared" si="110"/>
        <v>335.66403350339635</v>
      </c>
    </row>
    <row r="208" spans="1:13" x14ac:dyDescent="0.3">
      <c r="A208" s="23">
        <f t="shared" si="105"/>
        <v>10</v>
      </c>
      <c r="B208" s="38" t="str">
        <f t="shared" si="106"/>
        <v>100.10</v>
      </c>
      <c r="C208" s="32" t="s">
        <v>216</v>
      </c>
      <c r="D208" s="39" t="s">
        <v>11</v>
      </c>
      <c r="E208" s="34"/>
      <c r="F208" s="43">
        <v>1162.3500055838992</v>
      </c>
      <c r="G208" s="41">
        <f t="shared" si="107"/>
        <v>0</v>
      </c>
      <c r="H208" s="95">
        <v>2</v>
      </c>
      <c r="I208" s="42">
        <f t="shared" si="108"/>
        <v>2324.7000111677985</v>
      </c>
      <c r="J208" s="124">
        <v>3</v>
      </c>
      <c r="K208" s="42">
        <f t="shared" si="109"/>
        <v>3487.0500167516975</v>
      </c>
      <c r="L208" s="124">
        <v>3</v>
      </c>
      <c r="M208" s="42">
        <f t="shared" si="110"/>
        <v>3487.0500167516975</v>
      </c>
    </row>
    <row r="209" spans="1:13" x14ac:dyDescent="0.3">
      <c r="A209" s="23">
        <f>A208+1</f>
        <v>11</v>
      </c>
      <c r="B209" s="38" t="str">
        <f t="shared" si="106"/>
        <v>100.11</v>
      </c>
      <c r="C209" s="32" t="s">
        <v>217</v>
      </c>
      <c r="D209" s="39" t="s">
        <v>11</v>
      </c>
      <c r="E209" s="34"/>
      <c r="F209" s="43">
        <v>102.6000055838994</v>
      </c>
      <c r="G209" s="41">
        <f t="shared" si="107"/>
        <v>0</v>
      </c>
      <c r="H209" s="95">
        <v>1</v>
      </c>
      <c r="I209" s="42">
        <f t="shared" si="108"/>
        <v>102.6000055838994</v>
      </c>
      <c r="J209" s="124">
        <v>1</v>
      </c>
      <c r="K209" s="42">
        <f t="shared" si="109"/>
        <v>102.6000055838994</v>
      </c>
      <c r="L209" s="124">
        <v>1</v>
      </c>
      <c r="M209" s="42">
        <f t="shared" si="110"/>
        <v>102.6000055838994</v>
      </c>
    </row>
    <row r="210" spans="1:13" x14ac:dyDescent="0.3">
      <c r="A210" s="23">
        <f t="shared" si="105"/>
        <v>12</v>
      </c>
      <c r="B210" s="38" t="str">
        <f t="shared" si="106"/>
        <v>100.12</v>
      </c>
      <c r="C210" s="32" t="s">
        <v>218</v>
      </c>
      <c r="D210" s="39" t="s">
        <v>11</v>
      </c>
      <c r="E210" s="34"/>
      <c r="F210" s="43">
        <v>118.80000558389941</v>
      </c>
      <c r="G210" s="41">
        <f t="shared" si="107"/>
        <v>0</v>
      </c>
      <c r="H210" s="95">
        <v>1</v>
      </c>
      <c r="I210" s="42">
        <f t="shared" si="108"/>
        <v>118.80000558389941</v>
      </c>
      <c r="J210" s="124">
        <v>1</v>
      </c>
      <c r="K210" s="42">
        <f t="shared" si="109"/>
        <v>118.80000558389941</v>
      </c>
      <c r="L210" s="124">
        <v>1</v>
      </c>
      <c r="M210" s="42">
        <f t="shared" si="110"/>
        <v>118.80000558389941</v>
      </c>
    </row>
    <row r="211" spans="1:13" x14ac:dyDescent="0.3">
      <c r="A211" s="23">
        <f t="shared" si="105"/>
        <v>13</v>
      </c>
      <c r="B211" s="38" t="str">
        <f t="shared" si="106"/>
        <v>100.13</v>
      </c>
      <c r="C211" s="32" t="s">
        <v>219</v>
      </c>
      <c r="D211" s="39" t="s">
        <v>11</v>
      </c>
      <c r="E211" s="34"/>
      <c r="F211" s="43">
        <v>151.20000558389938</v>
      </c>
      <c r="G211" s="41">
        <f t="shared" si="107"/>
        <v>0</v>
      </c>
      <c r="H211" s="95">
        <v>1</v>
      </c>
      <c r="I211" s="42">
        <f t="shared" si="108"/>
        <v>151.20000558389938</v>
      </c>
      <c r="J211" s="124">
        <v>1</v>
      </c>
      <c r="K211" s="42">
        <f t="shared" si="109"/>
        <v>151.20000558389938</v>
      </c>
      <c r="L211" s="124">
        <v>1</v>
      </c>
      <c r="M211" s="42">
        <f t="shared" si="110"/>
        <v>151.20000558389938</v>
      </c>
    </row>
    <row r="212" spans="1:13" x14ac:dyDescent="0.3">
      <c r="A212" s="23"/>
      <c r="B212" s="45"/>
      <c r="C212" s="24" t="s">
        <v>220</v>
      </c>
      <c r="D212" s="27"/>
      <c r="E212" s="46"/>
      <c r="F212" s="26"/>
      <c r="G212" s="26"/>
      <c r="H212" s="63"/>
      <c r="I212" s="26"/>
      <c r="J212" s="84"/>
      <c r="K212" s="26"/>
      <c r="L212" s="84"/>
      <c r="M212" s="26"/>
    </row>
    <row r="213" spans="1:13" x14ac:dyDescent="0.3">
      <c r="A213" s="23"/>
      <c r="B213" s="102"/>
      <c r="C213" s="107" t="s">
        <v>221</v>
      </c>
      <c r="D213" s="28"/>
      <c r="E213" s="104"/>
      <c r="F213" s="29"/>
      <c r="G213" s="29"/>
      <c r="H213" s="143"/>
      <c r="I213" s="29"/>
      <c r="J213" s="138"/>
      <c r="K213" s="29"/>
      <c r="L213" s="138"/>
      <c r="M213" s="29"/>
    </row>
    <row r="214" spans="1:13" x14ac:dyDescent="0.3">
      <c r="A214" s="23">
        <f>A211+1</f>
        <v>14</v>
      </c>
      <c r="B214" s="38" t="str">
        <f t="shared" ref="B214:B233" si="112">B$197&amp;"."&amp;A214</f>
        <v>100.14</v>
      </c>
      <c r="C214" s="87" t="s">
        <v>222</v>
      </c>
      <c r="D214" s="39" t="s">
        <v>11</v>
      </c>
      <c r="E214" s="95"/>
      <c r="F214" s="43">
        <v>16.200005583899404</v>
      </c>
      <c r="G214" s="41">
        <f t="shared" ref="G214:G233" si="113">E214*F214</f>
        <v>0</v>
      </c>
      <c r="H214" s="95">
        <v>2</v>
      </c>
      <c r="I214" s="42">
        <f t="shared" ref="I214:I233" si="114">($F214*$I$3)*H214</f>
        <v>32.400011167798809</v>
      </c>
      <c r="J214" s="124">
        <v>3</v>
      </c>
      <c r="K214" s="42">
        <f t="shared" ref="K214:K233" si="115">$F214*$I$3*$K$3*J214</f>
        <v>48.600016751698213</v>
      </c>
      <c r="L214" s="124">
        <v>3</v>
      </c>
      <c r="M214" s="42">
        <f t="shared" ref="M214:M233" si="116">$F214*$I$3*$K$3*$M$3*L214</f>
        <v>48.600016751698213</v>
      </c>
    </row>
    <row r="215" spans="1:13" x14ac:dyDescent="0.3">
      <c r="A215" s="23">
        <f t="shared" ref="A215:A247" si="117">A214+1</f>
        <v>15</v>
      </c>
      <c r="B215" s="38" t="str">
        <f t="shared" si="112"/>
        <v>100.15</v>
      </c>
      <c r="C215" s="88" t="s">
        <v>223</v>
      </c>
      <c r="D215" s="39" t="s">
        <v>11</v>
      </c>
      <c r="E215" s="95"/>
      <c r="F215" s="43">
        <v>16.200005583899404</v>
      </c>
      <c r="G215" s="41">
        <f t="shared" si="113"/>
        <v>0</v>
      </c>
      <c r="H215" s="95">
        <v>2</v>
      </c>
      <c r="I215" s="42">
        <f t="shared" si="114"/>
        <v>32.400011167798809</v>
      </c>
      <c r="J215" s="124">
        <v>3</v>
      </c>
      <c r="K215" s="42">
        <f t="shared" si="115"/>
        <v>48.600016751698213</v>
      </c>
      <c r="L215" s="124">
        <v>3</v>
      </c>
      <c r="M215" s="42">
        <f t="shared" si="116"/>
        <v>48.600016751698213</v>
      </c>
    </row>
    <row r="216" spans="1:13" x14ac:dyDescent="0.3">
      <c r="A216" s="23">
        <f t="shared" si="117"/>
        <v>16</v>
      </c>
      <c r="B216" s="38" t="str">
        <f t="shared" si="112"/>
        <v>100.16</v>
      </c>
      <c r="C216" s="89" t="s">
        <v>224</v>
      </c>
      <c r="D216" s="39" t="s">
        <v>11</v>
      </c>
      <c r="E216" s="95"/>
      <c r="F216" s="43">
        <v>199.80000558389941</v>
      </c>
      <c r="G216" s="41">
        <f t="shared" si="113"/>
        <v>0</v>
      </c>
      <c r="H216" s="95">
        <v>2</v>
      </c>
      <c r="I216" s="42">
        <f t="shared" si="114"/>
        <v>399.60001116779881</v>
      </c>
      <c r="J216" s="124">
        <v>3</v>
      </c>
      <c r="K216" s="42">
        <f t="shared" si="115"/>
        <v>599.40001675169822</v>
      </c>
      <c r="L216" s="124">
        <v>3</v>
      </c>
      <c r="M216" s="42">
        <f t="shared" si="116"/>
        <v>599.40001675169822</v>
      </c>
    </row>
    <row r="217" spans="1:13" x14ac:dyDescent="0.3">
      <c r="A217" s="23">
        <f t="shared" si="117"/>
        <v>17</v>
      </c>
      <c r="B217" s="38" t="str">
        <f t="shared" si="112"/>
        <v>100.17</v>
      </c>
      <c r="C217" s="89" t="s">
        <v>225</v>
      </c>
      <c r="D217" s="39" t="s">
        <v>11</v>
      </c>
      <c r="E217" s="95"/>
      <c r="F217" s="43">
        <v>399.60000558389942</v>
      </c>
      <c r="G217" s="41">
        <f t="shared" si="113"/>
        <v>0</v>
      </c>
      <c r="H217" s="95">
        <v>2</v>
      </c>
      <c r="I217" s="42">
        <f t="shared" si="114"/>
        <v>799.20001116779883</v>
      </c>
      <c r="J217" s="124">
        <v>3</v>
      </c>
      <c r="K217" s="42">
        <f t="shared" si="115"/>
        <v>1198.8000167516982</v>
      </c>
      <c r="L217" s="124">
        <v>3</v>
      </c>
      <c r="M217" s="42">
        <f t="shared" si="116"/>
        <v>1198.8000167516982</v>
      </c>
    </row>
    <row r="218" spans="1:13" x14ac:dyDescent="0.3">
      <c r="A218" s="23">
        <f t="shared" si="117"/>
        <v>18</v>
      </c>
      <c r="B218" s="38" t="str">
        <f t="shared" si="112"/>
        <v>100.18</v>
      </c>
      <c r="C218" s="47" t="s">
        <v>226</v>
      </c>
      <c r="D218" s="39" t="s">
        <v>11</v>
      </c>
      <c r="E218" s="95"/>
      <c r="F218" s="43">
        <v>102.6000055838994</v>
      </c>
      <c r="G218" s="41">
        <f t="shared" si="113"/>
        <v>0</v>
      </c>
      <c r="H218" s="95">
        <v>1</v>
      </c>
      <c r="I218" s="42">
        <f t="shared" si="114"/>
        <v>102.6000055838994</v>
      </c>
      <c r="J218" s="124">
        <v>2</v>
      </c>
      <c r="K218" s="42">
        <f t="shared" si="115"/>
        <v>205.20001116779881</v>
      </c>
      <c r="L218" s="124">
        <v>2</v>
      </c>
      <c r="M218" s="42">
        <f t="shared" si="116"/>
        <v>205.20001116779881</v>
      </c>
    </row>
    <row r="219" spans="1:13" x14ac:dyDescent="0.3">
      <c r="A219" s="23">
        <f t="shared" si="117"/>
        <v>19</v>
      </c>
      <c r="B219" s="38" t="str">
        <f t="shared" si="112"/>
        <v>100.19</v>
      </c>
      <c r="C219" s="89" t="s">
        <v>227</v>
      </c>
      <c r="D219" s="39" t="s">
        <v>11</v>
      </c>
      <c r="E219" s="95"/>
      <c r="F219" s="43">
        <v>16.200005583899404</v>
      </c>
      <c r="G219" s="41">
        <f t="shared" si="113"/>
        <v>0</v>
      </c>
      <c r="H219" s="95">
        <v>1</v>
      </c>
      <c r="I219" s="42">
        <f t="shared" si="114"/>
        <v>16.200005583899404</v>
      </c>
      <c r="J219" s="124">
        <v>2</v>
      </c>
      <c r="K219" s="42">
        <f t="shared" si="115"/>
        <v>32.400011167798809</v>
      </c>
      <c r="L219" s="124">
        <v>2</v>
      </c>
      <c r="M219" s="42">
        <f t="shared" si="116"/>
        <v>32.400011167798809</v>
      </c>
    </row>
    <row r="220" spans="1:13" x14ac:dyDescent="0.3">
      <c r="A220" s="23">
        <f t="shared" si="117"/>
        <v>20</v>
      </c>
      <c r="B220" s="38" t="str">
        <f t="shared" si="112"/>
        <v>100.20</v>
      </c>
      <c r="C220" s="47" t="s">
        <v>228</v>
      </c>
      <c r="D220" s="39" t="s">
        <v>11</v>
      </c>
      <c r="E220" s="95"/>
      <c r="F220" s="43">
        <v>10.800005583899406</v>
      </c>
      <c r="G220" s="41">
        <f t="shared" si="113"/>
        <v>0</v>
      </c>
      <c r="H220" s="95">
        <v>2</v>
      </c>
      <c r="I220" s="42">
        <f t="shared" si="114"/>
        <v>21.600011167798812</v>
      </c>
      <c r="J220" s="124">
        <v>5</v>
      </c>
      <c r="K220" s="42">
        <f t="shared" si="115"/>
        <v>54.000027919497029</v>
      </c>
      <c r="L220" s="124">
        <v>5</v>
      </c>
      <c r="M220" s="42">
        <f t="shared" si="116"/>
        <v>54.000027919497029</v>
      </c>
    </row>
    <row r="221" spans="1:13" x14ac:dyDescent="0.3">
      <c r="A221" s="23">
        <f t="shared" si="117"/>
        <v>21</v>
      </c>
      <c r="B221" s="38" t="str">
        <f t="shared" si="112"/>
        <v>100.21</v>
      </c>
      <c r="C221" s="47" t="s">
        <v>229</v>
      </c>
      <c r="D221" s="39" t="s">
        <v>11</v>
      </c>
      <c r="E221" s="95"/>
      <c r="F221" s="43">
        <v>108.00000558389941</v>
      </c>
      <c r="G221" s="41">
        <f t="shared" si="113"/>
        <v>0</v>
      </c>
      <c r="H221" s="95">
        <v>2</v>
      </c>
      <c r="I221" s="42">
        <f t="shared" si="114"/>
        <v>216.00001116779882</v>
      </c>
      <c r="J221" s="124">
        <v>5</v>
      </c>
      <c r="K221" s="42">
        <f t="shared" si="115"/>
        <v>540.00002791949703</v>
      </c>
      <c r="L221" s="124">
        <v>5</v>
      </c>
      <c r="M221" s="42">
        <f t="shared" si="116"/>
        <v>540.00002791949703</v>
      </c>
    </row>
    <row r="222" spans="1:13" x14ac:dyDescent="0.3">
      <c r="A222" s="23">
        <f t="shared" si="117"/>
        <v>22</v>
      </c>
      <c r="B222" s="38" t="str">
        <f t="shared" si="112"/>
        <v>100.22</v>
      </c>
      <c r="C222" s="47" t="s">
        <v>230</v>
      </c>
      <c r="D222" s="39" t="s">
        <v>11</v>
      </c>
      <c r="E222" s="95"/>
      <c r="F222" s="43">
        <v>30.240005583899407</v>
      </c>
      <c r="G222" s="41">
        <f t="shared" si="113"/>
        <v>0</v>
      </c>
      <c r="H222" s="95">
        <v>20</v>
      </c>
      <c r="I222" s="42">
        <f t="shared" si="114"/>
        <v>604.80011167798818</v>
      </c>
      <c r="J222" s="124">
        <v>40</v>
      </c>
      <c r="K222" s="42">
        <f t="shared" si="115"/>
        <v>1209.6002233559764</v>
      </c>
      <c r="L222" s="124">
        <v>40</v>
      </c>
      <c r="M222" s="42">
        <f t="shared" si="116"/>
        <v>1209.6002233559764</v>
      </c>
    </row>
    <row r="223" spans="1:13" x14ac:dyDescent="0.3">
      <c r="A223" s="23">
        <f t="shared" si="117"/>
        <v>23</v>
      </c>
      <c r="B223" s="38" t="str">
        <f t="shared" si="112"/>
        <v>100.23</v>
      </c>
      <c r="C223" s="90" t="s">
        <v>231</v>
      </c>
      <c r="D223" s="39" t="s">
        <v>11</v>
      </c>
      <c r="E223" s="95"/>
      <c r="F223" s="43">
        <v>69.120005583899413</v>
      </c>
      <c r="G223" s="41">
        <f t="shared" si="113"/>
        <v>0</v>
      </c>
      <c r="H223" s="95">
        <v>2</v>
      </c>
      <c r="I223" s="42">
        <f t="shared" si="114"/>
        <v>138.24001116779883</v>
      </c>
      <c r="J223" s="124">
        <v>5</v>
      </c>
      <c r="K223" s="42">
        <f t="shared" si="115"/>
        <v>345.60002791949705</v>
      </c>
      <c r="L223" s="124">
        <v>5</v>
      </c>
      <c r="M223" s="42">
        <f t="shared" si="116"/>
        <v>345.60002791949705</v>
      </c>
    </row>
    <row r="224" spans="1:13" x14ac:dyDescent="0.3">
      <c r="A224" s="23">
        <f t="shared" si="117"/>
        <v>24</v>
      </c>
      <c r="B224" s="38" t="str">
        <f t="shared" si="112"/>
        <v>100.24</v>
      </c>
      <c r="C224" s="47" t="s">
        <v>232</v>
      </c>
      <c r="D224" s="39" t="s">
        <v>11</v>
      </c>
      <c r="E224" s="95"/>
      <c r="F224" s="43">
        <v>10.800005583899406</v>
      </c>
      <c r="G224" s="41">
        <f t="shared" si="113"/>
        <v>0</v>
      </c>
      <c r="H224" s="95">
        <v>2</v>
      </c>
      <c r="I224" s="42">
        <f t="shared" si="114"/>
        <v>21.600011167798812</v>
      </c>
      <c r="J224" s="124">
        <v>5</v>
      </c>
      <c r="K224" s="42">
        <f t="shared" si="115"/>
        <v>54.000027919497029</v>
      </c>
      <c r="L224" s="124">
        <v>5</v>
      </c>
      <c r="M224" s="42">
        <f t="shared" si="116"/>
        <v>54.000027919497029</v>
      </c>
    </row>
    <row r="225" spans="1:13" x14ac:dyDescent="0.3">
      <c r="A225" s="23">
        <f t="shared" si="117"/>
        <v>25</v>
      </c>
      <c r="B225" s="38" t="str">
        <f t="shared" si="112"/>
        <v>100.25</v>
      </c>
      <c r="C225" s="47" t="s">
        <v>233</v>
      </c>
      <c r="D225" s="39" t="s">
        <v>11</v>
      </c>
      <c r="E225" s="95"/>
      <c r="F225" s="43">
        <v>86.400005583899414</v>
      </c>
      <c r="G225" s="41">
        <f t="shared" si="113"/>
        <v>0</v>
      </c>
      <c r="H225" s="95">
        <v>2</v>
      </c>
      <c r="I225" s="42">
        <f t="shared" si="114"/>
        <v>172.80001116779883</v>
      </c>
      <c r="J225" s="124">
        <v>3</v>
      </c>
      <c r="K225" s="42">
        <f t="shared" si="115"/>
        <v>259.20001675169823</v>
      </c>
      <c r="L225" s="124">
        <v>3</v>
      </c>
      <c r="M225" s="42">
        <f t="shared" si="116"/>
        <v>259.20001675169823</v>
      </c>
    </row>
    <row r="226" spans="1:13" x14ac:dyDescent="0.3">
      <c r="A226" s="23">
        <f t="shared" si="117"/>
        <v>26</v>
      </c>
      <c r="B226" s="38" t="str">
        <f t="shared" si="112"/>
        <v>100.26</v>
      </c>
      <c r="C226" s="47" t="s">
        <v>234</v>
      </c>
      <c r="D226" s="39" t="s">
        <v>11</v>
      </c>
      <c r="E226" s="95"/>
      <c r="F226" s="43">
        <v>16.200005583899404</v>
      </c>
      <c r="G226" s="41">
        <f t="shared" si="113"/>
        <v>0</v>
      </c>
      <c r="H226" s="95">
        <v>2</v>
      </c>
      <c r="I226" s="42">
        <f t="shared" si="114"/>
        <v>32.400011167798809</v>
      </c>
      <c r="J226" s="124">
        <v>3</v>
      </c>
      <c r="K226" s="42">
        <f t="shared" si="115"/>
        <v>48.600016751698213</v>
      </c>
      <c r="L226" s="124">
        <v>3</v>
      </c>
      <c r="M226" s="42">
        <f t="shared" si="116"/>
        <v>48.600016751698213</v>
      </c>
    </row>
    <row r="227" spans="1:13" x14ac:dyDescent="0.3">
      <c r="A227" s="23">
        <f t="shared" si="117"/>
        <v>27</v>
      </c>
      <c r="B227" s="38" t="str">
        <f t="shared" si="112"/>
        <v>100.27</v>
      </c>
      <c r="C227" s="47" t="s">
        <v>235</v>
      </c>
      <c r="D227" s="39" t="s">
        <v>11</v>
      </c>
      <c r="E227" s="95"/>
      <c r="F227" s="43">
        <v>108.00000558389941</v>
      </c>
      <c r="G227" s="41">
        <f t="shared" si="113"/>
        <v>0</v>
      </c>
      <c r="H227" s="95">
        <v>2</v>
      </c>
      <c r="I227" s="42">
        <f t="shared" si="114"/>
        <v>216.00001116779882</v>
      </c>
      <c r="J227" s="124">
        <v>3</v>
      </c>
      <c r="K227" s="42">
        <f t="shared" si="115"/>
        <v>324.00001675169824</v>
      </c>
      <c r="L227" s="124">
        <v>3</v>
      </c>
      <c r="M227" s="42">
        <f t="shared" si="116"/>
        <v>324.00001675169824</v>
      </c>
    </row>
    <row r="228" spans="1:13" x14ac:dyDescent="0.3">
      <c r="A228" s="23">
        <f t="shared" si="117"/>
        <v>28</v>
      </c>
      <c r="B228" s="38" t="str">
        <f t="shared" si="112"/>
        <v>100.28</v>
      </c>
      <c r="C228" s="47" t="s">
        <v>236</v>
      </c>
      <c r="D228" s="39" t="s">
        <v>11</v>
      </c>
      <c r="E228" s="95"/>
      <c r="F228" s="43">
        <v>69.120005583899413</v>
      </c>
      <c r="G228" s="41">
        <f t="shared" si="113"/>
        <v>0</v>
      </c>
      <c r="H228" s="95">
        <v>5</v>
      </c>
      <c r="I228" s="42">
        <f t="shared" si="114"/>
        <v>345.60002791949705</v>
      </c>
      <c r="J228" s="124">
        <v>10</v>
      </c>
      <c r="K228" s="42">
        <f t="shared" si="115"/>
        <v>691.2000558389941</v>
      </c>
      <c r="L228" s="124">
        <v>10</v>
      </c>
      <c r="M228" s="42">
        <f t="shared" si="116"/>
        <v>691.2000558389941</v>
      </c>
    </row>
    <row r="229" spans="1:13" x14ac:dyDescent="0.3">
      <c r="A229" s="23">
        <f t="shared" si="117"/>
        <v>29</v>
      </c>
      <c r="B229" s="38" t="str">
        <f t="shared" si="112"/>
        <v>100.29</v>
      </c>
      <c r="C229" s="47" t="s">
        <v>237</v>
      </c>
      <c r="D229" s="39" t="s">
        <v>11</v>
      </c>
      <c r="E229" s="95"/>
      <c r="F229" s="43">
        <v>81.000005583899409</v>
      </c>
      <c r="G229" s="41">
        <f t="shared" si="113"/>
        <v>0</v>
      </c>
      <c r="H229" s="95">
        <v>2</v>
      </c>
      <c r="I229" s="42">
        <f t="shared" si="114"/>
        <v>162.00001116779882</v>
      </c>
      <c r="J229" s="124">
        <v>3</v>
      </c>
      <c r="K229" s="42">
        <f t="shared" si="115"/>
        <v>243.00001675169824</v>
      </c>
      <c r="L229" s="124">
        <v>3</v>
      </c>
      <c r="M229" s="42">
        <f t="shared" si="116"/>
        <v>243.00001675169824</v>
      </c>
    </row>
    <row r="230" spans="1:13" x14ac:dyDescent="0.3">
      <c r="A230" s="23">
        <f t="shared" si="117"/>
        <v>30</v>
      </c>
      <c r="B230" s="38" t="str">
        <f t="shared" si="112"/>
        <v>100.30</v>
      </c>
      <c r="C230" s="47" t="s">
        <v>238</v>
      </c>
      <c r="D230" s="39" t="s">
        <v>11</v>
      </c>
      <c r="E230" s="95"/>
      <c r="F230" s="43">
        <v>10.800005583899406</v>
      </c>
      <c r="G230" s="41">
        <f t="shared" si="113"/>
        <v>0</v>
      </c>
      <c r="H230" s="95">
        <v>2</v>
      </c>
      <c r="I230" s="42">
        <f t="shared" si="114"/>
        <v>21.600011167798812</v>
      </c>
      <c r="J230" s="124">
        <v>3</v>
      </c>
      <c r="K230" s="42">
        <f t="shared" si="115"/>
        <v>32.400016751698217</v>
      </c>
      <c r="L230" s="124">
        <v>3</v>
      </c>
      <c r="M230" s="42">
        <f t="shared" si="116"/>
        <v>32.400016751698217</v>
      </c>
    </row>
    <row r="231" spans="1:13" x14ac:dyDescent="0.3">
      <c r="A231" s="23">
        <f t="shared" si="117"/>
        <v>31</v>
      </c>
      <c r="B231" s="38" t="str">
        <f t="shared" si="112"/>
        <v>100.31</v>
      </c>
      <c r="C231" s="47" t="s">
        <v>239</v>
      </c>
      <c r="D231" s="39" t="s">
        <v>11</v>
      </c>
      <c r="E231" s="95"/>
      <c r="F231" s="43">
        <v>10.800005583899406</v>
      </c>
      <c r="G231" s="41">
        <f t="shared" si="113"/>
        <v>0</v>
      </c>
      <c r="H231" s="95">
        <v>2</v>
      </c>
      <c r="I231" s="42">
        <f t="shared" si="114"/>
        <v>21.600011167798812</v>
      </c>
      <c r="J231" s="124">
        <v>3</v>
      </c>
      <c r="K231" s="42">
        <f t="shared" si="115"/>
        <v>32.400016751698217</v>
      </c>
      <c r="L231" s="124">
        <v>3</v>
      </c>
      <c r="M231" s="42">
        <f t="shared" si="116"/>
        <v>32.400016751698217</v>
      </c>
    </row>
    <row r="232" spans="1:13" x14ac:dyDescent="0.3">
      <c r="A232" s="23">
        <f t="shared" si="117"/>
        <v>32</v>
      </c>
      <c r="B232" s="38" t="str">
        <f t="shared" si="112"/>
        <v>100.32</v>
      </c>
      <c r="C232" s="47" t="s">
        <v>240</v>
      </c>
      <c r="D232" s="39" t="s">
        <v>11</v>
      </c>
      <c r="E232" s="95"/>
      <c r="F232" s="43">
        <v>16.200005583899404</v>
      </c>
      <c r="G232" s="41">
        <f t="shared" si="113"/>
        <v>0</v>
      </c>
      <c r="H232" s="95">
        <v>1</v>
      </c>
      <c r="I232" s="42">
        <f t="shared" si="114"/>
        <v>16.200005583899404</v>
      </c>
      <c r="J232" s="124">
        <v>2</v>
      </c>
      <c r="K232" s="42">
        <f t="shared" si="115"/>
        <v>32.400011167798809</v>
      </c>
      <c r="L232" s="124">
        <v>2</v>
      </c>
      <c r="M232" s="42">
        <f t="shared" si="116"/>
        <v>32.400011167798809</v>
      </c>
    </row>
    <row r="233" spans="1:13" x14ac:dyDescent="0.3">
      <c r="A233" s="23">
        <f t="shared" si="117"/>
        <v>33</v>
      </c>
      <c r="B233" s="38" t="str">
        <f t="shared" si="112"/>
        <v>100.33</v>
      </c>
      <c r="C233" s="47" t="s">
        <v>241</v>
      </c>
      <c r="D233" s="39" t="s">
        <v>11</v>
      </c>
      <c r="E233" s="95"/>
      <c r="F233" s="43">
        <v>378.00000558389939</v>
      </c>
      <c r="G233" s="41">
        <f t="shared" si="113"/>
        <v>0</v>
      </c>
      <c r="H233" s="95">
        <v>1</v>
      </c>
      <c r="I233" s="42">
        <f t="shared" si="114"/>
        <v>378.00000558389939</v>
      </c>
      <c r="J233" s="124">
        <v>2</v>
      </c>
      <c r="K233" s="42">
        <f t="shared" si="115"/>
        <v>756.00001116779879</v>
      </c>
      <c r="L233" s="124">
        <v>2</v>
      </c>
      <c r="M233" s="42">
        <f t="shared" si="116"/>
        <v>756.00001116779879</v>
      </c>
    </row>
    <row r="234" spans="1:13" x14ac:dyDescent="0.3">
      <c r="A234" s="23"/>
      <c r="B234" s="102"/>
      <c r="C234" s="107" t="s">
        <v>242</v>
      </c>
      <c r="D234" s="28"/>
      <c r="E234" s="143"/>
      <c r="F234" s="29"/>
      <c r="G234" s="29"/>
      <c r="H234" s="143"/>
      <c r="I234" s="29"/>
      <c r="J234" s="138"/>
      <c r="K234" s="29"/>
      <c r="L234" s="138"/>
      <c r="M234" s="29"/>
    </row>
    <row r="235" spans="1:13" x14ac:dyDescent="0.3">
      <c r="A235" s="23">
        <f>A233+1</f>
        <v>34</v>
      </c>
      <c r="B235" s="38" t="str">
        <f t="shared" ref="B235:B243" si="118">B$197&amp;"."&amp;A235</f>
        <v>100.34</v>
      </c>
      <c r="C235" s="89" t="s">
        <v>243</v>
      </c>
      <c r="D235" s="39" t="s">
        <v>11</v>
      </c>
      <c r="E235" s="95"/>
      <c r="F235" s="43">
        <v>21.600005583899407</v>
      </c>
      <c r="G235" s="41">
        <f t="shared" ref="G235:G243" si="119">E235*F235</f>
        <v>0</v>
      </c>
      <c r="H235" s="95">
        <v>1</v>
      </c>
      <c r="I235" s="42">
        <f t="shared" ref="I235:I243" si="120">($F235*$I$3)*H235</f>
        <v>21.600005583899407</v>
      </c>
      <c r="J235" s="124">
        <v>2</v>
      </c>
      <c r="K235" s="42">
        <f t="shared" ref="K235:K243" si="121">$F235*$I$3*$K$3*J235</f>
        <v>43.200011167798813</v>
      </c>
      <c r="L235" s="124">
        <v>2</v>
      </c>
      <c r="M235" s="42">
        <f t="shared" ref="M235:M243" si="122">$F235*$I$3*$K$3*$M$3*L235</f>
        <v>43.200011167798813</v>
      </c>
    </row>
    <row r="236" spans="1:13" x14ac:dyDescent="0.3">
      <c r="A236" s="23">
        <f t="shared" si="117"/>
        <v>35</v>
      </c>
      <c r="B236" s="38" t="str">
        <f t="shared" si="118"/>
        <v>100.35</v>
      </c>
      <c r="C236" s="89" t="s">
        <v>240</v>
      </c>
      <c r="D236" s="39" t="s">
        <v>11</v>
      </c>
      <c r="E236" s="95"/>
      <c r="F236" s="43">
        <v>27.000005583899405</v>
      </c>
      <c r="G236" s="41">
        <f t="shared" si="119"/>
        <v>0</v>
      </c>
      <c r="H236" s="95">
        <v>1</v>
      </c>
      <c r="I236" s="42">
        <f t="shared" si="120"/>
        <v>27.000005583899405</v>
      </c>
      <c r="J236" s="124">
        <v>2</v>
      </c>
      <c r="K236" s="42">
        <f t="shared" si="121"/>
        <v>54.00001116779881</v>
      </c>
      <c r="L236" s="124">
        <v>2</v>
      </c>
      <c r="M236" s="42">
        <f t="shared" si="122"/>
        <v>54.00001116779881</v>
      </c>
    </row>
    <row r="237" spans="1:13" x14ac:dyDescent="0.3">
      <c r="A237" s="23">
        <f t="shared" si="117"/>
        <v>36</v>
      </c>
      <c r="B237" s="38" t="str">
        <f t="shared" si="118"/>
        <v>100.36</v>
      </c>
      <c r="C237" s="89" t="s">
        <v>244</v>
      </c>
      <c r="D237" s="39" t="s">
        <v>11</v>
      </c>
      <c r="E237" s="95"/>
      <c r="F237" s="43">
        <v>6.9120055838994059</v>
      </c>
      <c r="G237" s="41">
        <f t="shared" si="119"/>
        <v>0</v>
      </c>
      <c r="H237" s="95">
        <v>1</v>
      </c>
      <c r="I237" s="42">
        <f t="shared" si="120"/>
        <v>6.9120055838994059</v>
      </c>
      <c r="J237" s="124">
        <v>2</v>
      </c>
      <c r="K237" s="42">
        <f t="shared" si="121"/>
        <v>13.824011167798812</v>
      </c>
      <c r="L237" s="124">
        <v>2</v>
      </c>
      <c r="M237" s="42">
        <f t="shared" si="122"/>
        <v>13.824011167798812</v>
      </c>
    </row>
    <row r="238" spans="1:13" x14ac:dyDescent="0.3">
      <c r="A238" s="23">
        <f t="shared" si="117"/>
        <v>37</v>
      </c>
      <c r="B238" s="38" t="str">
        <f t="shared" si="118"/>
        <v>100.37</v>
      </c>
      <c r="C238" s="91" t="s">
        <v>245</v>
      </c>
      <c r="D238" s="39" t="s">
        <v>11</v>
      </c>
      <c r="E238" s="95"/>
      <c r="F238" s="43">
        <v>10.800005583899406</v>
      </c>
      <c r="G238" s="41">
        <f t="shared" si="119"/>
        <v>0</v>
      </c>
      <c r="H238" s="95">
        <v>5</v>
      </c>
      <c r="I238" s="42">
        <f t="shared" si="120"/>
        <v>54.000027919497029</v>
      </c>
      <c r="J238" s="124">
        <v>10</v>
      </c>
      <c r="K238" s="42">
        <f t="shared" si="121"/>
        <v>108.00005583899406</v>
      </c>
      <c r="L238" s="124">
        <v>10</v>
      </c>
      <c r="M238" s="42">
        <f t="shared" si="122"/>
        <v>108.00005583899406</v>
      </c>
    </row>
    <row r="239" spans="1:13" x14ac:dyDescent="0.3">
      <c r="A239" s="23">
        <f t="shared" si="117"/>
        <v>38</v>
      </c>
      <c r="B239" s="38" t="str">
        <f t="shared" si="118"/>
        <v>100.38</v>
      </c>
      <c r="C239" s="47" t="s">
        <v>246</v>
      </c>
      <c r="D239" s="39" t="s">
        <v>11</v>
      </c>
      <c r="E239" s="95"/>
      <c r="F239" s="43">
        <v>3.2400055838994049</v>
      </c>
      <c r="G239" s="41">
        <f>E239*F239</f>
        <v>0</v>
      </c>
      <c r="H239" s="95">
        <v>5</v>
      </c>
      <c r="I239" s="42">
        <f>($F239*$I$3)*H239</f>
        <v>16.200027919497025</v>
      </c>
      <c r="J239" s="124">
        <v>10</v>
      </c>
      <c r="K239" s="42">
        <f>$F239*$I$3*$K$3*J239</f>
        <v>32.400055838994049</v>
      </c>
      <c r="L239" s="124">
        <v>10</v>
      </c>
      <c r="M239" s="42">
        <f>$F239*$I$3*$K$3*$M$3*L239</f>
        <v>32.400055838994049</v>
      </c>
    </row>
    <row r="240" spans="1:13" x14ac:dyDescent="0.3">
      <c r="A240" s="23">
        <f t="shared" si="117"/>
        <v>39</v>
      </c>
      <c r="B240" s="38" t="str">
        <f t="shared" si="118"/>
        <v>100.39</v>
      </c>
      <c r="C240" s="89" t="s">
        <v>247</v>
      </c>
      <c r="D240" s="39" t="s">
        <v>11</v>
      </c>
      <c r="E240" s="95"/>
      <c r="F240" s="43">
        <v>10.800005583899406</v>
      </c>
      <c r="G240" s="41">
        <f t="shared" si="119"/>
        <v>0</v>
      </c>
      <c r="H240" s="95">
        <v>20</v>
      </c>
      <c r="I240" s="42">
        <f t="shared" si="120"/>
        <v>216.00011167798812</v>
      </c>
      <c r="J240" s="124">
        <v>40</v>
      </c>
      <c r="K240" s="42">
        <f t="shared" si="121"/>
        <v>432.00022335597623</v>
      </c>
      <c r="L240" s="124">
        <v>40</v>
      </c>
      <c r="M240" s="42">
        <f t="shared" si="122"/>
        <v>432.00022335597623</v>
      </c>
    </row>
    <row r="241" spans="1:13" x14ac:dyDescent="0.3">
      <c r="A241" s="23">
        <f t="shared" si="117"/>
        <v>40</v>
      </c>
      <c r="B241" s="38" t="str">
        <f t="shared" si="118"/>
        <v>100.40</v>
      </c>
      <c r="C241" s="89" t="s">
        <v>248</v>
      </c>
      <c r="D241" s="39" t="s">
        <v>11</v>
      </c>
      <c r="E241" s="95"/>
      <c r="F241" s="43">
        <v>25.482605583899403</v>
      </c>
      <c r="G241" s="41">
        <f t="shared" si="119"/>
        <v>0</v>
      </c>
      <c r="H241" s="95">
        <v>18</v>
      </c>
      <c r="I241" s="42">
        <f t="shared" si="120"/>
        <v>458.68690051018928</v>
      </c>
      <c r="J241" s="95">
        <v>27</v>
      </c>
      <c r="K241" s="42">
        <f t="shared" si="121"/>
        <v>688.03035076528386</v>
      </c>
      <c r="L241" s="95">
        <v>27</v>
      </c>
      <c r="M241" s="42">
        <f t="shared" si="122"/>
        <v>688.03035076528386</v>
      </c>
    </row>
    <row r="242" spans="1:13" x14ac:dyDescent="0.3">
      <c r="A242" s="23">
        <f t="shared" si="117"/>
        <v>41</v>
      </c>
      <c r="B242" s="38" t="str">
        <f t="shared" si="118"/>
        <v>100.41</v>
      </c>
      <c r="C242" s="89" t="s">
        <v>249</v>
      </c>
      <c r="D242" s="39" t="s">
        <v>11</v>
      </c>
      <c r="E242" s="95"/>
      <c r="F242" s="43">
        <v>108.35370558389943</v>
      </c>
      <c r="G242" s="41">
        <f t="shared" si="119"/>
        <v>0</v>
      </c>
      <c r="H242" s="95">
        <v>22</v>
      </c>
      <c r="I242" s="42">
        <f t="shared" si="120"/>
        <v>2383.7815228457875</v>
      </c>
      <c r="J242" s="95">
        <v>33</v>
      </c>
      <c r="K242" s="42">
        <f t="shared" si="121"/>
        <v>3575.6722842686809</v>
      </c>
      <c r="L242" s="95">
        <v>33</v>
      </c>
      <c r="M242" s="42">
        <f t="shared" si="122"/>
        <v>3575.6722842686809</v>
      </c>
    </row>
    <row r="243" spans="1:13" x14ac:dyDescent="0.3">
      <c r="A243" s="23">
        <f t="shared" si="117"/>
        <v>42</v>
      </c>
      <c r="B243" s="38" t="str">
        <f t="shared" si="118"/>
        <v>100.42</v>
      </c>
      <c r="C243" s="89" t="s">
        <v>250</v>
      </c>
      <c r="D243" s="39" t="s">
        <v>11</v>
      </c>
      <c r="E243" s="95"/>
      <c r="F243" s="43">
        <v>158.86530558389939</v>
      </c>
      <c r="G243" s="41">
        <f t="shared" si="119"/>
        <v>0</v>
      </c>
      <c r="H243" s="95">
        <v>6</v>
      </c>
      <c r="I243" s="42">
        <f t="shared" si="120"/>
        <v>953.19183350339631</v>
      </c>
      <c r="J243" s="95">
        <v>9</v>
      </c>
      <c r="K243" s="42">
        <f t="shared" si="121"/>
        <v>1429.7877502550946</v>
      </c>
      <c r="L243" s="95">
        <v>9</v>
      </c>
      <c r="M243" s="42">
        <f t="shared" si="122"/>
        <v>1429.7877502550946</v>
      </c>
    </row>
    <row r="244" spans="1:13" x14ac:dyDescent="0.3">
      <c r="A244" s="23"/>
      <c r="B244" s="45"/>
      <c r="C244" s="24" t="s">
        <v>127</v>
      </c>
      <c r="D244" s="27"/>
      <c r="E244" s="145"/>
      <c r="F244" s="26"/>
      <c r="G244" s="26"/>
      <c r="H244" s="146"/>
      <c r="I244" s="26"/>
      <c r="J244" s="147"/>
      <c r="K244" s="26"/>
      <c r="L244" s="147"/>
      <c r="M244" s="26"/>
    </row>
    <row r="245" spans="1:13" x14ac:dyDescent="0.3">
      <c r="A245" s="23">
        <f>A243+1</f>
        <v>43</v>
      </c>
      <c r="B245" s="38" t="str">
        <f>B$197&amp;"."&amp;A245</f>
        <v>100.43</v>
      </c>
      <c r="C245" s="92" t="s">
        <v>251</v>
      </c>
      <c r="D245" s="39" t="s">
        <v>11</v>
      </c>
      <c r="E245" s="34">
        <v>193</v>
      </c>
      <c r="F245" s="43">
        <v>29.315471874630617</v>
      </c>
      <c r="G245" s="41">
        <f t="shared" ref="G245:G247" si="123">E245*F245</f>
        <v>5657.8860718037095</v>
      </c>
      <c r="H245" s="95">
        <v>193</v>
      </c>
      <c r="I245" s="42">
        <f t="shared" ref="I245:I247" si="124">($F245*$I$3)*H245</f>
        <v>5657.8860718037095</v>
      </c>
      <c r="J245" s="95">
        <v>193</v>
      </c>
      <c r="K245" s="42">
        <f t="shared" ref="K245:K247" si="125">$F245*$I$3*$K$3*J245</f>
        <v>5657.8860718037095</v>
      </c>
      <c r="L245" s="95">
        <v>193</v>
      </c>
      <c r="M245" s="42">
        <f t="shared" ref="M245:M247" si="126">$F245*$I$3*$K$3*$M$3*L245</f>
        <v>5657.8860718037095</v>
      </c>
    </row>
    <row r="246" spans="1:13" x14ac:dyDescent="0.3">
      <c r="A246" s="23">
        <f t="shared" si="117"/>
        <v>44</v>
      </c>
      <c r="B246" s="38" t="str">
        <f>B$197&amp;"."&amp;A246</f>
        <v>100.44</v>
      </c>
      <c r="C246" s="92" t="s">
        <v>252</v>
      </c>
      <c r="D246" s="39" t="s">
        <v>11</v>
      </c>
      <c r="E246" s="34">
        <v>257</v>
      </c>
      <c r="F246" s="43">
        <v>29.315471874630617</v>
      </c>
      <c r="G246" s="41">
        <f t="shared" si="123"/>
        <v>7534.076271780069</v>
      </c>
      <c r="H246" s="95">
        <v>257</v>
      </c>
      <c r="I246" s="42">
        <f t="shared" si="124"/>
        <v>7534.076271780069</v>
      </c>
      <c r="J246" s="95">
        <v>257</v>
      </c>
      <c r="K246" s="42">
        <f t="shared" si="125"/>
        <v>7534.076271780069</v>
      </c>
      <c r="L246" s="95">
        <v>257</v>
      </c>
      <c r="M246" s="42">
        <f t="shared" si="126"/>
        <v>7534.076271780069</v>
      </c>
    </row>
    <row r="247" spans="1:13" x14ac:dyDescent="0.3">
      <c r="A247" s="23">
        <f t="shared" si="117"/>
        <v>45</v>
      </c>
      <c r="B247" s="38" t="str">
        <f>B$197&amp;"."&amp;A247</f>
        <v>100.45</v>
      </c>
      <c r="C247" s="92" t="s">
        <v>253</v>
      </c>
      <c r="D247" s="39" t="s">
        <v>11</v>
      </c>
      <c r="E247" s="34">
        <v>64</v>
      </c>
      <c r="F247" s="43">
        <v>37.69132098166795</v>
      </c>
      <c r="G247" s="41">
        <f t="shared" si="123"/>
        <v>2412.2445428267488</v>
      </c>
      <c r="H247" s="95">
        <v>64</v>
      </c>
      <c r="I247" s="42">
        <f t="shared" si="124"/>
        <v>2412.2445428267488</v>
      </c>
      <c r="J247" s="95">
        <v>64</v>
      </c>
      <c r="K247" s="42">
        <f t="shared" si="125"/>
        <v>2412.2445428267488</v>
      </c>
      <c r="L247" s="95">
        <v>64</v>
      </c>
      <c r="M247" s="42">
        <f t="shared" si="126"/>
        <v>2412.2445428267488</v>
      </c>
    </row>
    <row r="248" spans="1:13" x14ac:dyDescent="0.3">
      <c r="A248" s="23"/>
      <c r="B248" s="108"/>
      <c r="C248" s="24" t="s">
        <v>146</v>
      </c>
      <c r="D248" s="27"/>
      <c r="E248" s="145"/>
      <c r="F248" s="26"/>
      <c r="G248" s="26"/>
      <c r="H248" s="146"/>
      <c r="I248" s="26"/>
      <c r="J248" s="147"/>
      <c r="K248" s="26"/>
      <c r="L248" s="147"/>
      <c r="M248" s="26"/>
    </row>
    <row r="249" spans="1:13" x14ac:dyDescent="0.3">
      <c r="A249" s="30">
        <f>A247+1</f>
        <v>46</v>
      </c>
      <c r="B249" s="31" t="str">
        <f>B$197&amp;"."&amp;A249</f>
        <v>100.46</v>
      </c>
      <c r="C249" s="44" t="s">
        <v>254</v>
      </c>
      <c r="D249" s="93" t="s">
        <v>11</v>
      </c>
      <c r="E249" s="34">
        <v>21</v>
      </c>
      <c r="F249" s="35">
        <v>73.489245535186612</v>
      </c>
      <c r="G249" s="36">
        <f>E249*F249</f>
        <v>1543.2741562389187</v>
      </c>
      <c r="H249" s="95">
        <f t="shared" ref="H249:L253" si="127">$E249</f>
        <v>21</v>
      </c>
      <c r="I249" s="37">
        <f>($F249*$I$3)*H249</f>
        <v>1543.2741562389187</v>
      </c>
      <c r="J249" s="124">
        <f t="shared" si="127"/>
        <v>21</v>
      </c>
      <c r="K249" s="37">
        <f>$F249*$I$3*$K$3*J249</f>
        <v>1543.2741562389187</v>
      </c>
      <c r="L249" s="124">
        <f t="shared" si="127"/>
        <v>21</v>
      </c>
      <c r="M249" s="37">
        <f>$F249*$I$3*$K$3*$M$3*L249</f>
        <v>1543.2741562389187</v>
      </c>
    </row>
    <row r="250" spans="1:13" x14ac:dyDescent="0.3">
      <c r="A250" s="23">
        <f t="shared" ref="A250:A262" si="128">A249+1</f>
        <v>47</v>
      </c>
      <c r="B250" s="38" t="str">
        <f>B$197&amp;"."&amp;A250</f>
        <v>100.47</v>
      </c>
      <c r="C250" s="44" t="s">
        <v>255</v>
      </c>
      <c r="D250" s="51" t="s">
        <v>11</v>
      </c>
      <c r="E250" s="34">
        <v>10</v>
      </c>
      <c r="F250" s="43">
        <v>150.91509464222392</v>
      </c>
      <c r="G250" s="41">
        <f>E250*F250</f>
        <v>1509.1509464222393</v>
      </c>
      <c r="H250" s="95">
        <f t="shared" si="127"/>
        <v>10</v>
      </c>
      <c r="I250" s="42">
        <f>($F250*$I$3)*H250</f>
        <v>1509.1509464222393</v>
      </c>
      <c r="J250" s="124">
        <f t="shared" si="127"/>
        <v>10</v>
      </c>
      <c r="K250" s="42">
        <f>$F250*$I$3*$K$3*J250</f>
        <v>1509.1509464222393</v>
      </c>
      <c r="L250" s="124">
        <f t="shared" si="127"/>
        <v>10</v>
      </c>
      <c r="M250" s="42">
        <f>$F250*$I$3*$K$3*$M$3*L250</f>
        <v>1509.1509464222393</v>
      </c>
    </row>
    <row r="251" spans="1:13" x14ac:dyDescent="0.3">
      <c r="A251" s="23">
        <f t="shared" si="128"/>
        <v>48</v>
      </c>
      <c r="B251" s="38" t="str">
        <f>B$197&amp;"."&amp;A251</f>
        <v>100.48</v>
      </c>
      <c r="C251" s="44" t="s">
        <v>256</v>
      </c>
      <c r="D251" s="51" t="s">
        <v>11</v>
      </c>
      <c r="E251" s="34">
        <v>10</v>
      </c>
      <c r="F251" s="43">
        <v>155.75094374926124</v>
      </c>
      <c r="G251" s="41">
        <f>E251*F251</f>
        <v>1557.5094374926125</v>
      </c>
      <c r="H251" s="95">
        <f t="shared" si="127"/>
        <v>10</v>
      </c>
      <c r="I251" s="42">
        <f>($F251*$I$3)*H251</f>
        <v>1557.5094374926125</v>
      </c>
      <c r="J251" s="124">
        <f t="shared" si="127"/>
        <v>10</v>
      </c>
      <c r="K251" s="42">
        <f>$F251*$I$3*$K$3*J251</f>
        <v>1557.5094374926125</v>
      </c>
      <c r="L251" s="124">
        <f t="shared" si="127"/>
        <v>10</v>
      </c>
      <c r="M251" s="42">
        <f>$F251*$I$3*$K$3*$M$3*L251</f>
        <v>1557.5094374926125</v>
      </c>
    </row>
    <row r="252" spans="1:13" x14ac:dyDescent="0.3">
      <c r="A252" s="23">
        <f t="shared" si="128"/>
        <v>49</v>
      </c>
      <c r="B252" s="38" t="str">
        <f>B$197&amp;"."&amp;A252</f>
        <v>100.49</v>
      </c>
      <c r="C252" s="44" t="s">
        <v>257</v>
      </c>
      <c r="D252" s="51" t="s">
        <v>11</v>
      </c>
      <c r="E252" s="34">
        <v>10</v>
      </c>
      <c r="F252" s="43">
        <v>176.16509464222392</v>
      </c>
      <c r="G252" s="41">
        <f t="shared" ref="G252:G253" si="129">E252*F252</f>
        <v>1761.6509464222393</v>
      </c>
      <c r="H252" s="95">
        <f t="shared" si="127"/>
        <v>10</v>
      </c>
      <c r="I252" s="42">
        <f t="shared" ref="I252:I253" si="130">($F252*$I$3)*H252</f>
        <v>1761.6509464222393</v>
      </c>
      <c r="J252" s="124">
        <f t="shared" si="127"/>
        <v>10</v>
      </c>
      <c r="K252" s="42">
        <f t="shared" ref="K252:K253" si="131">$F252*$I$3*$K$3*J252</f>
        <v>1761.6509464222393</v>
      </c>
      <c r="L252" s="124">
        <f t="shared" si="127"/>
        <v>10</v>
      </c>
      <c r="M252" s="42">
        <f t="shared" ref="M252:M253" si="132">$F252*$I$3*$K$3*$M$3*L252</f>
        <v>1761.6509464222393</v>
      </c>
    </row>
    <row r="253" spans="1:13" x14ac:dyDescent="0.3">
      <c r="A253" s="23">
        <f t="shared" si="128"/>
        <v>50</v>
      </c>
      <c r="B253" s="38" t="str">
        <f>B$197&amp;"."&amp;A253</f>
        <v>100.50</v>
      </c>
      <c r="C253" s="44" t="s">
        <v>258</v>
      </c>
      <c r="D253" s="51" t="s">
        <v>11</v>
      </c>
      <c r="E253" s="34">
        <v>10</v>
      </c>
      <c r="F253" s="43">
        <v>167.52094374926122</v>
      </c>
      <c r="G253" s="41">
        <f t="shared" si="129"/>
        <v>1675.2094374926123</v>
      </c>
      <c r="H253" s="95">
        <f t="shared" si="127"/>
        <v>10</v>
      </c>
      <c r="I253" s="42">
        <f t="shared" si="130"/>
        <v>1675.2094374926123</v>
      </c>
      <c r="J253" s="124">
        <f t="shared" si="127"/>
        <v>10</v>
      </c>
      <c r="K253" s="42">
        <f t="shared" si="131"/>
        <v>1675.2094374926123</v>
      </c>
      <c r="L253" s="124">
        <f t="shared" si="127"/>
        <v>10</v>
      </c>
      <c r="M253" s="42">
        <f t="shared" si="132"/>
        <v>1675.2094374926123</v>
      </c>
    </row>
    <row r="254" spans="1:13" x14ac:dyDescent="0.3">
      <c r="A254" s="79"/>
      <c r="B254" s="61" t="s">
        <v>259</v>
      </c>
      <c r="C254" s="24" t="s">
        <v>260</v>
      </c>
      <c r="D254" s="80"/>
      <c r="E254" s="63"/>
      <c r="F254" s="81"/>
      <c r="G254" s="81"/>
      <c r="H254" s="63"/>
      <c r="I254" s="81"/>
      <c r="J254" s="94"/>
      <c r="K254" s="81"/>
      <c r="L254" s="94"/>
      <c r="M254" s="81"/>
    </row>
    <row r="255" spans="1:13" ht="27.6" x14ac:dyDescent="0.3">
      <c r="A255" s="23">
        <f t="shared" si="128"/>
        <v>1</v>
      </c>
      <c r="B255" s="38" t="str">
        <f>B$254&amp;"."&amp;A255</f>
        <v>140.1</v>
      </c>
      <c r="C255" s="32" t="s">
        <v>261</v>
      </c>
      <c r="D255" s="39" t="s">
        <v>11</v>
      </c>
      <c r="E255" s="95">
        <v>2844</v>
      </c>
      <c r="F255" s="43">
        <v>4.5000051702772268</v>
      </c>
      <c r="G255" s="41">
        <f>E255*F255</f>
        <v>12798.014704268433</v>
      </c>
      <c r="H255" s="95">
        <v>2844</v>
      </c>
      <c r="I255" s="42">
        <f>($F255*$I$3)*H255</f>
        <v>12798.014704268433</v>
      </c>
      <c r="J255" s="95">
        <v>2844</v>
      </c>
      <c r="K255" s="42">
        <f>$F255*$I$3*$K$3*J255</f>
        <v>12798.014704268433</v>
      </c>
      <c r="L255" s="95">
        <v>2844</v>
      </c>
      <c r="M255" s="42">
        <f>$F255*$I$3*$K$3*$M$3*L255</f>
        <v>12798.014704268433</v>
      </c>
    </row>
    <row r="256" spans="1:13" x14ac:dyDescent="0.3">
      <c r="A256" s="23">
        <f t="shared" si="128"/>
        <v>2</v>
      </c>
      <c r="B256" s="38" t="str">
        <f>B$254&amp;"."&amp;A256</f>
        <v>140.2</v>
      </c>
      <c r="C256" s="32" t="s">
        <v>262</v>
      </c>
      <c r="D256" s="39" t="s">
        <v>11</v>
      </c>
      <c r="E256" s="95">
        <v>57</v>
      </c>
      <c r="F256" s="43">
        <v>27.000005170277227</v>
      </c>
      <c r="G256" s="41">
        <f>E256*F256</f>
        <v>1539.0002947058019</v>
      </c>
      <c r="H256" s="95">
        <v>57</v>
      </c>
      <c r="I256" s="42">
        <f>($F256*$I$3)*H256</f>
        <v>1539.0002947058019</v>
      </c>
      <c r="J256" s="95">
        <v>57</v>
      </c>
      <c r="K256" s="42">
        <f>$F256*$I$3*$K$3*J256</f>
        <v>1539.0002947058019</v>
      </c>
      <c r="L256" s="95">
        <v>57</v>
      </c>
      <c r="M256" s="42">
        <f>$F256*$I$3*$K$3*$M$3*L256</f>
        <v>1539.0002947058019</v>
      </c>
    </row>
    <row r="257" spans="1:13" x14ac:dyDescent="0.3">
      <c r="A257" s="23"/>
      <c r="B257" s="45"/>
      <c r="C257" s="24" t="s">
        <v>263</v>
      </c>
      <c r="D257" s="27"/>
      <c r="E257" s="63"/>
      <c r="F257" s="26"/>
      <c r="G257" s="26"/>
      <c r="H257" s="63"/>
      <c r="I257" s="26"/>
      <c r="J257" s="84"/>
      <c r="K257" s="26"/>
      <c r="L257" s="84"/>
      <c r="M257" s="26"/>
    </row>
    <row r="258" spans="1:13" x14ac:dyDescent="0.3">
      <c r="A258" s="23">
        <f>A256+1</f>
        <v>3</v>
      </c>
      <c r="B258" s="38" t="str">
        <f>B$254&amp;"."&amp;A258</f>
        <v>140.3</v>
      </c>
      <c r="C258" s="32" t="s">
        <v>264</v>
      </c>
      <c r="D258" s="39" t="s">
        <v>11</v>
      </c>
      <c r="E258" s="95">
        <v>57</v>
      </c>
      <c r="F258" s="43">
        <v>1494.0000051702773</v>
      </c>
      <c r="G258" s="41">
        <f>E258*F258</f>
        <v>85158.000294705809</v>
      </c>
      <c r="H258" s="95">
        <v>57</v>
      </c>
      <c r="I258" s="42">
        <f>($F258*$I$3)*H258</f>
        <v>85158.000294705809</v>
      </c>
      <c r="J258" s="95">
        <v>57</v>
      </c>
      <c r="K258" s="42">
        <f>$F258*$I$3*$K$3*J258</f>
        <v>85158.000294705809</v>
      </c>
      <c r="L258" s="95">
        <v>57</v>
      </c>
      <c r="M258" s="42">
        <f>$F258*$I$3*$K$3*$M$3*L258</f>
        <v>85158.000294705809</v>
      </c>
    </row>
    <row r="259" spans="1:13" x14ac:dyDescent="0.3">
      <c r="A259" s="23">
        <f t="shared" si="128"/>
        <v>4</v>
      </c>
      <c r="B259" s="38" t="str">
        <f>B$254&amp;"."&amp;A259</f>
        <v>140.4</v>
      </c>
      <c r="C259" s="32" t="s">
        <v>265</v>
      </c>
      <c r="D259" s="39" t="s">
        <v>11</v>
      </c>
      <c r="E259" s="95">
        <v>71</v>
      </c>
      <c r="F259" s="43">
        <v>896.40000517027715</v>
      </c>
      <c r="G259" s="41">
        <f>E259*F259</f>
        <v>63644.400367089678</v>
      </c>
      <c r="H259" s="95">
        <v>71</v>
      </c>
      <c r="I259" s="42">
        <f>($F259*$I$3)*H259</f>
        <v>63644.400367089678</v>
      </c>
      <c r="J259" s="95">
        <v>71</v>
      </c>
      <c r="K259" s="42">
        <f>$F259*$I$3*$K$3*J259</f>
        <v>63644.400367089678</v>
      </c>
      <c r="L259" s="95">
        <v>71</v>
      </c>
      <c r="M259" s="42">
        <f>$F259*$I$3*$K$3*$M$3*L259</f>
        <v>63644.400367089678</v>
      </c>
    </row>
    <row r="260" spans="1:13" x14ac:dyDescent="0.3">
      <c r="A260" s="23">
        <f t="shared" si="128"/>
        <v>5</v>
      </c>
      <c r="B260" s="38" t="str">
        <f>B$254&amp;"."&amp;A260</f>
        <v>140.5</v>
      </c>
      <c r="C260" s="32" t="s">
        <v>266</v>
      </c>
      <c r="D260" s="39" t="s">
        <v>11</v>
      </c>
      <c r="E260" s="95">
        <v>85</v>
      </c>
      <c r="F260" s="43">
        <v>597.6000051702772</v>
      </c>
      <c r="G260" s="41">
        <f>E260*F260</f>
        <v>50796.000439473559</v>
      </c>
      <c r="H260" s="95">
        <v>85</v>
      </c>
      <c r="I260" s="42">
        <f>($F260*$I$3)*H260</f>
        <v>50796.000439473559</v>
      </c>
      <c r="J260" s="95">
        <v>85</v>
      </c>
      <c r="K260" s="42">
        <f>$F260*$I$3*$K$3*J260</f>
        <v>50796.000439473559</v>
      </c>
      <c r="L260" s="95">
        <v>85</v>
      </c>
      <c r="M260" s="42">
        <f>$F260*$I$3*$K$3*$M$3*L260</f>
        <v>50796.000439473559</v>
      </c>
    </row>
    <row r="261" spans="1:13" x14ac:dyDescent="0.3">
      <c r="A261" s="23">
        <f t="shared" si="128"/>
        <v>6</v>
      </c>
      <c r="B261" s="38" t="str">
        <f>B$254&amp;"."&amp;A261</f>
        <v>140.6</v>
      </c>
      <c r="C261" s="32" t="s">
        <v>267</v>
      </c>
      <c r="D261" s="39" t="s">
        <v>11</v>
      </c>
      <c r="E261" s="95">
        <v>43</v>
      </c>
      <c r="F261" s="43">
        <v>224.10000517027723</v>
      </c>
      <c r="G261" s="41">
        <f>E261*F261</f>
        <v>9636.300222321921</v>
      </c>
      <c r="H261" s="95">
        <v>43</v>
      </c>
      <c r="I261" s="42">
        <f>($F261*$I$3)*H261</f>
        <v>9636.300222321921</v>
      </c>
      <c r="J261" s="95">
        <v>43</v>
      </c>
      <c r="K261" s="42">
        <f>$F261*$I$3*$K$3*J261</f>
        <v>9636.300222321921</v>
      </c>
      <c r="L261" s="95">
        <v>43</v>
      </c>
      <c r="M261" s="42">
        <f>$F261*$I$3*$K$3*$M$3*L261</f>
        <v>9636.300222321921</v>
      </c>
    </row>
    <row r="262" spans="1:13" x14ac:dyDescent="0.3">
      <c r="A262" s="23">
        <f t="shared" si="128"/>
        <v>7</v>
      </c>
      <c r="B262" s="38" t="str">
        <f>B$254&amp;"."&amp;A262</f>
        <v>140.7</v>
      </c>
      <c r="C262" s="32" t="s">
        <v>268</v>
      </c>
      <c r="D262" s="39" t="s">
        <v>11</v>
      </c>
      <c r="E262" s="95">
        <v>28</v>
      </c>
      <c r="F262" s="43">
        <v>149.40000517027724</v>
      </c>
      <c r="G262" s="41">
        <f>E262*F262</f>
        <v>4183.200144767763</v>
      </c>
      <c r="H262" s="95">
        <v>28</v>
      </c>
      <c r="I262" s="42">
        <f>($F262*$I$3)*H262</f>
        <v>4183.200144767763</v>
      </c>
      <c r="J262" s="95">
        <v>28</v>
      </c>
      <c r="K262" s="42">
        <f>$F262*$I$3*$K$3*J262</f>
        <v>4183.200144767763</v>
      </c>
      <c r="L262" s="95">
        <v>28</v>
      </c>
      <c r="M262" s="42">
        <f>$F262*$I$3*$K$3*$M$3*L262</f>
        <v>4183.200144767763</v>
      </c>
    </row>
    <row r="263" spans="1:13" x14ac:dyDescent="0.3">
      <c r="A263" s="23"/>
      <c r="B263" s="117"/>
      <c r="C263" s="118"/>
      <c r="D263" s="119"/>
      <c r="E263" s="120"/>
      <c r="F263" s="121"/>
      <c r="G263" s="77">
        <f>SUM(G178:G262)</f>
        <v>372043.02268429537</v>
      </c>
      <c r="H263" s="120"/>
      <c r="I263" s="77">
        <f>SUM(I178:I262)</f>
        <v>394586.48417950509</v>
      </c>
      <c r="J263" s="122"/>
      <c r="K263" s="77">
        <f>SUM(K178:K262)</f>
        <v>398637.46492940222</v>
      </c>
      <c r="L263" s="122"/>
      <c r="M263" s="77">
        <f>SUM(M178:M262)</f>
        <v>398637.46492940222</v>
      </c>
    </row>
    <row r="264" spans="1:13" x14ac:dyDescent="0.3">
      <c r="A264" s="23"/>
      <c r="B264" s="123"/>
      <c r="C264" s="32"/>
      <c r="D264" s="39"/>
      <c r="E264" s="95"/>
      <c r="F264" s="58"/>
      <c r="G264" s="41"/>
      <c r="H264" s="95"/>
      <c r="I264" s="41"/>
      <c r="J264" s="124"/>
      <c r="K264" s="41"/>
      <c r="L264" s="124"/>
      <c r="M264" s="41"/>
    </row>
    <row r="265" spans="1:13" x14ac:dyDescent="0.3">
      <c r="A265" s="23"/>
      <c r="B265" s="125"/>
      <c r="C265" s="126"/>
      <c r="D265" s="127"/>
      <c r="E265" s="128"/>
      <c r="F265" s="77"/>
      <c r="G265" s="77">
        <f>G175+G151+G263</f>
        <v>1293990.6356794527</v>
      </c>
      <c r="H265" s="128"/>
      <c r="I265" s="77">
        <f>I175+I151+I263</f>
        <v>1565098.8305805612</v>
      </c>
      <c r="J265" s="129"/>
      <c r="K265" s="77">
        <f>K175+K151+K263</f>
        <v>1833086.673450917</v>
      </c>
      <c r="L265" s="129"/>
      <c r="M265" s="77">
        <f>M175+M151+M263</f>
        <v>1727245.9380848152</v>
      </c>
    </row>
    <row r="266" spans="1:13" x14ac:dyDescent="0.3">
      <c r="B266" s="14"/>
      <c r="C266" s="15"/>
      <c r="D266" s="16"/>
      <c r="E266" s="17"/>
      <c r="F266" s="18"/>
      <c r="G266" s="18"/>
      <c r="H266" s="19"/>
      <c r="I266" s="18"/>
      <c r="J266" s="21"/>
      <c r="K266" s="18"/>
      <c r="L266" s="21"/>
      <c r="M266" s="18"/>
    </row>
    <row r="267" spans="1:13" x14ac:dyDescent="0.3">
      <c r="B267" s="14"/>
      <c r="C267" s="15"/>
      <c r="D267" s="16"/>
      <c r="E267" s="17"/>
      <c r="F267" s="96"/>
      <c r="G267" s="97"/>
      <c r="H267" s="19"/>
      <c r="I267" s="97"/>
      <c r="J267" s="21"/>
      <c r="K267" s="18"/>
      <c r="L267" s="21" t="s">
        <v>269</v>
      </c>
      <c r="M267" s="98">
        <f>SUM(G265:M265)</f>
        <v>6419422.0777957458</v>
      </c>
    </row>
    <row r="268" spans="1:13" x14ac:dyDescent="0.3">
      <c r="B268" s="14"/>
      <c r="C268" s="15"/>
      <c r="D268" s="16"/>
      <c r="E268" s="17"/>
      <c r="F268" s="18"/>
      <c r="G268" s="97"/>
      <c r="H268" s="19"/>
      <c r="I268" s="97"/>
      <c r="J268" s="21"/>
      <c r="K268" s="97"/>
      <c r="L268" s="21"/>
      <c r="M268" s="97"/>
    </row>
    <row r="269" spans="1:13" x14ac:dyDescent="0.3">
      <c r="B269" s="14"/>
      <c r="C269" s="15"/>
      <c r="D269" s="16"/>
      <c r="E269" s="17"/>
      <c r="F269" s="18"/>
      <c r="G269" s="18"/>
      <c r="H269" s="19"/>
      <c r="I269" s="18"/>
      <c r="J269" s="21"/>
      <c r="K269" s="18"/>
      <c r="L269" s="21"/>
      <c r="M269" s="18"/>
    </row>
    <row r="270" spans="1:13" x14ac:dyDescent="0.3">
      <c r="B270" s="14"/>
      <c r="C270" s="15"/>
      <c r="D270" s="16"/>
      <c r="E270" s="17"/>
      <c r="F270" s="160"/>
      <c r="G270" s="160"/>
      <c r="H270" s="160"/>
      <c r="I270" s="161"/>
      <c r="J270" s="161"/>
      <c r="K270" s="161"/>
      <c r="L270" s="161"/>
      <c r="M270" s="161"/>
    </row>
    <row r="271" spans="1:13" x14ac:dyDescent="0.3">
      <c r="B271" s="14"/>
      <c r="C271" s="15"/>
      <c r="D271" s="16"/>
      <c r="E271" s="17"/>
      <c r="F271" s="162"/>
      <c r="G271" s="162"/>
      <c r="H271" s="162"/>
      <c r="I271" s="163"/>
      <c r="J271" s="163"/>
      <c r="K271" s="164"/>
      <c r="L271" s="164"/>
      <c r="M271" s="164"/>
    </row>
    <row r="272" spans="1:13" x14ac:dyDescent="0.3">
      <c r="B272" s="14"/>
      <c r="C272" s="15"/>
      <c r="D272" s="16"/>
      <c r="E272" s="17"/>
      <c r="F272" s="162"/>
      <c r="G272" s="162"/>
      <c r="H272" s="162"/>
      <c r="I272" s="165"/>
      <c r="J272" s="165"/>
      <c r="K272" s="164"/>
      <c r="L272" s="164"/>
      <c r="M272" s="164"/>
    </row>
    <row r="273" spans="2:13" x14ac:dyDescent="0.3">
      <c r="B273" s="14"/>
      <c r="C273" s="15"/>
      <c r="D273" s="16"/>
      <c r="E273" s="159"/>
      <c r="F273" s="162"/>
      <c r="G273" s="162"/>
      <c r="H273" s="162"/>
      <c r="I273" s="165"/>
      <c r="J273" s="165"/>
      <c r="K273" s="166"/>
      <c r="L273" s="164"/>
      <c r="M273" s="164"/>
    </row>
    <row r="274" spans="2:13" x14ac:dyDescent="0.3">
      <c r="B274" s="14"/>
      <c r="C274" s="15"/>
      <c r="D274" s="16"/>
      <c r="E274" s="159"/>
      <c r="F274" s="162"/>
      <c r="G274" s="162"/>
      <c r="H274" s="162"/>
      <c r="I274" s="165"/>
      <c r="J274" s="165"/>
      <c r="K274" s="164"/>
      <c r="L274" s="164"/>
      <c r="M274" s="164"/>
    </row>
    <row r="275" spans="2:13" x14ac:dyDescent="0.3">
      <c r="B275" s="14"/>
      <c r="C275" s="15"/>
      <c r="D275" s="16"/>
      <c r="E275" s="159"/>
      <c r="F275" s="162"/>
      <c r="G275" s="162"/>
      <c r="H275" s="162"/>
      <c r="I275" s="165"/>
      <c r="J275" s="165"/>
      <c r="K275" s="164"/>
      <c r="L275" s="164"/>
      <c r="M275" s="164"/>
    </row>
    <row r="276" spans="2:13" x14ac:dyDescent="0.3">
      <c r="C276" s="99"/>
      <c r="E276" s="167"/>
      <c r="F276" s="162"/>
      <c r="G276" s="162"/>
      <c r="H276" s="162"/>
      <c r="I276" s="165"/>
      <c r="J276" s="165"/>
      <c r="K276" s="164"/>
      <c r="L276" s="164"/>
      <c r="M276" s="164"/>
    </row>
  </sheetData>
  <sheetProtection algorithmName="SHA-512" hashValue="L4vF54fDI9JfcS/fPHzH42sKi144fGB+EnAqcagzOcCap9Z805AUREDQ4yAmLoFJLs9V4tc5FUH65G9avusoUQ==" saltValue="AcxaEMW7WL/Dt/x7nN9hZA==" spinCount="100000" sheet="1" formatCells="0" formatColumns="0" formatRows="0" insertColumns="0" insertRows="0" insertHyperlinks="0" deleteColumns="0" deleteRows="0" sort="0" autoFilter="0" pivotTables="0"/>
  <mergeCells count="4">
    <mergeCell ref="B1:M1"/>
    <mergeCell ref="F2:G2"/>
    <mergeCell ref="D151:F151"/>
    <mergeCell ref="D175:F175"/>
  </mergeCells>
  <pageMargins left="0.7" right="0.7" top="0.75" bottom="0.75" header="0.3" footer="0.3"/>
  <pageSetup paperSize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5513D-C0F2-495C-94C8-A6373B16E378}">
  <dimension ref="A1:F450"/>
  <sheetViews>
    <sheetView tabSelected="1" topLeftCell="A429" zoomScale="90" zoomScaleNormal="90" workbookViewId="0">
      <selection activeCell="M438" sqref="M438"/>
    </sheetView>
  </sheetViews>
  <sheetFormatPr defaultRowHeight="14.4" x14ac:dyDescent="0.3"/>
  <cols>
    <col min="1" max="1" width="13.109375" customWidth="1"/>
    <col min="2" max="2" width="105.109375" customWidth="1"/>
    <col min="3" max="3" width="13.88671875" customWidth="1"/>
    <col min="4" max="4" width="13.6640625" customWidth="1"/>
    <col min="5" max="5" width="17.33203125" customWidth="1"/>
    <col min="6" max="6" width="16.88671875" customWidth="1"/>
  </cols>
  <sheetData>
    <row r="1" spans="1:6" ht="45.75" customHeight="1" thickBot="1" x14ac:dyDescent="0.35">
      <c r="A1" s="261" t="s">
        <v>270</v>
      </c>
      <c r="B1" s="262"/>
      <c r="C1" s="262"/>
      <c r="D1" s="262"/>
      <c r="E1" s="262"/>
      <c r="F1" s="262"/>
    </row>
    <row r="2" spans="1:6" ht="90" customHeight="1" thickBot="1" x14ac:dyDescent="0.35">
      <c r="A2" s="211"/>
      <c r="B2" s="213"/>
      <c r="C2" s="215"/>
      <c r="D2" s="180"/>
      <c r="E2" s="181">
        <v>2027</v>
      </c>
      <c r="F2" s="182"/>
    </row>
    <row r="3" spans="1:6" ht="15" thickBot="1" x14ac:dyDescent="0.35">
      <c r="A3" s="210"/>
      <c r="B3" s="212"/>
      <c r="C3" s="214"/>
      <c r="D3" s="178"/>
      <c r="E3" s="179"/>
      <c r="F3" s="179"/>
    </row>
    <row r="4" spans="1:6" ht="41.4" x14ac:dyDescent="0.3">
      <c r="A4" s="183" t="s">
        <v>292</v>
      </c>
      <c r="B4" s="189"/>
      <c r="C4" s="195" t="s">
        <v>2</v>
      </c>
      <c r="D4" s="201" t="s">
        <v>3</v>
      </c>
      <c r="E4" s="202" t="s">
        <v>4</v>
      </c>
      <c r="F4" s="203" t="s">
        <v>5</v>
      </c>
    </row>
    <row r="5" spans="1:6" ht="15" thickBot="1" x14ac:dyDescent="0.35">
      <c r="A5" s="184" t="s">
        <v>327</v>
      </c>
      <c r="B5" s="190" t="s">
        <v>326</v>
      </c>
      <c r="C5" s="196"/>
      <c r="D5" s="204"/>
      <c r="E5" s="175"/>
      <c r="F5" s="176"/>
    </row>
    <row r="6" spans="1:6" x14ac:dyDescent="0.3">
      <c r="A6" s="185" t="s">
        <v>331</v>
      </c>
      <c r="B6" s="191" t="s">
        <v>330</v>
      </c>
      <c r="C6" s="197"/>
      <c r="D6" s="205"/>
      <c r="E6" s="174"/>
      <c r="F6" s="177"/>
    </row>
    <row r="7" spans="1:6" x14ac:dyDescent="0.3">
      <c r="A7" s="216" t="s">
        <v>332</v>
      </c>
      <c r="B7" s="194" t="s">
        <v>408</v>
      </c>
      <c r="C7" s="199" t="s">
        <v>157</v>
      </c>
      <c r="D7" s="206">
        <v>100</v>
      </c>
      <c r="E7" s="170"/>
      <c r="F7" s="207">
        <f t="shared" ref="F7:F16" si="0">D7*E7</f>
        <v>0</v>
      </c>
    </row>
    <row r="8" spans="1:6" ht="27.6" x14ac:dyDescent="0.3">
      <c r="A8" s="216" t="s">
        <v>333</v>
      </c>
      <c r="B8" s="194" t="s">
        <v>409</v>
      </c>
      <c r="C8" s="199" t="s">
        <v>157</v>
      </c>
      <c r="D8" s="206">
        <v>100</v>
      </c>
      <c r="E8" s="170"/>
      <c r="F8" s="207">
        <f t="shared" si="0"/>
        <v>0</v>
      </c>
    </row>
    <row r="9" spans="1:6" ht="27.6" x14ac:dyDescent="0.3">
      <c r="A9" s="216" t="s">
        <v>334</v>
      </c>
      <c r="B9" s="194" t="s">
        <v>410</v>
      </c>
      <c r="C9" s="199" t="s">
        <v>157</v>
      </c>
      <c r="D9" s="206">
        <v>100</v>
      </c>
      <c r="E9" s="170"/>
      <c r="F9" s="207">
        <f>D9*E9</f>
        <v>0</v>
      </c>
    </row>
    <row r="10" spans="1:6" x14ac:dyDescent="0.3">
      <c r="A10" s="216" t="s">
        <v>335</v>
      </c>
      <c r="B10" s="194" t="s">
        <v>411</v>
      </c>
      <c r="C10" s="199" t="s">
        <v>157</v>
      </c>
      <c r="D10" s="206">
        <v>100</v>
      </c>
      <c r="E10" s="170"/>
      <c r="F10" s="207">
        <f>D10*E10</f>
        <v>0</v>
      </c>
    </row>
    <row r="11" spans="1:6" x14ac:dyDescent="0.3">
      <c r="A11" s="216" t="s">
        <v>336</v>
      </c>
      <c r="B11" s="194" t="s">
        <v>412</v>
      </c>
      <c r="C11" s="199" t="s">
        <v>157</v>
      </c>
      <c r="D11" s="206">
        <v>100</v>
      </c>
      <c r="E11" s="170"/>
      <c r="F11" s="207">
        <f t="shared" si="0"/>
        <v>0</v>
      </c>
    </row>
    <row r="12" spans="1:6" x14ac:dyDescent="0.3">
      <c r="A12" s="216" t="s">
        <v>337</v>
      </c>
      <c r="B12" s="194" t="s">
        <v>413</v>
      </c>
      <c r="C12" s="199" t="s">
        <v>157</v>
      </c>
      <c r="D12" s="206">
        <v>100</v>
      </c>
      <c r="E12" s="170"/>
      <c r="F12" s="207">
        <f t="shared" si="0"/>
        <v>0</v>
      </c>
    </row>
    <row r="13" spans="1:6" x14ac:dyDescent="0.3">
      <c r="A13" s="216" t="s">
        <v>337</v>
      </c>
      <c r="B13" s="194" t="s">
        <v>414</v>
      </c>
      <c r="C13" s="199" t="s">
        <v>157</v>
      </c>
      <c r="D13" s="206">
        <v>100</v>
      </c>
      <c r="E13" s="170"/>
      <c r="F13" s="207">
        <f t="shared" ref="F13" si="1">D13*E13</f>
        <v>0</v>
      </c>
    </row>
    <row r="14" spans="1:6" ht="27.6" x14ac:dyDescent="0.3">
      <c r="A14" s="216" t="s">
        <v>338</v>
      </c>
      <c r="B14" s="194" t="s">
        <v>415</v>
      </c>
      <c r="C14" s="199" t="s">
        <v>157</v>
      </c>
      <c r="D14" s="206">
        <v>100</v>
      </c>
      <c r="E14" s="170"/>
      <c r="F14" s="207">
        <f t="shared" si="0"/>
        <v>0</v>
      </c>
    </row>
    <row r="15" spans="1:6" x14ac:dyDescent="0.3">
      <c r="A15" s="185" t="s">
        <v>346</v>
      </c>
      <c r="B15" s="191" t="s">
        <v>342</v>
      </c>
      <c r="C15" s="197"/>
      <c r="D15" s="205"/>
      <c r="E15" s="217"/>
      <c r="F15" s="218"/>
    </row>
    <row r="16" spans="1:6" x14ac:dyDescent="0.3">
      <c r="A16" s="216" t="s">
        <v>339</v>
      </c>
      <c r="B16" s="194" t="s">
        <v>416</v>
      </c>
      <c r="C16" s="199" t="s">
        <v>201</v>
      </c>
      <c r="D16" s="206">
        <v>20</v>
      </c>
      <c r="E16" s="170"/>
      <c r="F16" s="207">
        <f t="shared" si="0"/>
        <v>0</v>
      </c>
    </row>
    <row r="17" spans="1:6" x14ac:dyDescent="0.3">
      <c r="A17" s="216" t="s">
        <v>340</v>
      </c>
      <c r="B17" s="194" t="s">
        <v>417</v>
      </c>
      <c r="C17" s="199" t="s">
        <v>201</v>
      </c>
      <c r="D17" s="206">
        <v>20</v>
      </c>
      <c r="E17" s="170"/>
      <c r="F17" s="207">
        <f t="shared" ref="F17:F63" si="2">D17*E17</f>
        <v>0</v>
      </c>
    </row>
    <row r="18" spans="1:6" s="247" customFormat="1" x14ac:dyDescent="0.3">
      <c r="A18" s="244" t="s">
        <v>341</v>
      </c>
      <c r="B18" s="194" t="s">
        <v>688</v>
      </c>
      <c r="C18" s="245" t="s">
        <v>201</v>
      </c>
      <c r="D18" s="246">
        <v>20</v>
      </c>
      <c r="E18" s="170"/>
      <c r="F18" s="207">
        <f t="shared" si="2"/>
        <v>0</v>
      </c>
    </row>
    <row r="19" spans="1:6" x14ac:dyDescent="0.3">
      <c r="A19" s="185" t="s">
        <v>347</v>
      </c>
      <c r="B19" s="191" t="s">
        <v>343</v>
      </c>
      <c r="C19" s="197"/>
      <c r="D19" s="205"/>
      <c r="E19" s="217"/>
      <c r="F19" s="218"/>
    </row>
    <row r="20" spans="1:6" x14ac:dyDescent="0.3">
      <c r="A20" s="244" t="s">
        <v>350</v>
      </c>
      <c r="B20" s="194" t="s">
        <v>418</v>
      </c>
      <c r="C20" s="199" t="s">
        <v>201</v>
      </c>
      <c r="D20" s="206">
        <v>40</v>
      </c>
      <c r="E20" s="170"/>
      <c r="F20" s="207">
        <f t="shared" si="2"/>
        <v>0</v>
      </c>
    </row>
    <row r="21" spans="1:6" x14ac:dyDescent="0.3">
      <c r="A21" s="216" t="s">
        <v>351</v>
      </c>
      <c r="B21" s="194" t="s">
        <v>419</v>
      </c>
      <c r="C21" s="199" t="s">
        <v>201</v>
      </c>
      <c r="D21" s="206">
        <v>20</v>
      </c>
      <c r="E21" s="170"/>
      <c r="F21" s="207">
        <f t="shared" si="2"/>
        <v>0</v>
      </c>
    </row>
    <row r="22" spans="1:6" x14ac:dyDescent="0.3">
      <c r="A22" s="185" t="s">
        <v>348</v>
      </c>
      <c r="B22" s="191" t="s">
        <v>344</v>
      </c>
      <c r="C22" s="197"/>
      <c r="D22" s="205"/>
      <c r="E22" s="217"/>
      <c r="F22" s="218"/>
    </row>
    <row r="23" spans="1:6" x14ac:dyDescent="0.3">
      <c r="A23" s="216" t="s">
        <v>352</v>
      </c>
      <c r="B23" s="194" t="s">
        <v>420</v>
      </c>
      <c r="C23" s="199" t="s">
        <v>465</v>
      </c>
      <c r="D23" s="206">
        <v>20000</v>
      </c>
      <c r="E23" s="241"/>
      <c r="F23" s="207">
        <f t="shared" si="2"/>
        <v>0</v>
      </c>
    </row>
    <row r="24" spans="1:6" ht="33.75" customHeight="1" x14ac:dyDescent="0.3">
      <c r="A24" s="185" t="s">
        <v>349</v>
      </c>
      <c r="B24" s="191" t="s">
        <v>345</v>
      </c>
      <c r="C24" s="197"/>
      <c r="D24" s="205"/>
      <c r="E24" s="217"/>
      <c r="F24" s="218"/>
    </row>
    <row r="25" spans="1:6" x14ac:dyDescent="0.3">
      <c r="A25" s="216" t="s">
        <v>353</v>
      </c>
      <c r="B25" s="194" t="s">
        <v>421</v>
      </c>
      <c r="C25" s="199" t="s">
        <v>675</v>
      </c>
      <c r="D25" s="206">
        <v>10</v>
      </c>
      <c r="E25" s="170"/>
      <c r="F25" s="207">
        <f t="shared" si="2"/>
        <v>0</v>
      </c>
    </row>
    <row r="26" spans="1:6" x14ac:dyDescent="0.3">
      <c r="A26" s="216" t="s">
        <v>354</v>
      </c>
      <c r="B26" s="194" t="s">
        <v>422</v>
      </c>
      <c r="C26" s="199" t="s">
        <v>675</v>
      </c>
      <c r="D26" s="206">
        <v>10</v>
      </c>
      <c r="E26" s="170"/>
      <c r="F26" s="207">
        <f t="shared" si="2"/>
        <v>0</v>
      </c>
    </row>
    <row r="27" spans="1:6" x14ac:dyDescent="0.3">
      <c r="A27" s="216" t="s">
        <v>355</v>
      </c>
      <c r="B27" s="194" t="s">
        <v>423</v>
      </c>
      <c r="C27" s="199" t="s">
        <v>675</v>
      </c>
      <c r="D27" s="206">
        <v>10</v>
      </c>
      <c r="E27" s="170"/>
      <c r="F27" s="207">
        <f t="shared" si="2"/>
        <v>0</v>
      </c>
    </row>
    <row r="28" spans="1:6" x14ac:dyDescent="0.3">
      <c r="A28" s="216" t="s">
        <v>356</v>
      </c>
      <c r="B28" s="194" t="s">
        <v>424</v>
      </c>
      <c r="C28" s="199" t="s">
        <v>675</v>
      </c>
      <c r="D28" s="206">
        <v>5</v>
      </c>
      <c r="E28" s="170"/>
      <c r="F28" s="207">
        <f t="shared" si="2"/>
        <v>0</v>
      </c>
    </row>
    <row r="29" spans="1:6" x14ac:dyDescent="0.3">
      <c r="A29" s="216" t="s">
        <v>357</v>
      </c>
      <c r="B29" s="194" t="s">
        <v>425</v>
      </c>
      <c r="C29" s="199" t="s">
        <v>675</v>
      </c>
      <c r="D29" s="206">
        <v>5</v>
      </c>
      <c r="E29" s="170"/>
      <c r="F29" s="207">
        <f t="shared" si="2"/>
        <v>0</v>
      </c>
    </row>
    <row r="30" spans="1:6" x14ac:dyDescent="0.3">
      <c r="A30" s="216" t="s">
        <v>358</v>
      </c>
      <c r="B30" s="194" t="s">
        <v>426</v>
      </c>
      <c r="C30" s="199" t="s">
        <v>675</v>
      </c>
      <c r="D30" s="206">
        <v>10</v>
      </c>
      <c r="E30" s="170"/>
      <c r="F30" s="207">
        <f t="shared" si="2"/>
        <v>0</v>
      </c>
    </row>
    <row r="31" spans="1:6" x14ac:dyDescent="0.3">
      <c r="A31" s="216" t="s">
        <v>359</v>
      </c>
      <c r="B31" s="194" t="s">
        <v>427</v>
      </c>
      <c r="C31" s="199" t="s">
        <v>675</v>
      </c>
      <c r="D31" s="206">
        <v>10</v>
      </c>
      <c r="E31" s="170"/>
      <c r="F31" s="207">
        <f t="shared" si="2"/>
        <v>0</v>
      </c>
    </row>
    <row r="32" spans="1:6" x14ac:dyDescent="0.3">
      <c r="A32" s="216" t="s">
        <v>360</v>
      </c>
      <c r="B32" s="194" t="s">
        <v>428</v>
      </c>
      <c r="C32" s="199" t="s">
        <v>675</v>
      </c>
      <c r="D32" s="206">
        <v>10</v>
      </c>
      <c r="E32" s="170"/>
      <c r="F32" s="207">
        <f t="shared" si="2"/>
        <v>0</v>
      </c>
    </row>
    <row r="33" spans="1:6" x14ac:dyDescent="0.3">
      <c r="A33" s="216" t="s">
        <v>361</v>
      </c>
      <c r="B33" s="194" t="s">
        <v>429</v>
      </c>
      <c r="C33" s="199" t="s">
        <v>675</v>
      </c>
      <c r="D33" s="206">
        <v>10</v>
      </c>
      <c r="E33" s="170"/>
      <c r="F33" s="207">
        <f t="shared" si="2"/>
        <v>0</v>
      </c>
    </row>
    <row r="34" spans="1:6" x14ac:dyDescent="0.3">
      <c r="A34" s="216" t="s">
        <v>362</v>
      </c>
      <c r="B34" s="194" t="s">
        <v>430</v>
      </c>
      <c r="C34" s="199" t="s">
        <v>675</v>
      </c>
      <c r="D34" s="206">
        <v>50</v>
      </c>
      <c r="E34" s="170"/>
      <c r="F34" s="207">
        <f t="shared" si="2"/>
        <v>0</v>
      </c>
    </row>
    <row r="35" spans="1:6" ht="28.2" thickBot="1" x14ac:dyDescent="0.35">
      <c r="A35" s="184"/>
      <c r="B35" s="190" t="s">
        <v>681</v>
      </c>
      <c r="C35" s="196"/>
      <c r="D35" s="204"/>
      <c r="E35" s="219"/>
      <c r="F35" s="220"/>
    </row>
    <row r="36" spans="1:6" x14ac:dyDescent="0.3">
      <c r="A36" s="185" t="s">
        <v>366</v>
      </c>
      <c r="B36" s="191" t="s">
        <v>367</v>
      </c>
      <c r="C36" s="197"/>
      <c r="D36" s="205"/>
      <c r="E36" s="217"/>
      <c r="F36" s="218"/>
    </row>
    <row r="37" spans="1:6" x14ac:dyDescent="0.3">
      <c r="A37" s="216" t="s">
        <v>363</v>
      </c>
      <c r="B37" s="194" t="s">
        <v>431</v>
      </c>
      <c r="C37" s="199" t="s">
        <v>675</v>
      </c>
      <c r="D37" s="206">
        <v>15</v>
      </c>
      <c r="E37" s="170"/>
      <c r="F37" s="207">
        <f t="shared" ref="F37:F58" si="3">D37*E37</f>
        <v>0</v>
      </c>
    </row>
    <row r="38" spans="1:6" x14ac:dyDescent="0.3">
      <c r="A38" s="216" t="s">
        <v>364</v>
      </c>
      <c r="B38" s="194" t="s">
        <v>432</v>
      </c>
      <c r="C38" s="199" t="s">
        <v>675</v>
      </c>
      <c r="D38" s="206">
        <v>15</v>
      </c>
      <c r="E38" s="170"/>
      <c r="F38" s="207">
        <f t="shared" si="3"/>
        <v>0</v>
      </c>
    </row>
    <row r="39" spans="1:6" x14ac:dyDescent="0.3">
      <c r="A39" s="216" t="s">
        <v>365</v>
      </c>
      <c r="B39" s="194" t="s">
        <v>433</v>
      </c>
      <c r="C39" s="199" t="s">
        <v>675</v>
      </c>
      <c r="D39" s="206">
        <v>25</v>
      </c>
      <c r="E39" s="170"/>
      <c r="F39" s="207">
        <f t="shared" si="3"/>
        <v>0</v>
      </c>
    </row>
    <row r="40" spans="1:6" ht="41.4" x14ac:dyDescent="0.3">
      <c r="A40" s="216" t="s">
        <v>678</v>
      </c>
      <c r="B40" s="194" t="s">
        <v>680</v>
      </c>
      <c r="C40" s="199" t="s">
        <v>675</v>
      </c>
      <c r="D40" s="206">
        <v>75</v>
      </c>
      <c r="E40" s="171"/>
      <c r="F40" s="207">
        <f t="shared" si="3"/>
        <v>0</v>
      </c>
    </row>
    <row r="41" spans="1:6" x14ac:dyDescent="0.3">
      <c r="A41" s="216" t="s">
        <v>679</v>
      </c>
      <c r="B41" s="194" t="s">
        <v>553</v>
      </c>
      <c r="C41" s="199" t="s">
        <v>130</v>
      </c>
      <c r="D41" s="206">
        <v>20</v>
      </c>
      <c r="E41" s="222"/>
      <c r="F41" s="207">
        <f t="shared" si="3"/>
        <v>0</v>
      </c>
    </row>
    <row r="42" spans="1:6" s="232" customFormat="1" x14ac:dyDescent="0.3">
      <c r="A42" s="216" t="s">
        <v>682</v>
      </c>
      <c r="B42" s="194" t="s">
        <v>552</v>
      </c>
      <c r="C42" s="199" t="s">
        <v>675</v>
      </c>
      <c r="D42" s="206">
        <v>100</v>
      </c>
      <c r="E42" s="222"/>
      <c r="F42" s="207">
        <f t="shared" si="3"/>
        <v>0</v>
      </c>
    </row>
    <row r="43" spans="1:6" s="232" customFormat="1" ht="27.6" x14ac:dyDescent="0.3">
      <c r="A43" s="216" t="s">
        <v>683</v>
      </c>
      <c r="B43" s="194" t="s">
        <v>699</v>
      </c>
      <c r="C43" s="199" t="s">
        <v>675</v>
      </c>
      <c r="D43" s="206">
        <v>20</v>
      </c>
      <c r="E43" s="222"/>
      <c r="F43" s="207">
        <f t="shared" si="3"/>
        <v>0</v>
      </c>
    </row>
    <row r="44" spans="1:6" s="232" customFormat="1" ht="41.4" x14ac:dyDescent="0.3">
      <c r="A44" s="216" t="s">
        <v>684</v>
      </c>
      <c r="B44" s="194" t="s">
        <v>632</v>
      </c>
      <c r="C44" s="199" t="s">
        <v>675</v>
      </c>
      <c r="D44" s="206">
        <v>25</v>
      </c>
      <c r="E44" s="222"/>
      <c r="F44" s="207">
        <f t="shared" si="3"/>
        <v>0</v>
      </c>
    </row>
    <row r="45" spans="1:6" s="232" customFormat="1" ht="41.4" x14ac:dyDescent="0.3">
      <c r="A45" s="216" t="s">
        <v>685</v>
      </c>
      <c r="B45" s="194" t="s">
        <v>625</v>
      </c>
      <c r="C45" s="199" t="s">
        <v>675</v>
      </c>
      <c r="D45" s="206">
        <v>25</v>
      </c>
      <c r="E45" s="222"/>
      <c r="F45" s="207">
        <f t="shared" si="3"/>
        <v>0</v>
      </c>
    </row>
    <row r="46" spans="1:6" x14ac:dyDescent="0.3">
      <c r="A46" s="185" t="s">
        <v>368</v>
      </c>
      <c r="B46" s="191" t="s">
        <v>369</v>
      </c>
      <c r="C46" s="197"/>
      <c r="D46" s="205"/>
      <c r="E46" s="217"/>
      <c r="F46" s="218"/>
    </row>
    <row r="47" spans="1:6" ht="27.6" x14ac:dyDescent="0.3">
      <c r="A47" s="216" t="s">
        <v>370</v>
      </c>
      <c r="B47" s="194" t="s">
        <v>434</v>
      </c>
      <c r="C47" s="199" t="s">
        <v>675</v>
      </c>
      <c r="D47" s="206">
        <v>20</v>
      </c>
      <c r="E47" s="170"/>
      <c r="F47" s="207">
        <f t="shared" ref="F47:F55" si="4">D47*E47</f>
        <v>0</v>
      </c>
    </row>
    <row r="48" spans="1:6" ht="27.6" x14ac:dyDescent="0.3">
      <c r="A48" s="216" t="s">
        <v>379</v>
      </c>
      <c r="B48" s="194" t="s">
        <v>435</v>
      </c>
      <c r="C48" s="199" t="s">
        <v>675</v>
      </c>
      <c r="D48" s="206">
        <v>20</v>
      </c>
      <c r="E48" s="170"/>
      <c r="F48" s="207">
        <f t="shared" si="4"/>
        <v>0</v>
      </c>
    </row>
    <row r="49" spans="1:6" ht="27.6" x14ac:dyDescent="0.3">
      <c r="A49" s="216" t="s">
        <v>380</v>
      </c>
      <c r="B49" s="194" t="s">
        <v>436</v>
      </c>
      <c r="C49" s="199" t="s">
        <v>675</v>
      </c>
      <c r="D49" s="206">
        <v>20</v>
      </c>
      <c r="E49" s="170"/>
      <c r="F49" s="207">
        <f t="shared" si="4"/>
        <v>0</v>
      </c>
    </row>
    <row r="50" spans="1:6" ht="55.2" x14ac:dyDescent="0.3">
      <c r="A50" s="216" t="s">
        <v>689</v>
      </c>
      <c r="B50" s="194" t="s">
        <v>437</v>
      </c>
      <c r="C50" s="199" t="s">
        <v>130</v>
      </c>
      <c r="D50" s="206">
        <v>500</v>
      </c>
      <c r="E50" s="170"/>
      <c r="F50" s="207">
        <f t="shared" si="4"/>
        <v>0</v>
      </c>
    </row>
    <row r="51" spans="1:6" ht="55.2" x14ac:dyDescent="0.3">
      <c r="A51" s="216" t="s">
        <v>690</v>
      </c>
      <c r="B51" s="194" t="s">
        <v>437</v>
      </c>
      <c r="C51" s="199" t="s">
        <v>130</v>
      </c>
      <c r="D51" s="206">
        <v>500</v>
      </c>
      <c r="E51" s="170"/>
      <c r="F51" s="207">
        <f t="shared" si="4"/>
        <v>0</v>
      </c>
    </row>
    <row r="52" spans="1:6" ht="27.6" x14ac:dyDescent="0.3">
      <c r="A52" s="216" t="s">
        <v>691</v>
      </c>
      <c r="B52" s="194" t="s">
        <v>438</v>
      </c>
      <c r="C52" s="199" t="s">
        <v>130</v>
      </c>
      <c r="D52" s="206">
        <v>100</v>
      </c>
      <c r="E52" s="170"/>
      <c r="F52" s="207">
        <f t="shared" si="4"/>
        <v>0</v>
      </c>
    </row>
    <row r="53" spans="1:6" ht="27.6" x14ac:dyDescent="0.3">
      <c r="A53" s="216" t="s">
        <v>692</v>
      </c>
      <c r="B53" s="194" t="s">
        <v>439</v>
      </c>
      <c r="C53" s="199" t="s">
        <v>130</v>
      </c>
      <c r="D53" s="206">
        <v>100</v>
      </c>
      <c r="E53" s="170"/>
      <c r="F53" s="207">
        <f t="shared" si="4"/>
        <v>0</v>
      </c>
    </row>
    <row r="54" spans="1:6" ht="27.6" x14ac:dyDescent="0.3">
      <c r="A54" s="216" t="s">
        <v>693</v>
      </c>
      <c r="B54" s="194" t="s">
        <v>440</v>
      </c>
      <c r="C54" s="199" t="s">
        <v>130</v>
      </c>
      <c r="D54" s="206">
        <v>100</v>
      </c>
      <c r="E54" s="170"/>
      <c r="F54" s="207">
        <f t="shared" si="4"/>
        <v>0</v>
      </c>
    </row>
    <row r="55" spans="1:6" ht="27.6" x14ac:dyDescent="0.3">
      <c r="A55" s="216" t="s">
        <v>694</v>
      </c>
      <c r="B55" s="194" t="s">
        <v>441</v>
      </c>
      <c r="C55" s="199" t="s">
        <v>130</v>
      </c>
      <c r="D55" s="206">
        <v>100</v>
      </c>
      <c r="E55" s="170"/>
      <c r="F55" s="207">
        <f t="shared" si="4"/>
        <v>0</v>
      </c>
    </row>
    <row r="56" spans="1:6" ht="27.6" x14ac:dyDescent="0.3">
      <c r="A56" s="216" t="s">
        <v>695</v>
      </c>
      <c r="B56" s="194" t="s">
        <v>442</v>
      </c>
      <c r="C56" s="199" t="s">
        <v>130</v>
      </c>
      <c r="D56" s="206">
        <v>100</v>
      </c>
      <c r="E56" s="170"/>
      <c r="F56" s="207">
        <f t="shared" si="3"/>
        <v>0</v>
      </c>
    </row>
    <row r="57" spans="1:6" ht="27.6" x14ac:dyDescent="0.3">
      <c r="A57" s="216" t="s">
        <v>371</v>
      </c>
      <c r="B57" s="194" t="s">
        <v>443</v>
      </c>
      <c r="C57" s="199" t="s">
        <v>130</v>
      </c>
      <c r="D57" s="206">
        <v>100</v>
      </c>
      <c r="E57" s="170"/>
      <c r="F57" s="207">
        <f t="shared" si="3"/>
        <v>0</v>
      </c>
    </row>
    <row r="58" spans="1:6" ht="55.2" x14ac:dyDescent="0.3">
      <c r="A58" s="216" t="s">
        <v>381</v>
      </c>
      <c r="B58" s="194" t="s">
        <v>444</v>
      </c>
      <c r="C58" s="199" t="s">
        <v>676</v>
      </c>
      <c r="D58" s="206">
        <v>100</v>
      </c>
      <c r="E58" s="170"/>
      <c r="F58" s="207">
        <f t="shared" si="3"/>
        <v>0</v>
      </c>
    </row>
    <row r="59" spans="1:6" ht="55.2" x14ac:dyDescent="0.3">
      <c r="A59" s="216" t="s">
        <v>696</v>
      </c>
      <c r="B59" s="194" t="s">
        <v>445</v>
      </c>
      <c r="C59" s="199" t="s">
        <v>675</v>
      </c>
      <c r="D59" s="206">
        <v>20</v>
      </c>
      <c r="E59" s="170"/>
      <c r="F59" s="207">
        <f t="shared" si="2"/>
        <v>0</v>
      </c>
    </row>
    <row r="60" spans="1:6" ht="55.2" x14ac:dyDescent="0.3">
      <c r="A60" s="216" t="s">
        <v>697</v>
      </c>
      <c r="B60" s="194" t="s">
        <v>446</v>
      </c>
      <c r="C60" s="199" t="s">
        <v>676</v>
      </c>
      <c r="D60" s="206">
        <v>100</v>
      </c>
      <c r="E60" s="170"/>
      <c r="F60" s="207">
        <f t="shared" si="2"/>
        <v>0</v>
      </c>
    </row>
    <row r="61" spans="1:6" ht="55.2" x14ac:dyDescent="0.3">
      <c r="A61" s="216" t="s">
        <v>698</v>
      </c>
      <c r="B61" s="194" t="s">
        <v>447</v>
      </c>
      <c r="C61" s="199" t="s">
        <v>675</v>
      </c>
      <c r="D61" s="206">
        <v>20</v>
      </c>
      <c r="E61" s="170"/>
      <c r="F61" s="207">
        <f t="shared" si="2"/>
        <v>0</v>
      </c>
    </row>
    <row r="62" spans="1:6" x14ac:dyDescent="0.3">
      <c r="A62" s="185" t="s">
        <v>383</v>
      </c>
      <c r="B62" s="191" t="s">
        <v>390</v>
      </c>
      <c r="C62" s="197"/>
      <c r="D62" s="205"/>
      <c r="E62" s="217"/>
      <c r="F62" s="207"/>
    </row>
    <row r="63" spans="1:6" x14ac:dyDescent="0.3">
      <c r="A63" s="249" t="s">
        <v>397</v>
      </c>
      <c r="B63" s="194" t="s">
        <v>750</v>
      </c>
      <c r="C63" s="199" t="s">
        <v>676</v>
      </c>
      <c r="D63" s="206">
        <v>100</v>
      </c>
      <c r="E63" s="170"/>
      <c r="F63" s="207">
        <f t="shared" si="2"/>
        <v>0</v>
      </c>
    </row>
    <row r="64" spans="1:6" x14ac:dyDescent="0.3">
      <c r="A64" s="216" t="s">
        <v>372</v>
      </c>
      <c r="B64" s="194" t="s">
        <v>448</v>
      </c>
      <c r="C64" s="199" t="s">
        <v>130</v>
      </c>
      <c r="D64" s="206">
        <v>200</v>
      </c>
      <c r="E64" s="170"/>
      <c r="F64" s="207">
        <f t="shared" ref="F64:F70" si="5">D64*E64</f>
        <v>0</v>
      </c>
    </row>
    <row r="65" spans="1:6" x14ac:dyDescent="0.3">
      <c r="A65" s="216" t="s">
        <v>398</v>
      </c>
      <c r="B65" s="194" t="s">
        <v>449</v>
      </c>
      <c r="C65" s="199" t="s">
        <v>676</v>
      </c>
      <c r="D65" s="206">
        <v>200</v>
      </c>
      <c r="E65" s="170"/>
      <c r="F65" s="207">
        <f t="shared" si="5"/>
        <v>0</v>
      </c>
    </row>
    <row r="66" spans="1:6" ht="27.6" x14ac:dyDescent="0.3">
      <c r="A66" s="216" t="s">
        <v>399</v>
      </c>
      <c r="B66" s="194" t="s">
        <v>450</v>
      </c>
      <c r="C66" s="199" t="s">
        <v>675</v>
      </c>
      <c r="D66" s="206">
        <v>100</v>
      </c>
      <c r="E66" s="170"/>
      <c r="F66" s="207">
        <f t="shared" si="5"/>
        <v>0</v>
      </c>
    </row>
    <row r="67" spans="1:6" x14ac:dyDescent="0.3">
      <c r="A67" s="185" t="s">
        <v>384</v>
      </c>
      <c r="B67" s="191" t="s">
        <v>391</v>
      </c>
      <c r="C67" s="197"/>
      <c r="D67" s="205"/>
      <c r="E67" s="217"/>
      <c r="F67" s="218"/>
    </row>
    <row r="68" spans="1:6" x14ac:dyDescent="0.3">
      <c r="A68" s="216" t="s">
        <v>373</v>
      </c>
      <c r="B68" s="194" t="s">
        <v>451</v>
      </c>
      <c r="C68" s="199" t="s">
        <v>675</v>
      </c>
      <c r="D68" s="206">
        <v>100</v>
      </c>
      <c r="E68" s="170"/>
      <c r="F68" s="207">
        <f t="shared" si="5"/>
        <v>0</v>
      </c>
    </row>
    <row r="69" spans="1:6" x14ac:dyDescent="0.3">
      <c r="A69" s="216" t="s">
        <v>400</v>
      </c>
      <c r="B69" s="194" t="s">
        <v>452</v>
      </c>
      <c r="C69" s="199" t="s">
        <v>675</v>
      </c>
      <c r="D69" s="206">
        <v>500</v>
      </c>
      <c r="E69" s="170"/>
      <c r="F69" s="207">
        <f t="shared" si="5"/>
        <v>0</v>
      </c>
    </row>
    <row r="70" spans="1:6" x14ac:dyDescent="0.3">
      <c r="A70" s="216" t="s">
        <v>401</v>
      </c>
      <c r="B70" s="194" t="s">
        <v>453</v>
      </c>
      <c r="C70" s="199" t="s">
        <v>675</v>
      </c>
      <c r="D70" s="206">
        <v>500</v>
      </c>
      <c r="E70" s="170"/>
      <c r="F70" s="207">
        <f t="shared" si="5"/>
        <v>0</v>
      </c>
    </row>
    <row r="71" spans="1:6" x14ac:dyDescent="0.3">
      <c r="A71" s="216" t="s">
        <v>402</v>
      </c>
      <c r="B71" s="194" t="s">
        <v>454</v>
      </c>
      <c r="C71" s="199" t="s">
        <v>675</v>
      </c>
      <c r="D71" s="206">
        <v>500</v>
      </c>
      <c r="E71" s="170"/>
      <c r="F71" s="207">
        <f t="shared" ref="F71:F78" si="6">D71*E71</f>
        <v>0</v>
      </c>
    </row>
    <row r="72" spans="1:6" x14ac:dyDescent="0.3">
      <c r="A72" s="216" t="s">
        <v>403</v>
      </c>
      <c r="B72" s="194" t="s">
        <v>455</v>
      </c>
      <c r="C72" s="199" t="s">
        <v>675</v>
      </c>
      <c r="D72" s="206">
        <v>500</v>
      </c>
      <c r="E72" s="170"/>
      <c r="F72" s="207">
        <f t="shared" si="6"/>
        <v>0</v>
      </c>
    </row>
    <row r="73" spans="1:6" x14ac:dyDescent="0.3">
      <c r="A73" s="185" t="s">
        <v>385</v>
      </c>
      <c r="B73" s="191" t="s">
        <v>392</v>
      </c>
      <c r="C73" s="197"/>
      <c r="D73" s="205"/>
      <c r="E73" s="217"/>
      <c r="F73" s="218"/>
    </row>
    <row r="74" spans="1:6" ht="27.6" x14ac:dyDescent="0.3">
      <c r="A74" s="216" t="s">
        <v>374</v>
      </c>
      <c r="B74" s="194" t="s">
        <v>456</v>
      </c>
      <c r="C74" s="199" t="s">
        <v>466</v>
      </c>
      <c r="D74" s="206">
        <v>100</v>
      </c>
      <c r="E74" s="170"/>
      <c r="F74" s="207">
        <f t="shared" si="6"/>
        <v>0</v>
      </c>
    </row>
    <row r="75" spans="1:6" ht="27.6" x14ac:dyDescent="0.3">
      <c r="A75" s="216" t="s">
        <v>404</v>
      </c>
      <c r="B75" s="194" t="s">
        <v>457</v>
      </c>
      <c r="C75" s="199" t="s">
        <v>676</v>
      </c>
      <c r="D75" s="206">
        <v>1000</v>
      </c>
      <c r="E75" s="170"/>
      <c r="F75" s="207">
        <f t="shared" si="6"/>
        <v>0</v>
      </c>
    </row>
    <row r="76" spans="1:6" ht="69" x14ac:dyDescent="0.3">
      <c r="A76" s="216" t="s">
        <v>405</v>
      </c>
      <c r="B76" s="194" t="s">
        <v>458</v>
      </c>
      <c r="C76" s="199" t="s">
        <v>675</v>
      </c>
      <c r="D76" s="206">
        <v>100</v>
      </c>
      <c r="E76" s="170"/>
      <c r="F76" s="207">
        <f t="shared" si="6"/>
        <v>0</v>
      </c>
    </row>
    <row r="77" spans="1:6" x14ac:dyDescent="0.3">
      <c r="A77" s="185" t="s">
        <v>386</v>
      </c>
      <c r="B77" s="191" t="s">
        <v>393</v>
      </c>
      <c r="C77" s="197"/>
      <c r="D77" s="205"/>
      <c r="E77" s="217"/>
      <c r="F77" s="218"/>
    </row>
    <row r="78" spans="1:6" ht="27.6" x14ac:dyDescent="0.3">
      <c r="A78" s="216" t="s">
        <v>375</v>
      </c>
      <c r="B78" s="194" t="s">
        <v>459</v>
      </c>
      <c r="C78" s="199" t="s">
        <v>467</v>
      </c>
      <c r="D78" s="206">
        <v>100</v>
      </c>
      <c r="E78" s="170"/>
      <c r="F78" s="207">
        <f t="shared" si="6"/>
        <v>0</v>
      </c>
    </row>
    <row r="79" spans="1:6" x14ac:dyDescent="0.3">
      <c r="A79" s="185" t="s">
        <v>387</v>
      </c>
      <c r="B79" s="191" t="s">
        <v>394</v>
      </c>
      <c r="C79" s="197"/>
      <c r="D79" s="205"/>
      <c r="E79" s="217"/>
      <c r="F79" s="218"/>
    </row>
    <row r="80" spans="1:6" ht="41.4" x14ac:dyDescent="0.3">
      <c r="A80" s="216" t="s">
        <v>376</v>
      </c>
      <c r="B80" s="194" t="s">
        <v>460</v>
      </c>
      <c r="C80" s="199" t="s">
        <v>675</v>
      </c>
      <c r="D80" s="206">
        <v>10</v>
      </c>
      <c r="E80" s="170"/>
      <c r="F80" s="207">
        <f t="shared" ref="F80:F86" si="7">D80*E80</f>
        <v>0</v>
      </c>
    </row>
    <row r="81" spans="1:6" x14ac:dyDescent="0.3">
      <c r="A81" s="185" t="s">
        <v>388</v>
      </c>
      <c r="B81" s="191" t="s">
        <v>395</v>
      </c>
      <c r="C81" s="197"/>
      <c r="D81" s="205"/>
      <c r="E81" s="217"/>
      <c r="F81" s="218"/>
    </row>
    <row r="82" spans="1:6" ht="27.6" x14ac:dyDescent="0.3">
      <c r="A82" s="216" t="s">
        <v>377</v>
      </c>
      <c r="B82" s="194" t="s">
        <v>461</v>
      </c>
      <c r="C82" s="199" t="s">
        <v>675</v>
      </c>
      <c r="D82" s="206">
        <v>50</v>
      </c>
      <c r="E82" s="170"/>
      <c r="F82" s="207">
        <f t="shared" si="7"/>
        <v>0</v>
      </c>
    </row>
    <row r="83" spans="1:6" x14ac:dyDescent="0.3">
      <c r="A83" s="216" t="s">
        <v>406</v>
      </c>
      <c r="B83" s="194" t="s">
        <v>462</v>
      </c>
      <c r="C83" s="199" t="s">
        <v>675</v>
      </c>
      <c r="D83" s="206">
        <v>100</v>
      </c>
      <c r="E83" s="170"/>
      <c r="F83" s="207">
        <f t="shared" si="7"/>
        <v>0</v>
      </c>
    </row>
    <row r="84" spans="1:6" x14ac:dyDescent="0.3">
      <c r="A84" s="185" t="s">
        <v>389</v>
      </c>
      <c r="B84" s="191" t="s">
        <v>396</v>
      </c>
      <c r="C84" s="197"/>
      <c r="D84" s="205"/>
      <c r="E84" s="217"/>
      <c r="F84" s="218"/>
    </row>
    <row r="85" spans="1:6" ht="55.2" x14ac:dyDescent="0.3">
      <c r="A85" s="216" t="s">
        <v>378</v>
      </c>
      <c r="B85" s="194" t="s">
        <v>463</v>
      </c>
      <c r="C85" s="199" t="s">
        <v>675</v>
      </c>
      <c r="D85" s="206">
        <v>100</v>
      </c>
      <c r="E85" s="170"/>
      <c r="F85" s="207">
        <f t="shared" si="7"/>
        <v>0</v>
      </c>
    </row>
    <row r="86" spans="1:6" ht="69" x14ac:dyDescent="0.3">
      <c r="A86" s="216" t="s">
        <v>407</v>
      </c>
      <c r="B86" s="194" t="s">
        <v>464</v>
      </c>
      <c r="C86" s="199" t="s">
        <v>675</v>
      </c>
      <c r="D86" s="206">
        <v>10</v>
      </c>
      <c r="E86" s="170"/>
      <c r="F86" s="207">
        <f t="shared" si="7"/>
        <v>0</v>
      </c>
    </row>
    <row r="87" spans="1:6" ht="15" thickBot="1" x14ac:dyDescent="0.35">
      <c r="A87" s="184" t="s">
        <v>305</v>
      </c>
      <c r="B87" s="190" t="s">
        <v>271</v>
      </c>
      <c r="C87" s="196"/>
      <c r="D87" s="204"/>
      <c r="E87" s="175"/>
      <c r="F87" s="176"/>
    </row>
    <row r="88" spans="1:6" x14ac:dyDescent="0.3">
      <c r="A88" s="185" t="s">
        <v>306</v>
      </c>
      <c r="B88" s="191" t="s">
        <v>278</v>
      </c>
      <c r="C88" s="197"/>
      <c r="D88" s="205"/>
      <c r="E88" s="174"/>
      <c r="F88" s="177"/>
    </row>
    <row r="89" spans="1:6" x14ac:dyDescent="0.3">
      <c r="A89" s="186">
        <v>100000</v>
      </c>
      <c r="B89" s="192" t="s">
        <v>272</v>
      </c>
      <c r="C89" s="199" t="s">
        <v>675</v>
      </c>
      <c r="D89" s="206">
        <v>75</v>
      </c>
      <c r="E89" s="170"/>
      <c r="F89" s="207">
        <f>D89*E89</f>
        <v>0</v>
      </c>
    </row>
    <row r="90" spans="1:6" x14ac:dyDescent="0.3">
      <c r="A90" s="187">
        <v>100010</v>
      </c>
      <c r="B90" s="192" t="s">
        <v>273</v>
      </c>
      <c r="C90" s="199" t="s">
        <v>675</v>
      </c>
      <c r="D90" s="206">
        <v>150</v>
      </c>
      <c r="E90" s="171"/>
      <c r="F90" s="207">
        <f t="shared" ref="F90:F91" si="8">D90*E90</f>
        <v>0</v>
      </c>
    </row>
    <row r="91" spans="1:6" x14ac:dyDescent="0.3">
      <c r="A91" s="187">
        <v>100020</v>
      </c>
      <c r="B91" s="192" t="s">
        <v>274</v>
      </c>
      <c r="C91" s="199" t="s">
        <v>675</v>
      </c>
      <c r="D91" s="206">
        <v>75</v>
      </c>
      <c r="E91" s="171"/>
      <c r="F91" s="207">
        <f t="shared" si="8"/>
        <v>0</v>
      </c>
    </row>
    <row r="92" spans="1:6" x14ac:dyDescent="0.3">
      <c r="A92" s="188">
        <v>1010</v>
      </c>
      <c r="B92" s="193" t="s">
        <v>307</v>
      </c>
      <c r="C92" s="200"/>
      <c r="D92" s="208"/>
      <c r="E92" s="172"/>
      <c r="F92" s="209"/>
    </row>
    <row r="93" spans="1:6" x14ac:dyDescent="0.3">
      <c r="A93" s="186">
        <v>101000</v>
      </c>
      <c r="B93" s="192" t="s">
        <v>311</v>
      </c>
      <c r="C93" s="199" t="s">
        <v>675</v>
      </c>
      <c r="D93" s="206">
        <v>200</v>
      </c>
      <c r="E93" s="173"/>
      <c r="F93" s="207">
        <f t="shared" ref="F93:F96" si="9">D93*E93</f>
        <v>0</v>
      </c>
    </row>
    <row r="94" spans="1:6" x14ac:dyDescent="0.3">
      <c r="A94" s="187">
        <v>101010</v>
      </c>
      <c r="B94" s="192" t="s">
        <v>312</v>
      </c>
      <c r="C94" s="199" t="s">
        <v>675</v>
      </c>
      <c r="D94" s="206">
        <v>200</v>
      </c>
      <c r="E94" s="173"/>
      <c r="F94" s="207">
        <f t="shared" si="9"/>
        <v>0</v>
      </c>
    </row>
    <row r="95" spans="1:6" x14ac:dyDescent="0.3">
      <c r="A95" s="186">
        <v>101020</v>
      </c>
      <c r="B95" s="192" t="s">
        <v>313</v>
      </c>
      <c r="C95" s="199" t="s">
        <v>675</v>
      </c>
      <c r="D95" s="206">
        <v>100</v>
      </c>
      <c r="E95" s="173"/>
      <c r="F95" s="207">
        <f t="shared" si="9"/>
        <v>0</v>
      </c>
    </row>
    <row r="96" spans="1:6" x14ac:dyDescent="0.3">
      <c r="A96" s="187">
        <v>101030</v>
      </c>
      <c r="B96" s="192" t="s">
        <v>314</v>
      </c>
      <c r="C96" s="199" t="s">
        <v>675</v>
      </c>
      <c r="D96" s="206">
        <v>50</v>
      </c>
      <c r="E96" s="173"/>
      <c r="F96" s="207">
        <f t="shared" si="9"/>
        <v>0</v>
      </c>
    </row>
    <row r="97" spans="1:6" x14ac:dyDescent="0.3">
      <c r="A97" s="188">
        <v>1020</v>
      </c>
      <c r="B97" s="193" t="s">
        <v>308</v>
      </c>
      <c r="C97" s="200"/>
      <c r="D97" s="208"/>
      <c r="E97" s="172"/>
      <c r="F97" s="209"/>
    </row>
    <row r="98" spans="1:6" x14ac:dyDescent="0.3">
      <c r="A98" s="186">
        <v>102000</v>
      </c>
      <c r="B98" s="194" t="s">
        <v>315</v>
      </c>
      <c r="C98" s="199" t="s">
        <v>130</v>
      </c>
      <c r="D98" s="206">
        <v>10</v>
      </c>
      <c r="E98" s="171"/>
      <c r="F98" s="207">
        <f t="shared" ref="F98:F104" si="10">D98*E98</f>
        <v>0</v>
      </c>
    </row>
    <row r="99" spans="1:6" x14ac:dyDescent="0.3">
      <c r="A99" s="187">
        <v>102010</v>
      </c>
      <c r="B99" s="194" t="s">
        <v>286</v>
      </c>
      <c r="C99" s="199" t="s">
        <v>130</v>
      </c>
      <c r="D99" s="206">
        <v>10</v>
      </c>
      <c r="E99" s="171"/>
      <c r="F99" s="207">
        <f t="shared" si="10"/>
        <v>0</v>
      </c>
    </row>
    <row r="100" spans="1:6" ht="27.6" x14ac:dyDescent="0.3">
      <c r="A100" s="186">
        <v>102020</v>
      </c>
      <c r="B100" s="194" t="s">
        <v>316</v>
      </c>
      <c r="C100" s="199" t="s">
        <v>676</v>
      </c>
      <c r="D100" s="206">
        <v>50</v>
      </c>
      <c r="E100" s="171"/>
      <c r="F100" s="207">
        <f t="shared" si="10"/>
        <v>0</v>
      </c>
    </row>
    <row r="101" spans="1:6" x14ac:dyDescent="0.3">
      <c r="A101" s="187">
        <v>102030</v>
      </c>
      <c r="B101" s="194" t="s">
        <v>317</v>
      </c>
      <c r="C101" s="199" t="s">
        <v>675</v>
      </c>
      <c r="D101" s="206">
        <v>100</v>
      </c>
      <c r="E101" s="171"/>
      <c r="F101" s="207">
        <f t="shared" si="10"/>
        <v>0</v>
      </c>
    </row>
    <row r="102" spans="1:6" x14ac:dyDescent="0.3">
      <c r="A102" s="186">
        <v>102040</v>
      </c>
      <c r="B102" s="194" t="s">
        <v>318</v>
      </c>
      <c r="C102" s="199" t="s">
        <v>675</v>
      </c>
      <c r="D102" s="206">
        <v>350</v>
      </c>
      <c r="E102" s="171"/>
      <c r="F102" s="207">
        <f t="shared" si="10"/>
        <v>0</v>
      </c>
    </row>
    <row r="103" spans="1:6" x14ac:dyDescent="0.3">
      <c r="A103" s="187">
        <v>102050</v>
      </c>
      <c r="B103" s="194" t="s">
        <v>319</v>
      </c>
      <c r="C103" s="199" t="s">
        <v>130</v>
      </c>
      <c r="D103" s="206">
        <v>100</v>
      </c>
      <c r="E103" s="171"/>
      <c r="F103" s="207">
        <f t="shared" si="10"/>
        <v>0</v>
      </c>
    </row>
    <row r="104" spans="1:6" ht="27.6" x14ac:dyDescent="0.3">
      <c r="A104" s="186">
        <v>102060</v>
      </c>
      <c r="B104" s="194" t="s">
        <v>320</v>
      </c>
      <c r="C104" s="199" t="s">
        <v>130</v>
      </c>
      <c r="D104" s="206">
        <v>100</v>
      </c>
      <c r="E104" s="171"/>
      <c r="F104" s="207">
        <f t="shared" si="10"/>
        <v>0</v>
      </c>
    </row>
    <row r="105" spans="1:6" x14ac:dyDescent="0.3">
      <c r="A105" s="188">
        <v>1030</v>
      </c>
      <c r="B105" s="193" t="s">
        <v>309</v>
      </c>
      <c r="C105" s="200"/>
      <c r="D105" s="208"/>
      <c r="E105" s="172"/>
      <c r="F105" s="209"/>
    </row>
    <row r="106" spans="1:6" x14ac:dyDescent="0.3">
      <c r="A106" s="186">
        <v>103000</v>
      </c>
      <c r="B106" s="194" t="s">
        <v>321</v>
      </c>
      <c r="C106" s="199" t="s">
        <v>675</v>
      </c>
      <c r="D106" s="206">
        <v>50</v>
      </c>
      <c r="E106" s="171"/>
      <c r="F106" s="207">
        <f t="shared" ref="F106" si="11">D106*E106</f>
        <v>0</v>
      </c>
    </row>
    <row r="107" spans="1:6" s="232" customFormat="1" x14ac:dyDescent="0.3">
      <c r="A107" s="186">
        <v>103010</v>
      </c>
      <c r="B107" s="194" t="s">
        <v>744</v>
      </c>
      <c r="C107" s="199" t="s">
        <v>675</v>
      </c>
      <c r="D107" s="206">
        <v>100</v>
      </c>
      <c r="E107" s="171"/>
      <c r="F107" s="207">
        <f t="shared" ref="F107:F110" si="12">D107*E107</f>
        <v>0</v>
      </c>
    </row>
    <row r="108" spans="1:6" s="232" customFormat="1" x14ac:dyDescent="0.3">
      <c r="A108" s="186">
        <v>103020</v>
      </c>
      <c r="B108" s="194" t="s">
        <v>745</v>
      </c>
      <c r="C108" s="199" t="s">
        <v>675</v>
      </c>
      <c r="D108" s="206">
        <v>50</v>
      </c>
      <c r="E108" s="171"/>
      <c r="F108" s="207">
        <f t="shared" si="12"/>
        <v>0</v>
      </c>
    </row>
    <row r="109" spans="1:6" s="232" customFormat="1" x14ac:dyDescent="0.3">
      <c r="A109" s="186">
        <v>103030</v>
      </c>
      <c r="B109" s="194" t="s">
        <v>746</v>
      </c>
      <c r="C109" s="199" t="s">
        <v>675</v>
      </c>
      <c r="D109" s="206">
        <v>50</v>
      </c>
      <c r="E109" s="171"/>
      <c r="F109" s="207">
        <f t="shared" si="12"/>
        <v>0</v>
      </c>
    </row>
    <row r="110" spans="1:6" s="232" customFormat="1" x14ac:dyDescent="0.3">
      <c r="A110" s="186">
        <v>103040</v>
      </c>
      <c r="B110" s="194" t="s">
        <v>747</v>
      </c>
      <c r="C110" s="199" t="s">
        <v>675</v>
      </c>
      <c r="D110" s="206">
        <v>50</v>
      </c>
      <c r="E110" s="171"/>
      <c r="F110" s="207">
        <f t="shared" si="12"/>
        <v>0</v>
      </c>
    </row>
    <row r="111" spans="1:6" s="232" customFormat="1" x14ac:dyDescent="0.3">
      <c r="A111" s="186">
        <v>103050</v>
      </c>
      <c r="B111" s="194" t="s">
        <v>748</v>
      </c>
      <c r="C111" s="199" t="s">
        <v>675</v>
      </c>
      <c r="D111" s="206">
        <v>50</v>
      </c>
      <c r="E111" s="171"/>
      <c r="F111" s="207">
        <f t="shared" ref="F111" si="13">D111*E111</f>
        <v>0</v>
      </c>
    </row>
    <row r="112" spans="1:6" x14ac:dyDescent="0.3">
      <c r="A112" s="188">
        <v>1040</v>
      </c>
      <c r="B112" s="193" t="s">
        <v>310</v>
      </c>
      <c r="C112" s="200"/>
      <c r="D112" s="208"/>
      <c r="E112" s="172"/>
      <c r="F112" s="209"/>
    </row>
    <row r="113" spans="1:6" ht="27.6" x14ac:dyDescent="0.3">
      <c r="A113" s="186">
        <v>104000</v>
      </c>
      <c r="B113" s="194" t="s">
        <v>322</v>
      </c>
      <c r="C113" s="199" t="s">
        <v>676</v>
      </c>
      <c r="D113" s="206">
        <v>100</v>
      </c>
      <c r="E113" s="171"/>
      <c r="F113" s="207">
        <f t="shared" ref="F113:F114" si="14">D113*E113</f>
        <v>0</v>
      </c>
    </row>
    <row r="114" spans="1:6" ht="27.6" x14ac:dyDescent="0.3">
      <c r="A114" s="187">
        <v>104010</v>
      </c>
      <c r="B114" s="194" t="s">
        <v>323</v>
      </c>
      <c r="C114" s="199" t="s">
        <v>675</v>
      </c>
      <c r="D114" s="206">
        <v>15</v>
      </c>
      <c r="E114" s="171"/>
      <c r="F114" s="207">
        <f t="shared" si="14"/>
        <v>0</v>
      </c>
    </row>
    <row r="115" spans="1:6" ht="39" customHeight="1" thickBot="1" x14ac:dyDescent="0.35">
      <c r="A115" s="184" t="s">
        <v>293</v>
      </c>
      <c r="B115" s="190" t="s">
        <v>329</v>
      </c>
      <c r="C115" s="196"/>
      <c r="D115" s="204"/>
      <c r="E115" s="175"/>
      <c r="F115" s="176"/>
    </row>
    <row r="116" spans="1:6" ht="17.25" customHeight="1" x14ac:dyDescent="0.3">
      <c r="A116" s="185" t="s">
        <v>294</v>
      </c>
      <c r="B116" s="191" t="s">
        <v>278</v>
      </c>
      <c r="C116" s="197"/>
      <c r="D116" s="205"/>
      <c r="E116" s="174"/>
      <c r="F116" s="177"/>
    </row>
    <row r="117" spans="1:6" ht="17.25" customHeight="1" x14ac:dyDescent="0.3">
      <c r="A117" s="186">
        <v>200000</v>
      </c>
      <c r="B117" s="192" t="s">
        <v>272</v>
      </c>
      <c r="C117" s="198" t="s">
        <v>675</v>
      </c>
      <c r="D117" s="206">
        <v>20</v>
      </c>
      <c r="E117" s="170"/>
      <c r="F117" s="207">
        <f>D117*E117</f>
        <v>0</v>
      </c>
    </row>
    <row r="118" spans="1:6" ht="17.25" customHeight="1" x14ac:dyDescent="0.3">
      <c r="A118" s="243">
        <v>200010</v>
      </c>
      <c r="B118" s="192" t="s">
        <v>687</v>
      </c>
      <c r="C118" s="198" t="s">
        <v>675</v>
      </c>
      <c r="D118" s="206">
        <v>150</v>
      </c>
      <c r="E118" s="171"/>
      <c r="F118" s="207">
        <f t="shared" ref="F118:F120" si="15">D118*E118</f>
        <v>0</v>
      </c>
    </row>
    <row r="119" spans="1:6" x14ac:dyDescent="0.3">
      <c r="A119" s="186">
        <v>200020</v>
      </c>
      <c r="B119" s="192" t="s">
        <v>275</v>
      </c>
      <c r="C119" s="198" t="s">
        <v>675</v>
      </c>
      <c r="D119" s="206">
        <v>50</v>
      </c>
      <c r="E119" s="171"/>
      <c r="F119" s="207">
        <f t="shared" si="15"/>
        <v>0</v>
      </c>
    </row>
    <row r="120" spans="1:6" x14ac:dyDescent="0.3">
      <c r="A120" s="187">
        <v>200030</v>
      </c>
      <c r="B120" s="192" t="s">
        <v>276</v>
      </c>
      <c r="C120" s="198" t="s">
        <v>675</v>
      </c>
      <c r="D120" s="206">
        <v>50</v>
      </c>
      <c r="E120" s="171"/>
      <c r="F120" s="207">
        <f t="shared" si="15"/>
        <v>0</v>
      </c>
    </row>
    <row r="121" spans="1:6" x14ac:dyDescent="0.3">
      <c r="A121" s="188">
        <v>2010</v>
      </c>
      <c r="B121" s="193" t="s">
        <v>277</v>
      </c>
      <c r="C121" s="200"/>
      <c r="D121" s="208"/>
      <c r="E121" s="172"/>
      <c r="F121" s="209"/>
    </row>
    <row r="122" spans="1:6" x14ac:dyDescent="0.3">
      <c r="A122" s="186">
        <v>201000</v>
      </c>
      <c r="B122" s="192" t="s">
        <v>279</v>
      </c>
      <c r="C122" s="199" t="s">
        <v>675</v>
      </c>
      <c r="D122" s="206">
        <v>25</v>
      </c>
      <c r="E122" s="173"/>
      <c r="F122" s="207">
        <f t="shared" ref="F122:F126" si="16">D122*E122</f>
        <v>0</v>
      </c>
    </row>
    <row r="123" spans="1:6" ht="27.6" x14ac:dyDescent="0.3">
      <c r="A123" s="187">
        <v>201010</v>
      </c>
      <c r="B123" s="192" t="s">
        <v>280</v>
      </c>
      <c r="C123" s="199" t="s">
        <v>675</v>
      </c>
      <c r="D123" s="206">
        <v>5</v>
      </c>
      <c r="E123" s="173"/>
      <c r="F123" s="207">
        <f t="shared" si="16"/>
        <v>0</v>
      </c>
    </row>
    <row r="124" spans="1:6" x14ac:dyDescent="0.3">
      <c r="A124" s="186">
        <v>201020</v>
      </c>
      <c r="B124" s="192" t="s">
        <v>281</v>
      </c>
      <c r="C124" s="199" t="s">
        <v>675</v>
      </c>
      <c r="D124" s="206">
        <v>25</v>
      </c>
      <c r="E124" s="173"/>
      <c r="F124" s="207">
        <f t="shared" si="16"/>
        <v>0</v>
      </c>
    </row>
    <row r="125" spans="1:6" x14ac:dyDescent="0.3">
      <c r="A125" s="187">
        <v>201030</v>
      </c>
      <c r="B125" s="192" t="s">
        <v>282</v>
      </c>
      <c r="C125" s="199" t="s">
        <v>675</v>
      </c>
      <c r="D125" s="206">
        <v>25</v>
      </c>
      <c r="E125" s="173"/>
      <c r="F125" s="207">
        <f t="shared" si="16"/>
        <v>0</v>
      </c>
    </row>
    <row r="126" spans="1:6" x14ac:dyDescent="0.3">
      <c r="A126" s="186">
        <v>201040</v>
      </c>
      <c r="B126" s="192" t="s">
        <v>283</v>
      </c>
      <c r="C126" s="199" t="s">
        <v>675</v>
      </c>
      <c r="D126" s="206">
        <v>25</v>
      </c>
      <c r="E126" s="173"/>
      <c r="F126" s="207">
        <f t="shared" si="16"/>
        <v>0</v>
      </c>
    </row>
    <row r="127" spans="1:6" x14ac:dyDescent="0.3">
      <c r="A127" s="188">
        <v>2020</v>
      </c>
      <c r="B127" s="193" t="s">
        <v>284</v>
      </c>
      <c r="C127" s="200"/>
      <c r="D127" s="208"/>
      <c r="E127" s="172"/>
      <c r="F127" s="209"/>
    </row>
    <row r="128" spans="1:6" ht="27.6" x14ac:dyDescent="0.3">
      <c r="A128" s="186">
        <v>202000</v>
      </c>
      <c r="B128" s="194" t="s">
        <v>285</v>
      </c>
      <c r="C128" s="199" t="s">
        <v>130</v>
      </c>
      <c r="D128" s="206">
        <v>5</v>
      </c>
      <c r="E128" s="171"/>
      <c r="F128" s="207">
        <f t="shared" ref="F128:F130" si="17">D128*E128</f>
        <v>0</v>
      </c>
    </row>
    <row r="129" spans="1:6" x14ac:dyDescent="0.3">
      <c r="A129" s="187">
        <v>202010</v>
      </c>
      <c r="B129" s="194" t="s">
        <v>286</v>
      </c>
      <c r="C129" s="199" t="s">
        <v>130</v>
      </c>
      <c r="D129" s="206">
        <v>5</v>
      </c>
      <c r="E129" s="171"/>
      <c r="F129" s="207">
        <f t="shared" si="17"/>
        <v>0</v>
      </c>
    </row>
    <row r="130" spans="1:6" x14ac:dyDescent="0.3">
      <c r="A130" s="186">
        <v>202020</v>
      </c>
      <c r="B130" s="194" t="s">
        <v>287</v>
      </c>
      <c r="C130" s="199" t="s">
        <v>675</v>
      </c>
      <c r="D130" s="206">
        <v>200</v>
      </c>
      <c r="E130" s="171"/>
      <c r="F130" s="207">
        <f t="shared" si="17"/>
        <v>0</v>
      </c>
    </row>
    <row r="131" spans="1:6" ht="27.6" x14ac:dyDescent="0.3">
      <c r="A131" s="187">
        <v>202030</v>
      </c>
      <c r="B131" s="194" t="s">
        <v>288</v>
      </c>
      <c r="C131" s="199" t="s">
        <v>675</v>
      </c>
      <c r="D131" s="206">
        <v>200</v>
      </c>
      <c r="E131" s="171"/>
      <c r="F131" s="207">
        <f t="shared" ref="F131:F133" si="18">D131*E131</f>
        <v>0</v>
      </c>
    </row>
    <row r="132" spans="1:6" x14ac:dyDescent="0.3">
      <c r="A132" s="186">
        <v>202040</v>
      </c>
      <c r="B132" s="194" t="s">
        <v>289</v>
      </c>
      <c r="C132" s="199" t="s">
        <v>130</v>
      </c>
      <c r="D132" s="206">
        <v>100</v>
      </c>
      <c r="E132" s="171"/>
      <c r="F132" s="207">
        <f t="shared" si="18"/>
        <v>0</v>
      </c>
    </row>
    <row r="133" spans="1:6" ht="27.6" x14ac:dyDescent="0.3">
      <c r="A133" s="187">
        <v>202050</v>
      </c>
      <c r="B133" s="194" t="s">
        <v>290</v>
      </c>
      <c r="C133" s="199" t="s">
        <v>130</v>
      </c>
      <c r="D133" s="206">
        <v>100</v>
      </c>
      <c r="E133" s="171"/>
      <c r="F133" s="207">
        <f t="shared" si="18"/>
        <v>0</v>
      </c>
    </row>
    <row r="134" spans="1:6" x14ac:dyDescent="0.3">
      <c r="A134" s="188">
        <v>2030</v>
      </c>
      <c r="B134" s="193" t="s">
        <v>291</v>
      </c>
      <c r="C134" s="200"/>
      <c r="D134" s="208"/>
      <c r="E134" s="172"/>
      <c r="F134" s="209"/>
    </row>
    <row r="135" spans="1:6" ht="27.6" x14ac:dyDescent="0.3">
      <c r="A135" s="186">
        <v>203000</v>
      </c>
      <c r="B135" s="194" t="s">
        <v>295</v>
      </c>
      <c r="C135" s="199" t="s">
        <v>675</v>
      </c>
      <c r="D135" s="206">
        <v>5</v>
      </c>
      <c r="E135" s="171"/>
      <c r="F135" s="207">
        <f t="shared" ref="F135" si="19">D135*E135</f>
        <v>0</v>
      </c>
    </row>
    <row r="136" spans="1:6" ht="27.6" x14ac:dyDescent="0.3">
      <c r="A136" s="187">
        <v>203010</v>
      </c>
      <c r="B136" s="194" t="s">
        <v>296</v>
      </c>
      <c r="C136" s="199" t="s">
        <v>675</v>
      </c>
      <c r="D136" s="206">
        <v>5</v>
      </c>
      <c r="E136" s="171"/>
      <c r="F136" s="207">
        <f t="shared" ref="F136:F143" si="20">D136*E136</f>
        <v>0</v>
      </c>
    </row>
    <row r="137" spans="1:6" x14ac:dyDescent="0.3">
      <c r="A137" s="187">
        <v>203020</v>
      </c>
      <c r="B137" s="194" t="s">
        <v>298</v>
      </c>
      <c r="C137" s="199" t="s">
        <v>675</v>
      </c>
      <c r="D137" s="206">
        <v>100</v>
      </c>
      <c r="E137" s="171"/>
      <c r="F137" s="207">
        <f t="shared" si="20"/>
        <v>0</v>
      </c>
    </row>
    <row r="138" spans="1:6" ht="27.6" x14ac:dyDescent="0.3">
      <c r="A138" s="186">
        <v>203030</v>
      </c>
      <c r="B138" s="194" t="s">
        <v>299</v>
      </c>
      <c r="C138" s="199" t="s">
        <v>675</v>
      </c>
      <c r="D138" s="206">
        <v>10</v>
      </c>
      <c r="E138" s="171"/>
      <c r="F138" s="207">
        <f t="shared" si="20"/>
        <v>0</v>
      </c>
    </row>
    <row r="139" spans="1:6" ht="27.6" x14ac:dyDescent="0.3">
      <c r="A139" s="186">
        <v>203040</v>
      </c>
      <c r="B139" s="194" t="s">
        <v>300</v>
      </c>
      <c r="C139" s="199" t="s">
        <v>675</v>
      </c>
      <c r="D139" s="206">
        <v>5</v>
      </c>
      <c r="E139" s="171"/>
      <c r="F139" s="207">
        <f t="shared" si="20"/>
        <v>0</v>
      </c>
    </row>
    <row r="140" spans="1:6" ht="27.6" x14ac:dyDescent="0.3">
      <c r="A140" s="187">
        <v>203050</v>
      </c>
      <c r="B140" s="194" t="s">
        <v>301</v>
      </c>
      <c r="C140" s="199" t="s">
        <v>130</v>
      </c>
      <c r="D140" s="206">
        <v>100</v>
      </c>
      <c r="E140" s="171"/>
      <c r="F140" s="207">
        <f t="shared" si="20"/>
        <v>0</v>
      </c>
    </row>
    <row r="141" spans="1:6" x14ac:dyDescent="0.3">
      <c r="A141" s="187">
        <v>203060</v>
      </c>
      <c r="B141" s="194" t="s">
        <v>302</v>
      </c>
      <c r="C141" s="199" t="s">
        <v>130</v>
      </c>
      <c r="D141" s="206">
        <v>100</v>
      </c>
      <c r="E141" s="171"/>
      <c r="F141" s="207">
        <f t="shared" si="20"/>
        <v>0</v>
      </c>
    </row>
    <row r="142" spans="1:6" x14ac:dyDescent="0.3">
      <c r="A142" s="186">
        <v>203070</v>
      </c>
      <c r="B142" s="194" t="s">
        <v>303</v>
      </c>
      <c r="C142" s="199" t="s">
        <v>130</v>
      </c>
      <c r="D142" s="206">
        <v>100</v>
      </c>
      <c r="E142" s="171"/>
      <c r="F142" s="207">
        <f t="shared" si="20"/>
        <v>0</v>
      </c>
    </row>
    <row r="143" spans="1:6" ht="27.6" x14ac:dyDescent="0.3">
      <c r="A143" s="186">
        <v>203080</v>
      </c>
      <c r="B143" s="194" t="s">
        <v>304</v>
      </c>
      <c r="C143" s="199" t="s">
        <v>675</v>
      </c>
      <c r="D143" s="206">
        <v>5</v>
      </c>
      <c r="E143" s="171"/>
      <c r="F143" s="207">
        <f t="shared" si="20"/>
        <v>0</v>
      </c>
    </row>
    <row r="144" spans="1:6" x14ac:dyDescent="0.3">
      <c r="A144" s="188">
        <v>2040</v>
      </c>
      <c r="B144" s="193" t="s">
        <v>382</v>
      </c>
      <c r="C144" s="200"/>
      <c r="D144" s="208"/>
      <c r="E144" s="172"/>
      <c r="F144" s="209"/>
    </row>
    <row r="145" spans="1:6" ht="41.4" x14ac:dyDescent="0.3">
      <c r="A145" s="187">
        <v>204000</v>
      </c>
      <c r="B145" s="194" t="s">
        <v>468</v>
      </c>
      <c r="C145" s="199" t="s">
        <v>675</v>
      </c>
      <c r="D145" s="206">
        <v>5</v>
      </c>
      <c r="E145" s="170"/>
      <c r="F145" s="207">
        <f t="shared" ref="F145:F152" si="21">D145*E145</f>
        <v>0</v>
      </c>
    </row>
    <row r="146" spans="1:6" ht="27.6" x14ac:dyDescent="0.3">
      <c r="A146" s="187">
        <v>204010</v>
      </c>
      <c r="B146" s="194" t="s">
        <v>469</v>
      </c>
      <c r="C146" s="199" t="s">
        <v>675</v>
      </c>
      <c r="D146" s="206">
        <v>25</v>
      </c>
      <c r="E146" s="170"/>
      <c r="F146" s="207">
        <f t="shared" si="21"/>
        <v>0</v>
      </c>
    </row>
    <row r="147" spans="1:6" x14ac:dyDescent="0.3">
      <c r="A147" s="187">
        <v>204020</v>
      </c>
      <c r="B147" s="194" t="s">
        <v>470</v>
      </c>
      <c r="C147" s="199" t="s">
        <v>675</v>
      </c>
      <c r="D147" s="206">
        <v>10</v>
      </c>
      <c r="E147" s="170"/>
      <c r="F147" s="207">
        <f t="shared" si="21"/>
        <v>0</v>
      </c>
    </row>
    <row r="148" spans="1:6" x14ac:dyDescent="0.3">
      <c r="A148" s="187">
        <v>204030</v>
      </c>
      <c r="B148" s="221" t="s">
        <v>471</v>
      </c>
      <c r="C148" s="199" t="s">
        <v>675</v>
      </c>
      <c r="D148" s="206">
        <v>10</v>
      </c>
      <c r="E148" s="170"/>
      <c r="F148" s="207">
        <f t="shared" si="21"/>
        <v>0</v>
      </c>
    </row>
    <row r="149" spans="1:6" x14ac:dyDescent="0.3">
      <c r="A149" s="187">
        <v>204040</v>
      </c>
      <c r="B149" s="194" t="s">
        <v>472</v>
      </c>
      <c r="C149" s="199" t="s">
        <v>675</v>
      </c>
      <c r="D149" s="206">
        <v>5</v>
      </c>
      <c r="E149" s="170"/>
      <c r="F149" s="207">
        <f t="shared" si="21"/>
        <v>0</v>
      </c>
    </row>
    <row r="150" spans="1:6" x14ac:dyDescent="0.3">
      <c r="A150" s="188">
        <v>2050</v>
      </c>
      <c r="B150" s="193" t="s">
        <v>310</v>
      </c>
      <c r="C150" s="200"/>
      <c r="D150" s="208"/>
      <c r="E150" s="172"/>
      <c r="F150" s="209"/>
    </row>
    <row r="151" spans="1:6" ht="27.6" x14ac:dyDescent="0.3">
      <c r="A151" s="187">
        <v>205010</v>
      </c>
      <c r="B151" s="194" t="s">
        <v>473</v>
      </c>
      <c r="C151" s="199" t="s">
        <v>675</v>
      </c>
      <c r="D151" s="206">
        <v>5</v>
      </c>
      <c r="E151" s="170"/>
      <c r="F151" s="207">
        <f t="shared" si="21"/>
        <v>0</v>
      </c>
    </row>
    <row r="152" spans="1:6" x14ac:dyDescent="0.3">
      <c r="A152" s="187">
        <v>205020</v>
      </c>
      <c r="B152" s="194" t="s">
        <v>474</v>
      </c>
      <c r="C152" s="199" t="s">
        <v>675</v>
      </c>
      <c r="D152" s="206">
        <v>5</v>
      </c>
      <c r="E152" s="170"/>
      <c r="F152" s="207">
        <f t="shared" si="21"/>
        <v>0</v>
      </c>
    </row>
    <row r="153" spans="1:6" ht="41.4" x14ac:dyDescent="0.3">
      <c r="A153" s="187">
        <v>205030</v>
      </c>
      <c r="B153" s="194" t="s">
        <v>475</v>
      </c>
      <c r="C153" s="199" t="s">
        <v>675</v>
      </c>
      <c r="D153" s="206">
        <v>5</v>
      </c>
      <c r="E153" s="170"/>
      <c r="F153" s="207">
        <f t="shared" ref="F153" si="22">D153*E153</f>
        <v>0</v>
      </c>
    </row>
    <row r="154" spans="1:6" ht="28.2" thickBot="1" x14ac:dyDescent="0.35">
      <c r="A154" s="184" t="s">
        <v>325</v>
      </c>
      <c r="B154" s="190" t="s">
        <v>328</v>
      </c>
      <c r="C154" s="196"/>
      <c r="D154" s="204"/>
      <c r="E154" s="175"/>
      <c r="F154" s="176"/>
    </row>
    <row r="155" spans="1:6" x14ac:dyDescent="0.3">
      <c r="A155" s="185" t="s">
        <v>324</v>
      </c>
      <c r="B155" s="191" t="s">
        <v>278</v>
      </c>
      <c r="C155" s="197"/>
      <c r="D155" s="205"/>
      <c r="E155" s="174"/>
      <c r="F155" s="177"/>
    </row>
    <row r="156" spans="1:6" x14ac:dyDescent="0.3">
      <c r="A156" s="186">
        <v>300000</v>
      </c>
      <c r="B156" s="194" t="s">
        <v>272</v>
      </c>
      <c r="C156" s="199" t="s">
        <v>675</v>
      </c>
      <c r="D156" s="206">
        <v>50</v>
      </c>
      <c r="E156" s="222"/>
      <c r="F156" s="207">
        <f t="shared" ref="F156:F157" si="23">D156*E156</f>
        <v>0</v>
      </c>
    </row>
    <row r="157" spans="1:6" x14ac:dyDescent="0.3">
      <c r="A157" s="242">
        <v>300010</v>
      </c>
      <c r="B157" s="192" t="s">
        <v>687</v>
      </c>
      <c r="C157" s="198" t="s">
        <v>675</v>
      </c>
      <c r="D157" s="206">
        <v>150</v>
      </c>
      <c r="E157" s="171"/>
      <c r="F157" s="207">
        <f t="shared" si="23"/>
        <v>0</v>
      </c>
    </row>
    <row r="158" spans="1:6" x14ac:dyDescent="0.3">
      <c r="A158" s="242">
        <v>300020</v>
      </c>
      <c r="B158" s="194" t="s">
        <v>477</v>
      </c>
      <c r="C158" s="199" t="s">
        <v>675</v>
      </c>
      <c r="D158" s="206">
        <v>50</v>
      </c>
      <c r="E158" s="222"/>
      <c r="F158" s="207">
        <f t="shared" ref="F158:F192" si="24">D158*E158</f>
        <v>0</v>
      </c>
    </row>
    <row r="159" spans="1:6" x14ac:dyDescent="0.3">
      <c r="A159" s="242">
        <v>300030</v>
      </c>
      <c r="B159" s="194" t="s">
        <v>478</v>
      </c>
      <c r="C159" s="199" t="s">
        <v>675</v>
      </c>
      <c r="D159" s="206">
        <v>50</v>
      </c>
      <c r="E159" s="222"/>
      <c r="F159" s="207">
        <f t="shared" si="24"/>
        <v>0</v>
      </c>
    </row>
    <row r="160" spans="1:6" x14ac:dyDescent="0.3">
      <c r="A160" s="186">
        <v>300040</v>
      </c>
      <c r="B160" s="194" t="s">
        <v>276</v>
      </c>
      <c r="C160" s="199" t="s">
        <v>675</v>
      </c>
      <c r="D160" s="206">
        <v>50</v>
      </c>
      <c r="E160" s="222"/>
      <c r="F160" s="207">
        <f t="shared" si="24"/>
        <v>0</v>
      </c>
    </row>
    <row r="161" spans="1:6" x14ac:dyDescent="0.3">
      <c r="A161" s="223">
        <v>3010</v>
      </c>
      <c r="B161" s="225" t="s">
        <v>277</v>
      </c>
      <c r="C161" s="226"/>
      <c r="D161" s="227"/>
      <c r="E161" s="224"/>
      <c r="F161" s="238"/>
    </row>
    <row r="162" spans="1:6" x14ac:dyDescent="0.3">
      <c r="A162" s="186">
        <v>301000</v>
      </c>
      <c r="B162" s="194" t="s">
        <v>279</v>
      </c>
      <c r="C162" s="199" t="s">
        <v>675</v>
      </c>
      <c r="D162" s="206">
        <v>25</v>
      </c>
      <c r="E162" s="222"/>
      <c r="F162" s="207">
        <f t="shared" si="24"/>
        <v>0</v>
      </c>
    </row>
    <row r="163" spans="1:6" ht="27.6" x14ac:dyDescent="0.3">
      <c r="A163" s="186">
        <v>301010</v>
      </c>
      <c r="B163" s="194" t="s">
        <v>280</v>
      </c>
      <c r="C163" s="199" t="s">
        <v>675</v>
      </c>
      <c r="D163" s="206">
        <v>5</v>
      </c>
      <c r="E163" s="222"/>
      <c r="F163" s="207">
        <f t="shared" si="24"/>
        <v>0</v>
      </c>
    </row>
    <row r="164" spans="1:6" x14ac:dyDescent="0.3">
      <c r="A164" s="186">
        <v>301020</v>
      </c>
      <c r="B164" s="194" t="s">
        <v>479</v>
      </c>
      <c r="C164" s="199" t="s">
        <v>675</v>
      </c>
      <c r="D164" s="206">
        <v>25</v>
      </c>
      <c r="E164" s="222"/>
      <c r="F164" s="207">
        <f t="shared" si="24"/>
        <v>0</v>
      </c>
    </row>
    <row r="165" spans="1:6" x14ac:dyDescent="0.3">
      <c r="A165" s="186">
        <v>301030</v>
      </c>
      <c r="B165" s="194" t="s">
        <v>282</v>
      </c>
      <c r="C165" s="199" t="s">
        <v>675</v>
      </c>
      <c r="D165" s="206">
        <v>25</v>
      </c>
      <c r="E165" s="222"/>
      <c r="F165" s="207">
        <f t="shared" si="24"/>
        <v>0</v>
      </c>
    </row>
    <row r="166" spans="1:6" x14ac:dyDescent="0.3">
      <c r="A166" s="186">
        <v>301040</v>
      </c>
      <c r="B166" s="194" t="s">
        <v>283</v>
      </c>
      <c r="C166" s="199" t="s">
        <v>675</v>
      </c>
      <c r="D166" s="206">
        <v>25</v>
      </c>
      <c r="E166" s="222"/>
      <c r="F166" s="207">
        <f t="shared" si="24"/>
        <v>0</v>
      </c>
    </row>
    <row r="167" spans="1:6" x14ac:dyDescent="0.3">
      <c r="A167" s="185" t="s">
        <v>480</v>
      </c>
      <c r="B167" s="191" t="s">
        <v>482</v>
      </c>
      <c r="C167" s="197"/>
      <c r="D167" s="205"/>
      <c r="E167" s="174"/>
      <c r="F167" s="218"/>
    </row>
    <row r="168" spans="1:6" x14ac:dyDescent="0.3">
      <c r="A168" s="186">
        <v>301000</v>
      </c>
      <c r="B168" s="194" t="s">
        <v>483</v>
      </c>
      <c r="C168" s="199" t="s">
        <v>675</v>
      </c>
      <c r="D168" s="206">
        <v>25</v>
      </c>
      <c r="E168" s="222"/>
      <c r="F168" s="207">
        <f t="shared" si="24"/>
        <v>0</v>
      </c>
    </row>
    <row r="169" spans="1:6" ht="27.6" x14ac:dyDescent="0.3">
      <c r="A169" s="186">
        <v>301010</v>
      </c>
      <c r="B169" s="194" t="s">
        <v>484</v>
      </c>
      <c r="C169" s="199" t="s">
        <v>675</v>
      </c>
      <c r="D169" s="206">
        <v>5</v>
      </c>
      <c r="E169" s="222"/>
      <c r="F169" s="207">
        <f t="shared" si="24"/>
        <v>0</v>
      </c>
    </row>
    <row r="170" spans="1:6" x14ac:dyDescent="0.3">
      <c r="A170" s="186">
        <v>301020</v>
      </c>
      <c r="B170" s="194" t="s">
        <v>485</v>
      </c>
      <c r="C170" s="199" t="s">
        <v>675</v>
      </c>
      <c r="D170" s="206">
        <v>25</v>
      </c>
      <c r="E170" s="222"/>
      <c r="F170" s="207">
        <f t="shared" si="24"/>
        <v>0</v>
      </c>
    </row>
    <row r="171" spans="1:6" x14ac:dyDescent="0.3">
      <c r="A171" s="186">
        <v>301030</v>
      </c>
      <c r="B171" s="194" t="s">
        <v>486</v>
      </c>
      <c r="C171" s="199" t="s">
        <v>675</v>
      </c>
      <c r="D171" s="206">
        <v>25</v>
      </c>
      <c r="E171" s="222"/>
      <c r="F171" s="207">
        <f t="shared" si="24"/>
        <v>0</v>
      </c>
    </row>
    <row r="172" spans="1:6" x14ac:dyDescent="0.3">
      <c r="A172" s="186">
        <v>301040</v>
      </c>
      <c r="B172" s="194" t="s">
        <v>487</v>
      </c>
      <c r="C172" s="199" t="s">
        <v>675</v>
      </c>
      <c r="D172" s="206">
        <v>25</v>
      </c>
      <c r="E172" s="222"/>
      <c r="F172" s="207">
        <f t="shared" si="24"/>
        <v>0</v>
      </c>
    </row>
    <row r="173" spans="1:6" x14ac:dyDescent="0.3">
      <c r="A173" s="185" t="s">
        <v>481</v>
      </c>
      <c r="B173" s="191" t="s">
        <v>284</v>
      </c>
      <c r="C173" s="197"/>
      <c r="D173" s="205"/>
      <c r="E173" s="174"/>
      <c r="F173" s="218"/>
    </row>
    <row r="174" spans="1:6" ht="27.6" x14ac:dyDescent="0.3">
      <c r="A174" s="186">
        <v>303000</v>
      </c>
      <c r="B174" s="194" t="s">
        <v>285</v>
      </c>
      <c r="C174" s="199" t="s">
        <v>130</v>
      </c>
      <c r="D174" s="206">
        <v>5</v>
      </c>
      <c r="E174" s="222"/>
      <c r="F174" s="207">
        <f t="shared" si="24"/>
        <v>0</v>
      </c>
    </row>
    <row r="175" spans="1:6" x14ac:dyDescent="0.3">
      <c r="A175" s="186">
        <v>303010</v>
      </c>
      <c r="B175" s="194" t="s">
        <v>286</v>
      </c>
      <c r="C175" s="199" t="s">
        <v>130</v>
      </c>
      <c r="D175" s="206">
        <v>5</v>
      </c>
      <c r="E175" s="222"/>
      <c r="F175" s="207">
        <f t="shared" si="24"/>
        <v>0</v>
      </c>
    </row>
    <row r="176" spans="1:6" x14ac:dyDescent="0.3">
      <c r="A176" s="186">
        <v>303020</v>
      </c>
      <c r="B176" s="194" t="s">
        <v>287</v>
      </c>
      <c r="C176" s="199" t="s">
        <v>675</v>
      </c>
      <c r="D176" s="206">
        <v>200</v>
      </c>
      <c r="E176" s="222"/>
      <c r="F176" s="207">
        <f t="shared" si="24"/>
        <v>0</v>
      </c>
    </row>
    <row r="177" spans="1:6" x14ac:dyDescent="0.3">
      <c r="A177" s="186">
        <v>303030</v>
      </c>
      <c r="B177" s="194" t="s">
        <v>317</v>
      </c>
      <c r="C177" s="199" t="s">
        <v>675</v>
      </c>
      <c r="D177" s="206">
        <v>20</v>
      </c>
      <c r="E177" s="222"/>
      <c r="F177" s="207">
        <f t="shared" si="24"/>
        <v>0</v>
      </c>
    </row>
    <row r="178" spans="1:6" ht="27.6" x14ac:dyDescent="0.3">
      <c r="A178" s="186">
        <v>303040</v>
      </c>
      <c r="B178" s="194" t="s">
        <v>288</v>
      </c>
      <c r="C178" s="199" t="s">
        <v>675</v>
      </c>
      <c r="D178" s="206">
        <v>200</v>
      </c>
      <c r="E178" s="222"/>
      <c r="F178" s="207">
        <f t="shared" si="24"/>
        <v>0</v>
      </c>
    </row>
    <row r="179" spans="1:6" x14ac:dyDescent="0.3">
      <c r="A179" s="186">
        <v>303050</v>
      </c>
      <c r="B179" s="194" t="s">
        <v>289</v>
      </c>
      <c r="C179" s="199" t="s">
        <v>130</v>
      </c>
      <c r="D179" s="206">
        <v>100</v>
      </c>
      <c r="E179" s="222"/>
      <c r="F179" s="207">
        <f t="shared" si="24"/>
        <v>0</v>
      </c>
    </row>
    <row r="180" spans="1:6" x14ac:dyDescent="0.3">
      <c r="A180" s="186">
        <v>303060</v>
      </c>
      <c r="B180" s="194" t="s">
        <v>488</v>
      </c>
      <c r="C180" s="199" t="s">
        <v>130</v>
      </c>
      <c r="D180" s="206">
        <v>100</v>
      </c>
      <c r="E180" s="222"/>
      <c r="F180" s="207">
        <f t="shared" si="24"/>
        <v>0</v>
      </c>
    </row>
    <row r="181" spans="1:6" x14ac:dyDescent="0.3">
      <c r="A181" s="185" t="s">
        <v>489</v>
      </c>
      <c r="B181" s="191" t="s">
        <v>291</v>
      </c>
      <c r="C181" s="197"/>
      <c r="D181" s="205"/>
      <c r="E181" s="174"/>
      <c r="F181" s="218"/>
    </row>
    <row r="182" spans="1:6" ht="27.6" x14ac:dyDescent="0.3">
      <c r="A182" s="186">
        <v>304000</v>
      </c>
      <c r="B182" s="194" t="s">
        <v>295</v>
      </c>
      <c r="C182" s="199" t="s">
        <v>675</v>
      </c>
      <c r="D182" s="206">
        <v>8</v>
      </c>
      <c r="E182" s="222"/>
      <c r="F182" s="207">
        <f t="shared" si="24"/>
        <v>0</v>
      </c>
    </row>
    <row r="183" spans="1:6" ht="69" x14ac:dyDescent="0.3">
      <c r="A183" s="186">
        <v>304010</v>
      </c>
      <c r="B183" s="194" t="s">
        <v>476</v>
      </c>
      <c r="C183" s="199" t="s">
        <v>675</v>
      </c>
      <c r="D183" s="206">
        <v>5</v>
      </c>
      <c r="E183" s="222"/>
      <c r="F183" s="207">
        <f t="shared" si="24"/>
        <v>0</v>
      </c>
    </row>
    <row r="184" spans="1:6" ht="27.6" x14ac:dyDescent="0.3">
      <c r="A184" s="186">
        <v>304020</v>
      </c>
      <c r="B184" s="194" t="s">
        <v>299</v>
      </c>
      <c r="C184" s="199" t="s">
        <v>675</v>
      </c>
      <c r="D184" s="206">
        <v>20</v>
      </c>
      <c r="E184" s="222"/>
      <c r="F184" s="207">
        <f t="shared" si="24"/>
        <v>0</v>
      </c>
    </row>
    <row r="185" spans="1:6" ht="27.6" x14ac:dyDescent="0.3">
      <c r="A185" s="186">
        <v>304030</v>
      </c>
      <c r="B185" s="194" t="s">
        <v>493</v>
      </c>
      <c r="C185" s="199" t="s">
        <v>675</v>
      </c>
      <c r="D185" s="206">
        <v>10</v>
      </c>
      <c r="E185" s="222"/>
      <c r="F185" s="207">
        <f t="shared" si="24"/>
        <v>0</v>
      </c>
    </row>
    <row r="186" spans="1:6" ht="27.6" x14ac:dyDescent="0.3">
      <c r="A186" s="186">
        <v>304040</v>
      </c>
      <c r="B186" s="194" t="s">
        <v>301</v>
      </c>
      <c r="C186" s="199" t="s">
        <v>130</v>
      </c>
      <c r="D186" s="206">
        <v>150</v>
      </c>
      <c r="E186" s="222"/>
      <c r="F186" s="207">
        <f t="shared" si="24"/>
        <v>0</v>
      </c>
    </row>
    <row r="187" spans="1:6" x14ac:dyDescent="0.3">
      <c r="A187" s="186">
        <v>304050</v>
      </c>
      <c r="B187" s="194" t="s">
        <v>302</v>
      </c>
      <c r="C187" s="199" t="s">
        <v>130</v>
      </c>
      <c r="D187" s="206">
        <v>150</v>
      </c>
      <c r="E187" s="222"/>
      <c r="F187" s="207">
        <f t="shared" si="24"/>
        <v>0</v>
      </c>
    </row>
    <row r="188" spans="1:6" x14ac:dyDescent="0.3">
      <c r="A188" s="186">
        <v>304060</v>
      </c>
      <c r="B188" s="194" t="s">
        <v>303</v>
      </c>
      <c r="C188" s="199" t="s">
        <v>130</v>
      </c>
      <c r="D188" s="206">
        <v>150</v>
      </c>
      <c r="E188" s="222"/>
      <c r="F188" s="207">
        <f t="shared" si="24"/>
        <v>0</v>
      </c>
    </row>
    <row r="189" spans="1:6" x14ac:dyDescent="0.3">
      <c r="A189" s="185" t="s">
        <v>490</v>
      </c>
      <c r="B189" s="191" t="s">
        <v>491</v>
      </c>
      <c r="C189" s="197"/>
      <c r="D189" s="205"/>
      <c r="E189" s="174"/>
      <c r="F189" s="218"/>
    </row>
    <row r="190" spans="1:6" ht="27.6" x14ac:dyDescent="0.3">
      <c r="A190" s="186">
        <v>305010</v>
      </c>
      <c r="B190" s="194" t="s">
        <v>494</v>
      </c>
      <c r="C190" s="199" t="s">
        <v>675</v>
      </c>
      <c r="D190" s="206">
        <v>3</v>
      </c>
      <c r="E190" s="222"/>
      <c r="F190" s="207">
        <f t="shared" si="24"/>
        <v>0</v>
      </c>
    </row>
    <row r="191" spans="1:6" x14ac:dyDescent="0.3">
      <c r="A191" s="186">
        <v>305020</v>
      </c>
      <c r="B191" s="194" t="s">
        <v>495</v>
      </c>
      <c r="C191" s="199" t="s">
        <v>675</v>
      </c>
      <c r="D191" s="206">
        <v>3</v>
      </c>
      <c r="E191" s="222"/>
      <c r="F191" s="207">
        <f t="shared" si="24"/>
        <v>0</v>
      </c>
    </row>
    <row r="192" spans="1:6" x14ac:dyDescent="0.3">
      <c r="A192" s="186">
        <v>305030</v>
      </c>
      <c r="B192" s="194" t="s">
        <v>496</v>
      </c>
      <c r="C192" s="199" t="s">
        <v>675</v>
      </c>
      <c r="D192" s="206">
        <v>3</v>
      </c>
      <c r="E192" s="222"/>
      <c r="F192" s="207">
        <f t="shared" si="24"/>
        <v>0</v>
      </c>
    </row>
    <row r="193" spans="1:6" ht="15" thickBot="1" x14ac:dyDescent="0.35">
      <c r="A193" s="184" t="s">
        <v>497</v>
      </c>
      <c r="B193" s="190" t="s">
        <v>498</v>
      </c>
      <c r="C193" s="196"/>
      <c r="D193" s="204"/>
      <c r="E193" s="175"/>
      <c r="F193" s="220"/>
    </row>
    <row r="194" spans="1:6" x14ac:dyDescent="0.3">
      <c r="A194" s="185" t="s">
        <v>499</v>
      </c>
      <c r="B194" s="191" t="s">
        <v>278</v>
      </c>
      <c r="C194" s="197"/>
      <c r="D194" s="205"/>
      <c r="E194" s="174"/>
      <c r="F194" s="218"/>
    </row>
    <row r="195" spans="1:6" x14ac:dyDescent="0.3">
      <c r="A195" s="186">
        <v>400000</v>
      </c>
      <c r="B195" s="194" t="s">
        <v>272</v>
      </c>
      <c r="C195" s="199" t="s">
        <v>675</v>
      </c>
      <c r="D195" s="206">
        <v>50</v>
      </c>
      <c r="E195" s="222"/>
      <c r="F195" s="207">
        <f t="shared" ref="F195:F199" si="25">D195*E195</f>
        <v>0</v>
      </c>
    </row>
    <row r="196" spans="1:6" x14ac:dyDescent="0.3">
      <c r="A196" s="242">
        <v>400010</v>
      </c>
      <c r="B196" s="192" t="s">
        <v>687</v>
      </c>
      <c r="C196" s="198" t="s">
        <v>675</v>
      </c>
      <c r="D196" s="206">
        <v>150</v>
      </c>
      <c r="E196" s="171"/>
      <c r="F196" s="207">
        <f t="shared" si="25"/>
        <v>0</v>
      </c>
    </row>
    <row r="197" spans="1:6" x14ac:dyDescent="0.3">
      <c r="A197" s="186">
        <v>400020</v>
      </c>
      <c r="B197" s="194" t="s">
        <v>477</v>
      </c>
      <c r="C197" s="199" t="s">
        <v>675</v>
      </c>
      <c r="D197" s="206">
        <v>50</v>
      </c>
      <c r="E197" s="222"/>
      <c r="F197" s="207">
        <f t="shared" si="25"/>
        <v>0</v>
      </c>
    </row>
    <row r="198" spans="1:6" x14ac:dyDescent="0.3">
      <c r="A198" s="242">
        <v>400030</v>
      </c>
      <c r="B198" s="194" t="s">
        <v>478</v>
      </c>
      <c r="C198" s="199" t="s">
        <v>675</v>
      </c>
      <c r="D198" s="206">
        <v>50</v>
      </c>
      <c r="E198" s="222"/>
      <c r="F198" s="207">
        <f t="shared" si="25"/>
        <v>0</v>
      </c>
    </row>
    <row r="199" spans="1:6" x14ac:dyDescent="0.3">
      <c r="A199" s="186">
        <v>400040</v>
      </c>
      <c r="B199" s="194" t="s">
        <v>276</v>
      </c>
      <c r="C199" s="199" t="s">
        <v>675</v>
      </c>
      <c r="D199" s="206">
        <v>50</v>
      </c>
      <c r="E199" s="222"/>
      <c r="F199" s="207">
        <f t="shared" si="25"/>
        <v>0</v>
      </c>
    </row>
    <row r="200" spans="1:6" x14ac:dyDescent="0.3">
      <c r="A200" s="223">
        <v>4010</v>
      </c>
      <c r="B200" s="225" t="s">
        <v>277</v>
      </c>
      <c r="C200" s="226"/>
      <c r="D200" s="227"/>
      <c r="E200" s="224"/>
      <c r="F200" s="238"/>
    </row>
    <row r="201" spans="1:6" x14ac:dyDescent="0.3">
      <c r="A201" s="186">
        <v>401000</v>
      </c>
      <c r="B201" s="194" t="s">
        <v>279</v>
      </c>
      <c r="C201" s="199" t="s">
        <v>675</v>
      </c>
      <c r="D201" s="206">
        <v>25</v>
      </c>
      <c r="E201" s="222"/>
      <c r="F201" s="207">
        <f t="shared" ref="F201:F205" si="26">D201*E201</f>
        <v>0</v>
      </c>
    </row>
    <row r="202" spans="1:6" ht="27.6" x14ac:dyDescent="0.3">
      <c r="A202" s="186">
        <v>401010</v>
      </c>
      <c r="B202" s="194" t="s">
        <v>280</v>
      </c>
      <c r="C202" s="199" t="s">
        <v>675</v>
      </c>
      <c r="D202" s="206">
        <v>5</v>
      </c>
      <c r="E202" s="222"/>
      <c r="F202" s="207">
        <f t="shared" si="26"/>
        <v>0</v>
      </c>
    </row>
    <row r="203" spans="1:6" x14ac:dyDescent="0.3">
      <c r="A203" s="186">
        <v>401020</v>
      </c>
      <c r="B203" s="194" t="s">
        <v>479</v>
      </c>
      <c r="C203" s="199" t="s">
        <v>675</v>
      </c>
      <c r="D203" s="206">
        <v>25</v>
      </c>
      <c r="E203" s="222"/>
      <c r="F203" s="207">
        <f t="shared" si="26"/>
        <v>0</v>
      </c>
    </row>
    <row r="204" spans="1:6" x14ac:dyDescent="0.3">
      <c r="A204" s="186">
        <v>401030</v>
      </c>
      <c r="B204" s="194" t="s">
        <v>282</v>
      </c>
      <c r="C204" s="199" t="s">
        <v>675</v>
      </c>
      <c r="D204" s="206">
        <v>25</v>
      </c>
      <c r="E204" s="222"/>
      <c r="F204" s="207">
        <f t="shared" si="26"/>
        <v>0</v>
      </c>
    </row>
    <row r="205" spans="1:6" x14ac:dyDescent="0.3">
      <c r="A205" s="186">
        <v>401040</v>
      </c>
      <c r="B205" s="194" t="s">
        <v>283</v>
      </c>
      <c r="C205" s="199" t="s">
        <v>675</v>
      </c>
      <c r="D205" s="206">
        <v>25</v>
      </c>
      <c r="E205" s="222"/>
      <c r="F205" s="207">
        <f t="shared" si="26"/>
        <v>0</v>
      </c>
    </row>
    <row r="206" spans="1:6" x14ac:dyDescent="0.3">
      <c r="A206" s="185" t="s">
        <v>500</v>
      </c>
      <c r="B206" s="191" t="s">
        <v>482</v>
      </c>
      <c r="C206" s="197"/>
      <c r="D206" s="205"/>
      <c r="E206" s="174"/>
      <c r="F206" s="218"/>
    </row>
    <row r="207" spans="1:6" x14ac:dyDescent="0.3">
      <c r="A207" s="186">
        <v>401000</v>
      </c>
      <c r="B207" s="194" t="s">
        <v>483</v>
      </c>
      <c r="C207" s="199" t="s">
        <v>675</v>
      </c>
      <c r="D207" s="206">
        <v>25</v>
      </c>
      <c r="E207" s="222"/>
      <c r="F207" s="207">
        <f t="shared" ref="F207:F211" si="27">D207*E207</f>
        <v>0</v>
      </c>
    </row>
    <row r="208" spans="1:6" ht="27.6" x14ac:dyDescent="0.3">
      <c r="A208" s="186">
        <v>401010</v>
      </c>
      <c r="B208" s="194" t="s">
        <v>484</v>
      </c>
      <c r="C208" s="199" t="s">
        <v>675</v>
      </c>
      <c r="D208" s="206">
        <v>5</v>
      </c>
      <c r="E208" s="222"/>
      <c r="F208" s="207">
        <f t="shared" si="27"/>
        <v>0</v>
      </c>
    </row>
    <row r="209" spans="1:6" x14ac:dyDescent="0.3">
      <c r="A209" s="186">
        <v>401020</v>
      </c>
      <c r="B209" s="194" t="s">
        <v>485</v>
      </c>
      <c r="C209" s="199" t="s">
        <v>675</v>
      </c>
      <c r="D209" s="206">
        <v>25</v>
      </c>
      <c r="E209" s="222"/>
      <c r="F209" s="207">
        <f t="shared" si="27"/>
        <v>0</v>
      </c>
    </row>
    <row r="210" spans="1:6" x14ac:dyDescent="0.3">
      <c r="A210" s="186">
        <v>401030</v>
      </c>
      <c r="B210" s="194" t="s">
        <v>486</v>
      </c>
      <c r="C210" s="199" t="s">
        <v>675</v>
      </c>
      <c r="D210" s="206">
        <v>25</v>
      </c>
      <c r="E210" s="222"/>
      <c r="F210" s="207">
        <f t="shared" si="27"/>
        <v>0</v>
      </c>
    </row>
    <row r="211" spans="1:6" x14ac:dyDescent="0.3">
      <c r="A211" s="186">
        <v>401040</v>
      </c>
      <c r="B211" s="194" t="s">
        <v>487</v>
      </c>
      <c r="C211" s="199" t="s">
        <v>675</v>
      </c>
      <c r="D211" s="206">
        <v>25</v>
      </c>
      <c r="E211" s="222"/>
      <c r="F211" s="207">
        <f t="shared" si="27"/>
        <v>0</v>
      </c>
    </row>
    <row r="212" spans="1:6" x14ac:dyDescent="0.3">
      <c r="A212" s="185" t="s">
        <v>501</v>
      </c>
      <c r="B212" s="191" t="s">
        <v>284</v>
      </c>
      <c r="C212" s="197"/>
      <c r="D212" s="205"/>
      <c r="E212" s="174"/>
      <c r="F212" s="218"/>
    </row>
    <row r="213" spans="1:6" ht="27.6" x14ac:dyDescent="0.3">
      <c r="A213" s="186">
        <v>403000</v>
      </c>
      <c r="B213" s="194" t="s">
        <v>285</v>
      </c>
      <c r="C213" s="199" t="s">
        <v>130</v>
      </c>
      <c r="D213" s="206">
        <v>5</v>
      </c>
      <c r="E213" s="222"/>
      <c r="F213" s="207">
        <f t="shared" ref="F213:F219" si="28">D213*E213</f>
        <v>0</v>
      </c>
    </row>
    <row r="214" spans="1:6" x14ac:dyDescent="0.3">
      <c r="A214" s="186">
        <v>403010</v>
      </c>
      <c r="B214" s="194" t="s">
        <v>286</v>
      </c>
      <c r="C214" s="199" t="s">
        <v>130</v>
      </c>
      <c r="D214" s="206">
        <v>5</v>
      </c>
      <c r="E214" s="222"/>
      <c r="F214" s="207">
        <f t="shared" si="28"/>
        <v>0</v>
      </c>
    </row>
    <row r="215" spans="1:6" x14ac:dyDescent="0.3">
      <c r="A215" s="186">
        <v>403020</v>
      </c>
      <c r="B215" s="194" t="s">
        <v>287</v>
      </c>
      <c r="C215" s="199" t="s">
        <v>675</v>
      </c>
      <c r="D215" s="206">
        <v>200</v>
      </c>
      <c r="E215" s="222"/>
      <c r="F215" s="207">
        <f t="shared" si="28"/>
        <v>0</v>
      </c>
    </row>
    <row r="216" spans="1:6" x14ac:dyDescent="0.3">
      <c r="A216" s="186">
        <v>403030</v>
      </c>
      <c r="B216" s="194" t="s">
        <v>317</v>
      </c>
      <c r="C216" s="199" t="s">
        <v>675</v>
      </c>
      <c r="D216" s="206">
        <v>20</v>
      </c>
      <c r="E216" s="222"/>
      <c r="F216" s="207">
        <f t="shared" si="28"/>
        <v>0</v>
      </c>
    </row>
    <row r="217" spans="1:6" ht="27.6" x14ac:dyDescent="0.3">
      <c r="A217" s="186">
        <v>403040</v>
      </c>
      <c r="B217" s="194" t="s">
        <v>288</v>
      </c>
      <c r="C217" s="199" t="s">
        <v>675</v>
      </c>
      <c r="D217" s="206">
        <v>200</v>
      </c>
      <c r="E217" s="222"/>
      <c r="F217" s="207">
        <f t="shared" si="28"/>
        <v>0</v>
      </c>
    </row>
    <row r="218" spans="1:6" x14ac:dyDescent="0.3">
      <c r="A218" s="186">
        <v>403050</v>
      </c>
      <c r="B218" s="194" t="s">
        <v>289</v>
      </c>
      <c r="C218" s="199" t="s">
        <v>130</v>
      </c>
      <c r="D218" s="206">
        <v>100</v>
      </c>
      <c r="E218" s="222"/>
      <c r="F218" s="207">
        <f t="shared" si="28"/>
        <v>0</v>
      </c>
    </row>
    <row r="219" spans="1:6" x14ac:dyDescent="0.3">
      <c r="A219" s="186">
        <v>403060</v>
      </c>
      <c r="B219" s="194" t="s">
        <v>488</v>
      </c>
      <c r="C219" s="199" t="s">
        <v>130</v>
      </c>
      <c r="D219" s="206">
        <v>100</v>
      </c>
      <c r="E219" s="222"/>
      <c r="F219" s="207">
        <f t="shared" si="28"/>
        <v>0</v>
      </c>
    </row>
    <row r="220" spans="1:6" x14ac:dyDescent="0.3">
      <c r="A220" s="185" t="s">
        <v>502</v>
      </c>
      <c r="B220" s="191" t="s">
        <v>291</v>
      </c>
      <c r="C220" s="197"/>
      <c r="D220" s="205"/>
      <c r="E220" s="174"/>
      <c r="F220" s="218"/>
    </row>
    <row r="221" spans="1:6" x14ac:dyDescent="0.3">
      <c r="A221" s="186">
        <v>404000</v>
      </c>
      <c r="B221" s="194" t="s">
        <v>504</v>
      </c>
      <c r="C221" s="199" t="s">
        <v>675</v>
      </c>
      <c r="D221" s="206">
        <v>10</v>
      </c>
      <c r="E221" s="222"/>
      <c r="F221" s="207">
        <f t="shared" ref="F221:F229" si="29">D221*E221</f>
        <v>0</v>
      </c>
    </row>
    <row r="222" spans="1:6" ht="27.6" x14ac:dyDescent="0.3">
      <c r="A222" s="186">
        <v>404010</v>
      </c>
      <c r="B222" s="194" t="s">
        <v>505</v>
      </c>
      <c r="C222" s="199" t="s">
        <v>675</v>
      </c>
      <c r="D222" s="206">
        <v>5</v>
      </c>
      <c r="E222" s="222"/>
      <c r="F222" s="207">
        <f t="shared" si="29"/>
        <v>0</v>
      </c>
    </row>
    <row r="223" spans="1:6" x14ac:dyDescent="0.3">
      <c r="A223" s="186">
        <v>404020</v>
      </c>
      <c r="B223" s="194" t="s">
        <v>297</v>
      </c>
      <c r="C223" s="199" t="s">
        <v>675</v>
      </c>
      <c r="D223" s="206">
        <v>5</v>
      </c>
      <c r="E223" s="222"/>
      <c r="F223" s="207">
        <f t="shared" si="29"/>
        <v>0</v>
      </c>
    </row>
    <row r="224" spans="1:6" x14ac:dyDescent="0.3">
      <c r="A224" s="186">
        <v>404030</v>
      </c>
      <c r="B224" s="194" t="s">
        <v>492</v>
      </c>
      <c r="C224" s="199" t="s">
        <v>675</v>
      </c>
      <c r="D224" s="206">
        <v>300</v>
      </c>
      <c r="E224" s="222"/>
      <c r="F224" s="207">
        <f t="shared" si="29"/>
        <v>0</v>
      </c>
    </row>
    <row r="225" spans="1:6" ht="27.6" x14ac:dyDescent="0.3">
      <c r="A225" s="186">
        <v>404040</v>
      </c>
      <c r="B225" s="194" t="s">
        <v>299</v>
      </c>
      <c r="C225" s="199" t="s">
        <v>675</v>
      </c>
      <c r="D225" s="206">
        <v>20</v>
      </c>
      <c r="E225" s="222"/>
      <c r="F225" s="207">
        <f t="shared" si="29"/>
        <v>0</v>
      </c>
    </row>
    <row r="226" spans="1:6" ht="27.6" x14ac:dyDescent="0.3">
      <c r="A226" s="186">
        <v>404050</v>
      </c>
      <c r="B226" s="194" t="s">
        <v>493</v>
      </c>
      <c r="C226" s="199" t="s">
        <v>675</v>
      </c>
      <c r="D226" s="206">
        <v>10</v>
      </c>
      <c r="E226" s="222"/>
      <c r="F226" s="207">
        <f t="shared" si="29"/>
        <v>0</v>
      </c>
    </row>
    <row r="227" spans="1:6" ht="27.6" x14ac:dyDescent="0.3">
      <c r="A227" s="186">
        <v>404060</v>
      </c>
      <c r="B227" s="194" t="s">
        <v>301</v>
      </c>
      <c r="C227" s="199" t="s">
        <v>130</v>
      </c>
      <c r="D227" s="206">
        <v>150</v>
      </c>
      <c r="E227" s="222"/>
      <c r="F227" s="207">
        <f t="shared" si="29"/>
        <v>0</v>
      </c>
    </row>
    <row r="228" spans="1:6" x14ac:dyDescent="0.3">
      <c r="A228" s="186">
        <v>404070</v>
      </c>
      <c r="B228" s="194" t="s">
        <v>302</v>
      </c>
      <c r="C228" s="199" t="s">
        <v>130</v>
      </c>
      <c r="D228" s="206">
        <v>150</v>
      </c>
      <c r="E228" s="222"/>
      <c r="F228" s="207">
        <f t="shared" si="29"/>
        <v>0</v>
      </c>
    </row>
    <row r="229" spans="1:6" x14ac:dyDescent="0.3">
      <c r="A229" s="186">
        <v>404080</v>
      </c>
      <c r="B229" s="194" t="s">
        <v>303</v>
      </c>
      <c r="C229" s="199" t="s">
        <v>130</v>
      </c>
      <c r="D229" s="206">
        <v>150</v>
      </c>
      <c r="E229" s="222"/>
      <c r="F229" s="207">
        <f t="shared" si="29"/>
        <v>0</v>
      </c>
    </row>
    <row r="230" spans="1:6" x14ac:dyDescent="0.3">
      <c r="A230" s="185" t="s">
        <v>503</v>
      </c>
      <c r="B230" s="191" t="s">
        <v>491</v>
      </c>
      <c r="C230" s="197"/>
      <c r="D230" s="205"/>
      <c r="E230" s="174"/>
      <c r="F230" s="218"/>
    </row>
    <row r="231" spans="1:6" ht="27.6" x14ac:dyDescent="0.3">
      <c r="A231" s="186">
        <v>405010</v>
      </c>
      <c r="B231" s="194" t="s">
        <v>494</v>
      </c>
      <c r="C231" s="199" t="s">
        <v>675</v>
      </c>
      <c r="D231" s="206">
        <v>3</v>
      </c>
      <c r="E231" s="222"/>
      <c r="F231" s="207">
        <f t="shared" ref="F231:F233" si="30">D231*E231</f>
        <v>0</v>
      </c>
    </row>
    <row r="232" spans="1:6" x14ac:dyDescent="0.3">
      <c r="A232" s="186">
        <v>405020</v>
      </c>
      <c r="B232" s="194" t="s">
        <v>495</v>
      </c>
      <c r="C232" s="199" t="s">
        <v>675</v>
      </c>
      <c r="D232" s="206">
        <v>3</v>
      </c>
      <c r="E232" s="222"/>
      <c r="F232" s="207">
        <f t="shared" si="30"/>
        <v>0</v>
      </c>
    </row>
    <row r="233" spans="1:6" x14ac:dyDescent="0.3">
      <c r="A233" s="186">
        <v>405030</v>
      </c>
      <c r="B233" s="194" t="s">
        <v>496</v>
      </c>
      <c r="C233" s="199" t="s">
        <v>675</v>
      </c>
      <c r="D233" s="206">
        <v>3</v>
      </c>
      <c r="E233" s="222"/>
      <c r="F233" s="207">
        <f t="shared" si="30"/>
        <v>0</v>
      </c>
    </row>
    <row r="234" spans="1:6" ht="15" thickBot="1" x14ac:dyDescent="0.35">
      <c r="A234" s="184" t="s">
        <v>518</v>
      </c>
      <c r="B234" s="190" t="s">
        <v>506</v>
      </c>
      <c r="C234" s="196"/>
      <c r="D234" s="204"/>
      <c r="E234" s="175"/>
      <c r="F234" s="220"/>
    </row>
    <row r="235" spans="1:6" x14ac:dyDescent="0.3">
      <c r="A235" s="185" t="s">
        <v>519</v>
      </c>
      <c r="B235" s="191" t="s">
        <v>507</v>
      </c>
      <c r="C235" s="197"/>
      <c r="D235" s="205"/>
      <c r="E235" s="174"/>
      <c r="F235" s="218"/>
    </row>
    <row r="236" spans="1:6" x14ac:dyDescent="0.3">
      <c r="A236" s="186">
        <v>500000</v>
      </c>
      <c r="B236" s="194" t="s">
        <v>509</v>
      </c>
      <c r="C236" s="199" t="s">
        <v>675</v>
      </c>
      <c r="D236" s="206">
        <v>50</v>
      </c>
      <c r="E236" s="222"/>
      <c r="F236" s="207">
        <f t="shared" ref="F236:F237" si="31">D236*E236</f>
        <v>0</v>
      </c>
    </row>
    <row r="237" spans="1:6" x14ac:dyDescent="0.3">
      <c r="A237" s="186">
        <v>500010</v>
      </c>
      <c r="B237" s="194" t="s">
        <v>510</v>
      </c>
      <c r="C237" s="199" t="s">
        <v>675</v>
      </c>
      <c r="D237" s="206">
        <v>50</v>
      </c>
      <c r="E237" s="222"/>
      <c r="F237" s="207">
        <f t="shared" si="31"/>
        <v>0</v>
      </c>
    </row>
    <row r="238" spans="1:6" x14ac:dyDescent="0.3">
      <c r="A238" s="223">
        <v>5010</v>
      </c>
      <c r="B238" s="225" t="s">
        <v>508</v>
      </c>
      <c r="C238" s="226"/>
      <c r="D238" s="227"/>
      <c r="E238" s="224"/>
      <c r="F238" s="238"/>
    </row>
    <row r="239" spans="1:6" x14ac:dyDescent="0.3">
      <c r="A239" s="186">
        <v>501000</v>
      </c>
      <c r="B239" s="194" t="s">
        <v>511</v>
      </c>
      <c r="C239" s="199" t="s">
        <v>675</v>
      </c>
      <c r="D239" s="206">
        <v>5</v>
      </c>
      <c r="E239" s="222"/>
      <c r="F239" s="207">
        <f t="shared" ref="F239:F244" si="32">D239*E239</f>
        <v>0</v>
      </c>
    </row>
    <row r="240" spans="1:6" ht="27.6" x14ac:dyDescent="0.3">
      <c r="A240" s="186">
        <v>501010</v>
      </c>
      <c r="B240" s="194" t="s">
        <v>469</v>
      </c>
      <c r="C240" s="199" t="s">
        <v>675</v>
      </c>
      <c r="D240" s="206">
        <v>10</v>
      </c>
      <c r="E240" s="222"/>
      <c r="F240" s="207">
        <f t="shared" si="32"/>
        <v>0</v>
      </c>
    </row>
    <row r="241" spans="1:6" ht="27.6" x14ac:dyDescent="0.3">
      <c r="A241" s="186">
        <v>501020</v>
      </c>
      <c r="B241" s="194" t="s">
        <v>512</v>
      </c>
      <c r="C241" s="199" t="s">
        <v>675</v>
      </c>
      <c r="D241" s="206">
        <v>10</v>
      </c>
      <c r="E241" s="222"/>
      <c r="F241" s="207">
        <f t="shared" si="32"/>
        <v>0</v>
      </c>
    </row>
    <row r="242" spans="1:6" ht="27.6" x14ac:dyDescent="0.3">
      <c r="A242" s="186">
        <v>501030</v>
      </c>
      <c r="B242" s="194" t="s">
        <v>513</v>
      </c>
      <c r="C242" s="199" t="s">
        <v>130</v>
      </c>
      <c r="D242" s="206">
        <v>100</v>
      </c>
      <c r="E242" s="222"/>
      <c r="F242" s="207">
        <f t="shared" si="32"/>
        <v>0</v>
      </c>
    </row>
    <row r="243" spans="1:6" x14ac:dyDescent="0.3">
      <c r="A243" s="186">
        <v>501040</v>
      </c>
      <c r="B243" s="194" t="s">
        <v>514</v>
      </c>
      <c r="C243" s="199" t="s">
        <v>130</v>
      </c>
      <c r="D243" s="206">
        <v>100</v>
      </c>
      <c r="E243" s="222"/>
      <c r="F243" s="207">
        <f t="shared" si="32"/>
        <v>0</v>
      </c>
    </row>
    <row r="244" spans="1:6" x14ac:dyDescent="0.3">
      <c r="A244" s="186">
        <v>501050</v>
      </c>
      <c r="B244" s="194" t="s">
        <v>515</v>
      </c>
      <c r="C244" s="199" t="s">
        <v>130</v>
      </c>
      <c r="D244" s="206">
        <v>100</v>
      </c>
      <c r="E244" s="222"/>
      <c r="F244" s="207">
        <f t="shared" si="32"/>
        <v>0</v>
      </c>
    </row>
    <row r="245" spans="1:6" ht="27.6" x14ac:dyDescent="0.3">
      <c r="A245" s="186">
        <v>501060</v>
      </c>
      <c r="B245" s="194" t="s">
        <v>516</v>
      </c>
      <c r="C245" s="199" t="s">
        <v>676</v>
      </c>
      <c r="D245" s="206">
        <v>100</v>
      </c>
      <c r="E245" s="222"/>
      <c r="F245" s="207">
        <f t="shared" ref="F245:F246" si="33">D245*E245</f>
        <v>0</v>
      </c>
    </row>
    <row r="246" spans="1:6" x14ac:dyDescent="0.3">
      <c r="A246" s="186">
        <v>501070</v>
      </c>
      <c r="B246" s="194" t="s">
        <v>517</v>
      </c>
      <c r="C246" s="199" t="s">
        <v>675</v>
      </c>
      <c r="D246" s="206">
        <v>20</v>
      </c>
      <c r="E246" s="222"/>
      <c r="F246" s="207">
        <f t="shared" si="33"/>
        <v>0</v>
      </c>
    </row>
    <row r="247" spans="1:6" ht="15" thickBot="1" x14ac:dyDescent="0.35">
      <c r="A247" s="184" t="s">
        <v>520</v>
      </c>
      <c r="B247" s="190" t="s">
        <v>739</v>
      </c>
      <c r="C247" s="196"/>
      <c r="D247" s="204"/>
      <c r="E247" s="175"/>
      <c r="F247" s="220"/>
    </row>
    <row r="248" spans="1:6" x14ac:dyDescent="0.3">
      <c r="A248" s="185" t="s">
        <v>521</v>
      </c>
      <c r="B248" s="191" t="s">
        <v>700</v>
      </c>
      <c r="C248" s="197"/>
      <c r="D248" s="205"/>
      <c r="E248" s="174"/>
      <c r="F248" s="218"/>
    </row>
    <row r="249" spans="1:6" x14ac:dyDescent="0.3">
      <c r="A249" s="186">
        <v>600100</v>
      </c>
      <c r="B249" s="194" t="s">
        <v>524</v>
      </c>
      <c r="C249" s="199" t="s">
        <v>675</v>
      </c>
      <c r="D249" s="206">
        <v>10</v>
      </c>
      <c r="E249" s="222"/>
      <c r="F249" s="207">
        <f t="shared" ref="F249:F254" si="34">D249*E249</f>
        <v>0</v>
      </c>
    </row>
    <row r="250" spans="1:6" x14ac:dyDescent="0.3">
      <c r="A250" s="186">
        <v>600110</v>
      </c>
      <c r="B250" s="194" t="s">
        <v>525</v>
      </c>
      <c r="C250" s="199" t="s">
        <v>675</v>
      </c>
      <c r="D250" s="206">
        <v>20</v>
      </c>
      <c r="E250" s="222"/>
      <c r="F250" s="207">
        <f t="shared" si="34"/>
        <v>0</v>
      </c>
    </row>
    <row r="251" spans="1:6" x14ac:dyDescent="0.3">
      <c r="A251" s="186">
        <v>600111</v>
      </c>
      <c r="B251" s="194" t="s">
        <v>526</v>
      </c>
      <c r="C251" s="199" t="s">
        <v>675</v>
      </c>
      <c r="D251" s="206">
        <v>10</v>
      </c>
      <c r="E251" s="222"/>
      <c r="F251" s="207">
        <f t="shared" ref="F251:F252" si="35">D251*E251</f>
        <v>0</v>
      </c>
    </row>
    <row r="252" spans="1:6" x14ac:dyDescent="0.3">
      <c r="A252" s="186">
        <v>600120</v>
      </c>
      <c r="B252" s="194" t="s">
        <v>527</v>
      </c>
      <c r="C252" s="199" t="s">
        <v>675</v>
      </c>
      <c r="D252" s="206">
        <v>20</v>
      </c>
      <c r="E252" s="222"/>
      <c r="F252" s="207">
        <f t="shared" si="35"/>
        <v>0</v>
      </c>
    </row>
    <row r="253" spans="1:6" x14ac:dyDescent="0.3">
      <c r="A253" s="186">
        <v>600130</v>
      </c>
      <c r="B253" s="194" t="s">
        <v>528</v>
      </c>
      <c r="C253" s="199" t="s">
        <v>675</v>
      </c>
      <c r="D253" s="206">
        <v>20</v>
      </c>
      <c r="E253" s="222"/>
      <c r="F253" s="207">
        <f t="shared" si="34"/>
        <v>0</v>
      </c>
    </row>
    <row r="254" spans="1:6" x14ac:dyDescent="0.3">
      <c r="A254" s="186">
        <v>600140</v>
      </c>
      <c r="B254" s="194" t="s">
        <v>529</v>
      </c>
      <c r="C254" s="199" t="s">
        <v>675</v>
      </c>
      <c r="D254" s="206">
        <v>20</v>
      </c>
      <c r="E254" s="222"/>
      <c r="F254" s="207">
        <f t="shared" si="34"/>
        <v>0</v>
      </c>
    </row>
    <row r="255" spans="1:6" x14ac:dyDescent="0.3">
      <c r="A255" s="223">
        <v>6002</v>
      </c>
      <c r="B255" s="225" t="s">
        <v>701</v>
      </c>
      <c r="C255" s="226"/>
      <c r="D255" s="227"/>
      <c r="E255" s="224"/>
      <c r="F255" s="238"/>
    </row>
    <row r="256" spans="1:6" ht="27.6" x14ac:dyDescent="0.3">
      <c r="A256" s="186">
        <v>600200</v>
      </c>
      <c r="B256" s="194" t="s">
        <v>530</v>
      </c>
      <c r="C256" s="199" t="s">
        <v>675</v>
      </c>
      <c r="D256" s="206">
        <v>50</v>
      </c>
      <c r="E256" s="222"/>
      <c r="F256" s="207">
        <f t="shared" ref="F256:F258" si="36">D256*E256</f>
        <v>0</v>
      </c>
    </row>
    <row r="257" spans="1:6" x14ac:dyDescent="0.3">
      <c r="A257" s="186">
        <v>600210</v>
      </c>
      <c r="B257" s="194" t="s">
        <v>531</v>
      </c>
      <c r="C257" s="199" t="s">
        <v>675</v>
      </c>
      <c r="D257" s="206">
        <v>25</v>
      </c>
      <c r="E257" s="222"/>
      <c r="F257" s="207">
        <f t="shared" si="36"/>
        <v>0</v>
      </c>
    </row>
    <row r="258" spans="1:6" x14ac:dyDescent="0.3">
      <c r="A258" s="186">
        <v>600220</v>
      </c>
      <c r="B258" s="194" t="s">
        <v>532</v>
      </c>
      <c r="C258" s="199" t="s">
        <v>675</v>
      </c>
      <c r="D258" s="206">
        <v>25</v>
      </c>
      <c r="E258" s="222"/>
      <c r="F258" s="207">
        <f t="shared" si="36"/>
        <v>0</v>
      </c>
    </row>
    <row r="259" spans="1:6" x14ac:dyDescent="0.3">
      <c r="A259" s="186">
        <v>600230</v>
      </c>
      <c r="B259" s="194" t="s">
        <v>533</v>
      </c>
      <c r="C259" s="199" t="s">
        <v>675</v>
      </c>
      <c r="D259" s="206">
        <v>25</v>
      </c>
      <c r="E259" s="222"/>
      <c r="F259" s="207">
        <f t="shared" ref="F259:F260" si="37">D259*E259</f>
        <v>0</v>
      </c>
    </row>
    <row r="260" spans="1:6" x14ac:dyDescent="0.3">
      <c r="A260" s="186">
        <v>600240</v>
      </c>
      <c r="B260" s="194" t="s">
        <v>534</v>
      </c>
      <c r="C260" s="199" t="s">
        <v>675</v>
      </c>
      <c r="D260" s="206">
        <v>25</v>
      </c>
      <c r="E260" s="222"/>
      <c r="F260" s="207">
        <f t="shared" si="37"/>
        <v>0</v>
      </c>
    </row>
    <row r="261" spans="1:6" x14ac:dyDescent="0.3">
      <c r="A261" s="223">
        <v>6003</v>
      </c>
      <c r="B261" s="225" t="s">
        <v>702</v>
      </c>
      <c r="C261" s="226"/>
      <c r="D261" s="227"/>
      <c r="E261" s="224"/>
      <c r="F261" s="238"/>
    </row>
    <row r="262" spans="1:6" ht="27.6" x14ac:dyDescent="0.3">
      <c r="A262" s="186">
        <v>600300</v>
      </c>
      <c r="B262" s="194" t="s">
        <v>535</v>
      </c>
      <c r="C262" s="199" t="s">
        <v>675</v>
      </c>
      <c r="D262" s="206">
        <v>10</v>
      </c>
      <c r="E262" s="222"/>
      <c r="F262" s="207">
        <f t="shared" ref="F262:F266" si="38">D262*E262</f>
        <v>0</v>
      </c>
    </row>
    <row r="263" spans="1:6" ht="27.6" x14ac:dyDescent="0.3">
      <c r="A263" s="186">
        <v>600310</v>
      </c>
      <c r="B263" s="194" t="s">
        <v>545</v>
      </c>
      <c r="C263" s="199" t="s">
        <v>675</v>
      </c>
      <c r="D263" s="206">
        <v>50</v>
      </c>
      <c r="E263" s="222"/>
      <c r="F263" s="207">
        <f t="shared" si="38"/>
        <v>0</v>
      </c>
    </row>
    <row r="264" spans="1:6" x14ac:dyDescent="0.3">
      <c r="A264" s="186">
        <v>600320</v>
      </c>
      <c r="B264" s="194" t="s">
        <v>531</v>
      </c>
      <c r="C264" s="199" t="s">
        <v>675</v>
      </c>
      <c r="D264" s="206">
        <v>25</v>
      </c>
      <c r="E264" s="222"/>
      <c r="F264" s="207">
        <f t="shared" si="38"/>
        <v>0</v>
      </c>
    </row>
    <row r="265" spans="1:6" x14ac:dyDescent="0.3">
      <c r="A265" s="186">
        <v>600330</v>
      </c>
      <c r="B265" s="194" t="s">
        <v>532</v>
      </c>
      <c r="C265" s="199" t="s">
        <v>675</v>
      </c>
      <c r="D265" s="206">
        <v>25</v>
      </c>
      <c r="E265" s="222"/>
      <c r="F265" s="207">
        <f t="shared" si="38"/>
        <v>0</v>
      </c>
    </row>
    <row r="266" spans="1:6" x14ac:dyDescent="0.3">
      <c r="A266" s="186">
        <v>600340</v>
      </c>
      <c r="B266" s="194" t="s">
        <v>533</v>
      </c>
      <c r="C266" s="199" t="s">
        <v>675</v>
      </c>
      <c r="D266" s="206">
        <v>25</v>
      </c>
      <c r="E266" s="222"/>
      <c r="F266" s="207">
        <f t="shared" si="38"/>
        <v>0</v>
      </c>
    </row>
    <row r="267" spans="1:6" x14ac:dyDescent="0.3">
      <c r="A267" s="186">
        <v>600350</v>
      </c>
      <c r="B267" s="194" t="s">
        <v>546</v>
      </c>
      <c r="C267" s="199" t="s">
        <v>675</v>
      </c>
      <c r="D267" s="206">
        <v>25</v>
      </c>
      <c r="E267" s="222"/>
      <c r="F267" s="207">
        <f t="shared" ref="F267:F269" si="39">D267*E267</f>
        <v>0</v>
      </c>
    </row>
    <row r="268" spans="1:6" x14ac:dyDescent="0.3">
      <c r="A268" s="186">
        <v>600360</v>
      </c>
      <c r="B268" s="194" t="s">
        <v>547</v>
      </c>
      <c r="C268" s="199" t="s">
        <v>675</v>
      </c>
      <c r="D268" s="206">
        <v>25</v>
      </c>
      <c r="E268" s="222"/>
      <c r="F268" s="207">
        <f t="shared" si="39"/>
        <v>0</v>
      </c>
    </row>
    <row r="269" spans="1:6" x14ac:dyDescent="0.3">
      <c r="A269" s="186">
        <v>600370</v>
      </c>
      <c r="B269" s="194" t="s">
        <v>548</v>
      </c>
      <c r="C269" s="199" t="s">
        <v>675</v>
      </c>
      <c r="D269" s="206">
        <v>25</v>
      </c>
      <c r="E269" s="222"/>
      <c r="F269" s="207">
        <f t="shared" si="39"/>
        <v>0</v>
      </c>
    </row>
    <row r="270" spans="1:6" x14ac:dyDescent="0.3">
      <c r="A270" s="185" t="s">
        <v>522</v>
      </c>
      <c r="B270" s="191" t="s">
        <v>703</v>
      </c>
      <c r="C270" s="197"/>
      <c r="D270" s="205"/>
      <c r="E270" s="174"/>
      <c r="F270" s="218"/>
    </row>
    <row r="271" spans="1:6" x14ac:dyDescent="0.3">
      <c r="A271" s="186">
        <v>600400</v>
      </c>
      <c r="B271" s="194" t="s">
        <v>549</v>
      </c>
      <c r="C271" s="199" t="s">
        <v>675</v>
      </c>
      <c r="D271" s="206">
        <v>4</v>
      </c>
      <c r="E271" s="222"/>
      <c r="F271" s="207">
        <f t="shared" ref="F271:F273" si="40">D271*E271</f>
        <v>0</v>
      </c>
    </row>
    <row r="272" spans="1:6" ht="27.6" x14ac:dyDescent="0.3">
      <c r="A272" s="186">
        <v>600410</v>
      </c>
      <c r="B272" s="194" t="s">
        <v>550</v>
      </c>
      <c r="C272" s="199" t="s">
        <v>676</v>
      </c>
      <c r="D272" s="206">
        <v>10</v>
      </c>
      <c r="E272" s="222"/>
      <c r="F272" s="207">
        <f t="shared" si="40"/>
        <v>0</v>
      </c>
    </row>
    <row r="273" spans="1:6" ht="27.6" x14ac:dyDescent="0.3">
      <c r="A273" s="186">
        <v>601020</v>
      </c>
      <c r="B273" s="194" t="s">
        <v>551</v>
      </c>
      <c r="C273" s="199" t="s">
        <v>675</v>
      </c>
      <c r="D273" s="206">
        <v>10</v>
      </c>
      <c r="E273" s="222"/>
      <c r="F273" s="207">
        <f t="shared" si="40"/>
        <v>0</v>
      </c>
    </row>
    <row r="274" spans="1:6" x14ac:dyDescent="0.3">
      <c r="A274" s="185" t="s">
        <v>523</v>
      </c>
      <c r="B274" s="191" t="s">
        <v>704</v>
      </c>
      <c r="C274" s="197"/>
      <c r="D274" s="205"/>
      <c r="E274" s="174"/>
      <c r="F274" s="218"/>
    </row>
    <row r="275" spans="1:6" x14ac:dyDescent="0.3">
      <c r="A275" s="186">
        <v>600500</v>
      </c>
      <c r="B275" s="194" t="s">
        <v>552</v>
      </c>
      <c r="C275" s="199" t="s">
        <v>675</v>
      </c>
      <c r="D275" s="206">
        <v>50</v>
      </c>
      <c r="E275" s="222"/>
      <c r="F275" s="207">
        <f t="shared" ref="F275:F276" si="41">D275*E275</f>
        <v>0</v>
      </c>
    </row>
    <row r="276" spans="1:6" x14ac:dyDescent="0.3">
      <c r="A276" s="186">
        <v>600510</v>
      </c>
      <c r="B276" s="194" t="s">
        <v>554</v>
      </c>
      <c r="C276" s="199" t="s">
        <v>675</v>
      </c>
      <c r="D276" s="206">
        <v>10</v>
      </c>
      <c r="E276" s="222"/>
      <c r="F276" s="207">
        <f t="shared" si="41"/>
        <v>0</v>
      </c>
    </row>
    <row r="277" spans="1:6" x14ac:dyDescent="0.3">
      <c r="A277" s="186"/>
      <c r="B277" s="194"/>
      <c r="C277" s="199"/>
      <c r="D277" s="206"/>
      <c r="E277" s="222"/>
      <c r="F277" s="207"/>
    </row>
    <row r="278" spans="1:6" x14ac:dyDescent="0.3">
      <c r="A278" s="185" t="s">
        <v>536</v>
      </c>
      <c r="B278" s="191" t="s">
        <v>705</v>
      </c>
      <c r="C278" s="197"/>
      <c r="D278" s="205"/>
      <c r="E278" s="174"/>
      <c r="F278" s="218"/>
    </row>
    <row r="279" spans="1:6" x14ac:dyDescent="0.3">
      <c r="A279" s="186">
        <v>600600</v>
      </c>
      <c r="B279" s="194" t="s">
        <v>555</v>
      </c>
      <c r="C279" s="199" t="s">
        <v>676</v>
      </c>
      <c r="D279" s="206">
        <v>20</v>
      </c>
      <c r="E279" s="222"/>
      <c r="F279" s="207">
        <f t="shared" ref="F279" si="42">D279*E279</f>
        <v>0</v>
      </c>
    </row>
    <row r="280" spans="1:6" x14ac:dyDescent="0.3">
      <c r="A280" s="185" t="s">
        <v>537</v>
      </c>
      <c r="B280" s="191" t="s">
        <v>706</v>
      </c>
      <c r="C280" s="197"/>
      <c r="D280" s="205"/>
      <c r="E280" s="174"/>
      <c r="F280" s="218"/>
    </row>
    <row r="281" spans="1:6" x14ac:dyDescent="0.3">
      <c r="A281" s="186">
        <v>600700</v>
      </c>
      <c r="B281" s="194" t="s">
        <v>556</v>
      </c>
      <c r="C281" s="199" t="s">
        <v>675</v>
      </c>
      <c r="D281" s="206">
        <v>10</v>
      </c>
      <c r="E281" s="222"/>
      <c r="F281" s="207">
        <f t="shared" ref="F281:F282" si="43">D281*E281</f>
        <v>0</v>
      </c>
    </row>
    <row r="282" spans="1:6" ht="27.6" x14ac:dyDescent="0.3">
      <c r="A282" s="186">
        <v>600710</v>
      </c>
      <c r="B282" s="194" t="s">
        <v>557</v>
      </c>
      <c r="C282" s="199" t="s">
        <v>675</v>
      </c>
      <c r="D282" s="206">
        <v>10</v>
      </c>
      <c r="E282" s="222"/>
      <c r="F282" s="207">
        <f t="shared" si="43"/>
        <v>0</v>
      </c>
    </row>
    <row r="283" spans="1:6" x14ac:dyDescent="0.3">
      <c r="A283" s="185" t="s">
        <v>538</v>
      </c>
      <c r="B283" s="191" t="s">
        <v>707</v>
      </c>
      <c r="C283" s="197"/>
      <c r="D283" s="205"/>
      <c r="E283" s="174"/>
      <c r="F283" s="218"/>
    </row>
    <row r="284" spans="1:6" x14ac:dyDescent="0.3">
      <c r="A284" s="186">
        <v>600800</v>
      </c>
      <c r="B284" s="194" t="s">
        <v>558</v>
      </c>
      <c r="C284" s="199" t="s">
        <v>675</v>
      </c>
      <c r="D284" s="206">
        <v>10</v>
      </c>
      <c r="E284" s="222"/>
      <c r="F284" s="207">
        <f t="shared" ref="F284:F285" si="44">D284*E284</f>
        <v>0</v>
      </c>
    </row>
    <row r="285" spans="1:6" x14ac:dyDescent="0.3">
      <c r="A285" s="186">
        <v>600810</v>
      </c>
      <c r="B285" s="194" t="s">
        <v>559</v>
      </c>
      <c r="C285" s="199" t="s">
        <v>675</v>
      </c>
      <c r="D285" s="206">
        <v>10</v>
      </c>
      <c r="E285" s="222"/>
      <c r="F285" s="207">
        <f t="shared" si="44"/>
        <v>0</v>
      </c>
    </row>
    <row r="286" spans="1:6" x14ac:dyDescent="0.3">
      <c r="A286" s="223">
        <v>6009</v>
      </c>
      <c r="B286" s="225" t="s">
        <v>708</v>
      </c>
      <c r="C286" s="226"/>
      <c r="D286" s="227"/>
      <c r="E286" s="224"/>
      <c r="F286" s="238"/>
    </row>
    <row r="287" spans="1:6" x14ac:dyDescent="0.3">
      <c r="A287" s="186">
        <v>600900</v>
      </c>
      <c r="B287" s="194" t="s">
        <v>560</v>
      </c>
      <c r="C287" s="199" t="s">
        <v>675</v>
      </c>
      <c r="D287" s="206">
        <v>20</v>
      </c>
      <c r="E287" s="222"/>
      <c r="F287" s="207">
        <f t="shared" ref="F287:F289" si="45">D287*E287</f>
        <v>0</v>
      </c>
    </row>
    <row r="288" spans="1:6" x14ac:dyDescent="0.3">
      <c r="A288" s="186">
        <v>600910</v>
      </c>
      <c r="B288" s="194" t="s">
        <v>561</v>
      </c>
      <c r="C288" s="199" t="s">
        <v>675</v>
      </c>
      <c r="D288" s="206">
        <v>20</v>
      </c>
      <c r="E288" s="222"/>
      <c r="F288" s="207">
        <f t="shared" si="45"/>
        <v>0</v>
      </c>
    </row>
    <row r="289" spans="1:6" ht="27.6" x14ac:dyDescent="0.3">
      <c r="A289" s="186">
        <v>600920</v>
      </c>
      <c r="B289" s="194" t="s">
        <v>562</v>
      </c>
      <c r="C289" s="199" t="s">
        <v>675</v>
      </c>
      <c r="D289" s="206">
        <v>5</v>
      </c>
      <c r="E289" s="222"/>
      <c r="F289" s="207">
        <f t="shared" si="45"/>
        <v>0</v>
      </c>
    </row>
    <row r="290" spans="1:6" x14ac:dyDescent="0.3">
      <c r="A290" s="185" t="s">
        <v>539</v>
      </c>
      <c r="B290" s="191" t="s">
        <v>709</v>
      </c>
      <c r="C290" s="197"/>
      <c r="D290" s="205"/>
      <c r="E290" s="174"/>
      <c r="F290" s="218"/>
    </row>
    <row r="291" spans="1:6" x14ac:dyDescent="0.3">
      <c r="A291" s="186">
        <v>601000</v>
      </c>
      <c r="B291" s="194" t="s">
        <v>563</v>
      </c>
      <c r="C291" s="199" t="s">
        <v>675</v>
      </c>
      <c r="D291" s="206">
        <v>10</v>
      </c>
      <c r="E291" s="222"/>
      <c r="F291" s="207">
        <f t="shared" ref="F291:F294" si="46">D291*E291</f>
        <v>0</v>
      </c>
    </row>
    <row r="292" spans="1:6" x14ac:dyDescent="0.3">
      <c r="A292" s="186">
        <v>601000</v>
      </c>
      <c r="B292" s="194" t="s">
        <v>564</v>
      </c>
      <c r="C292" s="199" t="s">
        <v>675</v>
      </c>
      <c r="D292" s="206">
        <v>10</v>
      </c>
      <c r="E292" s="222"/>
      <c r="F292" s="207">
        <f t="shared" si="46"/>
        <v>0</v>
      </c>
    </row>
    <row r="293" spans="1:6" x14ac:dyDescent="0.3">
      <c r="A293" s="186">
        <v>601010</v>
      </c>
      <c r="B293" s="194" t="s">
        <v>579</v>
      </c>
      <c r="C293" s="199" t="s">
        <v>675</v>
      </c>
      <c r="D293" s="206">
        <v>20</v>
      </c>
      <c r="E293" s="222"/>
      <c r="F293" s="207">
        <f t="shared" si="46"/>
        <v>0</v>
      </c>
    </row>
    <row r="294" spans="1:6" x14ac:dyDescent="0.3">
      <c r="A294" s="186">
        <v>601020</v>
      </c>
      <c r="B294" s="194" t="s">
        <v>565</v>
      </c>
      <c r="C294" s="199" t="s">
        <v>676</v>
      </c>
      <c r="D294" s="206">
        <v>25</v>
      </c>
      <c r="E294" s="222"/>
      <c r="F294" s="207">
        <f t="shared" si="46"/>
        <v>0</v>
      </c>
    </row>
    <row r="295" spans="1:6" x14ac:dyDescent="0.3">
      <c r="A295" s="185" t="s">
        <v>540</v>
      </c>
      <c r="B295" s="191" t="s">
        <v>710</v>
      </c>
      <c r="C295" s="197"/>
      <c r="D295" s="205"/>
      <c r="E295" s="174"/>
      <c r="F295" s="218"/>
    </row>
    <row r="296" spans="1:6" x14ac:dyDescent="0.3">
      <c r="A296" s="186">
        <v>601100</v>
      </c>
      <c r="B296" s="194" t="s">
        <v>566</v>
      </c>
      <c r="C296" s="199" t="s">
        <v>675</v>
      </c>
      <c r="D296" s="206">
        <v>10</v>
      </c>
      <c r="E296" s="222"/>
      <c r="F296" s="207">
        <f t="shared" ref="F296:F297" si="47">D296*E296</f>
        <v>0</v>
      </c>
    </row>
    <row r="297" spans="1:6" x14ac:dyDescent="0.3">
      <c r="A297" s="186">
        <v>601110</v>
      </c>
      <c r="B297" s="194" t="s">
        <v>567</v>
      </c>
      <c r="C297" s="199" t="s">
        <v>675</v>
      </c>
      <c r="D297" s="206">
        <v>20</v>
      </c>
      <c r="E297" s="222"/>
      <c r="F297" s="207">
        <f t="shared" si="47"/>
        <v>0</v>
      </c>
    </row>
    <row r="298" spans="1:6" x14ac:dyDescent="0.3">
      <c r="A298" s="185" t="s">
        <v>541</v>
      </c>
      <c r="B298" s="191" t="s">
        <v>711</v>
      </c>
      <c r="C298" s="197"/>
      <c r="D298" s="205"/>
      <c r="E298" s="174"/>
      <c r="F298" s="218"/>
    </row>
    <row r="299" spans="1:6" x14ac:dyDescent="0.3">
      <c r="A299" s="186">
        <v>601200</v>
      </c>
      <c r="B299" s="194" t="s">
        <v>552</v>
      </c>
      <c r="C299" s="199" t="s">
        <v>675</v>
      </c>
      <c r="D299" s="206">
        <v>50</v>
      </c>
      <c r="E299" s="222"/>
      <c r="F299" s="207">
        <f t="shared" ref="F299:F300" si="48">D299*E299</f>
        <v>0</v>
      </c>
    </row>
    <row r="300" spans="1:6" x14ac:dyDescent="0.3">
      <c r="A300" s="186">
        <v>601210</v>
      </c>
      <c r="B300" s="194" t="s">
        <v>568</v>
      </c>
      <c r="C300" s="199" t="s">
        <v>675</v>
      </c>
      <c r="D300" s="206">
        <v>5</v>
      </c>
      <c r="E300" s="222"/>
      <c r="F300" s="207">
        <f t="shared" si="48"/>
        <v>0</v>
      </c>
    </row>
    <row r="301" spans="1:6" x14ac:dyDescent="0.3">
      <c r="A301" s="185" t="s">
        <v>544</v>
      </c>
      <c r="B301" s="191" t="s">
        <v>712</v>
      </c>
      <c r="C301" s="197"/>
      <c r="D301" s="205"/>
      <c r="E301" s="174"/>
      <c r="F301" s="218"/>
    </row>
    <row r="302" spans="1:6" x14ac:dyDescent="0.3">
      <c r="A302" s="186">
        <v>601300</v>
      </c>
      <c r="B302" s="194" t="s">
        <v>569</v>
      </c>
      <c r="C302" s="199" t="s">
        <v>675</v>
      </c>
      <c r="D302" s="206">
        <v>20</v>
      </c>
      <c r="E302" s="222"/>
      <c r="F302" s="207">
        <f t="shared" ref="F302:F303" si="49">D302*E302</f>
        <v>0</v>
      </c>
    </row>
    <row r="303" spans="1:6" x14ac:dyDescent="0.3">
      <c r="A303" s="186">
        <v>601310</v>
      </c>
      <c r="B303" s="194" t="s">
        <v>570</v>
      </c>
      <c r="C303" s="199" t="s">
        <v>676</v>
      </c>
      <c r="D303" s="206">
        <v>20</v>
      </c>
      <c r="E303" s="222"/>
      <c r="F303" s="207">
        <f t="shared" si="49"/>
        <v>0</v>
      </c>
    </row>
    <row r="304" spans="1:6" ht="27.6" x14ac:dyDescent="0.3">
      <c r="A304" s="186">
        <v>601320</v>
      </c>
      <c r="B304" s="194" t="s">
        <v>571</v>
      </c>
      <c r="C304" s="199" t="s">
        <v>675</v>
      </c>
      <c r="D304" s="206">
        <v>40</v>
      </c>
      <c r="E304" s="222"/>
      <c r="F304" s="207">
        <f t="shared" ref="F304" si="50">D304*E304</f>
        <v>0</v>
      </c>
    </row>
    <row r="305" spans="1:6" x14ac:dyDescent="0.3">
      <c r="A305" s="185" t="s">
        <v>542</v>
      </c>
      <c r="B305" s="191" t="s">
        <v>713</v>
      </c>
      <c r="C305" s="197"/>
      <c r="D305" s="205"/>
      <c r="E305" s="174"/>
      <c r="F305" s="218"/>
    </row>
    <row r="306" spans="1:6" x14ac:dyDescent="0.3">
      <c r="A306" s="186">
        <v>601400</v>
      </c>
      <c r="B306" s="194" t="s">
        <v>572</v>
      </c>
      <c r="C306" s="199" t="s">
        <v>676</v>
      </c>
      <c r="D306" s="206">
        <v>30</v>
      </c>
      <c r="E306" s="222"/>
      <c r="F306" s="207">
        <f t="shared" ref="F306:F309" si="51">D306*E306</f>
        <v>0</v>
      </c>
    </row>
    <row r="307" spans="1:6" x14ac:dyDescent="0.3">
      <c r="A307" s="186">
        <v>601410</v>
      </c>
      <c r="B307" s="194" t="s">
        <v>573</v>
      </c>
      <c r="C307" s="199" t="s">
        <v>677</v>
      </c>
      <c r="D307" s="206">
        <v>30</v>
      </c>
      <c r="E307" s="222"/>
      <c r="F307" s="207">
        <f t="shared" ref="F307:F308" si="52">D307*E307</f>
        <v>0</v>
      </c>
    </row>
    <row r="308" spans="1:6" x14ac:dyDescent="0.3">
      <c r="A308" s="186">
        <v>601420</v>
      </c>
      <c r="B308" s="194" t="s">
        <v>574</v>
      </c>
      <c r="C308" s="199" t="s">
        <v>130</v>
      </c>
      <c r="D308" s="206">
        <v>10</v>
      </c>
      <c r="E308" s="222"/>
      <c r="F308" s="207">
        <f t="shared" si="52"/>
        <v>0</v>
      </c>
    </row>
    <row r="309" spans="1:6" x14ac:dyDescent="0.3">
      <c r="A309" s="186">
        <v>601430</v>
      </c>
      <c r="B309" s="194" t="s">
        <v>575</v>
      </c>
      <c r="C309" s="199" t="s">
        <v>676</v>
      </c>
      <c r="D309" s="206">
        <v>10</v>
      </c>
      <c r="E309" s="222"/>
      <c r="F309" s="207">
        <f t="shared" si="51"/>
        <v>0</v>
      </c>
    </row>
    <row r="310" spans="1:6" x14ac:dyDescent="0.3">
      <c r="A310" s="185" t="s">
        <v>543</v>
      </c>
      <c r="B310" s="191" t="s">
        <v>714</v>
      </c>
      <c r="C310" s="197"/>
      <c r="D310" s="205"/>
      <c r="E310" s="174"/>
      <c r="F310" s="218"/>
    </row>
    <row r="311" spans="1:6" x14ac:dyDescent="0.3">
      <c r="A311" s="186">
        <v>601500</v>
      </c>
      <c r="B311" s="194" t="s">
        <v>576</v>
      </c>
      <c r="C311" s="199" t="s">
        <v>676</v>
      </c>
      <c r="D311" s="206">
        <v>30</v>
      </c>
      <c r="E311" s="222"/>
      <c r="F311" s="207">
        <f>D311*E311</f>
        <v>0</v>
      </c>
    </row>
    <row r="312" spans="1:6" x14ac:dyDescent="0.3">
      <c r="A312" s="186">
        <v>601510</v>
      </c>
      <c r="B312" s="194" t="s">
        <v>577</v>
      </c>
      <c r="C312" s="199" t="s">
        <v>676</v>
      </c>
      <c r="D312" s="206">
        <v>30</v>
      </c>
      <c r="E312" s="222"/>
      <c r="F312" s="207">
        <f>D312*E312</f>
        <v>0</v>
      </c>
    </row>
    <row r="313" spans="1:6" x14ac:dyDescent="0.3">
      <c r="A313" s="186">
        <v>601520</v>
      </c>
      <c r="B313" s="194" t="s">
        <v>578</v>
      </c>
      <c r="C313" s="199" t="s">
        <v>130</v>
      </c>
      <c r="D313" s="206">
        <v>200</v>
      </c>
      <c r="E313" s="222"/>
      <c r="F313" s="207">
        <f>D313*E313</f>
        <v>0</v>
      </c>
    </row>
    <row r="314" spans="1:6" x14ac:dyDescent="0.3">
      <c r="A314" s="223">
        <v>6016</v>
      </c>
      <c r="B314" s="225" t="s">
        <v>715</v>
      </c>
      <c r="C314" s="226"/>
      <c r="D314" s="227"/>
      <c r="E314" s="224"/>
      <c r="F314" s="238"/>
    </row>
    <row r="315" spans="1:6" ht="27.6" x14ac:dyDescent="0.3">
      <c r="A315" s="186">
        <v>601600</v>
      </c>
      <c r="B315" s="194" t="s">
        <v>580</v>
      </c>
      <c r="C315" s="199" t="s">
        <v>675</v>
      </c>
      <c r="D315" s="206">
        <v>10</v>
      </c>
      <c r="E315" s="222"/>
      <c r="F315" s="207">
        <f t="shared" ref="F315" si="53">D315*E315</f>
        <v>0</v>
      </c>
    </row>
    <row r="316" spans="1:6" x14ac:dyDescent="0.3">
      <c r="A316" s="185" t="s">
        <v>728</v>
      </c>
      <c r="B316" s="191" t="s">
        <v>716</v>
      </c>
      <c r="C316" s="197"/>
      <c r="D316" s="205"/>
      <c r="E316" s="174"/>
      <c r="F316" s="218"/>
    </row>
    <row r="317" spans="1:6" ht="27.6" x14ac:dyDescent="0.3">
      <c r="A317" s="186">
        <v>601700</v>
      </c>
      <c r="B317" s="194" t="s">
        <v>550</v>
      </c>
      <c r="C317" s="199" t="s">
        <v>676</v>
      </c>
      <c r="D317" s="206">
        <v>10</v>
      </c>
      <c r="E317" s="222"/>
      <c r="F317" s="207">
        <f t="shared" ref="F317" si="54">D317*E317</f>
        <v>0</v>
      </c>
    </row>
    <row r="318" spans="1:6" x14ac:dyDescent="0.3">
      <c r="A318" s="185" t="s">
        <v>729</v>
      </c>
      <c r="B318" s="191" t="s">
        <v>717</v>
      </c>
      <c r="C318" s="197"/>
      <c r="D318" s="205"/>
      <c r="E318" s="174"/>
      <c r="F318" s="218"/>
    </row>
    <row r="319" spans="1:6" x14ac:dyDescent="0.3">
      <c r="A319" s="186">
        <v>601800</v>
      </c>
      <c r="B319" s="194" t="s">
        <v>549</v>
      </c>
      <c r="C319" s="199" t="s">
        <v>675</v>
      </c>
      <c r="D319" s="206">
        <v>4</v>
      </c>
      <c r="E319" s="222"/>
      <c r="F319" s="207">
        <f t="shared" ref="F319:F320" si="55">D319*E319</f>
        <v>0</v>
      </c>
    </row>
    <row r="320" spans="1:6" ht="27.6" x14ac:dyDescent="0.3">
      <c r="A320" s="186">
        <v>601810</v>
      </c>
      <c r="B320" s="194" t="s">
        <v>550</v>
      </c>
      <c r="C320" s="199" t="s">
        <v>675</v>
      </c>
      <c r="D320" s="206">
        <v>10</v>
      </c>
      <c r="E320" s="222"/>
      <c r="F320" s="207">
        <f t="shared" si="55"/>
        <v>0</v>
      </c>
    </row>
    <row r="321" spans="1:6" x14ac:dyDescent="0.3">
      <c r="A321" s="185" t="s">
        <v>730</v>
      </c>
      <c r="B321" s="191" t="s">
        <v>718</v>
      </c>
      <c r="C321" s="197"/>
      <c r="D321" s="205"/>
      <c r="E321" s="174"/>
      <c r="F321" s="218"/>
    </row>
    <row r="322" spans="1:6" x14ac:dyDescent="0.3">
      <c r="A322" s="186">
        <v>601900</v>
      </c>
      <c r="B322" s="194" t="s">
        <v>581</v>
      </c>
      <c r="C322" s="199" t="s">
        <v>675</v>
      </c>
      <c r="D322" s="206">
        <v>10</v>
      </c>
      <c r="E322" s="222"/>
      <c r="F322" s="207">
        <f t="shared" ref="F322:F324" si="56">D322*E322</f>
        <v>0</v>
      </c>
    </row>
    <row r="323" spans="1:6" x14ac:dyDescent="0.3">
      <c r="A323" s="186">
        <v>601910</v>
      </c>
      <c r="B323" s="194" t="s">
        <v>582</v>
      </c>
      <c r="C323" s="199" t="s">
        <v>675</v>
      </c>
      <c r="D323" s="206">
        <v>10</v>
      </c>
      <c r="E323" s="222"/>
      <c r="F323" s="207">
        <f t="shared" si="56"/>
        <v>0</v>
      </c>
    </row>
    <row r="324" spans="1:6" x14ac:dyDescent="0.3">
      <c r="A324" s="186">
        <v>601920</v>
      </c>
      <c r="B324" s="194" t="s">
        <v>583</v>
      </c>
      <c r="C324" s="199" t="s">
        <v>675</v>
      </c>
      <c r="D324" s="206">
        <v>2</v>
      </c>
      <c r="E324" s="222"/>
      <c r="F324" s="207">
        <f t="shared" si="56"/>
        <v>0</v>
      </c>
    </row>
    <row r="325" spans="1:6" x14ac:dyDescent="0.3">
      <c r="A325" s="223">
        <v>6020</v>
      </c>
      <c r="B325" s="225" t="s">
        <v>719</v>
      </c>
      <c r="C325" s="226"/>
      <c r="D325" s="227"/>
      <c r="E325" s="224"/>
      <c r="F325" s="238"/>
    </row>
    <row r="326" spans="1:6" ht="27.6" x14ac:dyDescent="0.3">
      <c r="A326" s="186">
        <v>602000</v>
      </c>
      <c r="B326" s="194" t="s">
        <v>584</v>
      </c>
      <c r="C326" s="199" t="s">
        <v>675</v>
      </c>
      <c r="D326" s="206">
        <v>10</v>
      </c>
      <c r="E326" s="222"/>
      <c r="F326" s="207">
        <f t="shared" ref="F326" si="57">D326*E326</f>
        <v>0</v>
      </c>
    </row>
    <row r="327" spans="1:6" x14ac:dyDescent="0.3">
      <c r="A327" s="185" t="s">
        <v>731</v>
      </c>
      <c r="B327" s="191" t="s">
        <v>720</v>
      </c>
      <c r="C327" s="197"/>
      <c r="D327" s="205"/>
      <c r="E327" s="174"/>
      <c r="F327" s="218"/>
    </row>
    <row r="328" spans="1:6" x14ac:dyDescent="0.3">
      <c r="A328" s="186">
        <v>602100</v>
      </c>
      <c r="B328" s="194" t="s">
        <v>552</v>
      </c>
      <c r="C328" s="199" t="s">
        <v>675</v>
      </c>
      <c r="D328" s="206">
        <v>50</v>
      </c>
      <c r="E328" s="222"/>
      <c r="F328" s="207">
        <f t="shared" ref="F328:F330" si="58">D328*E328</f>
        <v>0</v>
      </c>
    </row>
    <row r="329" spans="1:6" x14ac:dyDescent="0.3">
      <c r="A329" s="186">
        <v>602110</v>
      </c>
      <c r="B329" s="194" t="s">
        <v>586</v>
      </c>
      <c r="C329" s="199" t="s">
        <v>675</v>
      </c>
      <c r="D329" s="206">
        <v>1</v>
      </c>
      <c r="E329" s="222"/>
      <c r="F329" s="207">
        <f t="shared" si="58"/>
        <v>0</v>
      </c>
    </row>
    <row r="330" spans="1:6" ht="27.6" x14ac:dyDescent="0.3">
      <c r="A330" s="186">
        <v>602120</v>
      </c>
      <c r="B330" s="194" t="s">
        <v>587</v>
      </c>
      <c r="C330" s="199" t="s">
        <v>675</v>
      </c>
      <c r="D330" s="206">
        <v>2</v>
      </c>
      <c r="E330" s="222"/>
      <c r="F330" s="207">
        <f t="shared" si="58"/>
        <v>0</v>
      </c>
    </row>
    <row r="331" spans="1:6" x14ac:dyDescent="0.3">
      <c r="A331" s="185" t="s">
        <v>732</v>
      </c>
      <c r="B331" s="191" t="s">
        <v>721</v>
      </c>
      <c r="C331" s="197"/>
      <c r="D331" s="205"/>
      <c r="E331" s="174"/>
      <c r="F331" s="218"/>
    </row>
    <row r="332" spans="1:6" ht="27.6" x14ac:dyDescent="0.3">
      <c r="A332" s="186">
        <v>602200</v>
      </c>
      <c r="B332" s="194" t="s">
        <v>588</v>
      </c>
      <c r="C332" s="199" t="s">
        <v>675</v>
      </c>
      <c r="D332" s="206">
        <v>10</v>
      </c>
      <c r="E332" s="222"/>
      <c r="F332" s="207">
        <f t="shared" ref="F332" si="59">D332*E332</f>
        <v>0</v>
      </c>
    </row>
    <row r="333" spans="1:6" x14ac:dyDescent="0.3">
      <c r="A333" s="185" t="s">
        <v>733</v>
      </c>
      <c r="B333" s="191" t="s">
        <v>722</v>
      </c>
      <c r="C333" s="197"/>
      <c r="D333" s="205"/>
      <c r="E333" s="174"/>
      <c r="F333" s="218"/>
    </row>
    <row r="334" spans="1:6" ht="27.6" x14ac:dyDescent="0.3">
      <c r="A334" s="186">
        <v>602300</v>
      </c>
      <c r="B334" s="228" t="s">
        <v>589</v>
      </c>
      <c r="C334" s="229" t="s">
        <v>675</v>
      </c>
      <c r="D334" s="230">
        <v>5</v>
      </c>
      <c r="E334" s="222"/>
      <c r="F334" s="239"/>
    </row>
    <row r="335" spans="1:6" x14ac:dyDescent="0.3">
      <c r="A335" s="186">
        <v>602310</v>
      </c>
      <c r="B335" s="228" t="s">
        <v>586</v>
      </c>
      <c r="C335" s="229" t="s">
        <v>675</v>
      </c>
      <c r="D335" s="230">
        <v>1</v>
      </c>
      <c r="E335" s="231"/>
      <c r="F335" s="239"/>
    </row>
    <row r="336" spans="1:6" x14ac:dyDescent="0.3">
      <c r="A336" s="185" t="s">
        <v>734</v>
      </c>
      <c r="B336" s="191" t="s">
        <v>723</v>
      </c>
      <c r="C336" s="197"/>
      <c r="D336" s="205"/>
      <c r="E336" s="174"/>
      <c r="F336" s="218"/>
    </row>
    <row r="337" spans="1:6" x14ac:dyDescent="0.3">
      <c r="A337" s="242">
        <v>602400</v>
      </c>
      <c r="B337" s="194" t="s">
        <v>743</v>
      </c>
      <c r="C337" s="199" t="s">
        <v>676</v>
      </c>
      <c r="D337" s="206">
        <v>5</v>
      </c>
      <c r="E337" s="222"/>
      <c r="F337" s="207">
        <f t="shared" ref="F337:F338" si="60">D337*E337</f>
        <v>0</v>
      </c>
    </row>
    <row r="338" spans="1:6" x14ac:dyDescent="0.3">
      <c r="A338" s="242">
        <v>602410</v>
      </c>
      <c r="B338" s="194" t="s">
        <v>742</v>
      </c>
      <c r="C338" s="199" t="s">
        <v>676</v>
      </c>
      <c r="D338" s="206">
        <v>5</v>
      </c>
      <c r="E338" s="222"/>
      <c r="F338" s="207">
        <f t="shared" si="60"/>
        <v>0</v>
      </c>
    </row>
    <row r="339" spans="1:6" x14ac:dyDescent="0.3">
      <c r="A339" s="185" t="s">
        <v>735</v>
      </c>
      <c r="B339" s="191" t="s">
        <v>724</v>
      </c>
      <c r="C339" s="197"/>
      <c r="D339" s="205"/>
      <c r="E339" s="174"/>
      <c r="F339" s="218"/>
    </row>
    <row r="340" spans="1:6" ht="27.6" x14ac:dyDescent="0.3">
      <c r="A340" s="186">
        <v>602500</v>
      </c>
      <c r="B340" s="194" t="s">
        <v>585</v>
      </c>
      <c r="C340" s="199" t="s">
        <v>675</v>
      </c>
      <c r="D340" s="206">
        <v>5</v>
      </c>
      <c r="E340" s="222"/>
      <c r="F340" s="207">
        <f t="shared" ref="F340" si="61">D340*E340</f>
        <v>0</v>
      </c>
    </row>
    <row r="341" spans="1:6" x14ac:dyDescent="0.3">
      <c r="A341" s="185" t="s">
        <v>736</v>
      </c>
      <c r="B341" s="191" t="s">
        <v>725</v>
      </c>
      <c r="C341" s="197"/>
      <c r="D341" s="205"/>
      <c r="E341" s="174"/>
      <c r="F341" s="218"/>
    </row>
    <row r="342" spans="1:6" ht="27.6" x14ac:dyDescent="0.3">
      <c r="A342" s="186">
        <v>602600</v>
      </c>
      <c r="B342" s="194" t="s">
        <v>550</v>
      </c>
      <c r="C342" s="199" t="s">
        <v>675</v>
      </c>
      <c r="D342" s="206">
        <v>10</v>
      </c>
      <c r="E342" s="222"/>
      <c r="F342" s="207">
        <f t="shared" ref="F342:F343" si="62">D342*E342</f>
        <v>0</v>
      </c>
    </row>
    <row r="343" spans="1:6" ht="27.6" x14ac:dyDescent="0.3">
      <c r="A343" s="186">
        <v>602610</v>
      </c>
      <c r="B343" s="194" t="s">
        <v>551</v>
      </c>
      <c r="C343" s="199" t="s">
        <v>675</v>
      </c>
      <c r="D343" s="206">
        <v>10</v>
      </c>
      <c r="E343" s="222"/>
      <c r="F343" s="207">
        <f t="shared" si="62"/>
        <v>0</v>
      </c>
    </row>
    <row r="344" spans="1:6" x14ac:dyDescent="0.3">
      <c r="A344" s="185" t="s">
        <v>737</v>
      </c>
      <c r="B344" s="191" t="s">
        <v>726</v>
      </c>
      <c r="C344" s="197"/>
      <c r="D344" s="205"/>
      <c r="E344" s="174"/>
      <c r="F344" s="218"/>
    </row>
    <row r="345" spans="1:6" x14ac:dyDescent="0.3">
      <c r="A345" s="242">
        <v>602700</v>
      </c>
      <c r="B345" s="194" t="s">
        <v>740</v>
      </c>
      <c r="C345" s="199" t="s">
        <v>676</v>
      </c>
      <c r="D345" s="206">
        <v>5</v>
      </c>
      <c r="E345" s="222"/>
      <c r="F345" s="207">
        <f t="shared" ref="F345:F346" si="63">D345*E345</f>
        <v>0</v>
      </c>
    </row>
    <row r="346" spans="1:6" x14ac:dyDescent="0.3">
      <c r="A346" s="242">
        <v>602710</v>
      </c>
      <c r="B346" s="194" t="s">
        <v>741</v>
      </c>
      <c r="C346" s="199" t="s">
        <v>676</v>
      </c>
      <c r="D346" s="206">
        <v>5</v>
      </c>
      <c r="E346" s="222"/>
      <c r="F346" s="207">
        <f t="shared" si="63"/>
        <v>0</v>
      </c>
    </row>
    <row r="347" spans="1:6" x14ac:dyDescent="0.3">
      <c r="A347" s="185" t="s">
        <v>738</v>
      </c>
      <c r="B347" s="191" t="s">
        <v>727</v>
      </c>
      <c r="C347" s="197"/>
      <c r="D347" s="205"/>
      <c r="E347" s="174"/>
      <c r="F347" s="218"/>
    </row>
    <row r="348" spans="1:6" ht="27.6" x14ac:dyDescent="0.3">
      <c r="A348" s="186">
        <v>602800</v>
      </c>
      <c r="B348" s="194" t="s">
        <v>585</v>
      </c>
      <c r="C348" s="199" t="s">
        <v>675</v>
      </c>
      <c r="D348" s="206">
        <v>5</v>
      </c>
      <c r="E348" s="222"/>
      <c r="F348" s="207">
        <f t="shared" ref="F348" si="64">D348*E348</f>
        <v>0</v>
      </c>
    </row>
    <row r="349" spans="1:6" ht="15" thickBot="1" x14ac:dyDescent="0.35">
      <c r="A349" s="184" t="s">
        <v>591</v>
      </c>
      <c r="B349" s="190" t="s">
        <v>590</v>
      </c>
      <c r="C349" s="196"/>
      <c r="D349" s="204"/>
      <c r="E349" s="175"/>
      <c r="F349" s="220"/>
    </row>
    <row r="350" spans="1:6" x14ac:dyDescent="0.3">
      <c r="A350" s="185" t="s">
        <v>592</v>
      </c>
      <c r="B350" s="191" t="s">
        <v>593</v>
      </c>
      <c r="C350" s="197"/>
      <c r="D350" s="205"/>
      <c r="E350" s="174"/>
      <c r="F350" s="218"/>
    </row>
    <row r="351" spans="1:6" ht="41.4" x14ac:dyDescent="0.3">
      <c r="A351" s="186">
        <v>800100</v>
      </c>
      <c r="B351" s="194" t="s">
        <v>594</v>
      </c>
      <c r="C351" s="199" t="s">
        <v>675</v>
      </c>
      <c r="D351" s="206">
        <v>40</v>
      </c>
      <c r="E351" s="222"/>
      <c r="F351" s="207">
        <f t="shared" ref="F351:F355" si="65">D351*E351</f>
        <v>0</v>
      </c>
    </row>
    <row r="352" spans="1:6" x14ac:dyDescent="0.3">
      <c r="A352" s="186">
        <v>800110</v>
      </c>
      <c r="B352" s="194" t="s">
        <v>607</v>
      </c>
      <c r="C352" s="199" t="s">
        <v>675</v>
      </c>
      <c r="D352" s="206">
        <v>80</v>
      </c>
      <c r="E352" s="222"/>
      <c r="F352" s="207">
        <f t="shared" si="65"/>
        <v>0</v>
      </c>
    </row>
    <row r="353" spans="1:6" x14ac:dyDescent="0.3">
      <c r="A353" s="186">
        <v>800120</v>
      </c>
      <c r="B353" s="194" t="s">
        <v>608</v>
      </c>
      <c r="C353" s="199" t="s">
        <v>675</v>
      </c>
      <c r="D353" s="206">
        <v>80</v>
      </c>
      <c r="E353" s="222"/>
      <c r="F353" s="207">
        <f t="shared" si="65"/>
        <v>0</v>
      </c>
    </row>
    <row r="354" spans="1:6" ht="27.6" x14ac:dyDescent="0.3">
      <c r="A354" s="186">
        <v>800130</v>
      </c>
      <c r="B354" s="194" t="s">
        <v>609</v>
      </c>
      <c r="C354" s="199" t="s">
        <v>675</v>
      </c>
      <c r="D354" s="206">
        <v>40</v>
      </c>
      <c r="E354" s="222"/>
      <c r="F354" s="207">
        <f t="shared" si="65"/>
        <v>0</v>
      </c>
    </row>
    <row r="355" spans="1:6" ht="55.2" x14ac:dyDescent="0.3">
      <c r="A355" s="186">
        <v>800140</v>
      </c>
      <c r="B355" s="194" t="s">
        <v>610</v>
      </c>
      <c r="C355" s="199" t="s">
        <v>675</v>
      </c>
      <c r="D355" s="206">
        <v>100</v>
      </c>
      <c r="E355" s="222"/>
      <c r="F355" s="207">
        <f t="shared" si="65"/>
        <v>0</v>
      </c>
    </row>
    <row r="356" spans="1:6" ht="27.6" x14ac:dyDescent="0.3">
      <c r="A356" s="186">
        <v>800150</v>
      </c>
      <c r="B356" s="194" t="s">
        <v>611</v>
      </c>
      <c r="C356" s="199" t="s">
        <v>675</v>
      </c>
      <c r="D356" s="206">
        <v>5</v>
      </c>
      <c r="E356" s="222"/>
      <c r="F356" s="207">
        <f t="shared" ref="F356" si="66">D356*E356</f>
        <v>0</v>
      </c>
    </row>
    <row r="357" spans="1:6" x14ac:dyDescent="0.3">
      <c r="A357" s="223">
        <v>8002</v>
      </c>
      <c r="B357" s="225" t="s">
        <v>612</v>
      </c>
      <c r="C357" s="226"/>
      <c r="D357" s="227"/>
      <c r="E357" s="224"/>
      <c r="F357" s="238"/>
    </row>
    <row r="358" spans="1:6" ht="41.4" x14ac:dyDescent="0.3">
      <c r="A358" s="186">
        <v>800200</v>
      </c>
      <c r="B358" s="194" t="s">
        <v>613</v>
      </c>
      <c r="C358" s="199" t="s">
        <v>675</v>
      </c>
      <c r="D358" s="206">
        <v>80</v>
      </c>
      <c r="E358" s="222"/>
      <c r="F358" s="207">
        <f t="shared" ref="F358" si="67">D358*E358</f>
        <v>0</v>
      </c>
    </row>
    <row r="359" spans="1:6" ht="27.6" x14ac:dyDescent="0.3">
      <c r="A359" s="186">
        <v>800210</v>
      </c>
      <c r="B359" s="194" t="s">
        <v>614</v>
      </c>
      <c r="C359" s="199" t="s">
        <v>675</v>
      </c>
      <c r="D359" s="206">
        <v>80</v>
      </c>
      <c r="E359" s="222"/>
      <c r="F359" s="207">
        <f t="shared" ref="F359:F364" si="68">D359*E359</f>
        <v>0</v>
      </c>
    </row>
    <row r="360" spans="1:6" ht="41.4" x14ac:dyDescent="0.3">
      <c r="A360" s="186">
        <v>800220</v>
      </c>
      <c r="B360" s="194" t="s">
        <v>615</v>
      </c>
      <c r="C360" s="199" t="s">
        <v>675</v>
      </c>
      <c r="D360" s="206">
        <v>100</v>
      </c>
      <c r="E360" s="222"/>
      <c r="F360" s="207">
        <f t="shared" si="68"/>
        <v>0</v>
      </c>
    </row>
    <row r="361" spans="1:6" ht="27.6" x14ac:dyDescent="0.3">
      <c r="A361" s="186">
        <v>800230</v>
      </c>
      <c r="B361" s="194" t="s">
        <v>616</v>
      </c>
      <c r="C361" s="199" t="s">
        <v>675</v>
      </c>
      <c r="D361" s="206">
        <v>50</v>
      </c>
      <c r="E361" s="222"/>
      <c r="F361" s="207">
        <f t="shared" si="68"/>
        <v>0</v>
      </c>
    </row>
    <row r="362" spans="1:6" x14ac:dyDescent="0.3">
      <c r="A362" s="186">
        <v>800240</v>
      </c>
      <c r="B362" s="194" t="s">
        <v>617</v>
      </c>
      <c r="C362" s="199" t="s">
        <v>675</v>
      </c>
      <c r="D362" s="206">
        <v>1</v>
      </c>
      <c r="E362" s="222"/>
      <c r="F362" s="207">
        <f t="shared" si="68"/>
        <v>0</v>
      </c>
    </row>
    <row r="363" spans="1:6" x14ac:dyDescent="0.3">
      <c r="A363" s="186">
        <v>800250</v>
      </c>
      <c r="B363" s="194" t="s">
        <v>618</v>
      </c>
      <c r="C363" s="199" t="s">
        <v>675</v>
      </c>
      <c r="D363" s="206">
        <v>1</v>
      </c>
      <c r="E363" s="222"/>
      <c r="F363" s="207">
        <f t="shared" si="68"/>
        <v>0</v>
      </c>
    </row>
    <row r="364" spans="1:6" ht="27.6" x14ac:dyDescent="0.3">
      <c r="A364" s="186">
        <v>800260</v>
      </c>
      <c r="B364" s="194" t="s">
        <v>611</v>
      </c>
      <c r="C364" s="199" t="s">
        <v>675</v>
      </c>
      <c r="D364" s="206">
        <v>5</v>
      </c>
      <c r="E364" s="222"/>
      <c r="F364" s="207">
        <f t="shared" si="68"/>
        <v>0</v>
      </c>
    </row>
    <row r="365" spans="1:6" x14ac:dyDescent="0.3">
      <c r="A365" s="185" t="s">
        <v>599</v>
      </c>
      <c r="B365" s="191" t="s">
        <v>620</v>
      </c>
      <c r="C365" s="197"/>
      <c r="D365" s="205"/>
      <c r="E365" s="174"/>
      <c r="F365" s="218"/>
    </row>
    <row r="366" spans="1:6" ht="55.2" x14ac:dyDescent="0.3">
      <c r="A366" s="186">
        <v>800300</v>
      </c>
      <c r="B366" s="194" t="s">
        <v>619</v>
      </c>
      <c r="C366" s="199" t="s">
        <v>675</v>
      </c>
      <c r="D366" s="206">
        <v>10</v>
      </c>
      <c r="E366" s="222"/>
      <c r="F366" s="207">
        <f t="shared" ref="F366:F370" si="69">D366*E366</f>
        <v>0</v>
      </c>
    </row>
    <row r="367" spans="1:6" ht="110.4" x14ac:dyDescent="0.3">
      <c r="A367" s="186">
        <v>800310</v>
      </c>
      <c r="B367" s="194" t="s">
        <v>621</v>
      </c>
      <c r="C367" s="199" t="s">
        <v>675</v>
      </c>
      <c r="D367" s="206">
        <v>5</v>
      </c>
      <c r="E367" s="222"/>
      <c r="F367" s="207">
        <f t="shared" si="69"/>
        <v>0</v>
      </c>
    </row>
    <row r="368" spans="1:6" x14ac:dyDescent="0.3">
      <c r="A368" s="186">
        <v>800330</v>
      </c>
      <c r="B368" s="194" t="s">
        <v>624</v>
      </c>
      <c r="C368" s="199" t="s">
        <v>675</v>
      </c>
      <c r="D368" s="206">
        <v>50</v>
      </c>
      <c r="E368" s="222"/>
      <c r="F368" s="207">
        <f t="shared" si="69"/>
        <v>0</v>
      </c>
    </row>
    <row r="369" spans="1:6" ht="55.2" x14ac:dyDescent="0.3">
      <c r="A369" s="186">
        <v>800340</v>
      </c>
      <c r="B369" s="194" t="s">
        <v>626</v>
      </c>
      <c r="C369" s="199" t="s">
        <v>675</v>
      </c>
      <c r="D369" s="206">
        <v>150</v>
      </c>
      <c r="E369" s="222"/>
      <c r="F369" s="207">
        <f t="shared" si="69"/>
        <v>0</v>
      </c>
    </row>
    <row r="370" spans="1:6" ht="27.6" x14ac:dyDescent="0.3">
      <c r="A370" s="186">
        <v>800350</v>
      </c>
      <c r="B370" s="194" t="s">
        <v>611</v>
      </c>
      <c r="C370" s="199" t="s">
        <v>675</v>
      </c>
      <c r="D370" s="206">
        <v>5</v>
      </c>
      <c r="E370" s="222"/>
      <c r="F370" s="207">
        <f t="shared" si="69"/>
        <v>0</v>
      </c>
    </row>
    <row r="371" spans="1:6" x14ac:dyDescent="0.3">
      <c r="A371" s="185" t="s">
        <v>595</v>
      </c>
      <c r="B371" s="191" t="s">
        <v>627</v>
      </c>
      <c r="C371" s="197"/>
      <c r="D371" s="205"/>
      <c r="E371" s="174"/>
      <c r="F371" s="218"/>
    </row>
    <row r="372" spans="1:6" ht="27.6" x14ac:dyDescent="0.3">
      <c r="A372" s="186">
        <v>800400</v>
      </c>
      <c r="B372" s="194" t="s">
        <v>628</v>
      </c>
      <c r="C372" s="199" t="s">
        <v>675</v>
      </c>
      <c r="D372" s="206">
        <v>10</v>
      </c>
      <c r="E372" s="222"/>
      <c r="F372" s="207">
        <f t="shared" ref="F372:F377" si="70">D372*E372</f>
        <v>0</v>
      </c>
    </row>
    <row r="373" spans="1:6" x14ac:dyDescent="0.3">
      <c r="A373" s="186">
        <v>800410</v>
      </c>
      <c r="B373" s="194" t="s">
        <v>629</v>
      </c>
      <c r="C373" s="199" t="s">
        <v>675</v>
      </c>
      <c r="D373" s="206">
        <v>10</v>
      </c>
      <c r="E373" s="222"/>
      <c r="F373" s="207">
        <f t="shared" si="70"/>
        <v>0</v>
      </c>
    </row>
    <row r="374" spans="1:6" x14ac:dyDescent="0.3">
      <c r="A374" s="186">
        <v>800420</v>
      </c>
      <c r="B374" s="194" t="s">
        <v>630</v>
      </c>
      <c r="C374" s="199" t="s">
        <v>675</v>
      </c>
      <c r="D374" s="206">
        <v>10</v>
      </c>
      <c r="E374" s="222"/>
      <c r="F374" s="207">
        <f t="shared" si="70"/>
        <v>0</v>
      </c>
    </row>
    <row r="375" spans="1:6" x14ac:dyDescent="0.3">
      <c r="A375" s="186">
        <v>800430</v>
      </c>
      <c r="B375" s="194" t="s">
        <v>631</v>
      </c>
      <c r="C375" s="199" t="s">
        <v>675</v>
      </c>
      <c r="D375" s="206">
        <v>10</v>
      </c>
      <c r="E375" s="222"/>
      <c r="F375" s="207">
        <f t="shared" si="70"/>
        <v>0</v>
      </c>
    </row>
    <row r="376" spans="1:6" ht="27.6" x14ac:dyDescent="0.3">
      <c r="A376" s="186">
        <v>800440</v>
      </c>
      <c r="B376" s="194" t="s">
        <v>609</v>
      </c>
      <c r="C376" s="199" t="s">
        <v>675</v>
      </c>
      <c r="D376" s="206">
        <v>40</v>
      </c>
      <c r="E376" s="222"/>
      <c r="F376" s="207">
        <f t="shared" si="70"/>
        <v>0</v>
      </c>
    </row>
    <row r="377" spans="1:6" ht="82.8" x14ac:dyDescent="0.3">
      <c r="A377" s="186">
        <v>800450</v>
      </c>
      <c r="B377" s="194" t="s">
        <v>633</v>
      </c>
      <c r="C377" s="199" t="s">
        <v>675</v>
      </c>
      <c r="D377" s="206">
        <v>10</v>
      </c>
      <c r="E377" s="222"/>
      <c r="F377" s="207">
        <f t="shared" si="70"/>
        <v>0</v>
      </c>
    </row>
    <row r="378" spans="1:6" ht="27.6" x14ac:dyDescent="0.3">
      <c r="A378" s="186">
        <v>800460</v>
      </c>
      <c r="B378" s="194" t="s">
        <v>634</v>
      </c>
      <c r="C378" s="199" t="s">
        <v>675</v>
      </c>
      <c r="D378" s="206">
        <v>5</v>
      </c>
      <c r="E378" s="222"/>
      <c r="F378" s="207">
        <f t="shared" ref="F378:F379" si="71">D378*E378</f>
        <v>0</v>
      </c>
    </row>
    <row r="379" spans="1:6" ht="41.4" x14ac:dyDescent="0.3">
      <c r="A379" s="186">
        <v>800470</v>
      </c>
      <c r="B379" s="194" t="s">
        <v>635</v>
      </c>
      <c r="C379" s="199" t="s">
        <v>675</v>
      </c>
      <c r="D379" s="206">
        <v>50</v>
      </c>
      <c r="E379" s="222"/>
      <c r="F379" s="207">
        <f t="shared" si="71"/>
        <v>0</v>
      </c>
    </row>
    <row r="380" spans="1:6" x14ac:dyDescent="0.3">
      <c r="A380" s="185" t="s">
        <v>596</v>
      </c>
      <c r="B380" s="191" t="s">
        <v>636</v>
      </c>
      <c r="C380" s="197"/>
      <c r="D380" s="205"/>
      <c r="E380" s="174"/>
      <c r="F380" s="218"/>
    </row>
    <row r="381" spans="1:6" ht="41.4" x14ac:dyDescent="0.3">
      <c r="A381" s="186">
        <v>800500</v>
      </c>
      <c r="B381" s="194" t="s">
        <v>637</v>
      </c>
      <c r="C381" s="199" t="s">
        <v>675</v>
      </c>
      <c r="D381" s="206">
        <v>20</v>
      </c>
      <c r="E381" s="222"/>
      <c r="F381" s="207">
        <f t="shared" ref="F381:F386" si="72">D381*E381</f>
        <v>0</v>
      </c>
    </row>
    <row r="382" spans="1:6" x14ac:dyDescent="0.3">
      <c r="A382" s="186">
        <v>800510</v>
      </c>
      <c r="B382" s="194" t="s">
        <v>638</v>
      </c>
      <c r="C382" s="199" t="s">
        <v>675</v>
      </c>
      <c r="D382" s="206">
        <v>40</v>
      </c>
      <c r="E382" s="222"/>
      <c r="F382" s="207">
        <f t="shared" si="72"/>
        <v>0</v>
      </c>
    </row>
    <row r="383" spans="1:6" x14ac:dyDescent="0.3">
      <c r="A383" s="186">
        <v>800520</v>
      </c>
      <c r="B383" s="194" t="s">
        <v>608</v>
      </c>
      <c r="C383" s="199" t="s">
        <v>675</v>
      </c>
      <c r="D383" s="206">
        <v>40</v>
      </c>
      <c r="E383" s="222"/>
      <c r="F383" s="207">
        <f t="shared" si="72"/>
        <v>0</v>
      </c>
    </row>
    <row r="384" spans="1:6" ht="27.6" x14ac:dyDescent="0.3">
      <c r="A384" s="186">
        <v>800530</v>
      </c>
      <c r="B384" s="194" t="s">
        <v>609</v>
      </c>
      <c r="C384" s="199" t="s">
        <v>675</v>
      </c>
      <c r="D384" s="206">
        <v>40</v>
      </c>
      <c r="E384" s="222"/>
      <c r="F384" s="207">
        <f t="shared" si="72"/>
        <v>0</v>
      </c>
    </row>
    <row r="385" spans="1:6" ht="82.8" x14ac:dyDescent="0.3">
      <c r="A385" s="186">
        <v>800540</v>
      </c>
      <c r="B385" s="194" t="s">
        <v>633</v>
      </c>
      <c r="C385" s="199" t="s">
        <v>675</v>
      </c>
      <c r="D385" s="206">
        <v>10</v>
      </c>
      <c r="E385" s="222"/>
      <c r="F385" s="207">
        <f t="shared" si="72"/>
        <v>0</v>
      </c>
    </row>
    <row r="386" spans="1:6" ht="41.4" x14ac:dyDescent="0.3">
      <c r="A386" s="186">
        <v>800550</v>
      </c>
      <c r="B386" s="194" t="s">
        <v>639</v>
      </c>
      <c r="C386" s="199" t="s">
        <v>675</v>
      </c>
      <c r="D386" s="206">
        <v>100</v>
      </c>
      <c r="E386" s="222"/>
      <c r="F386" s="207">
        <f t="shared" si="72"/>
        <v>0</v>
      </c>
    </row>
    <row r="387" spans="1:6" x14ac:dyDescent="0.3">
      <c r="A387" s="185" t="s">
        <v>597</v>
      </c>
      <c r="B387" s="191" t="s">
        <v>640</v>
      </c>
      <c r="C387" s="197"/>
      <c r="D387" s="205"/>
      <c r="E387" s="174"/>
      <c r="F387" s="218"/>
    </row>
    <row r="388" spans="1:6" ht="41.4" x14ac:dyDescent="0.3">
      <c r="A388" s="186">
        <v>800600</v>
      </c>
      <c r="B388" s="194" t="s">
        <v>641</v>
      </c>
      <c r="C388" s="199" t="s">
        <v>675</v>
      </c>
      <c r="D388" s="206">
        <v>5</v>
      </c>
      <c r="E388" s="222"/>
      <c r="F388" s="207">
        <f t="shared" ref="F388:F393" si="73">D388*E388</f>
        <v>0</v>
      </c>
    </row>
    <row r="389" spans="1:6" x14ac:dyDescent="0.3">
      <c r="A389" s="186">
        <v>800610</v>
      </c>
      <c r="B389" s="194" t="s">
        <v>643</v>
      </c>
      <c r="C389" s="199" t="s">
        <v>675</v>
      </c>
      <c r="D389" s="206">
        <v>10</v>
      </c>
      <c r="E389" s="222"/>
      <c r="F389" s="207">
        <f t="shared" si="73"/>
        <v>0</v>
      </c>
    </row>
    <row r="390" spans="1:6" x14ac:dyDescent="0.3">
      <c r="A390" s="186">
        <v>800620</v>
      </c>
      <c r="B390" s="194" t="s">
        <v>644</v>
      </c>
      <c r="C390" s="199" t="s">
        <v>675</v>
      </c>
      <c r="D390" s="206">
        <v>20</v>
      </c>
      <c r="E390" s="222"/>
      <c r="F390" s="207">
        <f t="shared" si="73"/>
        <v>0</v>
      </c>
    </row>
    <row r="391" spans="1:6" ht="82.8" x14ac:dyDescent="0.3">
      <c r="A391" s="186">
        <v>800630</v>
      </c>
      <c r="B391" s="194" t="s">
        <v>633</v>
      </c>
      <c r="C391" s="199" t="s">
        <v>675</v>
      </c>
      <c r="D391" s="206">
        <v>10</v>
      </c>
      <c r="E391" s="222"/>
      <c r="F391" s="207">
        <f t="shared" si="73"/>
        <v>0</v>
      </c>
    </row>
    <row r="392" spans="1:6" ht="27.6" x14ac:dyDescent="0.3">
      <c r="A392" s="186">
        <v>800640</v>
      </c>
      <c r="B392" s="194" t="s">
        <v>634</v>
      </c>
      <c r="C392" s="199" t="s">
        <v>675</v>
      </c>
      <c r="D392" s="206">
        <v>5</v>
      </c>
      <c r="E392" s="222"/>
      <c r="F392" s="207">
        <f t="shared" si="73"/>
        <v>0</v>
      </c>
    </row>
    <row r="393" spans="1:6" ht="41.4" x14ac:dyDescent="0.3">
      <c r="A393" s="186">
        <v>800650</v>
      </c>
      <c r="B393" s="194" t="s">
        <v>639</v>
      </c>
      <c r="C393" s="199" t="s">
        <v>675</v>
      </c>
      <c r="D393" s="206">
        <v>100</v>
      </c>
      <c r="E393" s="222"/>
      <c r="F393" s="207">
        <f t="shared" si="73"/>
        <v>0</v>
      </c>
    </row>
    <row r="394" spans="1:6" x14ac:dyDescent="0.3">
      <c r="A394" s="185" t="s">
        <v>598</v>
      </c>
      <c r="B394" s="191" t="s">
        <v>645</v>
      </c>
      <c r="C394" s="197"/>
      <c r="D394" s="205"/>
      <c r="E394" s="174"/>
      <c r="F394" s="218"/>
    </row>
    <row r="395" spans="1:6" ht="41.4" x14ac:dyDescent="0.3">
      <c r="A395" s="186">
        <v>800700</v>
      </c>
      <c r="B395" s="194" t="s">
        <v>594</v>
      </c>
      <c r="C395" s="199" t="s">
        <v>675</v>
      </c>
      <c r="D395" s="206">
        <v>40</v>
      </c>
      <c r="E395" s="222"/>
      <c r="F395" s="207">
        <f t="shared" ref="F395:F401" si="74">D395*E395</f>
        <v>0</v>
      </c>
    </row>
    <row r="396" spans="1:6" x14ac:dyDescent="0.3">
      <c r="A396" s="186">
        <v>800710</v>
      </c>
      <c r="B396" s="194" t="s">
        <v>607</v>
      </c>
      <c r="C396" s="199" t="s">
        <v>675</v>
      </c>
      <c r="D396" s="206">
        <v>80</v>
      </c>
      <c r="E396" s="222"/>
      <c r="F396" s="207">
        <f t="shared" si="74"/>
        <v>0</v>
      </c>
    </row>
    <row r="397" spans="1:6" x14ac:dyDescent="0.3">
      <c r="A397" s="186">
        <v>800720</v>
      </c>
      <c r="B397" s="194" t="s">
        <v>608</v>
      </c>
      <c r="C397" s="199" t="s">
        <v>675</v>
      </c>
      <c r="D397" s="206">
        <v>80</v>
      </c>
      <c r="E397" s="222"/>
      <c r="F397" s="207">
        <f t="shared" si="74"/>
        <v>0</v>
      </c>
    </row>
    <row r="398" spans="1:6" ht="27.6" x14ac:dyDescent="0.3">
      <c r="A398" s="186">
        <v>800730</v>
      </c>
      <c r="B398" s="194" t="s">
        <v>609</v>
      </c>
      <c r="C398" s="199" t="s">
        <v>675</v>
      </c>
      <c r="D398" s="206">
        <v>40</v>
      </c>
      <c r="E398" s="222"/>
      <c r="F398" s="207">
        <f t="shared" si="74"/>
        <v>0</v>
      </c>
    </row>
    <row r="399" spans="1:6" ht="82.8" x14ac:dyDescent="0.3">
      <c r="A399" s="186">
        <v>800740</v>
      </c>
      <c r="B399" s="194" t="s">
        <v>633</v>
      </c>
      <c r="C399" s="199" t="s">
        <v>675</v>
      </c>
      <c r="D399" s="206">
        <v>10</v>
      </c>
      <c r="E399" s="222"/>
      <c r="F399" s="207">
        <f t="shared" si="74"/>
        <v>0</v>
      </c>
    </row>
    <row r="400" spans="1:6" ht="27.6" x14ac:dyDescent="0.3">
      <c r="A400" s="186">
        <v>800750</v>
      </c>
      <c r="B400" s="194" t="s">
        <v>634</v>
      </c>
      <c r="C400" s="199" t="s">
        <v>675</v>
      </c>
      <c r="D400" s="206">
        <v>5</v>
      </c>
      <c r="E400" s="222"/>
      <c r="F400" s="207">
        <f t="shared" si="74"/>
        <v>0</v>
      </c>
    </row>
    <row r="401" spans="1:6" ht="55.2" x14ac:dyDescent="0.3">
      <c r="A401" s="186">
        <v>800760</v>
      </c>
      <c r="B401" s="194" t="s">
        <v>610</v>
      </c>
      <c r="C401" s="199" t="s">
        <v>675</v>
      </c>
      <c r="D401" s="206">
        <v>100</v>
      </c>
      <c r="E401" s="222"/>
      <c r="F401" s="207">
        <f t="shared" si="74"/>
        <v>0</v>
      </c>
    </row>
    <row r="402" spans="1:6" x14ac:dyDescent="0.3">
      <c r="A402" s="185" t="s">
        <v>600</v>
      </c>
      <c r="B402" s="191" t="s">
        <v>646</v>
      </c>
      <c r="C402" s="197"/>
      <c r="D402" s="205"/>
      <c r="E402" s="174"/>
      <c r="F402" s="218"/>
    </row>
    <row r="403" spans="1:6" ht="41.4" x14ac:dyDescent="0.3">
      <c r="A403" s="186">
        <v>800800</v>
      </c>
      <c r="B403" s="194" t="s">
        <v>641</v>
      </c>
      <c r="C403" s="199" t="s">
        <v>675</v>
      </c>
      <c r="D403" s="206">
        <v>5</v>
      </c>
      <c r="E403" s="222"/>
      <c r="F403" s="207">
        <f t="shared" ref="F403:F409" si="75">D403*E403</f>
        <v>0</v>
      </c>
    </row>
    <row r="404" spans="1:6" ht="41.4" x14ac:dyDescent="0.3">
      <c r="A404" s="186">
        <v>800810</v>
      </c>
      <c r="B404" s="194" t="s">
        <v>642</v>
      </c>
      <c r="C404" s="199" t="s">
        <v>675</v>
      </c>
      <c r="D404" s="206">
        <v>10</v>
      </c>
      <c r="E404" s="222"/>
      <c r="F404" s="207">
        <f t="shared" si="75"/>
        <v>0</v>
      </c>
    </row>
    <row r="405" spans="1:6" x14ac:dyDescent="0.3">
      <c r="A405" s="186">
        <v>800820</v>
      </c>
      <c r="B405" s="194" t="s">
        <v>643</v>
      </c>
      <c r="C405" s="199" t="s">
        <v>675</v>
      </c>
      <c r="D405" s="206">
        <v>10</v>
      </c>
      <c r="E405" s="222"/>
      <c r="F405" s="207">
        <f t="shared" si="75"/>
        <v>0</v>
      </c>
    </row>
    <row r="406" spans="1:6" x14ac:dyDescent="0.3">
      <c r="A406" s="186">
        <v>800830</v>
      </c>
      <c r="B406" s="194" t="s">
        <v>647</v>
      </c>
      <c r="C406" s="199" t="s">
        <v>675</v>
      </c>
      <c r="D406" s="206">
        <v>10</v>
      </c>
      <c r="E406" s="222"/>
      <c r="F406" s="207">
        <f t="shared" si="75"/>
        <v>0</v>
      </c>
    </row>
    <row r="407" spans="1:6" x14ac:dyDescent="0.3">
      <c r="A407" s="186">
        <v>800840</v>
      </c>
      <c r="B407" s="194" t="s">
        <v>644</v>
      </c>
      <c r="C407" s="199" t="s">
        <v>675</v>
      </c>
      <c r="D407" s="206">
        <v>30</v>
      </c>
      <c r="E407" s="222"/>
      <c r="F407" s="207">
        <f t="shared" si="75"/>
        <v>0</v>
      </c>
    </row>
    <row r="408" spans="1:6" ht="82.8" x14ac:dyDescent="0.3">
      <c r="A408" s="186">
        <v>800850</v>
      </c>
      <c r="B408" s="194" t="s">
        <v>633</v>
      </c>
      <c r="C408" s="199" t="s">
        <v>675</v>
      </c>
      <c r="D408" s="206">
        <v>10</v>
      </c>
      <c r="E408" s="222"/>
      <c r="F408" s="207">
        <f t="shared" si="75"/>
        <v>0</v>
      </c>
    </row>
    <row r="409" spans="1:6" ht="41.4" x14ac:dyDescent="0.3">
      <c r="A409" s="186">
        <v>800860</v>
      </c>
      <c r="B409" s="194" t="s">
        <v>639</v>
      </c>
      <c r="C409" s="199" t="s">
        <v>675</v>
      </c>
      <c r="D409" s="206">
        <v>100</v>
      </c>
      <c r="E409" s="222"/>
      <c r="F409" s="207">
        <f t="shared" si="75"/>
        <v>0</v>
      </c>
    </row>
    <row r="410" spans="1:6" x14ac:dyDescent="0.3">
      <c r="A410" s="185" t="s">
        <v>601</v>
      </c>
      <c r="B410" s="191" t="s">
        <v>648</v>
      </c>
      <c r="C410" s="197"/>
      <c r="D410" s="205"/>
      <c r="E410" s="174"/>
      <c r="F410" s="218"/>
    </row>
    <row r="411" spans="1:6" ht="41.4" x14ac:dyDescent="0.3">
      <c r="A411" s="186">
        <v>800900</v>
      </c>
      <c r="B411" s="194" t="s">
        <v>649</v>
      </c>
      <c r="C411" s="199" t="s">
        <v>675</v>
      </c>
      <c r="D411" s="206">
        <v>100</v>
      </c>
      <c r="E411" s="222"/>
      <c r="F411" s="207">
        <f t="shared" ref="F411:F412" si="76">D411*E411</f>
        <v>0</v>
      </c>
    </row>
    <row r="412" spans="1:6" ht="41.4" x14ac:dyDescent="0.3">
      <c r="A412" s="186">
        <v>800910</v>
      </c>
      <c r="B412" s="194" t="s">
        <v>650</v>
      </c>
      <c r="C412" s="199" t="s">
        <v>675</v>
      </c>
      <c r="D412" s="206">
        <v>30</v>
      </c>
      <c r="E412" s="222"/>
      <c r="F412" s="207">
        <f t="shared" si="76"/>
        <v>0</v>
      </c>
    </row>
    <row r="413" spans="1:6" x14ac:dyDescent="0.3">
      <c r="A413" s="185" t="s">
        <v>602</v>
      </c>
      <c r="B413" s="191" t="s">
        <v>651</v>
      </c>
      <c r="C413" s="197"/>
      <c r="D413" s="205"/>
      <c r="E413" s="174"/>
      <c r="F413" s="218"/>
    </row>
    <row r="414" spans="1:6" ht="27.6" x14ac:dyDescent="0.3">
      <c r="A414" s="186">
        <v>801000</v>
      </c>
      <c r="B414" s="194" t="s">
        <v>652</v>
      </c>
      <c r="C414" s="199" t="s">
        <v>675</v>
      </c>
      <c r="D414" s="206">
        <v>5</v>
      </c>
      <c r="E414" s="222"/>
      <c r="F414" s="207">
        <f t="shared" ref="F414:F417" si="77">D414*E414</f>
        <v>0</v>
      </c>
    </row>
    <row r="415" spans="1:6" ht="27.6" x14ac:dyDescent="0.3">
      <c r="A415" s="186">
        <v>801010</v>
      </c>
      <c r="B415" s="194" t="s">
        <v>653</v>
      </c>
      <c r="C415" s="199" t="s">
        <v>675</v>
      </c>
      <c r="D415" s="206">
        <v>5</v>
      </c>
      <c r="E415" s="222"/>
      <c r="F415" s="207">
        <f t="shared" si="77"/>
        <v>0</v>
      </c>
    </row>
    <row r="416" spans="1:6" ht="27.6" x14ac:dyDescent="0.3">
      <c r="A416" s="186">
        <v>801020</v>
      </c>
      <c r="B416" s="194" t="s">
        <v>654</v>
      </c>
      <c r="C416" s="199" t="s">
        <v>675</v>
      </c>
      <c r="D416" s="206">
        <v>10</v>
      </c>
      <c r="E416" s="222"/>
      <c r="F416" s="207">
        <f t="shared" si="77"/>
        <v>0</v>
      </c>
    </row>
    <row r="417" spans="1:6" ht="27.6" x14ac:dyDescent="0.3">
      <c r="A417" s="186">
        <v>801030</v>
      </c>
      <c r="B417" s="194" t="s">
        <v>655</v>
      </c>
      <c r="C417" s="199" t="s">
        <v>675</v>
      </c>
      <c r="D417" s="206">
        <v>10</v>
      </c>
      <c r="E417" s="222"/>
      <c r="F417" s="207">
        <f t="shared" si="77"/>
        <v>0</v>
      </c>
    </row>
    <row r="418" spans="1:6" x14ac:dyDescent="0.3">
      <c r="A418" s="185" t="s">
        <v>603</v>
      </c>
      <c r="B418" s="191" t="s">
        <v>656</v>
      </c>
      <c r="C418" s="197"/>
      <c r="D418" s="205"/>
      <c r="E418" s="174"/>
      <c r="F418" s="218"/>
    </row>
    <row r="419" spans="1:6" ht="41.4" x14ac:dyDescent="0.3">
      <c r="A419" s="242">
        <v>801100</v>
      </c>
      <c r="B419" s="194" t="s">
        <v>686</v>
      </c>
      <c r="C419" s="199" t="s">
        <v>675</v>
      </c>
      <c r="D419" s="206">
        <v>60</v>
      </c>
      <c r="E419" s="222"/>
      <c r="F419" s="207">
        <f t="shared" ref="F419:F420" si="78">D419*E419</f>
        <v>0</v>
      </c>
    </row>
    <row r="420" spans="1:6" ht="41.4" x14ac:dyDescent="0.3">
      <c r="A420" s="186">
        <v>801110</v>
      </c>
      <c r="B420" s="194" t="s">
        <v>657</v>
      </c>
      <c r="C420" s="199" t="s">
        <v>675</v>
      </c>
      <c r="D420" s="206">
        <v>10</v>
      </c>
      <c r="E420" s="222"/>
      <c r="F420" s="207">
        <f t="shared" si="78"/>
        <v>0</v>
      </c>
    </row>
    <row r="421" spans="1:6" x14ac:dyDescent="0.3">
      <c r="A421" s="185" t="s">
        <v>604</v>
      </c>
      <c r="B421" s="191" t="s">
        <v>674</v>
      </c>
      <c r="C421" s="197"/>
      <c r="D421" s="205"/>
      <c r="E421" s="174"/>
      <c r="F421" s="218"/>
    </row>
    <row r="422" spans="1:6" ht="27.6" x14ac:dyDescent="0.3">
      <c r="A422" s="186">
        <v>801200</v>
      </c>
      <c r="B422" s="194" t="s">
        <v>652</v>
      </c>
      <c r="C422" s="199" t="s">
        <v>675</v>
      </c>
      <c r="D422" s="206">
        <v>5</v>
      </c>
      <c r="E422" s="222"/>
      <c r="F422" s="207">
        <f t="shared" ref="F422:F426" si="79">D422*E422</f>
        <v>0</v>
      </c>
    </row>
    <row r="423" spans="1:6" ht="27.6" x14ac:dyDescent="0.3">
      <c r="A423" s="186">
        <v>801210</v>
      </c>
      <c r="B423" s="194" t="s">
        <v>653</v>
      </c>
      <c r="C423" s="199" t="s">
        <v>675</v>
      </c>
      <c r="D423" s="206">
        <v>5</v>
      </c>
      <c r="E423" s="222"/>
      <c r="F423" s="207">
        <f t="shared" si="79"/>
        <v>0</v>
      </c>
    </row>
    <row r="424" spans="1:6" ht="27.6" x14ac:dyDescent="0.3">
      <c r="A424" s="186">
        <v>801220</v>
      </c>
      <c r="B424" s="194" t="s">
        <v>654</v>
      </c>
      <c r="C424" s="199" t="s">
        <v>675</v>
      </c>
      <c r="D424" s="206">
        <v>10</v>
      </c>
      <c r="E424" s="222"/>
      <c r="F424" s="207">
        <f t="shared" si="79"/>
        <v>0</v>
      </c>
    </row>
    <row r="425" spans="1:6" s="232" customFormat="1" ht="27.6" x14ac:dyDescent="0.3">
      <c r="A425" s="186">
        <v>801230</v>
      </c>
      <c r="B425" s="194" t="s">
        <v>655</v>
      </c>
      <c r="C425" s="199" t="s">
        <v>675</v>
      </c>
      <c r="D425" s="206">
        <v>10</v>
      </c>
      <c r="E425" s="222"/>
      <c r="F425" s="207">
        <f t="shared" si="79"/>
        <v>0</v>
      </c>
    </row>
    <row r="426" spans="1:6" s="232" customFormat="1" ht="27.6" x14ac:dyDescent="0.3">
      <c r="A426" s="186">
        <v>801240</v>
      </c>
      <c r="B426" s="194" t="s">
        <v>634</v>
      </c>
      <c r="C426" s="199" t="s">
        <v>675</v>
      </c>
      <c r="D426" s="206">
        <v>5</v>
      </c>
      <c r="E426" s="222"/>
      <c r="F426" s="207">
        <f t="shared" si="79"/>
        <v>0</v>
      </c>
    </row>
    <row r="427" spans="1:6" s="232" customFormat="1" x14ac:dyDescent="0.3">
      <c r="A427" s="185" t="s">
        <v>605</v>
      </c>
      <c r="B427" s="191" t="s">
        <v>658</v>
      </c>
      <c r="C427" s="197"/>
      <c r="D427" s="205"/>
      <c r="E427" s="174"/>
      <c r="F427" s="218"/>
    </row>
    <row r="428" spans="1:6" s="232" customFormat="1" ht="110.4" x14ac:dyDescent="0.3">
      <c r="A428" s="242">
        <v>801300</v>
      </c>
      <c r="B428" s="194" t="s">
        <v>659</v>
      </c>
      <c r="C428" s="199" t="s">
        <v>675</v>
      </c>
      <c r="D428" s="206">
        <v>5</v>
      </c>
      <c r="E428" s="222"/>
      <c r="F428" s="207">
        <f t="shared" ref="F428:F430" si="80">D428*E428</f>
        <v>0</v>
      </c>
    </row>
    <row r="429" spans="1:6" s="232" customFormat="1" ht="41.4" x14ac:dyDescent="0.3">
      <c r="A429" s="186">
        <v>801320</v>
      </c>
      <c r="B429" s="194" t="s">
        <v>625</v>
      </c>
      <c r="C429" s="199" t="s">
        <v>675</v>
      </c>
      <c r="D429" s="206">
        <v>50</v>
      </c>
      <c r="E429" s="222"/>
      <c r="F429" s="207">
        <f t="shared" si="80"/>
        <v>0</v>
      </c>
    </row>
    <row r="430" spans="1:6" s="232" customFormat="1" x14ac:dyDescent="0.3">
      <c r="A430" s="186">
        <v>801330</v>
      </c>
      <c r="B430" s="194" t="s">
        <v>624</v>
      </c>
      <c r="C430" s="199" t="s">
        <v>675</v>
      </c>
      <c r="D430" s="206">
        <v>50</v>
      </c>
      <c r="E430" s="222"/>
      <c r="F430" s="207">
        <f t="shared" si="80"/>
        <v>0</v>
      </c>
    </row>
    <row r="431" spans="1:6" ht="15" thickBot="1" x14ac:dyDescent="0.35">
      <c r="A431" s="184" t="s">
        <v>606</v>
      </c>
      <c r="B431" s="190" t="s">
        <v>622</v>
      </c>
      <c r="C431" s="196"/>
      <c r="D431" s="204"/>
      <c r="E431" s="175"/>
      <c r="F431" s="220"/>
    </row>
    <row r="432" spans="1:6" x14ac:dyDescent="0.3">
      <c r="A432" s="185" t="s">
        <v>198</v>
      </c>
      <c r="B432" s="191" t="s">
        <v>623</v>
      </c>
      <c r="C432" s="197"/>
      <c r="D432" s="205"/>
      <c r="E432" s="174"/>
      <c r="F432" s="218"/>
    </row>
    <row r="433" spans="1:6" ht="41.4" x14ac:dyDescent="0.3">
      <c r="A433" s="186">
        <v>90000</v>
      </c>
      <c r="B433" s="194" t="s">
        <v>660</v>
      </c>
      <c r="C433" s="199" t="s">
        <v>675</v>
      </c>
      <c r="D433" s="206">
        <v>80</v>
      </c>
      <c r="E433" s="222"/>
      <c r="F433" s="207">
        <f t="shared" ref="F433:F437" si="81">D433*E433</f>
        <v>0</v>
      </c>
    </row>
    <row r="434" spans="1:6" ht="41.4" x14ac:dyDescent="0.3">
      <c r="A434" s="186">
        <v>900010</v>
      </c>
      <c r="B434" s="194" t="s">
        <v>661</v>
      </c>
      <c r="C434" s="199" t="s">
        <v>675</v>
      </c>
      <c r="D434" s="206">
        <v>160</v>
      </c>
      <c r="E434" s="222"/>
      <c r="F434" s="207">
        <f t="shared" si="81"/>
        <v>0</v>
      </c>
    </row>
    <row r="435" spans="1:6" x14ac:dyDescent="0.3">
      <c r="A435" s="186">
        <v>900020</v>
      </c>
      <c r="B435" s="194" t="s">
        <v>662</v>
      </c>
      <c r="C435" s="199" t="s">
        <v>675</v>
      </c>
      <c r="D435" s="206">
        <v>20</v>
      </c>
      <c r="E435" s="222"/>
      <c r="F435" s="207">
        <f t="shared" si="81"/>
        <v>0</v>
      </c>
    </row>
    <row r="436" spans="1:6" x14ac:dyDescent="0.3">
      <c r="A436" s="186">
        <v>900030</v>
      </c>
      <c r="B436" s="194" t="s">
        <v>663</v>
      </c>
      <c r="C436" s="199" t="s">
        <v>675</v>
      </c>
      <c r="D436" s="206">
        <v>160</v>
      </c>
      <c r="E436" s="222"/>
      <c r="F436" s="207">
        <f t="shared" si="81"/>
        <v>0</v>
      </c>
    </row>
    <row r="437" spans="1:6" x14ac:dyDescent="0.3">
      <c r="A437" s="186">
        <v>900040</v>
      </c>
      <c r="B437" s="194" t="s">
        <v>664</v>
      </c>
      <c r="C437" s="199" t="s">
        <v>675</v>
      </c>
      <c r="D437" s="206">
        <v>80</v>
      </c>
      <c r="E437" s="222"/>
      <c r="F437" s="207">
        <f t="shared" si="81"/>
        <v>0</v>
      </c>
    </row>
    <row r="438" spans="1:6" x14ac:dyDescent="0.3">
      <c r="A438" s="186"/>
      <c r="B438" s="194"/>
      <c r="C438" s="199"/>
      <c r="D438" s="206"/>
      <c r="E438" s="222"/>
      <c r="F438" s="207"/>
    </row>
    <row r="439" spans="1:6" x14ac:dyDescent="0.3">
      <c r="A439" s="185" t="s">
        <v>666</v>
      </c>
      <c r="B439" s="191"/>
      <c r="C439" s="197"/>
      <c r="D439" s="205"/>
      <c r="E439" s="174"/>
      <c r="F439" s="218"/>
    </row>
    <row r="440" spans="1:6" x14ac:dyDescent="0.3">
      <c r="A440" s="186">
        <v>910000</v>
      </c>
      <c r="B440" s="194" t="s">
        <v>667</v>
      </c>
      <c r="C440" s="199" t="s">
        <v>675</v>
      </c>
      <c r="D440" s="206">
        <v>20</v>
      </c>
      <c r="E440" s="222"/>
      <c r="F440" s="207">
        <f t="shared" ref="F440:F441" si="82">D440*E440</f>
        <v>0</v>
      </c>
    </row>
    <row r="441" spans="1:6" ht="27.6" x14ac:dyDescent="0.3">
      <c r="A441" s="186">
        <v>910010</v>
      </c>
      <c r="B441" s="194" t="s">
        <v>668</v>
      </c>
      <c r="C441" s="199" t="s">
        <v>675</v>
      </c>
      <c r="D441" s="206">
        <v>40</v>
      </c>
      <c r="E441" s="222"/>
      <c r="F441" s="207">
        <f t="shared" si="82"/>
        <v>0</v>
      </c>
    </row>
    <row r="442" spans="1:6" x14ac:dyDescent="0.3">
      <c r="A442" s="185" t="s">
        <v>665</v>
      </c>
      <c r="B442" s="191"/>
      <c r="C442" s="197"/>
      <c r="D442" s="205"/>
      <c r="E442" s="174"/>
      <c r="F442" s="218"/>
    </row>
    <row r="443" spans="1:6" x14ac:dyDescent="0.3">
      <c r="A443" s="186">
        <v>990000</v>
      </c>
      <c r="B443" s="194" t="s">
        <v>669</v>
      </c>
      <c r="C443" s="199" t="s">
        <v>675</v>
      </c>
      <c r="D443" s="206">
        <v>10</v>
      </c>
      <c r="E443" s="222"/>
      <c r="F443" s="207">
        <f t="shared" ref="F443:F447" si="83">D443*E443</f>
        <v>0</v>
      </c>
    </row>
    <row r="444" spans="1:6" ht="27.6" x14ac:dyDescent="0.3">
      <c r="A444" s="186">
        <v>990010</v>
      </c>
      <c r="B444" s="194" t="s">
        <v>670</v>
      </c>
      <c r="C444" s="199" t="s">
        <v>675</v>
      </c>
      <c r="D444" s="206">
        <v>5</v>
      </c>
      <c r="E444" s="222"/>
      <c r="F444" s="207">
        <f t="shared" si="83"/>
        <v>0</v>
      </c>
    </row>
    <row r="445" spans="1:6" ht="27.6" x14ac:dyDescent="0.3">
      <c r="A445" s="186">
        <v>990020</v>
      </c>
      <c r="B445" s="194" t="s">
        <v>671</v>
      </c>
      <c r="C445" s="199" t="s">
        <v>675</v>
      </c>
      <c r="D445" s="206">
        <v>240</v>
      </c>
      <c r="E445" s="222"/>
      <c r="F445" s="207">
        <f t="shared" si="83"/>
        <v>0</v>
      </c>
    </row>
    <row r="446" spans="1:6" x14ac:dyDescent="0.3">
      <c r="A446" s="186">
        <v>990030</v>
      </c>
      <c r="B446" s="194" t="s">
        <v>672</v>
      </c>
      <c r="C446" s="199" t="s">
        <v>675</v>
      </c>
      <c r="D446" s="206">
        <v>240</v>
      </c>
      <c r="E446" s="222"/>
      <c r="F446" s="207">
        <f t="shared" si="83"/>
        <v>0</v>
      </c>
    </row>
    <row r="447" spans="1:6" ht="41.4" x14ac:dyDescent="0.3">
      <c r="A447" s="186">
        <v>990040</v>
      </c>
      <c r="B447" s="194" t="s">
        <v>673</v>
      </c>
      <c r="C447" s="199" t="s">
        <v>675</v>
      </c>
      <c r="D447" s="206">
        <v>80</v>
      </c>
      <c r="E447" s="222"/>
      <c r="F447" s="207">
        <f t="shared" si="83"/>
        <v>0</v>
      </c>
    </row>
    <row r="448" spans="1:6" x14ac:dyDescent="0.3">
      <c r="A448" s="233"/>
      <c r="B448" s="234"/>
      <c r="C448" s="235"/>
      <c r="D448" s="236"/>
      <c r="E448" s="237"/>
      <c r="F448" s="240"/>
    </row>
    <row r="450" spans="3:6" x14ac:dyDescent="0.3">
      <c r="C450" s="232"/>
      <c r="E450" t="s">
        <v>749</v>
      </c>
      <c r="F450" s="248">
        <f>SUM(F7:F449)</f>
        <v>0</v>
      </c>
    </row>
  </sheetData>
  <sheetProtection algorithmName="SHA-512" hashValue="F8Kfm8VIFzFw8bAqKVQmkfyS6if7bCeohdc3OLoiB9NGQ3AW9TUSqkiWj1P+oZe46iMrMQA8zDJCXphL+3lW9Q==" saltValue="y9KSzFPEXdSLP9yJ8p9o7w==" spinCount="100000" sheet="1" objects="1" scenarios="1"/>
  <autoFilter ref="A4:F4" xr:uid="{31A5513D-C0F2-495C-94C8-A6373B16E378}"/>
  <mergeCells count="1">
    <mergeCell ref="A1:F1"/>
  </mergeCells>
  <phoneticPr fontId="17" type="noConversion"/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6f6276f-c22b-4c87-adf3-f6b50d591bd9">
      <Terms xmlns="http://schemas.microsoft.com/office/infopath/2007/PartnerControls"/>
    </lcf76f155ced4ddcb4097134ff3c332f>
    <TaxCatchAll xmlns="d3041f5a-d536-4203-8722-a3fdb88af765" xsi:nil="true"/>
    <b1b820adfd3e4a078472514c1a5cb5ff xmlns="d3041f5a-d536-4203-8722-a3fdb88af76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3FC6BC0F08004B919DD50ED4CFC043" ma:contentTypeVersion="35" ma:contentTypeDescription="Een nieuw document maken." ma:contentTypeScope="" ma:versionID="0ce65ac653c95423a9fad174d8e84258">
  <xsd:schema xmlns:xsd="http://www.w3.org/2001/XMLSchema" xmlns:xs="http://www.w3.org/2001/XMLSchema" xmlns:p="http://schemas.microsoft.com/office/2006/metadata/properties" xmlns:ns2="d3041f5a-d536-4203-8722-a3fdb88af765" xmlns:ns3="f6f6276f-c22b-4c87-adf3-f6b50d591bd9" targetNamespace="http://schemas.microsoft.com/office/2006/metadata/properties" ma:root="true" ma:fieldsID="e06685dd3534880bc9a8d25ecb5001c3" ns2:_="" ns3:_="">
    <xsd:import namespace="d3041f5a-d536-4203-8722-a3fdb88af765"/>
    <xsd:import namespace="f6f6276f-c22b-4c87-adf3-f6b50d591bd9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b1b820adfd3e4a078472514c1a5cb5ff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041f5a-d536-4203-8722-a3fdb88af765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b7e60299-9090-4b9a-99cd-d41b3af4b86a}" ma:internalName="TaxCatchAll" ma:showField="CatchAllData" ma:web="d3041f5a-d536-4203-8722-a3fdb88af7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b7e60299-9090-4b9a-99cd-d41b3af4b86a}" ma:internalName="TaxCatchAllLabel" ma:readOnly="true" ma:showField="CatchAllDataLabel" ma:web="d3041f5a-d536-4203-8722-a3fdb88af7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1b820adfd3e4a078472514c1a5cb5ff" ma:index="10" nillable="true" ma:displayName="Security Classification_0" ma:hidden="true" ma:internalName="b1b820adfd3e4a078472514c1a5cb5ff">
      <xsd:simpleType>
        <xsd:restriction base="dms:Note"/>
      </xsd:simpleType>
    </xsd:element>
    <xsd:element name="SharedWithUsers" ma:index="1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f6276f-c22b-4c87-adf3-f6b50d591bd9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4" nillable="true" ma:taxonomy="true" ma:internalName="lcf76f155ced4ddcb4097134ff3c332f" ma:taxonomyFieldName="MediaServiceImageTags" ma:displayName="Afbeeldingtags" ma:readOnly="false" ma:fieldId="{5cf76f15-5ced-4ddc-b409-7134ff3c332f}" ma:taxonomyMulti="true" ma:sspId="0d2916ef-12c0-4ddb-a0c5-ff2c8064a7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39429C-F7F5-4781-855B-0F13C011532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96FB2D-B232-41EA-AE16-D67ACDA6E72F}">
  <ds:schemaRefs>
    <ds:schemaRef ds:uri="http://schemas.microsoft.com/office/2006/metadata/properties"/>
    <ds:schemaRef ds:uri="http://schemas.microsoft.com/office/infopath/2007/PartnerControls"/>
    <ds:schemaRef ds:uri="f6f6276f-c22b-4c87-adf3-f6b50d591bd9"/>
    <ds:schemaRef ds:uri="d3041f5a-d536-4203-8722-a3fdb88af765"/>
  </ds:schemaRefs>
</ds:datastoreItem>
</file>

<file path=customXml/itemProps3.xml><?xml version="1.0" encoding="utf-8"?>
<ds:datastoreItem xmlns:ds="http://schemas.openxmlformats.org/officeDocument/2006/customXml" ds:itemID="{F5328B5B-DA46-4762-931F-C7117D8926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041f5a-d536-4203-8722-a3fdb88af765"/>
    <ds:schemaRef ds:uri="f6f6276f-c22b-4c87-adf3-f6b50d591b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2027</vt:lpstr>
    </vt:vector>
  </TitlesOfParts>
  <Manager/>
  <Company>Rijksoverheid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Tjaarda, Harm</dc:creator>
  <cp:keywords/>
  <dc:description/>
  <cp:lastModifiedBy>Kleefsman, Hans</cp:lastModifiedBy>
  <cp:revision/>
  <dcterms:created xsi:type="dcterms:W3CDTF">2021-06-02T08:55:47Z</dcterms:created>
  <dcterms:modified xsi:type="dcterms:W3CDTF">2026-06-26T05:45:49Z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0x0101001C3FC6BC0F08004B919DD50ED4CFC043</vt:lpwstr>
  </property>
  <property fmtid="{D5CDD505-2E9C-101B-9397-08002B2CF9AE}" pid="3" name="Security Classification">
    <vt:lpwstr/>
  </property>
  <property fmtid="{D5CDD505-2E9C-101B-9397-08002B2CF9AE}" pid="4" name="MSIP_Label_c135c4ba-2280-41f8-be7d-6f21d368baa3_Enabled">
    <vt:lpwstr>true</vt:lpwstr>
  </property>
  <property fmtid="{D5CDD505-2E9C-101B-9397-08002B2CF9AE}" pid="5" name="MSIP_Label_c135c4ba-2280-41f8-be7d-6f21d368baa3_SetDate">
    <vt:lpwstr>2021-10-14T05:45:44Z</vt:lpwstr>
  </property>
  <property fmtid="{D5CDD505-2E9C-101B-9397-08002B2CF9AE}" pid="6" name="MSIP_Label_c135c4ba-2280-41f8-be7d-6f21d368baa3_Method">
    <vt:lpwstr>Standard</vt:lpwstr>
  </property>
  <property fmtid="{D5CDD505-2E9C-101B-9397-08002B2CF9AE}" pid="7" name="MSIP_Label_c135c4ba-2280-41f8-be7d-6f21d368baa3_Name">
    <vt:lpwstr>c135c4ba-2280-41f8-be7d-6f21d368baa3</vt:lpwstr>
  </property>
  <property fmtid="{D5CDD505-2E9C-101B-9397-08002B2CF9AE}" pid="8" name="MSIP_Label_c135c4ba-2280-41f8-be7d-6f21d368baa3_SiteId">
    <vt:lpwstr>24139d14-c62c-4c47-8bdd-ce71ea1d50cf</vt:lpwstr>
  </property>
  <property fmtid="{D5CDD505-2E9C-101B-9397-08002B2CF9AE}" pid="9" name="MSIP_Label_c135c4ba-2280-41f8-be7d-6f21d368baa3_ActionId">
    <vt:lpwstr>4888e35a-db11-4a54-aafe-59807d3212db</vt:lpwstr>
  </property>
  <property fmtid="{D5CDD505-2E9C-101B-9397-08002B2CF9AE}" pid="10" name="MSIP_Label_c135c4ba-2280-41f8-be7d-6f21d368baa3_ContentBits">
    <vt:lpwstr>0</vt:lpwstr>
  </property>
  <property fmtid="{D5CDD505-2E9C-101B-9397-08002B2CF9AE}" pid="11" name="MSIP_Label_64a238cc-6af3-4341-9d32-201b7e04331f_Enabled">
    <vt:lpwstr>true</vt:lpwstr>
  </property>
  <property fmtid="{D5CDD505-2E9C-101B-9397-08002B2CF9AE}" pid="12" name="MSIP_Label_64a238cc-6af3-4341-9d32-201b7e04331f_SetDate">
    <vt:lpwstr>2022-02-17T11:47:05Z</vt:lpwstr>
  </property>
  <property fmtid="{D5CDD505-2E9C-101B-9397-08002B2CF9AE}" pid="13" name="MSIP_Label_64a238cc-6af3-4341-9d32-201b7e04331f_Method">
    <vt:lpwstr>Standard</vt:lpwstr>
  </property>
  <property fmtid="{D5CDD505-2E9C-101B-9397-08002B2CF9AE}" pid="14" name="MSIP_Label_64a238cc-6af3-4341-9d32-201b7e04331f_Name">
    <vt:lpwstr>Internal</vt:lpwstr>
  </property>
  <property fmtid="{D5CDD505-2E9C-101B-9397-08002B2CF9AE}" pid="15" name="MSIP_Label_64a238cc-6af3-4341-9d32-201b7e04331f_SiteId">
    <vt:lpwstr>09ebfde1-6505-4c31-942f-18875ff0189d</vt:lpwstr>
  </property>
  <property fmtid="{D5CDD505-2E9C-101B-9397-08002B2CF9AE}" pid="16" name="MSIP_Label_64a238cc-6af3-4341-9d32-201b7e04331f_ActionId">
    <vt:lpwstr>def57519-3592-4fab-8a07-fdbbe7111345</vt:lpwstr>
  </property>
  <property fmtid="{D5CDD505-2E9C-101B-9397-08002B2CF9AE}" pid="17" name="MSIP_Label_64a238cc-6af3-4341-9d32-201b7e04331f_ContentBits">
    <vt:lpwstr>0</vt:lpwstr>
  </property>
  <property fmtid="{D5CDD505-2E9C-101B-9397-08002B2CF9AE}" pid="18" name="xd_ProgID">
    <vt:lpwstr/>
  </property>
  <property fmtid="{D5CDD505-2E9C-101B-9397-08002B2CF9AE}" pid="19" name="ComplianceAssetId">
    <vt:lpwstr/>
  </property>
  <property fmtid="{D5CDD505-2E9C-101B-9397-08002B2CF9AE}" pid="20" name="TemplateUrl">
    <vt:lpwstr/>
  </property>
  <property fmtid="{D5CDD505-2E9C-101B-9397-08002B2CF9AE}" pid="21" name="_ExtendedDescription">
    <vt:lpwstr/>
  </property>
  <property fmtid="{D5CDD505-2E9C-101B-9397-08002B2CF9AE}" pid="22" name="TriggerFlowInfo">
    <vt:lpwstr/>
  </property>
  <property fmtid="{D5CDD505-2E9C-101B-9397-08002B2CF9AE}" pid="23" name="GUID">
    <vt:lpwstr>b12e5bf3-f251-45db-af8b-f0e74e095564</vt:lpwstr>
  </property>
  <property fmtid="{D5CDD505-2E9C-101B-9397-08002B2CF9AE}" pid="24" name="xd_Signature">
    <vt:bool>false</vt:bool>
  </property>
  <property fmtid="{D5CDD505-2E9C-101B-9397-08002B2CF9AE}" pid="25" name="MediaServiceImageTags">
    <vt:lpwstr/>
  </property>
</Properties>
</file>