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66925"/>
  <mc:AlternateContent xmlns:mc="http://schemas.openxmlformats.org/markup-compatibility/2006">
    <mc:Choice Requires="x15">
      <x15ac:absPath xmlns:x15ac="http://schemas.microsoft.com/office/spreadsheetml/2010/11/ac" url="C:\Users\niels\OneDrive\Cordale ICZ\Collectief Kantoormaterialen\9. Stukken gepubliceerd (tendernet)\Versie 2 NvI1\"/>
    </mc:Choice>
  </mc:AlternateContent>
  <xr:revisionPtr revIDLastSave="0" documentId="8_{9A773D0A-9D02-40BD-B67E-83C729E36DDB}" xr6:coauthVersionLast="47" xr6:coauthVersionMax="47" xr10:uidLastSave="{00000000-0000-0000-0000-000000000000}"/>
  <bookViews>
    <workbookView xWindow="13704" yWindow="-17532" windowWidth="30936" windowHeight="16776" xr2:uid="{00000000-000D-0000-FFFF-FFFF00000000}"/>
  </bookViews>
  <sheets>
    <sheet name="Prijsblad Producten" sheetId="1" r:id="rId1"/>
    <sheet name="Totaalblad" sheetId="2" r:id="rId2"/>
    <sheet name="Ondertekening" sheetId="3" r:id="rId3"/>
    <sheet name="Categorieën" sheetId="4" state="hidden" r:id="rId4"/>
    <sheet name="Maatwerkproducten"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8" i="2" l="1"/>
  <c r="B17" i="2"/>
  <c r="B16" i="2"/>
  <c r="B15" i="2"/>
  <c r="B14" i="2"/>
  <c r="B13" i="2"/>
  <c r="B12" i="2"/>
  <c r="B11" i="2"/>
  <c r="B10" i="2"/>
  <c r="B9" i="2"/>
  <c r="B8" i="2"/>
  <c r="B7" i="2"/>
  <c r="B6" i="2"/>
  <c r="C18" i="2" a="1"/>
  <c r="C18" i="2" s="1"/>
  <c r="E18" i="2" s="1"/>
  <c r="C17" i="2" a="1"/>
  <c r="C17" i="2" s="1"/>
  <c r="E17" i="2" s="1"/>
  <c r="C16" i="2" a="1"/>
  <c r="C16" i="2" s="1"/>
  <c r="E16" i="2" s="1"/>
  <c r="C15" i="2" a="1"/>
  <c r="C15" i="2" s="1"/>
  <c r="E15" i="2" s="1"/>
  <c r="C14" i="2" a="1"/>
  <c r="C14" i="2" s="1"/>
  <c r="E14" i="2" s="1"/>
  <c r="C13" i="2" a="1"/>
  <c r="C13" i="2" s="1"/>
  <c r="E13" i="2" s="1"/>
  <c r="C12" i="2" a="1"/>
  <c r="C12" i="2" s="1"/>
  <c r="E12" i="2" s="1"/>
  <c r="C11" i="2" a="1"/>
  <c r="C11" i="2" s="1"/>
  <c r="E11" i="2" s="1"/>
  <c r="C10" i="2" a="1"/>
  <c r="C10" i="2" s="1"/>
  <c r="E10" i="2" s="1"/>
  <c r="C9" i="2" a="1"/>
  <c r="C9" i="2" s="1"/>
  <c r="E9" i="2" s="1"/>
  <c r="C8" i="2" a="1"/>
  <c r="C8" i="2" s="1"/>
  <c r="E8" i="2" s="1"/>
  <c r="C7" i="2" a="1"/>
  <c r="C7" i="2" s="1"/>
  <c r="E7" i="2" s="1"/>
  <c r="C6" i="2" a="1"/>
  <c r="C6" i="2" s="1"/>
  <c r="E6" i="2" s="1"/>
  <c r="B19" i="2" l="1"/>
  <c r="B22" i="3" s="1"/>
  <c r="E19" i="2"/>
  <c r="B31" i="2" s="1"/>
  <c r="C19" i="2"/>
  <c r="B23" i="3" s="1"/>
  <c r="B25" i="2" l="1"/>
  <c r="B26" i="3"/>
  <c r="B24" i="3"/>
  <c r="B24" i="2"/>
  <c r="B32" i="2" s="1"/>
  <c r="D19" i="2" l="1"/>
  <c r="B26"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<sst xmlns="http://schemas.openxmlformats.org/spreadsheetml/2006/main" count="1093" uniqueCount="423">
  <si>
    <t>PRIJSBLAD KANTOORARTIKELEN - INSCHRIJFBILJET</t>
  </si>
  <si>
    <t>Instructie: Vul per product de stuksprijs in (excl. BTW). De producten zijn merkneutraal omschreven. U mag gelijkwaardige producten van verschillende merken aanbieden, mits deze voldoen aan de omschreven functionaliteit. Het indicatieve jaarvolume dient ter illustratie en is geen gegarandeerde afname.</t>
  </si>
  <si>
    <t>Nr.</t>
  </si>
  <si>
    <t>Productomschrijving (merkneutraal)</t>
  </si>
  <si>
    <t>Categorie</t>
  </si>
  <si>
    <t>Bestel-eenheid</t>
  </si>
  <si>
    <t>Indicatief jaarvolume</t>
  </si>
  <si>
    <t>Stuksprijs (excl. BTW)</t>
  </si>
  <si>
    <t>Aangeboden merk/artikel</t>
  </si>
  <si>
    <t>Artikelnummer leverancier</t>
  </si>
  <si>
    <t>Balpen medium blauw</t>
  </si>
  <si>
    <t>Schrijfwaren</t>
  </si>
  <si>
    <t>stuk</t>
  </si>
  <si>
    <t>Intrekbare balpen blauw</t>
  </si>
  <si>
    <t>Intrekbare balpen medium blauw</t>
  </si>
  <si>
    <t>Balpen met dop medium blauw</t>
  </si>
  <si>
    <t>Recycled intrekbare balpen blauw</t>
  </si>
  <si>
    <t>Premium gelroller intrekbaar 0,7mm blauw</t>
  </si>
  <si>
    <t>Balpen medium zwart</t>
  </si>
  <si>
    <t>Intrekbare balpen zwart</t>
  </si>
  <si>
    <t>Balpen met dop medium rood</t>
  </si>
  <si>
    <t>Budget tekstmarker geel</t>
  </si>
  <si>
    <t>Recycled intrekbare balpen zwart</t>
  </si>
  <si>
    <t>Tekstmarker geel</t>
  </si>
  <si>
    <t>Permanente marker 1,5-3mm zwart</t>
  </si>
  <si>
    <t>Intrekbare gelroller 0,7mm blauw</t>
  </si>
  <si>
    <t>Correctieroller 4,2mm x 12m</t>
  </si>
  <si>
    <t>Budget tekstmarker roze</t>
  </si>
  <si>
    <t>Tekstmarker blauw</t>
  </si>
  <si>
    <t>Budget tekstmarker oranje</t>
  </si>
  <si>
    <t>Whiteboardmarker ronde punt zwart</t>
  </si>
  <si>
    <t>Budget tekstmarker groen</t>
  </si>
  <si>
    <t>Intrekbare balpen blauw (supergrip)</t>
  </si>
  <si>
    <t>Intrekbare balpen medium zwart</t>
  </si>
  <si>
    <t>Fijnschrijver 0,4mm blauw</t>
  </si>
  <si>
    <t>Whiteboardmarker ronde punt blauw</t>
  </si>
  <si>
    <t>Fineliner 0,4mm zwart</t>
  </si>
  <si>
    <t>Tekstmarker groen</t>
  </si>
  <si>
    <t>Tekstmarker oranje</t>
  </si>
  <si>
    <t>Balpen medium rood</t>
  </si>
  <si>
    <t>Intrekbare balpen clear clic blauw</t>
  </si>
  <si>
    <t>Premium gelroller intrekbaar 0,7mm zwart</t>
  </si>
  <si>
    <t>Collegedictaat A5+ 17-rings gelinieerd 80vel</t>
  </si>
  <si>
    <t>Schriften/Schrijfblokken</t>
  </si>
  <si>
    <t>Collegedictaat A4+ 23-rings gelinieerd 80vel</t>
  </si>
  <si>
    <t>Spiraalschrift A5+ gelinieerd FSC</t>
  </si>
  <si>
    <t>Schrijfblok A5 gelinieerd geniet</t>
  </si>
  <si>
    <t>Register 165x210mm gelinieerd 60vel</t>
  </si>
  <si>
    <t>Spiraalschrift A4+ gelinieerd FSC</t>
  </si>
  <si>
    <t>Schrijfblok FSC A5+ gelinieerd geniet</t>
  </si>
  <si>
    <t>Schrijfblok A4+ gelinieerd geniet</t>
  </si>
  <si>
    <t>Schrijfblok A5 gelinieerd koplijm</t>
  </si>
  <si>
    <t>Schrijfblok A4 gelinieerd geniet</t>
  </si>
  <si>
    <t>Sticky note 75x75mm geel, pak 12 stuks</t>
  </si>
  <si>
    <t>pak</t>
  </si>
  <si>
    <t>Kladblok recycled 115x197mm effen</t>
  </si>
  <si>
    <t>Spiraalschrift A4+ gelinieerd 80vel</t>
  </si>
  <si>
    <t>Super sticky note 75x75mm geel, pak 12 stuks</t>
  </si>
  <si>
    <t>Schrijfblok A6 gelinieerd geniet</t>
  </si>
  <si>
    <t>Spiraal notitieboek 148x105mm</t>
  </si>
  <si>
    <t>Collegedictaat A4+ 23-rings 5x5mm geruit 80vel</t>
  </si>
  <si>
    <t>Schrijfblok FSC A4+ gelinieerd geniet</t>
  </si>
  <si>
    <t>Notes 75x75mm felle kleuren, pak 6 stuks</t>
  </si>
  <si>
    <t>Schrijfblok A7 gelinieerd geniet</t>
  </si>
  <si>
    <t>Markeerstroken 4 kleuren ;1 set = 160 zelfklevende markeerstroken/indexen in 4 kleuren, 40 stuks per kleur, afmeting circa 20 x 50 mm; gelijkwaardige uitvoering toegestaan.</t>
  </si>
  <si>
    <t>set</t>
  </si>
  <si>
    <t>Bureaukalender 20x15cm 200g</t>
  </si>
  <si>
    <t>Super sticky note 76x76mm 270st geel</t>
  </si>
  <si>
    <t>blok</t>
  </si>
  <si>
    <t>Little things to do notitieboek</t>
  </si>
  <si>
    <t>Jaarposterkalender 43x62cm</t>
  </si>
  <si>
    <t>Things to do notitieboek NL</t>
  </si>
  <si>
    <t>Super sticky value pack 76x76mm geel, pak 16 stuks</t>
  </si>
  <si>
    <t>Premium schrijfblok A4+ gelinieerd geniet</t>
  </si>
  <si>
    <t>Notebook A5 gelijnd 72vel (atoma)</t>
  </si>
  <si>
    <t>Spiraalschrift A5 gelijnd 60vel</t>
  </si>
  <si>
    <t>Plakstift 20g</t>
  </si>
  <si>
    <t>Kantoorbenodigdheden</t>
  </si>
  <si>
    <t>Duurzame lijmstift 20g</t>
  </si>
  <si>
    <t>Bulldogklemmen 75mm</t>
  </si>
  <si>
    <t>Budget paperclips 32mm, doos 100 stuks</t>
  </si>
  <si>
    <t>doos</t>
  </si>
  <si>
    <t>Nietjes 24/6, doos 1000 stuks</t>
  </si>
  <si>
    <t>Nietjes 24/8, doos 2000 stuks</t>
  </si>
  <si>
    <t>Paperclips 50mm, doos 100 stuks</t>
  </si>
  <si>
    <t>Onzichtbare tape 19mm x 33m, pak 8 stuks</t>
  </si>
  <si>
    <t>Nietmachine volledig metaal</t>
  </si>
  <si>
    <t>Ontnieter zwart</t>
  </si>
  <si>
    <t>Redstripe nietjes 24/6, doos 2000 stuks</t>
  </si>
  <si>
    <t>Onzichtbare plakband magic 19mm x 33m</t>
  </si>
  <si>
    <t>Schaar softgrip 21cm</t>
  </si>
  <si>
    <t>Wegwerp lijmroller permanent</t>
  </si>
  <si>
    <t>Plakbandhouder 19mm x 33m</t>
  </si>
  <si>
    <t>Duurzame lijmstift 40g</t>
  </si>
  <si>
    <t>Elastiek 125x8mm, doos 500g</t>
  </si>
  <si>
    <t>Magneten rond 27mm wit, doos 6 stuks</t>
  </si>
  <si>
    <t>Dubbele clipklem 19mm x 7mm, doos 12 stuks</t>
  </si>
  <si>
    <t>Dubbele clipklem 32mm x 14mm, doos 12 stuks</t>
  </si>
  <si>
    <t>Elastiek 120x2mm, doos 100g</t>
  </si>
  <si>
    <t>Nietmachine full strip zwart</t>
  </si>
  <si>
    <t>Textieltape 48mm x 50m zwart</t>
  </si>
  <si>
    <t>Paperclips 32mm, doos 100 stuks</t>
  </si>
  <si>
    <t>Magneten 27mm assorti, doos 6 stuks</t>
  </si>
  <si>
    <t>Lijmroller permanent</t>
  </si>
  <si>
    <t>Extra power duct tape 50mm x 25m zilver</t>
  </si>
  <si>
    <t>Powerstrips groot, pak 10 stuks</t>
  </si>
  <si>
    <t>Duurzame lijmstift 10g</t>
  </si>
  <si>
    <t>Binnenmap met hechtmechanisme folio, pak 25 stuks</t>
  </si>
  <si>
    <t>Opbergsystemen</t>
  </si>
  <si>
    <t>Inhangmap lange zijde open, pak 50 stuks</t>
  </si>
  <si>
    <t>Gemeentelijke archiefdoos rug 11,5cm</t>
  </si>
  <si>
    <t>Snelhechtmap PVC blauw</t>
  </si>
  <si>
    <t>Budget snelhechtmap A4 PP blauw</t>
  </si>
  <si>
    <t>Budget snelhechtmap A4 PP zwart</t>
  </si>
  <si>
    <t>Budget snelhechtmap A4 PP rood</t>
  </si>
  <si>
    <t>Clipex map A4 grijs</t>
  </si>
  <si>
    <t>Binnenmap hangmap folio, pak 100 stuks</t>
  </si>
  <si>
    <t>Numeriek tabblad 1-12 karton 11-gaats 1 pak = 25 vellen navulling voor bureauonderlegger, formaat 57 x 41 cm, papier met kalender-/notitiefunctie of gelijkwaardig.</t>
  </si>
  <si>
    <t>Snelhechtmap PVC rood</t>
  </si>
  <si>
    <t>Snelhechtmap PVC blauw (djois)</t>
  </si>
  <si>
    <t>Archiefdoos karton ICN3 LT wit, pak 50 stuks</t>
  </si>
  <si>
    <t>Clipex clips, doos 100 stuks</t>
  </si>
  <si>
    <t>L-mapje A4 assorti, doos 100 stuks</t>
  </si>
  <si>
    <t>Budget snelhechtmap A4 PP groen</t>
  </si>
  <si>
    <t>Budget snelhechtmap A4 PP grijs</t>
  </si>
  <si>
    <t>Opbergbox 13L antraciet</t>
  </si>
  <si>
    <t>Snelhechtmap PVC grijs</t>
  </si>
  <si>
    <t>Perfo snelhechtmap PVC wit</t>
  </si>
  <si>
    <t>Ordner PP 80mm rood</t>
  </si>
  <si>
    <t>Budget L-mapje 9/100E PP transparant, doos 100 stuks</t>
  </si>
  <si>
    <t>Ordner gemarmerd 80mm A4 zwart</t>
  </si>
  <si>
    <t>Ordner gemarmerd 50mm A4 zwart</t>
  </si>
  <si>
    <t>Ordner PP 80mm zwart</t>
  </si>
  <si>
    <t>Neutraal tabblad 12 tabs karton: 1 rol = 25 elektrostatische flipover-/whiteboardfolievellen, geruit, formaat 60 x 80 cm per vel, afscheurbaar/geperforeerd; gelijkwaardig toegestaan.</t>
  </si>
  <si>
    <t>Archiefdoos karton ICN4 ST bruin, pak 50 stuks</t>
  </si>
  <si>
    <t>Tabbladen A4 26 tabs A-Z PP grijs: 1 rol = 25 elektrostatische flipover-/whiteboardfolievellen, wit/effen, formaat 60 x 80 cm per vel, afscheurbaar/geperforeerd; gelijkwaardig toegestaan.</t>
  </si>
  <si>
    <t>Showtas 23-gaats 14 PP kristal, pak 10 stuks</t>
  </si>
  <si>
    <t>Reinigingsdoekjes premium, pak 58 stuks</t>
  </si>
  <si>
    <t>Hygiene/Schoonmaak</t>
  </si>
  <si>
    <t>Handdoek V-vouw 2-laags 25x23cm, doos 3200 stuks</t>
  </si>
  <si>
    <t>Toiletpapier systeemrol 100m, pak 24 stuks</t>
  </si>
  <si>
    <t>Vuilniszak 10mic HDPE 63x70cm transparant, rol 50 stuks</t>
  </si>
  <si>
    <t>rol</t>
  </si>
  <si>
    <t>Zakdoekjes extra soft, pak 100 stuks</t>
  </si>
  <si>
    <t>Dameshygiëne service 15L 4-weken</t>
  </si>
  <si>
    <t>service</t>
  </si>
  <si>
    <t>Damesverbandzak, pak 25 stuks</t>
  </si>
  <si>
    <t>Vuilniszak 20mic HDPE 70x110cm blauw, rol 25 stuks</t>
  </si>
  <si>
    <t>Foamzeep cartridge 750ml</t>
  </si>
  <si>
    <t>Schuimzeep 750ml</t>
  </si>
  <si>
    <t>Handzeep bloemen 500ml</t>
  </si>
  <si>
    <t>Prestige toiletpapier 2-laags 200vel, pak 12 stuks</t>
  </si>
  <si>
    <t>Ecologisch afwasmiddel 0,5L</t>
  </si>
  <si>
    <t>WC-blok ocean 40g</t>
  </si>
  <si>
    <t>Schoonmaakdoekjes nat recycled, pak 100 stuks</t>
  </si>
  <si>
    <t>Biologisch afbreekbare vuilniszak 20L, rol 50 stuks</t>
  </si>
  <si>
    <t>Luchtverfrisser morning fresh 185ml</t>
  </si>
  <si>
    <t>Vuilniszak 20mic HDPE 60x80cm grijs, rol 20 stuks</t>
  </si>
  <si>
    <t>Luchtverfrisser lily 300ml</t>
  </si>
  <si>
    <t>Zakdoekjes 2-laags, doos 100 stuks</t>
  </si>
  <si>
    <t>Vuilniszak 20mic LDPE 40-60x60cm transparant, rol 50 stuks</t>
  </si>
  <si>
    <t>Vuilniszak 40mic LDPE 60x80cm grijs, rol 20 stuks</t>
  </si>
  <si>
    <t>Reinigingsdoekjes ocean fresh, pak 72 stuks</t>
  </si>
  <si>
    <t>Vuilniszak 7mic HDPE 50x55cm transparant, rol 50 stuks</t>
  </si>
  <si>
    <t>Schoonmaakazijn 1L</t>
  </si>
  <si>
    <t>Handafwasmiddel 1L</t>
  </si>
  <si>
    <t>Afwasborstel in kunststofvezel</t>
  </si>
  <si>
    <t>Luchtverfrisser qlash, pak 6 stuks</t>
  </si>
  <si>
    <t>Vaatwas spoelglansmiddel 1L</t>
  </si>
  <si>
    <t>Schoonmaak service mat 100x150cm 4-weken</t>
  </si>
  <si>
    <t>Badgehouder met rolmechanisme</t>
  </si>
  <si>
    <t>Labels/Identificatie</t>
  </si>
  <si>
    <t>Permanente kaarthouder, pak 10 stuks</t>
  </si>
  <si>
    <t>Textielband voor badge blauw, pak 10 stuks</t>
  </si>
  <si>
    <t>Extra sterk afrolmechanisme zwart</t>
  </si>
  <si>
    <t>TZE lint 12mm zwart/wit</t>
  </si>
  <si>
    <t>Badgehouder met rolmechanisme zwart, pak 10 stuks</t>
  </si>
  <si>
    <t>Pashouder transparant, pak 10 stuks</t>
  </si>
  <si>
    <t>D1-lint 12mm zwart/wit</t>
  </si>
  <si>
    <t>Naambordje PVC 210x61mm</t>
  </si>
  <si>
    <t>Sleutelhanger kunststof assorti, pak 20 stuks</t>
  </si>
  <si>
    <t>Zelfklevende naambadge, doos 200 stuks</t>
  </si>
  <si>
    <t>Sleutelhanger assorti, pak 6 stuks</t>
  </si>
  <si>
    <t>Etiket 70x37mm, doos 2400 stuks</t>
  </si>
  <si>
    <t>TZE lint 9mm zwart/wit</t>
  </si>
  <si>
    <t>Naambordje PVC 297x105mm</t>
  </si>
  <si>
    <t>Etiket 105x148mm, doos 400 stuks</t>
  </si>
  <si>
    <t>Textielband badge zwart, pak 10 stuks</t>
  </si>
  <si>
    <t>Zelfklevend etiket ordner 80mm, pak 10 stuks</t>
  </si>
  <si>
    <t>D1-lint 12mm blauw/wit</t>
  </si>
  <si>
    <t>Etiket 210x148mm, doos 200 stuks</t>
  </si>
  <si>
    <t>Badge zonder klem 60x90mm, pak 20 stuks</t>
  </si>
  <si>
    <t>Etiket 99,1x67,7mm, doos 800 stuks</t>
  </si>
  <si>
    <t>Etiket 8mm assorti, pak 420 stuks</t>
  </si>
  <si>
    <t>Zelfklevend etiket ordner 40mm, pak 10 stuks</t>
  </si>
  <si>
    <t>Etiket 210x297mm, doos 100 stuks</t>
  </si>
  <si>
    <t>Badge combiclip 54x90mm, pak 50 stuks</t>
  </si>
  <si>
    <t>Textielband rolmechanisme zwart, pak 10 stuks</t>
  </si>
  <si>
    <t>Etiket 15mm rood, pak 168 stuks</t>
  </si>
  <si>
    <t>Alkaline batterij AA, pak 20 stuks</t>
  </si>
  <si>
    <t>Batterijen</t>
  </si>
  <si>
    <t>Alkaline batterij AA, pak 4 stuks</t>
  </si>
  <si>
    <t>Alkaline batterij AAA, pak 20 stuks</t>
  </si>
  <si>
    <t>Alkaline batterij AAA, pak 4 stuks</t>
  </si>
  <si>
    <t>Alkaline batterij 9V</t>
  </si>
  <si>
    <t>Optimum batterij AA, pak 12 stuks</t>
  </si>
  <si>
    <t>Industriële batterij LR6/AA, pak 10 stuks</t>
  </si>
  <si>
    <t>Alkaline batterij D, pak 2 stuks</t>
  </si>
  <si>
    <t>Industriële batterij LR3/AAA, pak 10 stuks</t>
  </si>
  <si>
    <t>Alkaline batterij AAA, pak 8 stuks</t>
  </si>
  <si>
    <t>Plus 100% batterij AA, pak 16 stuks</t>
  </si>
  <si>
    <t>Plus 100% batterij 9V, pak 2 stuks</t>
  </si>
  <si>
    <t>CR2032 batterij rekenmachine, kaart 4 stuks</t>
  </si>
  <si>
    <t>kaart</t>
  </si>
  <si>
    <t>Alkaline batterij AA, pak 8 stuks</t>
  </si>
  <si>
    <t>Plus 100% batterij AAA, pak 8 stuks</t>
  </si>
  <si>
    <t>CR2032 lithium batterij, pak 6 stuks</t>
  </si>
  <si>
    <t>Specialty 2032 batterij, pak 4 stuks</t>
  </si>
  <si>
    <t>CR2025 lithium batterij, pak 4 stuks</t>
  </si>
  <si>
    <t>Plus 100% batterij AAA, pak 16 stuks</t>
  </si>
  <si>
    <t>Miniature LI CR2430 knoopcel, pak 2 stuks</t>
  </si>
  <si>
    <t>Security MN21 batterijen, pak 2 stuks</t>
  </si>
  <si>
    <t>Plus 100% batterij AA, pak 8 stuks</t>
  </si>
  <si>
    <t>Alkaline max plus AA, pak 50 stuks</t>
  </si>
  <si>
    <t>E23A batterij, kaart 2 stuks</t>
  </si>
  <si>
    <t>Plus powerbst batterij AAA, pak 16 stuks</t>
  </si>
  <si>
    <t>Electronics LR44 batterijen, pak 2 stuks</t>
  </si>
  <si>
    <t>Electronics LR54 batterijen, pak 2 stuks</t>
  </si>
  <si>
    <t>Ultimate LR3/AAA lithium, pak 10 stuks</t>
  </si>
  <si>
    <t>AAAA batterij alkaline, kaart 2 stuks</t>
  </si>
  <si>
    <t>Lamineerhoes A4 250mic glans, pak 100 stuks</t>
  </si>
  <si>
    <t>Documentpresentatie</t>
  </si>
  <si>
    <t>Klembord PP A4 zwart</t>
  </si>
  <si>
    <t>Lamineerhoes A3 250mic glans, pak 100 stuks</t>
  </si>
  <si>
    <t>Schutblad PVC 250mic transparant, pak 100 stuks</t>
  </si>
  <si>
    <t>2-ringsband U-mechanisme 75mm wit</t>
  </si>
  <si>
    <t>Conferentiemap 6 vakken</t>
  </si>
  <si>
    <t>Lamineerhoezen 2x80mic A5, pak 100 stuks</t>
  </si>
  <si>
    <t>Schutblad PVC A4 200mic transparant, pak 100 stuks</t>
  </si>
  <si>
    <t>Ringband 4-ring 30mm assorti, pak 4 stuks</t>
  </si>
  <si>
    <t>2-ringsband D-ring 20mm wit</t>
  </si>
  <si>
    <t>Klembord A4 zwart</t>
  </si>
  <si>
    <t>Lamineerhoes 150mic mat, pak 100 stuks</t>
  </si>
  <si>
    <t>Lamineerhoes A3 150mic glans, pak 100 stuks</t>
  </si>
  <si>
    <t>Plastic inbindrug 8mm zwart, doos 100 stuks</t>
  </si>
  <si>
    <t>Lamineerhoes 2x100mic A4 glans, doos 100 stuks</t>
  </si>
  <si>
    <t>Panorama 2-ringsband D-mech 25mm wit</t>
  </si>
  <si>
    <t>Showalbum 20 hoezen zwart</t>
  </si>
  <si>
    <t>Klembord A4 PP blauw</t>
  </si>
  <si>
    <t>4-ringsband D-ring 20mm wit</t>
  </si>
  <si>
    <t>2-ringsband PP 20mm rood</t>
  </si>
  <si>
    <t>Offertemap personal transparant</t>
  </si>
  <si>
    <t>Conferentiemap met rekenmachine</t>
  </si>
  <si>
    <t>Plastic inbindrug 12mm zwart, doos 100 stuks</t>
  </si>
  <si>
    <t>Klemmap PP 3mm blauw, pak 5 stuks</t>
  </si>
  <si>
    <t>Lamineerhoes 63x98mm 360mic glans, pak 50 stuks</t>
  </si>
  <si>
    <t>Schutbladen mat transparant, pak 100 stuks</t>
  </si>
  <si>
    <t>Lamineerhoes 54x86mm 250mic glans, pak 100 stuks</t>
  </si>
  <si>
    <t>Showmap recycled 30 vakken A4 zwart</t>
  </si>
  <si>
    <t>Lamineerhoes 2x125mic A6 glans, doos 100 stuks</t>
  </si>
  <si>
    <t>Budget showalbum 40 hoezen zwart</t>
  </si>
  <si>
    <t>Brievenbak zwart</t>
  </si>
  <si>
    <t>Kantoorinrichting</t>
  </si>
  <si>
    <t>Display L-vorm A4</t>
  </si>
  <si>
    <t>Navulling bureauonderlegger 25 vellen 57x41cm, 1 pak = 25 vellen navulling voor bureauonderlegger, formaat 57 x 41 cm</t>
  </si>
  <si>
    <t>Info duraframe A2 zilver</t>
  </si>
  <si>
    <t>Bureauonderlegblok jaaroverzicht 57x41cm</t>
  </si>
  <si>
    <t>Brievenbak 623905 zwart</t>
  </si>
  <si>
    <t>Kader ronde hoeken A3</t>
  </si>
  <si>
    <t>Papiermand 18L zwart</t>
  </si>
  <si>
    <t>Kledinghaak metaal</t>
  </si>
  <si>
    <t>Palma klok 30cm bamboe</t>
  </si>
  <si>
    <t>Kleerhanger plastiek zwart, pak 20 stuks</t>
  </si>
  <si>
    <t>Terra LED bureaulamp</t>
  </si>
  <si>
    <t>Premium plus vrijstaand poster frame A5</t>
  </si>
  <si>
    <t>Impression pro kliklijst A3 zwart</t>
  </si>
  <si>
    <t>Kader ronde hoeken A4</t>
  </si>
  <si>
    <t>Duraframe A5 zilver, pak 2 stuks</t>
  </si>
  <si>
    <t>Easy time wandklok zwart</t>
  </si>
  <si>
    <t>Easy time kantoorklok wit</t>
  </si>
  <si>
    <t>Magnetische wandkapstok 3 haken</t>
  </si>
  <si>
    <t>Duraframe kader A4 zilver, pak 2 stuks</t>
  </si>
  <si>
    <t>Display T-vorm A4</t>
  </si>
  <si>
    <t>Impression pro kliklijst A4 zwart</t>
  </si>
  <si>
    <t>Clicklijst formaat A4</t>
  </si>
  <si>
    <t>Onderlegger 59x42cm</t>
  </si>
  <si>
    <t>Jumbo plus brievenbak blauw</t>
  </si>
  <si>
    <t>Recycle tijdschriftenhouder zwart</t>
  </si>
  <si>
    <t>202 brievenbak transparant</t>
  </si>
  <si>
    <t>Desk mat 65x50cm PP zwart</t>
  </si>
  <si>
    <t>Sleutelkast 36 sleutels aluminium</t>
  </si>
  <si>
    <t>Kapstok zwart</t>
  </si>
  <si>
    <t>Magic chart geruit, 1 rol = 25 elektrostatische flipover-/whiteboardfolievellen, geruit, formaat 60 x 80 cm per vel, afscheurbaar/geperforeerd</t>
  </si>
  <si>
    <t>Meubilair/Conferentie</t>
  </si>
  <si>
    <t>Flippad 80gr effen/geruit 50vel, pak 2 stuks</t>
  </si>
  <si>
    <t>Magic chart wit, 1 rol = 25 elektrostatische flipover-/whiteboardfolievellen, wit/effen, formaat 60 x 80 cm per vel, afscheurbaar/geperforeerd</t>
  </si>
  <si>
    <t>Table top chart 50,8x58,4cm</t>
  </si>
  <si>
    <t>Flipchart blok recycled papier, pak 5 stuks</t>
  </si>
  <si>
    <t>Magnetisch whiteboard slimline 28x36cm</t>
  </si>
  <si>
    <t>Bordreiniger 750ml</t>
  </si>
  <si>
    <t>Tissues voor bordenwisser, pak 100 stuks</t>
  </si>
  <si>
    <t>Design mobile flipover</t>
  </si>
  <si>
    <t>Whiteboard reinigingsspray 250ml</t>
  </si>
  <si>
    <t>Board assistant</t>
  </si>
  <si>
    <t>Mobiele flipover classic</t>
  </si>
  <si>
    <t>Magnetisch gelakt whiteboard 60x90cm</t>
  </si>
  <si>
    <t>Magnetisch whiteboard 90x120cm</t>
  </si>
  <si>
    <t>Magic wipe, pak 2 stuks</t>
  </si>
  <si>
    <t>Screenclean reinigingsdoekjes, doos 100 stuks</t>
  </si>
  <si>
    <t>IT Omgeving</t>
  </si>
  <si>
    <t>Microban muismat zwart</t>
  </si>
  <si>
    <t>Verlengkabel op haspel geaard NL/LU</t>
  </si>
  <si>
    <t>Cleaning wipes telephone, doos 50 stuks</t>
  </si>
  <si>
    <t>Screenclean cleaningspray screen</t>
  </si>
  <si>
    <t>Premium monitorstandaard grijs</t>
  </si>
  <si>
    <t>Superclean cleaning wipes, doos 100 stuks</t>
  </si>
  <si>
    <t>Bayo II ergo draadloze muis zwart</t>
  </si>
  <si>
    <t>Stylus pen zwart</t>
  </si>
  <si>
    <t>USB ultra eco 256GB</t>
  </si>
  <si>
    <t>Pinstripe USB 2.0 8GB zwart, pak 10 stuks</t>
  </si>
  <si>
    <t>Pinstripe USB 2.0 16GB zwart, pak 10 stuks</t>
  </si>
  <si>
    <t>Crystal gel polssteun voor muis</t>
  </si>
  <si>
    <t>Stylus pen voor alle touchscreens</t>
  </si>
  <si>
    <t>USB stick 2.0 16GB</t>
  </si>
  <si>
    <t>Plus monitorstandaard grijs</t>
  </si>
  <si>
    <t>USB 2.0 32GB zwart, pak 5 stuks</t>
  </si>
  <si>
    <t>USB stick 2.0 8GB</t>
  </si>
  <si>
    <t>Transportdoos L 500x350x355mm</t>
  </si>
  <si>
    <t>Verpakking/Postkamer</t>
  </si>
  <si>
    <t>Tape PP 50mm x 66m 30kg transparant, doos 6 stuks</t>
  </si>
  <si>
    <t>Tape PP 50mm x 66m bruin</t>
  </si>
  <si>
    <t>Kraft doos enkel golf 200x150x120mm, pak 25 stuks</t>
  </si>
  <si>
    <t>Rol cellofaan 70cm x 10m transparant</t>
  </si>
  <si>
    <t>Tape PP 50mm x 66m transparant</t>
  </si>
  <si>
    <t>Interne envelop 262x371mm 120g creme, doos 50 stuks</t>
  </si>
  <si>
    <t>Zakenvelop 230x350x38mm strip 170g creme, doos 125 stuks</t>
  </si>
  <si>
    <t>Verzendkoker 1000x100mm</t>
  </si>
  <si>
    <t>PE gripzakje 100x150mm 50mic, pak 100 stuks</t>
  </si>
  <si>
    <t>Tape PP 50mm x 66m transparant, pak 6 stuks</t>
  </si>
  <si>
    <t>Rol geschenkpapier 2m x 70cm assorti</t>
  </si>
  <si>
    <t>Pack tape dispenser voor rollen tot 75mm</t>
  </si>
  <si>
    <t>Zakenvelop 262x371x38mm strip 170g creme, doos 125 stuks</t>
  </si>
  <si>
    <t>Verzenddoos 330x290x120mm bruin, pak 10 stuks</t>
  </si>
  <si>
    <t>Zakenvelop karton rug 229x324mm strip 120g, doos 100 stuks</t>
  </si>
  <si>
    <t>Retourenvelop dubbele strip A2, doos 100 stuks</t>
  </si>
  <si>
    <t>Inpaklint zilver 7mm x 250m</t>
  </si>
  <si>
    <t>FSC envelop 114x162mm strip 80g, doos 500 stuks</t>
  </si>
  <si>
    <t>Envelop 162x229mm gegomd venster L 80g, doos 500 stuks</t>
  </si>
  <si>
    <t>Rekfolie manueel 300m x 50cm transparant, pak 6 stuks</t>
  </si>
  <si>
    <t>Versie: juni 2026 | Bijlage bij Aanbestedingsleidraad Kantoorartikelen</t>
  </si>
  <si>
    <t>TOTAALBLAD INSCHRIJVING - OPSLAGPERCENTAGES PER CATEGORIE</t>
  </si>
  <si>
    <t>Instructie: Vul per productcategorie de opslagpercentages in. Het opslagpercentage centrale locatie wordt vermenigvuldigd met de subtotaal om het opslagbedrag te berekenen. De overige opslagpercentages (decentrale levering, kastensysteem, on-desk levering) zijn alleen ter opgave van het gehanteerde percentage.</t>
  </si>
  <si>
    <t>Aantal producten</t>
  </si>
  <si>
    <t>Subtotaal (excl. opslag)</t>
  </si>
  <si>
    <t>Opslag %
centrale locatie</t>
  </si>
  <si>
    <t>Totaal incl.
opslag centrale</t>
  </si>
  <si>
    <t>Opslag %
decentrale levering</t>
  </si>
  <si>
    <t>Opslag %
kastensysteem</t>
  </si>
  <si>
    <t>Opslag %
on-desk levering</t>
  </si>
  <si>
    <t>Opmerkingen</t>
  </si>
  <si>
    <t>Diversen</t>
  </si>
  <si>
    <t>TOTAAL</t>
  </si>
  <si>
    <t>—</t>
  </si>
  <si>
    <t>Facilitaire producten</t>
  </si>
  <si>
    <t>(alleen opslagpercentage)</t>
  </si>
  <si>
    <t>BEREKENDE INSCHRIJFSOM</t>
  </si>
  <si>
    <t>Totaal producten (excl. opslag)</t>
  </si>
  <si>
    <t>Totaal inclusief opslag centrale locatie</t>
  </si>
  <si>
    <t>Gemiddeld opslag % centrale locatie</t>
  </si>
  <si>
    <t>INDICATIEVE INSCHRIJFSOMMEN</t>
  </si>
  <si>
    <t>Inschrijfsom centrale locatie (incl. opslag)</t>
  </si>
  <si>
    <t>Subtotaal producten (basis voor alle leverwijzen)</t>
  </si>
  <si>
    <t>ONDERTEKENING INSCHRIJVING</t>
  </si>
  <si>
    <t>Door ondertekening van dit formulier verklaart de inschrijver dat alle informatie in dit inschrijfbiljet (Prijsblad Producten en Totaalblad) naar waarheid is ingevuld en dat de inschrijver gebonden is aan de opgegeven prijzen gedurende de looptijd van de overeenkomst, conform de voorwaarden uit de aanbestedingsleidraad.</t>
  </si>
  <si>
    <t>GEGEVENS INSCHRIJVER</t>
  </si>
  <si>
    <t>Naam bedrijf:</t>
  </si>
  <si>
    <t>Adres:</t>
  </si>
  <si>
    <t>Postcode en plaats:</t>
  </si>
  <si>
    <t>KvK-nummer:</t>
  </si>
  <si>
    <t>BTW-nummer:</t>
  </si>
  <si>
    <t>Contactpersoon:</t>
  </si>
  <si>
    <t>Functie:</t>
  </si>
  <si>
    <t>Telefoonnummer:</t>
  </si>
  <si>
    <t>E-mailadres:</t>
  </si>
  <si>
    <t>SAMENVATTING INSCHRIJVING</t>
  </si>
  <si>
    <t>Totaal aantal producten:</t>
  </si>
  <si>
    <t>Subtotaal producten (excl. opslag):</t>
  </si>
  <si>
    <t>Inschrijfsom centrale locatie (incl. opslag):</t>
  </si>
  <si>
    <t>TOTALE INSCHRIJFSOM:</t>
  </si>
  <si>
    <t>ONDERTEKENING</t>
  </si>
  <si>
    <t>Ondergetekende verklaart bevoegd te zijn om namens bovengenoemd bedrijf deze inschrijving te ondertekenen en verklaart akkoord te gaan met alle voorwaarden uit de aanbestedingsleidraad.</t>
  </si>
  <si>
    <t>Plaats:</t>
  </si>
  <si>
    <t>Datum:</t>
  </si>
  <si>
    <t>Naam (in blokletters):</t>
  </si>
  <si>
    <t>Handtekening:</t>
  </si>
  <si>
    <t>___________________________</t>
  </si>
  <si>
    <t>Versie: mei 2026 | Bijlage bij Aanbestedingsleidraad Kantoorartikelen</t>
  </si>
  <si>
    <t>MAATWERKPRODUCTEN</t>
  </si>
  <si>
    <t>Instructie: Vermeld hieronder maatwerkproducten zoals automaten, toiletbenodigdheden of andere specifieke producten. Geef per product het type aan (Bruikleen/Huur/Verkoop). Bij bijkomende kosten (zoals levering, installatie, retour) kunt u deze apart specificeren. Opslagpercentages zijn ter opgave. Let op: Dit overzicht telt NIET mee in de totale inschrijfsom.</t>
  </si>
  <si>
    <t>Omschrijving product</t>
  </si>
  <si>
    <t>Type
(Bruikleen/Huur/Verkoop)</t>
  </si>
  <si>
    <t>Besteleenheid</t>
  </si>
  <si>
    <t>Prijs per eenheid
(excl. BTW)</t>
  </si>
  <si>
    <t>Soort bijkomende
kosten</t>
  </si>
  <si>
    <t>Bijkomende kosten
(excl. BTW)</t>
  </si>
  <si>
    <t>Opslag %
decentraal</t>
  </si>
  <si>
    <t>Opslag %
on-desk</t>
  </si>
  <si>
    <t>Let op: De producten in dit overzicht worden NIET meegenomen in de berekening van de totale inschrijfsom. Dit blad dient ter opgave van maatwerkproducten en bijbehorende kosten.</t>
  </si>
  <si>
    <t>TOELICHTING INVULLEN MAATWERKPRODUCTEN</t>
  </si>
  <si>
    <t>Type product:</t>
  </si>
  <si>
    <t>• Bruikleen: Product wordt kosteloos ter beschikking gesteld (geen prijs invullen)</t>
  </si>
  <si>
    <t>• Huur: Product wordt verhuurd tegen een periodieke vergoeding (prijs per periode invullen)</t>
  </si>
  <si>
    <t>• Verkoop: Product wordt verkocht (verkoopprijs invullen)</t>
  </si>
  <si>
    <t>Bijkomende kosten (optioneel, vooral relevant bij automaten en apparatuur):</t>
  </si>
  <si>
    <t>• Levering: Kosten voor transport/bezorging van het product</t>
  </si>
  <si>
    <t>• Installatie/oplevering: Kosten voor gebruiksklaar maken van het product</t>
  </si>
  <si>
    <t>• Retourkosten: Kosten voor ophalen/terugname van het product</t>
  </si>
  <si>
    <t>• Uit gebruik name: Kosten voor verwijdering/deïnstallatie</t>
  </si>
  <si>
    <t>• Onderhoudskosten: Periodieke onderhoudskosten</t>
  </si>
  <si>
    <t>• Anders: Overige bijkomende kosten (specificeer in Opmerkingen)</t>
  </si>
  <si>
    <t>Opslagpercentages (optioneel, ter opgave):</t>
  </si>
  <si>
    <t>• Vul alleen in indien van toepassing op dit product</t>
  </si>
  <si>
    <t>• De percentages worden NIET doorgerekend, maar dienen ter informatie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</si>
</sst>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 #,##0.00"/>
    <numFmt numFmtId="165" formatCode="0.0%"/>
    <numFmt numFmtId="166" formatCode="#,#00%"/>
    <numFmt numFmtId="167" formatCode="\€\ #.##000"/>
  </numFmts>
  <fonts count="15" x14ac:knownFonts="1">
    <font>
      <sz val="11"/>
      <color theme="1"/>
      <name val="Calibri"/>
      <family val="2"/>
      <scheme val="minor"/>
    </font>
    <font>
      <b/>
      <sz val="11"/>
      <color theme="1"/>
      <name val="Calibri"/>
      <family val="2"/>
      <scheme val="minor"/>
    </font>
    <font>
      <b/>
      <sz val="11"/>
      <color rgb="FFFFFFFF"/>
      <name val="Calibri"/>
      <family val="2"/>
      <scheme val="minor"/>
    </font>
    <font>
      <b/>
      <sz val="16"/>
      <color rgb="FFFFFFFF"/>
      <name val="Calibri"/>
      <family val="2"/>
      <scheme val="minor"/>
    </font>
    <font>
      <b/>
      <sz val="14"/>
      <color rgb="FFFFFFFF"/>
      <name val="Calibri"/>
      <family val="2"/>
      <scheme val="minor"/>
    </font>
    <font>
      <b/>
      <sz val="12"/>
      <color theme="1"/>
      <name val="Calibri"/>
      <family val="2"/>
      <scheme val="minor"/>
    </font>
    <font>
      <b/>
      <sz val="12"/>
      <color rgb="FFFFFFFF"/>
      <name val="Calibri"/>
      <family val="2"/>
      <scheme val="minor"/>
    </font>
    <font>
      <i/>
      <sz val="9"/>
      <color rgb="FF666666"/>
      <name val="Calibri"/>
      <family val="2"/>
      <scheme val="minor"/>
    </font>
    <font>
      <b/>
      <sz val="11"/>
      <name val="Calibri"/>
      <family val="2"/>
      <scheme val="minor"/>
    </font>
    <font>
      <b/>
      <sz val="11"/>
      <color rgb="FF808080"/>
      <name val="Calibri"/>
      <family val="2"/>
      <scheme val="minor"/>
    </font>
    <font>
      <b/>
      <i/>
      <sz val="11"/>
      <color rgb="FFFFFFFF"/>
      <name val="Calibri"/>
      <family val="2"/>
      <scheme val="minor"/>
    </font>
    <font>
      <b/>
      <i/>
      <sz val="11"/>
      <color rgb="FF808080"/>
      <name val="Calibri"/>
      <family val="2"/>
      <scheme val="minor"/>
    </font>
    <font>
      <i/>
      <sz val="11"/>
      <color theme="1"/>
      <name val="Calibri"/>
      <family val="2"/>
      <scheme val="minor"/>
    </font>
    <font>
      <i/>
      <sz val="10"/>
      <color rgb="FF808080"/>
      <name val="Calibri"/>
      <family val="2"/>
      <scheme val="minor"/>
    </font>
    <font>
      <b/>
      <sz val="11"/>
      <color rgb="FFFFFF00"/>
      <name val="Calibri"/>
      <family val="2"/>
      <scheme val="minor"/>
    </font>
  </fonts>
  <fills count="17">
    <fill>
      <patternFill patternType="none"/>
    </fill>
    <fill>
      <patternFill patternType="gray125"/>
    </fill>
    <fill>
      <patternFill patternType="solid">
        <fgColor rgb="FF4472C4"/>
        <bgColor indexed="64"/>
      </patternFill>
    </fill>
    <fill>
      <patternFill patternType="solid">
        <fgColor rgb="FF1F4E79"/>
        <bgColor indexed="64"/>
      </patternFill>
    </fill>
    <fill>
      <patternFill patternType="solid">
        <fgColor rgb="FFFFFF99"/>
        <bgColor indexed="64"/>
      </patternFill>
    </fill>
    <fill>
      <patternFill patternType="solid">
        <fgColor rgb="FF92D050"/>
        <bgColor indexed="64"/>
      </patternFill>
    </fill>
    <fill>
      <patternFill patternType="solid">
        <fgColor rgb="FF70AD47"/>
        <bgColor indexed="64"/>
      </patternFill>
    </fill>
    <fill>
      <patternFill patternType="solid">
        <fgColor rgb="FFFFFFCC"/>
        <bgColor indexed="64"/>
      </patternFill>
    </fill>
    <fill>
      <patternFill patternType="solid">
        <fgColor rgb="FFE2EFDA"/>
        <bgColor indexed="64"/>
      </patternFill>
    </fill>
    <fill>
      <patternFill patternType="solid">
        <fgColor rgb="FFFFFFFF"/>
        <bgColor indexed="64"/>
      </patternFill>
    </fill>
    <fill>
      <patternFill patternType="solid">
        <fgColor rgb="FFD9E1F2"/>
        <bgColor indexed="64"/>
      </patternFill>
    </fill>
    <fill>
      <patternFill patternType="solid">
        <fgColor rgb="FFD9D9D9"/>
        <bgColor indexed="64"/>
      </patternFill>
    </fill>
    <fill>
      <patternFill patternType="solid">
        <fgColor rgb="FF538135"/>
        <bgColor indexed="64"/>
      </patternFill>
    </fill>
    <fill>
      <patternFill patternType="solid">
        <fgColor rgb="FFFFF2CC"/>
        <bgColor indexed="64"/>
      </patternFill>
    </fill>
    <fill>
      <patternFill patternType="solid">
        <fgColor rgb="FF2F5496"/>
        <bgColor indexed="64"/>
      </patternFill>
    </fill>
    <fill>
      <patternFill patternType="solid">
        <fgColor rgb="FFD6DCE5"/>
        <bgColor indexed="64"/>
      </patternFill>
    </fill>
    <fill>
      <patternFill patternType="solid">
        <fgColor rgb="FFF2F2F2"/>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style="medium">
        <color auto="1"/>
      </top>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s>
  <cellStyleXfs count="1">
    <xf numFmtId="0" fontId="0" fillId="0" borderId="0"/>
  </cellStyleXfs>
  <cellXfs count="71">
    <xf numFmtId="0" fontId="0" fillId="0" borderId="0" xfId="0"/>
    <xf numFmtId="0" fontId="1" fillId="0" borderId="0" xfId="0" applyFont="1"/>
    <xf numFmtId="0" fontId="2" fillId="2" borderId="0" xfId="0" applyFont="1" applyFill="1"/>
    <xf numFmtId="0" fontId="2" fillId="2" borderId="0" xfId="0" applyFont="1" applyFill="1" applyAlignment="1">
      <alignment wrapText="1"/>
    </xf>
    <xf numFmtId="164" fontId="0" fillId="0" borderId="0" xfId="0" applyNumberFormat="1"/>
    <xf numFmtId="165" fontId="0" fillId="0" borderId="0" xfId="0" applyNumberFormat="1"/>
    <xf numFmtId="0" fontId="5" fillId="5" borderId="0" xfId="0" applyFont="1" applyFill="1"/>
    <xf numFmtId="0" fontId="0" fillId="0" borderId="1" xfId="0" applyBorder="1"/>
    <xf numFmtId="164" fontId="0" fillId="0" borderId="1" xfId="0" applyNumberFormat="1" applyBorder="1"/>
    <xf numFmtId="0" fontId="0" fillId="2" borderId="0" xfId="0" applyFill="1"/>
    <xf numFmtId="0" fontId="0" fillId="5" borderId="0" xfId="0" applyFill="1"/>
    <xf numFmtId="0" fontId="7" fillId="0" borderId="0" xfId="0" applyFont="1"/>
    <xf numFmtId="3" fontId="2" fillId="2" borderId="0" xfId="0" applyNumberFormat="1" applyFont="1" applyFill="1" applyAlignment="1">
      <alignment wrapText="1"/>
    </xf>
    <xf numFmtId="0" fontId="2" fillId="6" borderId="0" xfId="0" applyFont="1" applyFill="1"/>
    <xf numFmtId="164" fontId="2" fillId="6" borderId="0" xfId="0" applyNumberFormat="1" applyFont="1" applyFill="1"/>
    <xf numFmtId="164" fontId="8" fillId="4" borderId="0" xfId="0" applyNumberFormat="1" applyFont="1" applyFill="1" applyAlignment="1">
      <alignment wrapText="1"/>
    </xf>
    <xf numFmtId="0" fontId="8" fillId="4" borderId="0" xfId="0" applyFont="1" applyFill="1" applyAlignment="1">
      <alignment wrapText="1"/>
    </xf>
    <xf numFmtId="165" fontId="0" fillId="7" borderId="1" xfId="0" applyNumberFormat="1" applyFill="1" applyBorder="1"/>
    <xf numFmtId="164" fontId="0" fillId="8" borderId="1" xfId="0" applyNumberFormat="1" applyFill="1" applyBorder="1"/>
    <xf numFmtId="165" fontId="1" fillId="0" borderId="0" xfId="0" applyNumberFormat="1" applyFont="1"/>
    <xf numFmtId="0" fontId="0" fillId="9" borderId="1" xfId="0" applyFill="1" applyBorder="1"/>
    <xf numFmtId="0" fontId="0" fillId="0" borderId="2" xfId="0" applyBorder="1"/>
    <xf numFmtId="164" fontId="0" fillId="0" borderId="2" xfId="0" applyNumberFormat="1" applyBorder="1"/>
    <xf numFmtId="165" fontId="0" fillId="7" borderId="2" xfId="0" applyNumberFormat="1" applyFill="1" applyBorder="1"/>
    <xf numFmtId="164" fontId="0" fillId="8" borderId="2" xfId="0" applyNumberFormat="1" applyFill="1" applyBorder="1"/>
    <xf numFmtId="0" fontId="0" fillId="9" borderId="2" xfId="0" applyFill="1" applyBorder="1"/>
    <xf numFmtId="0" fontId="2" fillId="2" borderId="3" xfId="0" applyFont="1" applyFill="1" applyBorder="1" applyAlignment="1">
      <alignment wrapText="1"/>
    </xf>
    <xf numFmtId="0" fontId="2" fillId="2" borderId="3" xfId="0" applyFont="1" applyFill="1" applyBorder="1" applyAlignment="1">
      <alignment horizontal="center" vertical="center" wrapText="1"/>
    </xf>
    <xf numFmtId="0" fontId="0" fillId="0" borderId="4" xfId="0" applyBorder="1"/>
    <xf numFmtId="164" fontId="0" fillId="0" borderId="4" xfId="0" applyNumberFormat="1" applyBorder="1"/>
    <xf numFmtId="165" fontId="0" fillId="7" borderId="4" xfId="0" applyNumberFormat="1" applyFill="1" applyBorder="1"/>
    <xf numFmtId="164" fontId="0" fillId="8" borderId="4" xfId="0" applyNumberFormat="1" applyFill="1" applyBorder="1"/>
    <xf numFmtId="0" fontId="0" fillId="9" borderId="4" xfId="0" applyFill="1" applyBorder="1"/>
    <xf numFmtId="0" fontId="2" fillId="2" borderId="5" xfId="0" applyFont="1" applyFill="1" applyBorder="1"/>
    <xf numFmtId="164" fontId="2" fillId="2" borderId="5" xfId="0" applyNumberFormat="1" applyFont="1" applyFill="1" applyBorder="1"/>
    <xf numFmtId="165" fontId="2" fillId="10" borderId="5" xfId="0" applyNumberFormat="1" applyFont="1" applyFill="1" applyBorder="1"/>
    <xf numFmtId="164" fontId="2" fillId="10" borderId="5" xfId="0" applyNumberFormat="1" applyFont="1" applyFill="1" applyBorder="1"/>
    <xf numFmtId="165" fontId="9" fillId="11" borderId="5" xfId="0" applyNumberFormat="1" applyFont="1" applyFill="1" applyBorder="1" applyAlignment="1">
      <alignment horizontal="center"/>
    </xf>
    <xf numFmtId="0" fontId="1" fillId="0" borderId="5" xfId="0" applyFont="1" applyBorder="1"/>
    <xf numFmtId="0" fontId="10" fillId="2" borderId="1" xfId="0" applyFont="1" applyFill="1" applyBorder="1"/>
    <xf numFmtId="0" fontId="9" fillId="2" borderId="1" xfId="0" applyFont="1" applyFill="1" applyBorder="1" applyAlignment="1">
      <alignment horizontal="center"/>
    </xf>
    <xf numFmtId="164" fontId="9" fillId="2" borderId="1" xfId="0" applyNumberFormat="1" applyFont="1" applyFill="1" applyBorder="1" applyAlignment="1">
      <alignment horizontal="center"/>
    </xf>
    <xf numFmtId="165" fontId="2" fillId="7" borderId="1" xfId="0" applyNumberFormat="1" applyFont="1" applyFill="1" applyBorder="1"/>
    <xf numFmtId="164" fontId="9" fillId="10" borderId="1" xfId="0" applyNumberFormat="1" applyFont="1" applyFill="1" applyBorder="1" applyAlignment="1">
      <alignment horizontal="center"/>
    </xf>
    <xf numFmtId="165" fontId="9" fillId="7" borderId="1" xfId="0" applyNumberFormat="1" applyFont="1" applyFill="1" applyBorder="1" applyAlignment="1">
      <alignment horizontal="center"/>
    </xf>
    <xf numFmtId="0" fontId="11" fillId="9" borderId="1" xfId="0" applyFont="1" applyFill="1" applyBorder="1"/>
    <xf numFmtId="164" fontId="1" fillId="5" borderId="0" xfId="0" applyNumberFormat="1" applyFont="1" applyFill="1"/>
    <xf numFmtId="0" fontId="6" fillId="6" borderId="6" xfId="0" applyFont="1" applyFill="1" applyBorder="1" applyAlignment="1">
      <alignment horizontal="left"/>
    </xf>
    <xf numFmtId="164" fontId="4" fillId="12" borderId="7" xfId="0" applyNumberFormat="1" applyFont="1" applyFill="1" applyBorder="1" applyAlignment="1">
      <alignment horizontal="right"/>
    </xf>
    <xf numFmtId="0" fontId="2" fillId="2" borderId="0" xfId="0" applyFont="1" applyFill="1" applyAlignment="1">
      <alignment horizontal="center" vertical="center" wrapText="1"/>
    </xf>
    <xf numFmtId="166" fontId="0" fillId="8" borderId="0" xfId="0" applyNumberFormat="1" applyFill="1"/>
    <xf numFmtId="0" fontId="0" fillId="8" borderId="0" xfId="0" applyFill="1"/>
    <xf numFmtId="167" fontId="0" fillId="8" borderId="0" xfId="0" applyNumberFormat="1" applyFill="1"/>
    <xf numFmtId="0" fontId="6" fillId="2" borderId="0" xfId="0" applyFont="1" applyFill="1"/>
    <xf numFmtId="0" fontId="0" fillId="16" borderId="0" xfId="0" applyFill="1"/>
    <xf numFmtId="0" fontId="0" fillId="0" borderId="0" xfId="0" applyAlignment="1">
      <alignment wrapText="1"/>
    </xf>
    <xf numFmtId="0" fontId="14" fillId="2" borderId="0" xfId="0" applyFont="1" applyFill="1" applyAlignment="1">
      <alignment wrapText="1"/>
    </xf>
    <xf numFmtId="0" fontId="3" fillId="3" borderId="0" xfId="0" applyFont="1" applyFill="1" applyAlignment="1">
      <alignment horizontal="center"/>
    </xf>
    <xf numFmtId="0" fontId="0" fillId="0" borderId="0" xfId="0"/>
    <xf numFmtId="0" fontId="0" fillId="0" borderId="0" xfId="0" applyAlignment="1">
      <alignment vertical="top" wrapText="1"/>
    </xf>
    <xf numFmtId="0" fontId="6" fillId="2" borderId="0" xfId="0" applyFont="1" applyFill="1"/>
    <xf numFmtId="0" fontId="0" fillId="0" borderId="0" xfId="0" applyAlignment="1">
      <alignment wrapText="1"/>
    </xf>
    <xf numFmtId="0" fontId="4" fillId="3" borderId="0" xfId="0" applyFont="1" applyFill="1" applyAlignment="1">
      <alignment horizontal="center"/>
    </xf>
    <xf numFmtId="0" fontId="1" fillId="10" borderId="0" xfId="0" applyFont="1" applyFill="1"/>
    <xf numFmtId="0" fontId="0" fillId="4" borderId="0" xfId="0" applyFill="1"/>
    <xf numFmtId="0" fontId="0" fillId="16" borderId="0" xfId="0" applyFill="1"/>
    <xf numFmtId="0" fontId="1" fillId="16" borderId="0" xfId="0" applyFont="1" applyFill="1"/>
    <xf numFmtId="0" fontId="4" fillId="14" borderId="0" xfId="0" applyFont="1" applyFill="1" applyAlignment="1">
      <alignment horizontal="center"/>
    </xf>
    <xf numFmtId="0" fontId="12" fillId="0" borderId="0" xfId="0" applyFont="1" applyAlignment="1">
      <alignment vertical="top" wrapText="1"/>
    </xf>
    <xf numFmtId="0" fontId="13" fillId="13" borderId="0" xfId="0" applyFont="1" applyFill="1"/>
    <xf numFmtId="0" fontId="1" fillId="15" borderId="0" xfId="0" applyFont="1" applyFill="1"/>
  </cellXfs>
  <cellStyles count="1">
    <cellStyle name="Standaard" xfId="0" builtinId="0"/>
  </cellStyles>
  <dxfs count="7">
    <dxf>
      <font>
        <b/>
        <i val="0"/>
        <strike val="0"/>
        <condense val="0"/>
        <extend val="0"/>
        <outline val="0"/>
        <shadow val="0"/>
        <u val="none"/>
        <vertAlign val="baseline"/>
        <sz val="11"/>
        <color rgb="FFFFFFFF"/>
        <name val="Calibri"/>
        <family val="2"/>
        <scheme val="minor"/>
      </font>
      <fill>
        <patternFill patternType="solid">
          <fgColor indexed="64"/>
          <bgColor rgb="FF4472C4"/>
        </patternFill>
      </fill>
    </dxf>
    <dxf>
      <font>
        <strike val="0"/>
        <outline val="0"/>
        <shadow val="0"/>
        <u val="none"/>
        <vertAlign val="baseline"/>
        <sz val="11"/>
        <color auto="1"/>
        <name val="Calibri"/>
        <family val="2"/>
        <scheme val="minor"/>
      </font>
      <fill>
        <patternFill patternType="solid">
          <fgColor indexed="64"/>
          <bgColor rgb="FFFFFF99"/>
        </patternFill>
      </fill>
    </dxf>
    <dxf>
      <font>
        <strike val="0"/>
        <outline val="0"/>
        <shadow val="0"/>
        <u val="none"/>
        <vertAlign val="baseline"/>
        <sz val="11"/>
        <color auto="1"/>
        <name val="Calibri"/>
        <family val="2"/>
        <scheme val="minor"/>
      </font>
      <fill>
        <patternFill patternType="solid">
          <fgColor indexed="64"/>
          <bgColor rgb="FFFFFF99"/>
        </patternFill>
      </fill>
    </dxf>
    <dxf>
      <font>
        <strike val="0"/>
        <outline val="0"/>
        <shadow val="0"/>
        <u val="none"/>
        <vertAlign val="baseline"/>
        <sz val="11"/>
        <color auto="1"/>
        <name val="Calibri"/>
        <family val="2"/>
        <scheme val="minor"/>
      </font>
      <numFmt numFmtId="164" formatCode="\€\ #,##0.00"/>
      <fill>
        <patternFill patternType="solid">
          <fgColor indexed="64"/>
          <bgColor rgb="FFFFFF99"/>
        </patternFill>
      </fill>
    </dxf>
    <dxf>
      <numFmt numFmtId="3" formatCode="#,##0"/>
    </dxf>
    <dxf>
      <alignment horizontal="general" vertical="bottom" textRotation="0" wrapText="1" indent="0" justifyLastLine="0" shrinkToFit="0" readingOrder="0"/>
    </dxf>
    <dxf>
      <font>
        <b/>
        <i val="0"/>
        <strike val="0"/>
        <condense val="0"/>
        <extend val="0"/>
        <outline val="0"/>
        <shadow val="0"/>
        <u val="none"/>
        <vertAlign val="baseline"/>
        <sz val="11"/>
        <color rgb="FFFFFFFF"/>
        <name val="Calibri"/>
        <family val="2"/>
        <scheme val="minor"/>
      </font>
      <fill>
        <patternFill patternType="solid">
          <fgColor indexed="64"/>
          <bgColor rgb="FF4472C4"/>
        </patternFill>
      </fill>
      <alignment horizontal="general" vertical="bottom"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5F9BCB5-AB20-4464-BDDB-57FED9F61EFE}" name="tblPrijsblad" displayName="tblPrijsblad" ref="A6:H330" totalsRowShown="0" headerRowDxfId="6">
  <autoFilter ref="A6:H330" xr:uid="{C5F9BCB5-AB20-4464-BDDB-57FED9F61EFE}"/>
  <tableColumns count="8">
    <tableColumn id="1" xr3:uid="{C0D0C92E-2059-468F-AAF2-6501C4BED93F}" name="Nr."/>
    <tableColumn id="2" xr3:uid="{C861B1BD-BE4A-4004-BF9B-CA7708287C10}" name="Productomschrijving (merkneutraal)" dataDxfId="5"/>
    <tableColumn id="3" xr3:uid="{54948F08-8D1B-4C7B-91FD-599B41316591}" name="Categorie"/>
    <tableColumn id="4" xr3:uid="{8E6310D3-2C02-4D4E-B419-16C7928C20FE}" name="Bestel-eenheid"/>
    <tableColumn id="5" xr3:uid="{6A60D62B-2CDD-4C8A-ABEF-E94966082925}" name="Indicatief jaarvolume" dataDxfId="4"/>
    <tableColumn id="6" xr3:uid="{7E186985-9BA0-4E19-9A5F-66CC2DED63BA}" name="Stuksprijs (excl. BTW)" dataDxfId="3"/>
    <tableColumn id="7" xr3:uid="{EA7095DB-EAE5-4F06-AB67-CA22B1D5D9F6}" name="Aangeboden merk/artikel" dataDxfId="2"/>
    <tableColumn id="8" xr3:uid="{B14773E5-3963-402E-8008-82BFEF285251}" name="Artikelnummer leverancier" dataDxfId="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7DCC0B7-20FD-4E2E-B721-A84137F347E5}" name="tblCategorieen" displayName="tblCategorieen" ref="A1:A14" totalsRowShown="0" headerRowDxfId="0">
  <autoFilter ref="A1:A14" xr:uid="{E7DCC0B7-20FD-4E2E-B721-A84137F347E5}"/>
  <tableColumns count="1">
    <tableColumn id="1" xr3:uid="{AE23F8FF-ADC6-4F81-BD8E-5AC84582A1BA}" name="Categorie"/>
  </tableColumns>
  <tableStyleInfo name="TableStyleMedium2"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33"/>
  <sheetViews>
    <sheetView tabSelected="1" workbookViewId="0">
      <pane ySplit="6" topLeftCell="A7" activePane="bottomLeft" state="frozen"/>
      <selection pane="bottomLeft" activeCell="D57" sqref="D57"/>
    </sheetView>
  </sheetViews>
  <sheetFormatPr defaultRowHeight="14.25" x14ac:dyDescent="0.45"/>
  <cols>
    <col min="1" max="1" width="7.59765625" customWidth="1"/>
    <col min="2" max="2" width="43.265625" style="55" customWidth="1"/>
    <col min="3" max="3" width="22.86328125" customWidth="1"/>
    <col min="4" max="4" width="15.73046875" customWidth="1"/>
    <col min="5" max="5" width="13.73046875" customWidth="1"/>
    <col min="6" max="6" width="20.3984375" customWidth="1"/>
    <col min="7" max="7" width="29.1328125" customWidth="1"/>
    <col min="8" max="8" width="26.265625" customWidth="1"/>
  </cols>
  <sheetData>
    <row r="1" spans="1:8" ht="30" customHeight="1" x14ac:dyDescent="0.65">
      <c r="A1" s="57" t="s">
        <v>0</v>
      </c>
      <c r="B1" s="58"/>
      <c r="C1" s="58"/>
      <c r="D1" s="58"/>
      <c r="E1" s="58"/>
      <c r="F1" s="58"/>
      <c r="G1" s="58"/>
      <c r="H1" s="58"/>
    </row>
    <row r="2" spans="1:8" ht="24.75" customHeight="1" x14ac:dyDescent="0.45">
      <c r="A2" s="59" t="s">
        <v>1</v>
      </c>
      <c r="B2" s="58"/>
      <c r="C2" s="58"/>
      <c r="D2" s="58"/>
      <c r="E2" s="58"/>
      <c r="F2" s="58"/>
      <c r="G2" s="58"/>
      <c r="H2" s="58"/>
    </row>
    <row r="3" spans="1:8" ht="24.75" customHeight="1" x14ac:dyDescent="0.45">
      <c r="A3" s="58"/>
      <c r="B3" s="58"/>
      <c r="C3" s="58"/>
      <c r="D3" s="58"/>
      <c r="E3" s="58"/>
      <c r="F3" s="58"/>
      <c r="G3" s="58"/>
      <c r="H3" s="58"/>
    </row>
    <row r="4" spans="1:8" ht="24.75" customHeight="1" x14ac:dyDescent="0.45">
      <c r="A4" s="58"/>
      <c r="B4" s="58"/>
      <c r="C4" s="58"/>
      <c r="D4" s="58"/>
      <c r="E4" s="58"/>
      <c r="F4" s="58"/>
      <c r="G4" s="58"/>
      <c r="H4" s="58"/>
    </row>
    <row r="6" spans="1:8" ht="35.25" customHeight="1" x14ac:dyDescent="0.45">
      <c r="A6" s="3" t="s">
        <v>2</v>
      </c>
      <c r="B6" s="3" t="s">
        <v>3</v>
      </c>
      <c r="C6" s="3" t="s">
        <v>4</v>
      </c>
      <c r="D6" s="3" t="s">
        <v>5</v>
      </c>
      <c r="E6" s="3" t="s">
        <v>6</v>
      </c>
      <c r="F6" s="3" t="s">
        <v>7</v>
      </c>
      <c r="G6" s="3" t="s">
        <v>8</v>
      </c>
      <c r="H6" s="3" t="s">
        <v>9</v>
      </c>
    </row>
    <row r="7" spans="1:8" x14ac:dyDescent="0.45">
      <c r="A7" s="3">
        <v>1</v>
      </c>
      <c r="B7" s="3" t="s">
        <v>10</v>
      </c>
      <c r="C7" s="3" t="s">
        <v>11</v>
      </c>
      <c r="D7" s="3" t="s">
        <v>12</v>
      </c>
      <c r="E7" s="12">
        <v>1135</v>
      </c>
      <c r="F7" s="15"/>
      <c r="G7" s="16"/>
      <c r="H7" s="16"/>
    </row>
    <row r="8" spans="1:8" x14ac:dyDescent="0.45">
      <c r="A8" s="3">
        <v>2</v>
      </c>
      <c r="B8" s="3" t="s">
        <v>13</v>
      </c>
      <c r="C8" s="3" t="s">
        <v>11</v>
      </c>
      <c r="D8" s="3" t="s">
        <v>12</v>
      </c>
      <c r="E8" s="12">
        <v>900</v>
      </c>
      <c r="F8" s="15"/>
      <c r="G8" s="16"/>
      <c r="H8" s="16"/>
    </row>
    <row r="9" spans="1:8" x14ac:dyDescent="0.45">
      <c r="A9" s="3">
        <v>3</v>
      </c>
      <c r="B9" s="3" t="s">
        <v>14</v>
      </c>
      <c r="C9" s="3" t="s">
        <v>11</v>
      </c>
      <c r="D9" s="3" t="s">
        <v>12</v>
      </c>
      <c r="E9" s="12">
        <v>581</v>
      </c>
      <c r="F9" s="15"/>
      <c r="G9" s="16"/>
      <c r="H9" s="16"/>
    </row>
    <row r="10" spans="1:8" x14ac:dyDescent="0.45">
      <c r="A10" s="3">
        <v>4</v>
      </c>
      <c r="B10" s="3" t="s">
        <v>15</v>
      </c>
      <c r="C10" s="3" t="s">
        <v>11</v>
      </c>
      <c r="D10" s="3" t="s">
        <v>12</v>
      </c>
      <c r="E10" s="12">
        <v>550</v>
      </c>
      <c r="F10" s="15"/>
      <c r="G10" s="16"/>
      <c r="H10" s="16"/>
    </row>
    <row r="11" spans="1:8" x14ac:dyDescent="0.45">
      <c r="A11" s="3">
        <v>5</v>
      </c>
      <c r="B11" s="3" t="s">
        <v>16</v>
      </c>
      <c r="C11" s="3" t="s">
        <v>11</v>
      </c>
      <c r="D11" s="3" t="s">
        <v>12</v>
      </c>
      <c r="E11" s="12">
        <v>454</v>
      </c>
      <c r="F11" s="15"/>
      <c r="G11" s="16"/>
      <c r="H11" s="16"/>
    </row>
    <row r="12" spans="1:8" x14ac:dyDescent="0.45">
      <c r="A12" s="3">
        <v>6</v>
      </c>
      <c r="B12" s="3" t="s">
        <v>17</v>
      </c>
      <c r="C12" s="3" t="s">
        <v>11</v>
      </c>
      <c r="D12" s="3" t="s">
        <v>12</v>
      </c>
      <c r="E12" s="12">
        <v>304</v>
      </c>
      <c r="F12" s="15"/>
      <c r="G12" s="16"/>
      <c r="H12" s="16"/>
    </row>
    <row r="13" spans="1:8" x14ac:dyDescent="0.45">
      <c r="A13" s="3">
        <v>7</v>
      </c>
      <c r="B13" s="3" t="s">
        <v>18</v>
      </c>
      <c r="C13" s="3" t="s">
        <v>11</v>
      </c>
      <c r="D13" s="3" t="s">
        <v>12</v>
      </c>
      <c r="E13" s="12">
        <v>291</v>
      </c>
      <c r="F13" s="15"/>
      <c r="G13" s="16"/>
      <c r="H13" s="16"/>
    </row>
    <row r="14" spans="1:8" x14ac:dyDescent="0.45">
      <c r="A14" s="3">
        <v>8</v>
      </c>
      <c r="B14" s="3" t="s">
        <v>19</v>
      </c>
      <c r="C14" s="3" t="s">
        <v>11</v>
      </c>
      <c r="D14" s="3" t="s">
        <v>12</v>
      </c>
      <c r="E14" s="12">
        <v>267</v>
      </c>
      <c r="F14" s="15"/>
      <c r="G14" s="16"/>
      <c r="H14" s="16"/>
    </row>
    <row r="15" spans="1:8" x14ac:dyDescent="0.45">
      <c r="A15" s="3">
        <v>9</v>
      </c>
      <c r="B15" s="3" t="s">
        <v>20</v>
      </c>
      <c r="C15" s="3" t="s">
        <v>11</v>
      </c>
      <c r="D15" s="3" t="s">
        <v>12</v>
      </c>
      <c r="E15" s="12">
        <v>267</v>
      </c>
      <c r="F15" s="15"/>
      <c r="G15" s="16"/>
      <c r="H15" s="16"/>
    </row>
    <row r="16" spans="1:8" x14ac:dyDescent="0.45">
      <c r="A16" s="3">
        <v>10</v>
      </c>
      <c r="B16" s="3" t="s">
        <v>21</v>
      </c>
      <c r="C16" s="3" t="s">
        <v>11</v>
      </c>
      <c r="D16" s="3" t="s">
        <v>12</v>
      </c>
      <c r="E16" s="12">
        <v>263</v>
      </c>
      <c r="F16" s="15"/>
      <c r="G16" s="16"/>
      <c r="H16" s="16"/>
    </row>
    <row r="17" spans="1:8" x14ac:dyDescent="0.45">
      <c r="A17" s="3">
        <v>11</v>
      </c>
      <c r="B17" s="3" t="s">
        <v>22</v>
      </c>
      <c r="C17" s="3" t="s">
        <v>11</v>
      </c>
      <c r="D17" s="3" t="s">
        <v>12</v>
      </c>
      <c r="E17" s="12">
        <v>262</v>
      </c>
      <c r="F17" s="15"/>
      <c r="G17" s="16"/>
      <c r="H17" s="16"/>
    </row>
    <row r="18" spans="1:8" x14ac:dyDescent="0.45">
      <c r="A18" s="3">
        <v>12</v>
      </c>
      <c r="B18" s="3" t="s">
        <v>23</v>
      </c>
      <c r="C18" s="3" t="s">
        <v>11</v>
      </c>
      <c r="D18" s="3" t="s">
        <v>12</v>
      </c>
      <c r="E18" s="12">
        <v>257</v>
      </c>
      <c r="F18" s="15"/>
      <c r="G18" s="16"/>
      <c r="H18" s="16"/>
    </row>
    <row r="19" spans="1:8" x14ac:dyDescent="0.45">
      <c r="A19" s="3">
        <v>13</v>
      </c>
      <c r="B19" s="3" t="s">
        <v>24</v>
      </c>
      <c r="C19" s="3" t="s">
        <v>11</v>
      </c>
      <c r="D19" s="3" t="s">
        <v>12</v>
      </c>
      <c r="E19" s="12">
        <v>206</v>
      </c>
      <c r="F19" s="15"/>
      <c r="G19" s="16"/>
      <c r="H19" s="16"/>
    </row>
    <row r="20" spans="1:8" x14ac:dyDescent="0.45">
      <c r="A20" s="3">
        <v>14</v>
      </c>
      <c r="B20" s="3" t="s">
        <v>25</v>
      </c>
      <c r="C20" s="3" t="s">
        <v>11</v>
      </c>
      <c r="D20" s="3" t="s">
        <v>12</v>
      </c>
      <c r="E20" s="12">
        <v>206</v>
      </c>
      <c r="F20" s="15"/>
      <c r="G20" s="16"/>
      <c r="H20" s="16"/>
    </row>
    <row r="21" spans="1:8" x14ac:dyDescent="0.45">
      <c r="A21" s="3">
        <v>15</v>
      </c>
      <c r="B21" s="3" t="s">
        <v>26</v>
      </c>
      <c r="C21" s="3" t="s">
        <v>11</v>
      </c>
      <c r="D21" s="3" t="s">
        <v>12</v>
      </c>
      <c r="E21" s="12">
        <v>195</v>
      </c>
      <c r="F21" s="15"/>
      <c r="G21" s="16"/>
      <c r="H21" s="16"/>
    </row>
    <row r="22" spans="1:8" x14ac:dyDescent="0.45">
      <c r="A22" s="3">
        <v>16</v>
      </c>
      <c r="B22" s="3" t="s">
        <v>27</v>
      </c>
      <c r="C22" s="3" t="s">
        <v>11</v>
      </c>
      <c r="D22" s="3" t="s">
        <v>12</v>
      </c>
      <c r="E22" s="12">
        <v>182</v>
      </c>
      <c r="F22" s="15"/>
      <c r="G22" s="16"/>
      <c r="H22" s="16"/>
    </row>
    <row r="23" spans="1:8" x14ac:dyDescent="0.45">
      <c r="A23" s="3">
        <v>17</v>
      </c>
      <c r="B23" s="3" t="s">
        <v>28</v>
      </c>
      <c r="C23" s="3" t="s">
        <v>11</v>
      </c>
      <c r="D23" s="3" t="s">
        <v>12</v>
      </c>
      <c r="E23" s="12">
        <v>180</v>
      </c>
      <c r="F23" s="15"/>
      <c r="G23" s="16"/>
      <c r="H23" s="16"/>
    </row>
    <row r="24" spans="1:8" x14ac:dyDescent="0.45">
      <c r="A24" s="3">
        <v>18</v>
      </c>
      <c r="B24" s="3" t="s">
        <v>29</v>
      </c>
      <c r="C24" s="3" t="s">
        <v>11</v>
      </c>
      <c r="D24" s="3" t="s">
        <v>12</v>
      </c>
      <c r="E24" s="12">
        <v>169</v>
      </c>
      <c r="F24" s="15"/>
      <c r="G24" s="16"/>
      <c r="H24" s="16"/>
    </row>
    <row r="25" spans="1:8" x14ac:dyDescent="0.45">
      <c r="A25" s="3">
        <v>19</v>
      </c>
      <c r="B25" s="3" t="s">
        <v>30</v>
      </c>
      <c r="C25" s="3" t="s">
        <v>11</v>
      </c>
      <c r="D25" s="3" t="s">
        <v>12</v>
      </c>
      <c r="E25" s="12">
        <v>165</v>
      </c>
      <c r="F25" s="15"/>
      <c r="G25" s="16"/>
      <c r="H25" s="16"/>
    </row>
    <row r="26" spans="1:8" x14ac:dyDescent="0.45">
      <c r="A26" s="3">
        <v>20</v>
      </c>
      <c r="B26" s="3" t="s">
        <v>31</v>
      </c>
      <c r="C26" s="3" t="s">
        <v>11</v>
      </c>
      <c r="D26" s="3" t="s">
        <v>12</v>
      </c>
      <c r="E26" s="12">
        <v>137</v>
      </c>
      <c r="F26" s="15"/>
      <c r="G26" s="16"/>
      <c r="H26" s="16"/>
    </row>
    <row r="27" spans="1:8" x14ac:dyDescent="0.45">
      <c r="A27" s="3">
        <v>21</v>
      </c>
      <c r="B27" s="3" t="s">
        <v>32</v>
      </c>
      <c r="C27" s="3" t="s">
        <v>11</v>
      </c>
      <c r="D27" s="3" t="s">
        <v>12</v>
      </c>
      <c r="E27" s="12">
        <v>132</v>
      </c>
      <c r="F27" s="15"/>
      <c r="G27" s="16"/>
      <c r="H27" s="16"/>
    </row>
    <row r="28" spans="1:8" x14ac:dyDescent="0.45">
      <c r="A28" s="3">
        <v>22</v>
      </c>
      <c r="B28" s="3" t="s">
        <v>33</v>
      </c>
      <c r="C28" s="3" t="s">
        <v>11</v>
      </c>
      <c r="D28" s="3" t="s">
        <v>12</v>
      </c>
      <c r="E28" s="12">
        <v>132</v>
      </c>
      <c r="F28" s="15"/>
      <c r="G28" s="16"/>
      <c r="H28" s="16"/>
    </row>
    <row r="29" spans="1:8" x14ac:dyDescent="0.45">
      <c r="A29" s="3">
        <v>23</v>
      </c>
      <c r="B29" s="3" t="s">
        <v>34</v>
      </c>
      <c r="C29" s="3" t="s">
        <v>11</v>
      </c>
      <c r="D29" s="3" t="s">
        <v>12</v>
      </c>
      <c r="E29" s="12">
        <v>128</v>
      </c>
      <c r="F29" s="15"/>
      <c r="G29" s="16"/>
      <c r="H29" s="16"/>
    </row>
    <row r="30" spans="1:8" x14ac:dyDescent="0.45">
      <c r="A30" s="3">
        <v>24</v>
      </c>
      <c r="B30" s="3" t="s">
        <v>35</v>
      </c>
      <c r="C30" s="3" t="s">
        <v>11</v>
      </c>
      <c r="D30" s="3" t="s">
        <v>12</v>
      </c>
      <c r="E30" s="12">
        <v>126</v>
      </c>
      <c r="F30" s="15"/>
      <c r="G30" s="16"/>
      <c r="H30" s="16"/>
    </row>
    <row r="31" spans="1:8" x14ac:dyDescent="0.45">
      <c r="A31" s="3">
        <v>25</v>
      </c>
      <c r="B31" s="3" t="s">
        <v>36</v>
      </c>
      <c r="C31" s="3" t="s">
        <v>11</v>
      </c>
      <c r="D31" s="3" t="s">
        <v>12</v>
      </c>
      <c r="E31" s="12">
        <v>124</v>
      </c>
      <c r="F31" s="15"/>
      <c r="G31" s="16"/>
      <c r="H31" s="16"/>
    </row>
    <row r="32" spans="1:8" x14ac:dyDescent="0.45">
      <c r="A32" s="3">
        <v>26</v>
      </c>
      <c r="B32" s="3" t="s">
        <v>37</v>
      </c>
      <c r="C32" s="3" t="s">
        <v>11</v>
      </c>
      <c r="D32" s="3" t="s">
        <v>12</v>
      </c>
      <c r="E32" s="12">
        <v>123</v>
      </c>
      <c r="F32" s="15"/>
      <c r="G32" s="16"/>
      <c r="H32" s="16"/>
    </row>
    <row r="33" spans="1:8" x14ac:dyDescent="0.45">
      <c r="A33" s="3">
        <v>27</v>
      </c>
      <c r="B33" s="3" t="s">
        <v>38</v>
      </c>
      <c r="C33" s="3" t="s">
        <v>11</v>
      </c>
      <c r="D33" s="3" t="s">
        <v>12</v>
      </c>
      <c r="E33" s="12">
        <v>123</v>
      </c>
      <c r="F33" s="15"/>
      <c r="G33" s="16"/>
      <c r="H33" s="16"/>
    </row>
    <row r="34" spans="1:8" x14ac:dyDescent="0.45">
      <c r="A34" s="3">
        <v>28</v>
      </c>
      <c r="B34" s="3" t="s">
        <v>39</v>
      </c>
      <c r="C34" s="3" t="s">
        <v>11</v>
      </c>
      <c r="D34" s="3" t="s">
        <v>12</v>
      </c>
      <c r="E34" s="12">
        <v>120</v>
      </c>
      <c r="F34" s="15"/>
      <c r="G34" s="16"/>
      <c r="H34" s="16"/>
    </row>
    <row r="35" spans="1:8" x14ac:dyDescent="0.45">
      <c r="A35" s="3">
        <v>29</v>
      </c>
      <c r="B35" s="3" t="s">
        <v>40</v>
      </c>
      <c r="C35" s="3" t="s">
        <v>11</v>
      </c>
      <c r="D35" s="3" t="s">
        <v>12</v>
      </c>
      <c r="E35" s="12">
        <v>119</v>
      </c>
      <c r="F35" s="15"/>
      <c r="G35" s="16"/>
      <c r="H35" s="16"/>
    </row>
    <row r="36" spans="1:8" x14ac:dyDescent="0.45">
      <c r="A36" s="3">
        <v>30</v>
      </c>
      <c r="B36" s="3" t="s">
        <v>41</v>
      </c>
      <c r="C36" s="3" t="s">
        <v>11</v>
      </c>
      <c r="D36" s="3" t="s">
        <v>12</v>
      </c>
      <c r="E36" s="12">
        <v>113</v>
      </c>
      <c r="F36" s="15"/>
      <c r="G36" s="16"/>
      <c r="H36" s="16"/>
    </row>
    <row r="37" spans="1:8" x14ac:dyDescent="0.45">
      <c r="A37" s="3">
        <v>31</v>
      </c>
      <c r="B37" s="3" t="s">
        <v>42</v>
      </c>
      <c r="C37" s="3" t="s">
        <v>43</v>
      </c>
      <c r="D37" s="3" t="s">
        <v>12</v>
      </c>
      <c r="E37" s="12">
        <v>1220</v>
      </c>
      <c r="F37" s="15"/>
      <c r="G37" s="16"/>
      <c r="H37" s="16"/>
    </row>
    <row r="38" spans="1:8" x14ac:dyDescent="0.45">
      <c r="A38" s="3">
        <v>32</v>
      </c>
      <c r="B38" s="3" t="s">
        <v>44</v>
      </c>
      <c r="C38" s="3" t="s">
        <v>43</v>
      </c>
      <c r="D38" s="3" t="s">
        <v>12</v>
      </c>
      <c r="E38" s="12">
        <v>840</v>
      </c>
      <c r="F38" s="15"/>
      <c r="G38" s="16"/>
      <c r="H38" s="16"/>
    </row>
    <row r="39" spans="1:8" x14ac:dyDescent="0.45">
      <c r="A39" s="3">
        <v>33</v>
      </c>
      <c r="B39" s="3" t="s">
        <v>45</v>
      </c>
      <c r="C39" s="3" t="s">
        <v>43</v>
      </c>
      <c r="D39" s="3" t="s">
        <v>12</v>
      </c>
      <c r="E39" s="12">
        <v>407</v>
      </c>
      <c r="F39" s="15"/>
      <c r="G39" s="16"/>
      <c r="H39" s="16"/>
    </row>
    <row r="40" spans="1:8" x14ac:dyDescent="0.45">
      <c r="A40" s="3">
        <v>34</v>
      </c>
      <c r="B40" s="3" t="s">
        <v>46</v>
      </c>
      <c r="C40" s="3" t="s">
        <v>43</v>
      </c>
      <c r="D40" s="3" t="s">
        <v>12</v>
      </c>
      <c r="E40" s="12">
        <v>341</v>
      </c>
      <c r="F40" s="15"/>
      <c r="G40" s="16"/>
      <c r="H40" s="16"/>
    </row>
    <row r="41" spans="1:8" x14ac:dyDescent="0.45">
      <c r="A41" s="3">
        <v>35</v>
      </c>
      <c r="B41" s="3" t="s">
        <v>47</v>
      </c>
      <c r="C41" s="3" t="s">
        <v>43</v>
      </c>
      <c r="D41" s="3" t="s">
        <v>12</v>
      </c>
      <c r="E41" s="12">
        <v>173</v>
      </c>
      <c r="F41" s="15"/>
      <c r="G41" s="16"/>
      <c r="H41" s="16"/>
    </row>
    <row r="42" spans="1:8" x14ac:dyDescent="0.45">
      <c r="A42" s="3">
        <v>36</v>
      </c>
      <c r="B42" s="3" t="s">
        <v>48</v>
      </c>
      <c r="C42" s="3" t="s">
        <v>43</v>
      </c>
      <c r="D42" s="3" t="s">
        <v>12</v>
      </c>
      <c r="E42" s="12">
        <v>133</v>
      </c>
      <c r="F42" s="15"/>
      <c r="G42" s="16"/>
      <c r="H42" s="16"/>
    </row>
    <row r="43" spans="1:8" x14ac:dyDescent="0.45">
      <c r="A43" s="3">
        <v>37</v>
      </c>
      <c r="B43" s="3" t="s">
        <v>49</v>
      </c>
      <c r="C43" s="3" t="s">
        <v>43</v>
      </c>
      <c r="D43" s="3" t="s">
        <v>12</v>
      </c>
      <c r="E43" s="12">
        <v>132</v>
      </c>
      <c r="F43" s="15"/>
      <c r="G43" s="16"/>
      <c r="H43" s="16"/>
    </row>
    <row r="44" spans="1:8" x14ac:dyDescent="0.45">
      <c r="A44" s="3">
        <v>38</v>
      </c>
      <c r="B44" s="3" t="s">
        <v>50</v>
      </c>
      <c r="C44" s="3" t="s">
        <v>43</v>
      </c>
      <c r="D44" s="3" t="s">
        <v>12</v>
      </c>
      <c r="E44" s="12">
        <v>132</v>
      </c>
      <c r="F44" s="15"/>
      <c r="G44" s="16"/>
      <c r="H44" s="16"/>
    </row>
    <row r="45" spans="1:8" x14ac:dyDescent="0.45">
      <c r="A45" s="3">
        <v>39</v>
      </c>
      <c r="B45" s="3" t="s">
        <v>51</v>
      </c>
      <c r="C45" s="3" t="s">
        <v>43</v>
      </c>
      <c r="D45" s="3" t="s">
        <v>12</v>
      </c>
      <c r="E45" s="12">
        <v>111</v>
      </c>
      <c r="F45" s="15"/>
      <c r="G45" s="16"/>
      <c r="H45" s="16"/>
    </row>
    <row r="46" spans="1:8" x14ac:dyDescent="0.45">
      <c r="A46" s="3">
        <v>40</v>
      </c>
      <c r="B46" s="3" t="s">
        <v>52</v>
      </c>
      <c r="C46" s="3" t="s">
        <v>43</v>
      </c>
      <c r="D46" s="3" t="s">
        <v>12</v>
      </c>
      <c r="E46" s="12">
        <v>104</v>
      </c>
      <c r="F46" s="15"/>
      <c r="G46" s="16"/>
      <c r="H46" s="16"/>
    </row>
    <row r="47" spans="1:8" x14ac:dyDescent="0.45">
      <c r="A47" s="3">
        <v>41</v>
      </c>
      <c r="B47" s="3" t="s">
        <v>53</v>
      </c>
      <c r="C47" s="3" t="s">
        <v>43</v>
      </c>
      <c r="D47" s="3" t="s">
        <v>54</v>
      </c>
      <c r="E47" s="12">
        <v>95</v>
      </c>
      <c r="F47" s="15"/>
      <c r="G47" s="16"/>
      <c r="H47" s="16"/>
    </row>
    <row r="48" spans="1:8" x14ac:dyDescent="0.45">
      <c r="A48" s="3">
        <v>42</v>
      </c>
      <c r="B48" s="3" t="s">
        <v>55</v>
      </c>
      <c r="C48" s="3" t="s">
        <v>43</v>
      </c>
      <c r="D48" s="3" t="s">
        <v>12</v>
      </c>
      <c r="E48" s="12">
        <v>83</v>
      </c>
      <c r="F48" s="15"/>
      <c r="G48" s="16"/>
      <c r="H48" s="16"/>
    </row>
    <row r="49" spans="1:8" x14ac:dyDescent="0.45">
      <c r="A49" s="3">
        <v>43</v>
      </c>
      <c r="B49" s="3" t="s">
        <v>56</v>
      </c>
      <c r="C49" s="3" t="s">
        <v>43</v>
      </c>
      <c r="D49" s="3" t="s">
        <v>12</v>
      </c>
      <c r="E49" s="12">
        <v>65</v>
      </c>
      <c r="F49" s="15"/>
      <c r="G49" s="16"/>
      <c r="H49" s="16"/>
    </row>
    <row r="50" spans="1:8" x14ac:dyDescent="0.45">
      <c r="A50" s="3">
        <v>44</v>
      </c>
      <c r="B50" s="3" t="s">
        <v>57</v>
      </c>
      <c r="C50" s="3" t="s">
        <v>43</v>
      </c>
      <c r="D50" s="3" t="s">
        <v>54</v>
      </c>
      <c r="E50" s="12">
        <v>58</v>
      </c>
      <c r="F50" s="15"/>
      <c r="G50" s="16"/>
      <c r="H50" s="16"/>
    </row>
    <row r="51" spans="1:8" x14ac:dyDescent="0.45">
      <c r="A51" s="3">
        <v>45</v>
      </c>
      <c r="B51" s="3" t="s">
        <v>58</v>
      </c>
      <c r="C51" s="3" t="s">
        <v>43</v>
      </c>
      <c r="D51" s="3" t="s">
        <v>12</v>
      </c>
      <c r="E51" s="12">
        <v>57</v>
      </c>
      <c r="F51" s="15"/>
      <c r="G51" s="16"/>
      <c r="H51" s="16"/>
    </row>
    <row r="52" spans="1:8" x14ac:dyDescent="0.45">
      <c r="A52" s="3">
        <v>46</v>
      </c>
      <c r="B52" s="3" t="s">
        <v>59</v>
      </c>
      <c r="C52" s="3" t="s">
        <v>43</v>
      </c>
      <c r="D52" s="3" t="s">
        <v>12</v>
      </c>
      <c r="E52" s="12">
        <v>57</v>
      </c>
      <c r="F52" s="15"/>
      <c r="G52" s="16"/>
      <c r="H52" s="16"/>
    </row>
    <row r="53" spans="1:8" x14ac:dyDescent="0.45">
      <c r="A53" s="3">
        <v>47</v>
      </c>
      <c r="B53" s="3" t="s">
        <v>60</v>
      </c>
      <c r="C53" s="3" t="s">
        <v>43</v>
      </c>
      <c r="D53" s="3" t="s">
        <v>12</v>
      </c>
      <c r="E53" s="12">
        <v>53</v>
      </c>
      <c r="F53" s="15"/>
      <c r="G53" s="16"/>
      <c r="H53" s="16"/>
    </row>
    <row r="54" spans="1:8" x14ac:dyDescent="0.45">
      <c r="A54" s="3">
        <v>48</v>
      </c>
      <c r="B54" s="3" t="s">
        <v>61</v>
      </c>
      <c r="C54" s="3" t="s">
        <v>43</v>
      </c>
      <c r="D54" s="3" t="s">
        <v>12</v>
      </c>
      <c r="E54" s="12">
        <v>45</v>
      </c>
      <c r="F54" s="15"/>
      <c r="G54" s="16"/>
      <c r="H54" s="16"/>
    </row>
    <row r="55" spans="1:8" x14ac:dyDescent="0.45">
      <c r="A55" s="3">
        <v>49</v>
      </c>
      <c r="B55" s="3" t="s">
        <v>62</v>
      </c>
      <c r="C55" s="3" t="s">
        <v>43</v>
      </c>
      <c r="D55" s="3" t="s">
        <v>54</v>
      </c>
      <c r="E55" s="12">
        <v>43</v>
      </c>
      <c r="F55" s="15"/>
      <c r="G55" s="16"/>
      <c r="H55" s="16"/>
    </row>
    <row r="56" spans="1:8" x14ac:dyDescent="0.45">
      <c r="A56" s="3">
        <v>50</v>
      </c>
      <c r="B56" s="3" t="s">
        <v>63</v>
      </c>
      <c r="C56" s="3" t="s">
        <v>43</v>
      </c>
      <c r="D56" s="3" t="s">
        <v>12</v>
      </c>
      <c r="E56" s="12">
        <v>37</v>
      </c>
      <c r="F56" s="15"/>
      <c r="G56" s="16"/>
      <c r="H56" s="16"/>
    </row>
    <row r="57" spans="1:8" ht="57" x14ac:dyDescent="0.45">
      <c r="A57" s="3">
        <v>51</v>
      </c>
      <c r="B57" s="56" t="s">
        <v>64</v>
      </c>
      <c r="C57" s="3" t="s">
        <v>43</v>
      </c>
      <c r="D57" s="3" t="s">
        <v>65</v>
      </c>
      <c r="E57" s="12">
        <v>33</v>
      </c>
      <c r="F57" s="15"/>
      <c r="G57" s="16"/>
      <c r="H57" s="16"/>
    </row>
    <row r="58" spans="1:8" x14ac:dyDescent="0.45">
      <c r="A58" s="3">
        <v>52</v>
      </c>
      <c r="B58" s="3" t="s">
        <v>66</v>
      </c>
      <c r="C58" s="3" t="s">
        <v>43</v>
      </c>
      <c r="D58" s="3" t="s">
        <v>12</v>
      </c>
      <c r="E58" s="12">
        <v>26</v>
      </c>
      <c r="F58" s="15"/>
      <c r="G58" s="16"/>
      <c r="H58" s="16"/>
    </row>
    <row r="59" spans="1:8" x14ac:dyDescent="0.45">
      <c r="A59" s="3">
        <v>53</v>
      </c>
      <c r="B59" s="3" t="s">
        <v>67</v>
      </c>
      <c r="C59" s="3" t="s">
        <v>43</v>
      </c>
      <c r="D59" s="3" t="s">
        <v>68</v>
      </c>
      <c r="E59" s="12">
        <v>18</v>
      </c>
      <c r="F59" s="15"/>
      <c r="G59" s="16"/>
      <c r="H59" s="16"/>
    </row>
    <row r="60" spans="1:8" x14ac:dyDescent="0.45">
      <c r="A60" s="3">
        <v>54</v>
      </c>
      <c r="B60" s="3" t="s">
        <v>69</v>
      </c>
      <c r="C60" s="3" t="s">
        <v>43</v>
      </c>
      <c r="D60" s="3" t="s">
        <v>12</v>
      </c>
      <c r="E60" s="12">
        <v>15</v>
      </c>
      <c r="F60" s="15"/>
      <c r="G60" s="16"/>
      <c r="H60" s="16"/>
    </row>
    <row r="61" spans="1:8" x14ac:dyDescent="0.45">
      <c r="A61" s="3">
        <v>55</v>
      </c>
      <c r="B61" s="3" t="s">
        <v>70</v>
      </c>
      <c r="C61" s="3" t="s">
        <v>43</v>
      </c>
      <c r="D61" s="3" t="s">
        <v>12</v>
      </c>
      <c r="E61" s="12">
        <v>14</v>
      </c>
      <c r="F61" s="15"/>
      <c r="G61" s="16"/>
      <c r="H61" s="16"/>
    </row>
    <row r="62" spans="1:8" x14ac:dyDescent="0.45">
      <c r="A62" s="3">
        <v>56</v>
      </c>
      <c r="B62" s="3" t="s">
        <v>71</v>
      </c>
      <c r="C62" s="3" t="s">
        <v>43</v>
      </c>
      <c r="D62" s="3" t="s">
        <v>12</v>
      </c>
      <c r="E62" s="12">
        <v>13</v>
      </c>
      <c r="F62" s="15"/>
      <c r="G62" s="16"/>
      <c r="H62" s="16"/>
    </row>
    <row r="63" spans="1:8" ht="28.5" x14ac:dyDescent="0.45">
      <c r="A63" s="3">
        <v>57</v>
      </c>
      <c r="B63" s="3" t="s">
        <v>72</v>
      </c>
      <c r="C63" s="3" t="s">
        <v>43</v>
      </c>
      <c r="D63" s="3" t="s">
        <v>54</v>
      </c>
      <c r="E63" s="12">
        <v>12</v>
      </c>
      <c r="F63" s="15"/>
      <c r="G63" s="16"/>
      <c r="H63" s="16"/>
    </row>
    <row r="64" spans="1:8" x14ac:dyDescent="0.45">
      <c r="A64" s="3">
        <v>58</v>
      </c>
      <c r="B64" s="3" t="s">
        <v>73</v>
      </c>
      <c r="C64" s="3" t="s">
        <v>43</v>
      </c>
      <c r="D64" s="3" t="s">
        <v>12</v>
      </c>
      <c r="E64" s="12">
        <v>12</v>
      </c>
      <c r="F64" s="15"/>
      <c r="G64" s="16"/>
      <c r="H64" s="16"/>
    </row>
    <row r="65" spans="1:8" x14ac:dyDescent="0.45">
      <c r="A65" s="3">
        <v>59</v>
      </c>
      <c r="B65" s="3" t="s">
        <v>74</v>
      </c>
      <c r="C65" s="3" t="s">
        <v>43</v>
      </c>
      <c r="D65" s="3" t="s">
        <v>12</v>
      </c>
      <c r="E65" s="12">
        <v>12</v>
      </c>
      <c r="F65" s="15"/>
      <c r="G65" s="16"/>
      <c r="H65" s="16"/>
    </row>
    <row r="66" spans="1:8" x14ac:dyDescent="0.45">
      <c r="A66" s="3">
        <v>60</v>
      </c>
      <c r="B66" s="3" t="s">
        <v>75</v>
      </c>
      <c r="C66" s="3" t="s">
        <v>43</v>
      </c>
      <c r="D66" s="3" t="s">
        <v>12</v>
      </c>
      <c r="E66" s="12">
        <v>12</v>
      </c>
      <c r="F66" s="15"/>
      <c r="G66" s="16"/>
      <c r="H66" s="16"/>
    </row>
    <row r="67" spans="1:8" x14ac:dyDescent="0.45">
      <c r="A67" s="3">
        <v>61</v>
      </c>
      <c r="B67" s="3" t="s">
        <v>76</v>
      </c>
      <c r="C67" s="3" t="s">
        <v>77</v>
      </c>
      <c r="D67" s="3" t="s">
        <v>12</v>
      </c>
      <c r="E67" s="12">
        <v>123</v>
      </c>
      <c r="F67" s="15"/>
      <c r="G67" s="16"/>
      <c r="H67" s="16"/>
    </row>
    <row r="68" spans="1:8" x14ac:dyDescent="0.45">
      <c r="A68" s="3">
        <v>62</v>
      </c>
      <c r="B68" s="3" t="s">
        <v>78</v>
      </c>
      <c r="C68" s="3" t="s">
        <v>77</v>
      </c>
      <c r="D68" s="3" t="s">
        <v>12</v>
      </c>
      <c r="E68" s="12">
        <v>116</v>
      </c>
      <c r="F68" s="15"/>
      <c r="G68" s="16"/>
      <c r="H68" s="16"/>
    </row>
    <row r="69" spans="1:8" x14ac:dyDescent="0.45">
      <c r="A69" s="3">
        <v>63</v>
      </c>
      <c r="B69" s="3" t="s">
        <v>79</v>
      </c>
      <c r="C69" s="3" t="s">
        <v>77</v>
      </c>
      <c r="D69" s="3" t="s">
        <v>12</v>
      </c>
      <c r="E69" s="12">
        <v>97</v>
      </c>
      <c r="F69" s="15"/>
      <c r="G69" s="16"/>
      <c r="H69" s="16"/>
    </row>
    <row r="70" spans="1:8" x14ac:dyDescent="0.45">
      <c r="A70" s="3">
        <v>64</v>
      </c>
      <c r="B70" s="3" t="s">
        <v>80</v>
      </c>
      <c r="C70" s="3" t="s">
        <v>77</v>
      </c>
      <c r="D70" s="3" t="s">
        <v>81</v>
      </c>
      <c r="E70" s="12">
        <v>69</v>
      </c>
      <c r="F70" s="15"/>
      <c r="G70" s="16"/>
      <c r="H70" s="16"/>
    </row>
    <row r="71" spans="1:8" x14ac:dyDescent="0.45">
      <c r="A71" s="3">
        <v>65</v>
      </c>
      <c r="B71" s="3" t="s">
        <v>82</v>
      </c>
      <c r="C71" s="3" t="s">
        <v>77</v>
      </c>
      <c r="D71" s="3" t="s">
        <v>81</v>
      </c>
      <c r="E71" s="12">
        <v>63</v>
      </c>
      <c r="F71" s="15"/>
      <c r="G71" s="16"/>
      <c r="H71" s="16"/>
    </row>
    <row r="72" spans="1:8" x14ac:dyDescent="0.45">
      <c r="A72" s="3">
        <v>66</v>
      </c>
      <c r="B72" s="3" t="s">
        <v>83</v>
      </c>
      <c r="C72" s="3" t="s">
        <v>77</v>
      </c>
      <c r="D72" s="3" t="s">
        <v>81</v>
      </c>
      <c r="E72" s="12">
        <v>50</v>
      </c>
      <c r="F72" s="15"/>
      <c r="G72" s="16"/>
      <c r="H72" s="16"/>
    </row>
    <row r="73" spans="1:8" x14ac:dyDescent="0.45">
      <c r="A73" s="3">
        <v>67</v>
      </c>
      <c r="B73" s="3" t="s">
        <v>84</v>
      </c>
      <c r="C73" s="3" t="s">
        <v>77</v>
      </c>
      <c r="D73" s="3" t="s">
        <v>81</v>
      </c>
      <c r="E73" s="12">
        <v>42</v>
      </c>
      <c r="F73" s="15"/>
      <c r="G73" s="16"/>
      <c r="H73" s="16"/>
    </row>
    <row r="74" spans="1:8" x14ac:dyDescent="0.45">
      <c r="A74" s="3">
        <v>68</v>
      </c>
      <c r="B74" s="3" t="s">
        <v>85</v>
      </c>
      <c r="C74" s="3" t="s">
        <v>77</v>
      </c>
      <c r="D74" s="3" t="s">
        <v>54</v>
      </c>
      <c r="E74" s="12">
        <v>37</v>
      </c>
      <c r="F74" s="15"/>
      <c r="G74" s="16"/>
      <c r="H74" s="16"/>
    </row>
    <row r="75" spans="1:8" x14ac:dyDescent="0.45">
      <c r="A75" s="3">
        <v>69</v>
      </c>
      <c r="B75" s="3" t="s">
        <v>86</v>
      </c>
      <c r="C75" s="3" t="s">
        <v>77</v>
      </c>
      <c r="D75" s="3" t="s">
        <v>12</v>
      </c>
      <c r="E75" s="12">
        <v>33</v>
      </c>
      <c r="F75" s="15"/>
      <c r="G75" s="16"/>
      <c r="H75" s="16"/>
    </row>
    <row r="76" spans="1:8" x14ac:dyDescent="0.45">
      <c r="A76" s="3">
        <v>70</v>
      </c>
      <c r="B76" s="3" t="s">
        <v>87</v>
      </c>
      <c r="C76" s="3" t="s">
        <v>77</v>
      </c>
      <c r="D76" s="3" t="s">
        <v>12</v>
      </c>
      <c r="E76" s="12">
        <v>33</v>
      </c>
      <c r="F76" s="15"/>
      <c r="G76" s="16"/>
      <c r="H76" s="16"/>
    </row>
    <row r="77" spans="1:8" x14ac:dyDescent="0.45">
      <c r="A77" s="3">
        <v>71</v>
      </c>
      <c r="B77" s="3" t="s">
        <v>88</v>
      </c>
      <c r="C77" s="3" t="s">
        <v>77</v>
      </c>
      <c r="D77" s="3" t="s">
        <v>81</v>
      </c>
      <c r="E77" s="12">
        <v>32</v>
      </c>
      <c r="F77" s="15"/>
      <c r="G77" s="16"/>
      <c r="H77" s="16"/>
    </row>
    <row r="78" spans="1:8" x14ac:dyDescent="0.45">
      <c r="A78" s="3">
        <v>72</v>
      </c>
      <c r="B78" s="3" t="s">
        <v>89</v>
      </c>
      <c r="C78" s="3" t="s">
        <v>77</v>
      </c>
      <c r="D78" s="3" t="s">
        <v>12</v>
      </c>
      <c r="E78" s="12">
        <v>28</v>
      </c>
      <c r="F78" s="15"/>
      <c r="G78" s="16"/>
      <c r="H78" s="16"/>
    </row>
    <row r="79" spans="1:8" x14ac:dyDescent="0.45">
      <c r="A79" s="3">
        <v>73</v>
      </c>
      <c r="B79" s="3" t="s">
        <v>90</v>
      </c>
      <c r="C79" s="3" t="s">
        <v>77</v>
      </c>
      <c r="D79" s="3" t="s">
        <v>12</v>
      </c>
      <c r="E79" s="12">
        <v>26</v>
      </c>
      <c r="F79" s="15"/>
      <c r="G79" s="16"/>
      <c r="H79" s="16"/>
    </row>
    <row r="80" spans="1:8" x14ac:dyDescent="0.45">
      <c r="A80" s="3">
        <v>74</v>
      </c>
      <c r="B80" s="3" t="s">
        <v>91</v>
      </c>
      <c r="C80" s="3" t="s">
        <v>77</v>
      </c>
      <c r="D80" s="3" t="s">
        <v>12</v>
      </c>
      <c r="E80" s="12">
        <v>22</v>
      </c>
      <c r="F80" s="15"/>
      <c r="G80" s="16"/>
      <c r="H80" s="16"/>
    </row>
    <row r="81" spans="1:8" x14ac:dyDescent="0.45">
      <c r="A81" s="3">
        <v>75</v>
      </c>
      <c r="B81" s="3" t="s">
        <v>92</v>
      </c>
      <c r="C81" s="3" t="s">
        <v>77</v>
      </c>
      <c r="D81" s="3" t="s">
        <v>12</v>
      </c>
      <c r="E81" s="12">
        <v>22</v>
      </c>
      <c r="F81" s="15"/>
      <c r="G81" s="16"/>
      <c r="H81" s="16"/>
    </row>
    <row r="82" spans="1:8" x14ac:dyDescent="0.45">
      <c r="A82" s="3">
        <v>76</v>
      </c>
      <c r="B82" s="3" t="s">
        <v>93</v>
      </c>
      <c r="C82" s="3" t="s">
        <v>77</v>
      </c>
      <c r="D82" s="3" t="s">
        <v>12</v>
      </c>
      <c r="E82" s="12">
        <v>22</v>
      </c>
      <c r="F82" s="15"/>
      <c r="G82" s="16"/>
      <c r="H82" s="16"/>
    </row>
    <row r="83" spans="1:8" x14ac:dyDescent="0.45">
      <c r="A83" s="3">
        <v>77</v>
      </c>
      <c r="B83" s="3" t="s">
        <v>94</v>
      </c>
      <c r="C83" s="3" t="s">
        <v>77</v>
      </c>
      <c r="D83" s="3" t="s">
        <v>81</v>
      </c>
      <c r="E83" s="12">
        <v>17</v>
      </c>
      <c r="F83" s="15"/>
      <c r="G83" s="16"/>
      <c r="H83" s="16"/>
    </row>
    <row r="84" spans="1:8" x14ac:dyDescent="0.45">
      <c r="A84" s="3">
        <v>78</v>
      </c>
      <c r="B84" s="3" t="s">
        <v>95</v>
      </c>
      <c r="C84" s="3" t="s">
        <v>77</v>
      </c>
      <c r="D84" s="3" t="s">
        <v>81</v>
      </c>
      <c r="E84" s="12">
        <v>17</v>
      </c>
      <c r="F84" s="15"/>
      <c r="G84" s="16"/>
      <c r="H84" s="16"/>
    </row>
    <row r="85" spans="1:8" x14ac:dyDescent="0.45">
      <c r="A85" s="3">
        <v>79</v>
      </c>
      <c r="B85" s="3" t="s">
        <v>96</v>
      </c>
      <c r="C85" s="3" t="s">
        <v>77</v>
      </c>
      <c r="D85" s="3" t="s">
        <v>81</v>
      </c>
      <c r="E85" s="12">
        <v>17</v>
      </c>
      <c r="F85" s="15"/>
      <c r="G85" s="16"/>
      <c r="H85" s="16"/>
    </row>
    <row r="86" spans="1:8" x14ac:dyDescent="0.45">
      <c r="A86" s="3">
        <v>80</v>
      </c>
      <c r="B86" s="3" t="s">
        <v>97</v>
      </c>
      <c r="C86" s="3" t="s">
        <v>77</v>
      </c>
      <c r="D86" s="3" t="s">
        <v>81</v>
      </c>
      <c r="E86" s="12">
        <v>17</v>
      </c>
      <c r="F86" s="15"/>
      <c r="G86" s="16"/>
      <c r="H86" s="16"/>
    </row>
    <row r="87" spans="1:8" x14ac:dyDescent="0.45">
      <c r="A87" s="3">
        <v>81</v>
      </c>
      <c r="B87" s="3" t="s">
        <v>98</v>
      </c>
      <c r="C87" s="3" t="s">
        <v>77</v>
      </c>
      <c r="D87" s="3" t="s">
        <v>81</v>
      </c>
      <c r="E87" s="12">
        <v>16</v>
      </c>
      <c r="F87" s="15"/>
      <c r="G87" s="16"/>
      <c r="H87" s="16"/>
    </row>
    <row r="88" spans="1:8" x14ac:dyDescent="0.45">
      <c r="A88" s="3">
        <v>82</v>
      </c>
      <c r="B88" s="3" t="s">
        <v>99</v>
      </c>
      <c r="C88" s="3" t="s">
        <v>77</v>
      </c>
      <c r="D88" s="3" t="s">
        <v>12</v>
      </c>
      <c r="E88" s="12">
        <v>14</v>
      </c>
      <c r="F88" s="15"/>
      <c r="G88" s="16"/>
      <c r="H88" s="16"/>
    </row>
    <row r="89" spans="1:8" x14ac:dyDescent="0.45">
      <c r="A89" s="3">
        <v>83</v>
      </c>
      <c r="B89" s="3" t="s">
        <v>100</v>
      </c>
      <c r="C89" s="3" t="s">
        <v>77</v>
      </c>
      <c r="D89" s="3" t="s">
        <v>12</v>
      </c>
      <c r="E89" s="12">
        <v>13</v>
      </c>
      <c r="F89" s="15"/>
      <c r="G89" s="16"/>
      <c r="H89" s="16"/>
    </row>
    <row r="90" spans="1:8" x14ac:dyDescent="0.45">
      <c r="A90" s="3">
        <v>84</v>
      </c>
      <c r="B90" s="3" t="s">
        <v>84</v>
      </c>
      <c r="C90" s="3" t="s">
        <v>77</v>
      </c>
      <c r="D90" s="3" t="s">
        <v>81</v>
      </c>
      <c r="E90" s="12">
        <v>13</v>
      </c>
      <c r="F90" s="15"/>
      <c r="G90" s="16"/>
      <c r="H90" s="16"/>
    </row>
    <row r="91" spans="1:8" x14ac:dyDescent="0.45">
      <c r="A91" s="3">
        <v>85</v>
      </c>
      <c r="B91" s="3" t="s">
        <v>101</v>
      </c>
      <c r="C91" s="3" t="s">
        <v>77</v>
      </c>
      <c r="D91" s="3" t="s">
        <v>81</v>
      </c>
      <c r="E91" s="12">
        <v>13</v>
      </c>
      <c r="F91" s="15"/>
      <c r="G91" s="16"/>
      <c r="H91" s="16"/>
    </row>
    <row r="92" spans="1:8" x14ac:dyDescent="0.45">
      <c r="A92" s="3">
        <v>86</v>
      </c>
      <c r="B92" s="3" t="s">
        <v>102</v>
      </c>
      <c r="C92" s="3" t="s">
        <v>77</v>
      </c>
      <c r="D92" s="3" t="s">
        <v>81</v>
      </c>
      <c r="E92" s="12">
        <v>13</v>
      </c>
      <c r="F92" s="15"/>
      <c r="G92" s="16"/>
      <c r="H92" s="16"/>
    </row>
    <row r="93" spans="1:8" x14ac:dyDescent="0.45">
      <c r="A93" s="3">
        <v>87</v>
      </c>
      <c r="B93" s="3" t="s">
        <v>103</v>
      </c>
      <c r="C93" s="3" t="s">
        <v>77</v>
      </c>
      <c r="D93" s="3" t="s">
        <v>12</v>
      </c>
      <c r="E93" s="12">
        <v>12</v>
      </c>
      <c r="F93" s="15"/>
      <c r="G93" s="16"/>
      <c r="H93" s="16"/>
    </row>
    <row r="94" spans="1:8" x14ac:dyDescent="0.45">
      <c r="A94" s="3">
        <v>88</v>
      </c>
      <c r="B94" s="3" t="s">
        <v>104</v>
      </c>
      <c r="C94" s="3" t="s">
        <v>77</v>
      </c>
      <c r="D94" s="3" t="s">
        <v>12</v>
      </c>
      <c r="E94" s="12">
        <v>10</v>
      </c>
      <c r="F94" s="15"/>
      <c r="G94" s="16"/>
      <c r="H94" s="16"/>
    </row>
    <row r="95" spans="1:8" x14ac:dyDescent="0.45">
      <c r="A95" s="3">
        <v>89</v>
      </c>
      <c r="B95" s="3" t="s">
        <v>105</v>
      </c>
      <c r="C95" s="3" t="s">
        <v>77</v>
      </c>
      <c r="D95" s="3" t="s">
        <v>54</v>
      </c>
      <c r="E95" s="12">
        <v>10</v>
      </c>
      <c r="F95" s="15"/>
      <c r="G95" s="16"/>
      <c r="H95" s="16"/>
    </row>
    <row r="96" spans="1:8" x14ac:dyDescent="0.45">
      <c r="A96" s="3">
        <v>90</v>
      </c>
      <c r="B96" s="3" t="s">
        <v>106</v>
      </c>
      <c r="C96" s="3" t="s">
        <v>77</v>
      </c>
      <c r="D96" s="3" t="s">
        <v>12</v>
      </c>
      <c r="E96" s="12">
        <v>10</v>
      </c>
      <c r="F96" s="15"/>
      <c r="G96" s="16"/>
      <c r="H96" s="16"/>
    </row>
    <row r="97" spans="1:8" ht="28.5" x14ac:dyDescent="0.45">
      <c r="A97" s="3">
        <v>91</v>
      </c>
      <c r="B97" s="3" t="s">
        <v>107</v>
      </c>
      <c r="C97" s="3" t="s">
        <v>108</v>
      </c>
      <c r="D97" s="3" t="s">
        <v>54</v>
      </c>
      <c r="E97" s="12">
        <v>440</v>
      </c>
      <c r="F97" s="15"/>
      <c r="G97" s="16"/>
      <c r="H97" s="16"/>
    </row>
    <row r="98" spans="1:8" x14ac:dyDescent="0.45">
      <c r="A98" s="3">
        <v>92</v>
      </c>
      <c r="B98" s="3" t="s">
        <v>109</v>
      </c>
      <c r="C98" s="3" t="s">
        <v>108</v>
      </c>
      <c r="D98" s="3" t="s">
        <v>54</v>
      </c>
      <c r="E98" s="12">
        <v>183</v>
      </c>
      <c r="F98" s="15"/>
      <c r="G98" s="16"/>
      <c r="H98" s="16"/>
    </row>
    <row r="99" spans="1:8" x14ac:dyDescent="0.45">
      <c r="A99" s="3">
        <v>93</v>
      </c>
      <c r="B99" s="3" t="s">
        <v>110</v>
      </c>
      <c r="C99" s="3" t="s">
        <v>108</v>
      </c>
      <c r="D99" s="3" t="s">
        <v>12</v>
      </c>
      <c r="E99" s="12">
        <v>167</v>
      </c>
      <c r="F99" s="15"/>
      <c r="G99" s="16"/>
      <c r="H99" s="16"/>
    </row>
    <row r="100" spans="1:8" x14ac:dyDescent="0.45">
      <c r="A100" s="3">
        <v>94</v>
      </c>
      <c r="B100" s="3" t="s">
        <v>111</v>
      </c>
      <c r="C100" s="3" t="s">
        <v>108</v>
      </c>
      <c r="D100" s="3" t="s">
        <v>12</v>
      </c>
      <c r="E100" s="12">
        <v>100</v>
      </c>
      <c r="F100" s="15"/>
      <c r="G100" s="16"/>
      <c r="H100" s="16"/>
    </row>
    <row r="101" spans="1:8" x14ac:dyDescent="0.45">
      <c r="A101" s="3">
        <v>95</v>
      </c>
      <c r="B101" s="3" t="s">
        <v>112</v>
      </c>
      <c r="C101" s="3" t="s">
        <v>108</v>
      </c>
      <c r="D101" s="3" t="s">
        <v>12</v>
      </c>
      <c r="E101" s="12">
        <v>83</v>
      </c>
      <c r="F101" s="15"/>
      <c r="G101" s="16"/>
      <c r="H101" s="16"/>
    </row>
    <row r="102" spans="1:8" x14ac:dyDescent="0.45">
      <c r="A102" s="3">
        <v>96</v>
      </c>
      <c r="B102" s="3" t="s">
        <v>113</v>
      </c>
      <c r="C102" s="3" t="s">
        <v>108</v>
      </c>
      <c r="D102" s="3" t="s">
        <v>12</v>
      </c>
      <c r="E102" s="12">
        <v>83</v>
      </c>
      <c r="F102" s="15"/>
      <c r="G102" s="16"/>
      <c r="H102" s="16"/>
    </row>
    <row r="103" spans="1:8" x14ac:dyDescent="0.45">
      <c r="A103" s="3">
        <v>97</v>
      </c>
      <c r="B103" s="3" t="s">
        <v>114</v>
      </c>
      <c r="C103" s="3" t="s">
        <v>108</v>
      </c>
      <c r="D103" s="3" t="s">
        <v>12</v>
      </c>
      <c r="E103" s="12">
        <v>77</v>
      </c>
      <c r="F103" s="15"/>
      <c r="G103" s="16"/>
      <c r="H103" s="16"/>
    </row>
    <row r="104" spans="1:8" x14ac:dyDescent="0.45">
      <c r="A104" s="3">
        <v>98</v>
      </c>
      <c r="B104" s="3" t="s">
        <v>115</v>
      </c>
      <c r="C104" s="3" t="s">
        <v>108</v>
      </c>
      <c r="D104" s="3" t="s">
        <v>12</v>
      </c>
      <c r="E104" s="12">
        <v>50</v>
      </c>
      <c r="F104" s="15"/>
      <c r="G104" s="16"/>
      <c r="H104" s="16"/>
    </row>
    <row r="105" spans="1:8" x14ac:dyDescent="0.45">
      <c r="A105" s="3">
        <v>99</v>
      </c>
      <c r="B105" s="3" t="s">
        <v>116</v>
      </c>
      <c r="C105" s="3" t="s">
        <v>108</v>
      </c>
      <c r="D105" s="3" t="s">
        <v>54</v>
      </c>
      <c r="E105" s="12">
        <v>49</v>
      </c>
      <c r="F105" s="15"/>
      <c r="G105" s="16"/>
      <c r="H105" s="16"/>
    </row>
    <row r="106" spans="1:8" ht="57" x14ac:dyDescent="0.45">
      <c r="A106" s="3">
        <v>100</v>
      </c>
      <c r="B106" s="56" t="s">
        <v>117</v>
      </c>
      <c r="C106" s="3" t="s">
        <v>108</v>
      </c>
      <c r="D106" s="3" t="s">
        <v>65</v>
      </c>
      <c r="E106" s="12">
        <v>40</v>
      </c>
      <c r="F106" s="15"/>
      <c r="G106" s="16"/>
      <c r="H106" s="16"/>
    </row>
    <row r="107" spans="1:8" x14ac:dyDescent="0.45">
      <c r="A107" s="3">
        <v>101</v>
      </c>
      <c r="B107" s="3" t="s">
        <v>118</v>
      </c>
      <c r="C107" s="3" t="s">
        <v>108</v>
      </c>
      <c r="D107" s="3" t="s">
        <v>12</v>
      </c>
      <c r="E107" s="12">
        <v>33</v>
      </c>
      <c r="F107" s="15"/>
      <c r="G107" s="16"/>
      <c r="H107" s="16"/>
    </row>
    <row r="108" spans="1:8" x14ac:dyDescent="0.45">
      <c r="A108" s="3">
        <v>102</v>
      </c>
      <c r="B108" s="3" t="s">
        <v>119</v>
      </c>
      <c r="C108" s="3" t="s">
        <v>108</v>
      </c>
      <c r="D108" s="3" t="s">
        <v>12</v>
      </c>
      <c r="E108" s="12">
        <v>25</v>
      </c>
      <c r="F108" s="15"/>
      <c r="G108" s="16"/>
      <c r="H108" s="16"/>
    </row>
    <row r="109" spans="1:8" x14ac:dyDescent="0.45">
      <c r="A109" s="3">
        <v>103</v>
      </c>
      <c r="B109" s="3" t="s">
        <v>120</v>
      </c>
      <c r="C109" s="3" t="s">
        <v>108</v>
      </c>
      <c r="D109" s="3" t="s">
        <v>54</v>
      </c>
      <c r="E109" s="12">
        <v>23</v>
      </c>
      <c r="F109" s="15"/>
      <c r="G109" s="16"/>
      <c r="H109" s="16"/>
    </row>
    <row r="110" spans="1:8" x14ac:dyDescent="0.45">
      <c r="A110" s="3">
        <v>104</v>
      </c>
      <c r="B110" s="3" t="s">
        <v>121</v>
      </c>
      <c r="C110" s="3" t="s">
        <v>108</v>
      </c>
      <c r="D110" s="3" t="s">
        <v>81</v>
      </c>
      <c r="E110" s="12">
        <v>20</v>
      </c>
      <c r="F110" s="15"/>
      <c r="G110" s="16"/>
      <c r="H110" s="16"/>
    </row>
    <row r="111" spans="1:8" x14ac:dyDescent="0.45">
      <c r="A111" s="3">
        <v>105</v>
      </c>
      <c r="B111" s="3" t="s">
        <v>122</v>
      </c>
      <c r="C111" s="3" t="s">
        <v>108</v>
      </c>
      <c r="D111" s="3" t="s">
        <v>81</v>
      </c>
      <c r="E111" s="12">
        <v>19</v>
      </c>
      <c r="F111" s="15"/>
      <c r="G111" s="16"/>
      <c r="H111" s="16"/>
    </row>
    <row r="112" spans="1:8" x14ac:dyDescent="0.45">
      <c r="A112" s="3">
        <v>106</v>
      </c>
      <c r="B112" s="3" t="s">
        <v>123</v>
      </c>
      <c r="C112" s="3" t="s">
        <v>108</v>
      </c>
      <c r="D112" s="3" t="s">
        <v>12</v>
      </c>
      <c r="E112" s="12">
        <v>18</v>
      </c>
      <c r="F112" s="15"/>
      <c r="G112" s="16"/>
      <c r="H112" s="16"/>
    </row>
    <row r="113" spans="1:8" x14ac:dyDescent="0.45">
      <c r="A113" s="3">
        <v>107</v>
      </c>
      <c r="B113" s="3" t="s">
        <v>124</v>
      </c>
      <c r="C113" s="3" t="s">
        <v>108</v>
      </c>
      <c r="D113" s="3" t="s">
        <v>12</v>
      </c>
      <c r="E113" s="12">
        <v>18</v>
      </c>
      <c r="F113" s="15"/>
      <c r="G113" s="16"/>
      <c r="H113" s="16"/>
    </row>
    <row r="114" spans="1:8" x14ac:dyDescent="0.45">
      <c r="A114" s="3">
        <v>108</v>
      </c>
      <c r="B114" s="3" t="s">
        <v>125</v>
      </c>
      <c r="C114" s="3" t="s">
        <v>108</v>
      </c>
      <c r="D114" s="3" t="s">
        <v>12</v>
      </c>
      <c r="E114" s="12">
        <v>18</v>
      </c>
      <c r="F114" s="15"/>
      <c r="G114" s="16"/>
      <c r="H114" s="16"/>
    </row>
    <row r="115" spans="1:8" x14ac:dyDescent="0.45">
      <c r="A115" s="3">
        <v>109</v>
      </c>
      <c r="B115" s="3" t="s">
        <v>126</v>
      </c>
      <c r="C115" s="3" t="s">
        <v>108</v>
      </c>
      <c r="D115" s="3" t="s">
        <v>12</v>
      </c>
      <c r="E115" s="12">
        <v>17</v>
      </c>
      <c r="F115" s="15"/>
      <c r="G115" s="16"/>
      <c r="H115" s="16"/>
    </row>
    <row r="116" spans="1:8" x14ac:dyDescent="0.45">
      <c r="A116" s="3">
        <v>110</v>
      </c>
      <c r="B116" s="3" t="s">
        <v>118</v>
      </c>
      <c r="C116" s="3" t="s">
        <v>108</v>
      </c>
      <c r="D116" s="3" t="s">
        <v>12</v>
      </c>
      <c r="E116" s="12">
        <v>17</v>
      </c>
      <c r="F116" s="15"/>
      <c r="G116" s="16"/>
      <c r="H116" s="16"/>
    </row>
    <row r="117" spans="1:8" x14ac:dyDescent="0.45">
      <c r="A117" s="3">
        <v>111</v>
      </c>
      <c r="B117" s="3" t="s">
        <v>127</v>
      </c>
      <c r="C117" s="3" t="s">
        <v>108</v>
      </c>
      <c r="D117" s="3" t="s">
        <v>12</v>
      </c>
      <c r="E117" s="12">
        <v>17</v>
      </c>
      <c r="F117" s="15"/>
      <c r="G117" s="16"/>
      <c r="H117" s="16"/>
    </row>
    <row r="118" spans="1:8" x14ac:dyDescent="0.45">
      <c r="A118" s="3">
        <v>112</v>
      </c>
      <c r="B118" s="3" t="s">
        <v>128</v>
      </c>
      <c r="C118" s="3" t="s">
        <v>108</v>
      </c>
      <c r="D118" s="3" t="s">
        <v>12</v>
      </c>
      <c r="E118" s="12">
        <v>14</v>
      </c>
      <c r="F118" s="15"/>
      <c r="G118" s="16"/>
      <c r="H118" s="16"/>
    </row>
    <row r="119" spans="1:8" ht="28.5" x14ac:dyDescent="0.45">
      <c r="A119" s="3">
        <v>113</v>
      </c>
      <c r="B119" s="3" t="s">
        <v>129</v>
      </c>
      <c r="C119" s="3" t="s">
        <v>108</v>
      </c>
      <c r="D119" s="3" t="s">
        <v>81</v>
      </c>
      <c r="E119" s="12">
        <v>14</v>
      </c>
      <c r="F119" s="15"/>
      <c r="G119" s="16"/>
      <c r="H119" s="16"/>
    </row>
    <row r="120" spans="1:8" x14ac:dyDescent="0.45">
      <c r="A120" s="3">
        <v>114</v>
      </c>
      <c r="B120" s="3" t="s">
        <v>130</v>
      </c>
      <c r="C120" s="3" t="s">
        <v>108</v>
      </c>
      <c r="D120" s="3" t="s">
        <v>12</v>
      </c>
      <c r="E120" s="12">
        <v>13</v>
      </c>
      <c r="F120" s="15"/>
      <c r="G120" s="16"/>
      <c r="H120" s="16"/>
    </row>
    <row r="121" spans="1:8" x14ac:dyDescent="0.45">
      <c r="A121" s="3">
        <v>115</v>
      </c>
      <c r="B121" s="3" t="s">
        <v>131</v>
      </c>
      <c r="C121" s="3" t="s">
        <v>108</v>
      </c>
      <c r="D121" s="3" t="s">
        <v>12</v>
      </c>
      <c r="E121" s="12">
        <v>13</v>
      </c>
      <c r="F121" s="15"/>
      <c r="G121" s="16"/>
      <c r="H121" s="16"/>
    </row>
    <row r="122" spans="1:8" x14ac:dyDescent="0.45">
      <c r="A122" s="3">
        <v>116</v>
      </c>
      <c r="B122" s="3" t="s">
        <v>132</v>
      </c>
      <c r="C122" s="3" t="s">
        <v>108</v>
      </c>
      <c r="D122" s="3" t="s">
        <v>12</v>
      </c>
      <c r="E122" s="12">
        <v>13</v>
      </c>
      <c r="F122" s="15"/>
      <c r="G122" s="16"/>
      <c r="H122" s="16"/>
    </row>
    <row r="123" spans="1:8" ht="71.25" x14ac:dyDescent="0.45">
      <c r="A123" s="3">
        <v>117</v>
      </c>
      <c r="B123" s="56" t="s">
        <v>133</v>
      </c>
      <c r="C123" s="3" t="s">
        <v>108</v>
      </c>
      <c r="D123" s="3" t="s">
        <v>65</v>
      </c>
      <c r="E123" s="12">
        <v>12</v>
      </c>
      <c r="F123" s="15"/>
      <c r="G123" s="16"/>
      <c r="H123" s="16"/>
    </row>
    <row r="124" spans="1:8" x14ac:dyDescent="0.45">
      <c r="A124" s="3">
        <v>118</v>
      </c>
      <c r="B124" s="3" t="s">
        <v>134</v>
      </c>
      <c r="C124" s="3" t="s">
        <v>108</v>
      </c>
      <c r="D124" s="3" t="s">
        <v>54</v>
      </c>
      <c r="E124" s="12">
        <v>11</v>
      </c>
      <c r="F124" s="15"/>
      <c r="G124" s="16"/>
      <c r="H124" s="16"/>
    </row>
    <row r="125" spans="1:8" ht="71.25" x14ac:dyDescent="0.45">
      <c r="A125" s="3">
        <v>119</v>
      </c>
      <c r="B125" s="56" t="s">
        <v>135</v>
      </c>
      <c r="C125" s="3" t="s">
        <v>108</v>
      </c>
      <c r="D125" s="3" t="s">
        <v>65</v>
      </c>
      <c r="E125" s="12">
        <v>10</v>
      </c>
      <c r="F125" s="15"/>
      <c r="G125" s="16"/>
      <c r="H125" s="16"/>
    </row>
    <row r="126" spans="1:8" x14ac:dyDescent="0.45">
      <c r="A126" s="3">
        <v>120</v>
      </c>
      <c r="B126" s="3" t="s">
        <v>136</v>
      </c>
      <c r="C126" s="3" t="s">
        <v>108</v>
      </c>
      <c r="D126" s="3" t="s">
        <v>54</v>
      </c>
      <c r="E126" s="12">
        <v>9</v>
      </c>
      <c r="F126" s="15"/>
      <c r="G126" s="16"/>
      <c r="H126" s="16"/>
    </row>
    <row r="127" spans="1:8" x14ac:dyDescent="0.45">
      <c r="A127" s="3">
        <v>121</v>
      </c>
      <c r="B127" s="3" t="s">
        <v>137</v>
      </c>
      <c r="C127" s="3" t="s">
        <v>138</v>
      </c>
      <c r="D127" s="3" t="s">
        <v>54</v>
      </c>
      <c r="E127" s="12">
        <v>410</v>
      </c>
      <c r="F127" s="15"/>
      <c r="G127" s="16"/>
      <c r="H127" s="16"/>
    </row>
    <row r="128" spans="1:8" ht="28.5" x14ac:dyDescent="0.45">
      <c r="A128" s="3">
        <v>122</v>
      </c>
      <c r="B128" s="3" t="s">
        <v>139</v>
      </c>
      <c r="C128" s="3" t="s">
        <v>138</v>
      </c>
      <c r="D128" s="3" t="s">
        <v>81</v>
      </c>
      <c r="E128" s="12">
        <v>268</v>
      </c>
      <c r="F128" s="15"/>
      <c r="G128" s="16"/>
      <c r="H128" s="16"/>
    </row>
    <row r="129" spans="1:8" x14ac:dyDescent="0.45">
      <c r="A129" s="3">
        <v>123</v>
      </c>
      <c r="B129" s="3" t="s">
        <v>140</v>
      </c>
      <c r="C129" s="3" t="s">
        <v>138</v>
      </c>
      <c r="D129" s="3" t="s">
        <v>54</v>
      </c>
      <c r="E129" s="12">
        <v>200</v>
      </c>
      <c r="F129" s="15"/>
      <c r="G129" s="16"/>
      <c r="H129" s="16"/>
    </row>
    <row r="130" spans="1:8" ht="28.5" x14ac:dyDescent="0.45">
      <c r="A130" s="3">
        <v>124</v>
      </c>
      <c r="B130" s="3" t="s">
        <v>141</v>
      </c>
      <c r="C130" s="3" t="s">
        <v>138</v>
      </c>
      <c r="D130" s="3" t="s">
        <v>142</v>
      </c>
      <c r="E130" s="12">
        <v>192</v>
      </c>
      <c r="F130" s="15"/>
      <c r="G130" s="16"/>
      <c r="H130" s="16"/>
    </row>
    <row r="131" spans="1:8" x14ac:dyDescent="0.45">
      <c r="A131" s="3">
        <v>125</v>
      </c>
      <c r="B131" s="3" t="s">
        <v>143</v>
      </c>
      <c r="C131" s="3" t="s">
        <v>138</v>
      </c>
      <c r="D131" s="3" t="s">
        <v>54</v>
      </c>
      <c r="E131" s="12">
        <v>130</v>
      </c>
      <c r="F131" s="15"/>
      <c r="G131" s="16"/>
      <c r="H131" s="16"/>
    </row>
    <row r="132" spans="1:8" x14ac:dyDescent="0.45">
      <c r="A132" s="3">
        <v>126</v>
      </c>
      <c r="B132" s="3" t="s">
        <v>144</v>
      </c>
      <c r="C132" s="3" t="s">
        <v>138</v>
      </c>
      <c r="D132" s="3" t="s">
        <v>145</v>
      </c>
      <c r="E132" s="12">
        <v>96</v>
      </c>
      <c r="F132" s="15"/>
      <c r="G132" s="16"/>
      <c r="H132" s="16"/>
    </row>
    <row r="133" spans="1:8" x14ac:dyDescent="0.45">
      <c r="A133" s="3">
        <v>127</v>
      </c>
      <c r="B133" s="3" t="s">
        <v>146</v>
      </c>
      <c r="C133" s="3" t="s">
        <v>138</v>
      </c>
      <c r="D133" s="3" t="s">
        <v>54</v>
      </c>
      <c r="E133" s="12">
        <v>93</v>
      </c>
      <c r="F133" s="15"/>
      <c r="G133" s="16"/>
      <c r="H133" s="16"/>
    </row>
    <row r="134" spans="1:8" ht="28.5" x14ac:dyDescent="0.45">
      <c r="A134" s="3">
        <v>128</v>
      </c>
      <c r="B134" s="3" t="s">
        <v>147</v>
      </c>
      <c r="C134" s="3" t="s">
        <v>138</v>
      </c>
      <c r="D134" s="3" t="s">
        <v>142</v>
      </c>
      <c r="E134" s="12">
        <v>72</v>
      </c>
      <c r="F134" s="15"/>
      <c r="G134" s="16"/>
      <c r="H134" s="16"/>
    </row>
    <row r="135" spans="1:8" x14ac:dyDescent="0.45">
      <c r="A135" s="3">
        <v>129</v>
      </c>
      <c r="B135" s="3" t="s">
        <v>148</v>
      </c>
      <c r="C135" s="3" t="s">
        <v>138</v>
      </c>
      <c r="D135" s="3" t="s">
        <v>12</v>
      </c>
      <c r="E135" s="12">
        <v>62</v>
      </c>
      <c r="F135" s="15"/>
      <c r="G135" s="16"/>
      <c r="H135" s="16"/>
    </row>
    <row r="136" spans="1:8" x14ac:dyDescent="0.45">
      <c r="A136" s="3">
        <v>130</v>
      </c>
      <c r="B136" s="3" t="s">
        <v>149</v>
      </c>
      <c r="C136" s="3" t="s">
        <v>138</v>
      </c>
      <c r="D136" s="3" t="s">
        <v>12</v>
      </c>
      <c r="E136" s="12">
        <v>61</v>
      </c>
      <c r="F136" s="15"/>
      <c r="G136" s="16"/>
      <c r="H136" s="16"/>
    </row>
    <row r="137" spans="1:8" x14ac:dyDescent="0.45">
      <c r="A137" s="3">
        <v>131</v>
      </c>
      <c r="B137" s="3" t="s">
        <v>150</v>
      </c>
      <c r="C137" s="3" t="s">
        <v>138</v>
      </c>
      <c r="D137" s="3" t="s">
        <v>12</v>
      </c>
      <c r="E137" s="12">
        <v>49</v>
      </c>
      <c r="F137" s="15"/>
      <c r="G137" s="16"/>
      <c r="H137" s="16"/>
    </row>
    <row r="138" spans="1:8" x14ac:dyDescent="0.45">
      <c r="A138" s="3">
        <v>132</v>
      </c>
      <c r="B138" s="3" t="s">
        <v>151</v>
      </c>
      <c r="C138" s="3" t="s">
        <v>138</v>
      </c>
      <c r="D138" s="3" t="s">
        <v>54</v>
      </c>
      <c r="E138" s="12">
        <v>49</v>
      </c>
      <c r="F138" s="15"/>
      <c r="G138" s="16"/>
      <c r="H138" s="16"/>
    </row>
    <row r="139" spans="1:8" x14ac:dyDescent="0.45">
      <c r="A139" s="3">
        <v>133</v>
      </c>
      <c r="B139" s="3" t="s">
        <v>152</v>
      </c>
      <c r="C139" s="3" t="s">
        <v>138</v>
      </c>
      <c r="D139" s="3" t="s">
        <v>12</v>
      </c>
      <c r="E139" s="12">
        <v>38</v>
      </c>
      <c r="F139" s="15"/>
      <c r="G139" s="16"/>
      <c r="H139" s="16"/>
    </row>
    <row r="140" spans="1:8" x14ac:dyDescent="0.45">
      <c r="A140" s="3">
        <v>134</v>
      </c>
      <c r="B140" s="3" t="s">
        <v>153</v>
      </c>
      <c r="C140" s="3" t="s">
        <v>138</v>
      </c>
      <c r="D140" s="3" t="s">
        <v>12</v>
      </c>
      <c r="E140" s="12">
        <v>37</v>
      </c>
      <c r="F140" s="15"/>
      <c r="G140" s="16"/>
      <c r="H140" s="16"/>
    </row>
    <row r="141" spans="1:8" x14ac:dyDescent="0.45">
      <c r="A141" s="3">
        <v>135</v>
      </c>
      <c r="B141" s="3" t="s">
        <v>154</v>
      </c>
      <c r="C141" s="3" t="s">
        <v>138</v>
      </c>
      <c r="D141" s="3" t="s">
        <v>54</v>
      </c>
      <c r="E141" s="12">
        <v>36</v>
      </c>
      <c r="F141" s="15"/>
      <c r="G141" s="16"/>
      <c r="H141" s="16"/>
    </row>
    <row r="142" spans="1:8" x14ac:dyDescent="0.45">
      <c r="A142" s="3">
        <v>136</v>
      </c>
      <c r="B142" s="3" t="s">
        <v>155</v>
      </c>
      <c r="C142" s="3" t="s">
        <v>138</v>
      </c>
      <c r="D142" s="3" t="s">
        <v>142</v>
      </c>
      <c r="E142" s="12">
        <v>35</v>
      </c>
      <c r="F142" s="15"/>
      <c r="G142" s="16"/>
      <c r="H142" s="16"/>
    </row>
    <row r="143" spans="1:8" x14ac:dyDescent="0.45">
      <c r="A143" s="3">
        <v>137</v>
      </c>
      <c r="B143" s="3" t="s">
        <v>156</v>
      </c>
      <c r="C143" s="3" t="s">
        <v>138</v>
      </c>
      <c r="D143" s="3" t="s">
        <v>12</v>
      </c>
      <c r="E143" s="12">
        <v>31</v>
      </c>
      <c r="F143" s="15"/>
      <c r="G143" s="16"/>
      <c r="H143" s="16"/>
    </row>
    <row r="144" spans="1:8" x14ac:dyDescent="0.45">
      <c r="A144" s="3">
        <v>138</v>
      </c>
      <c r="B144" s="3" t="s">
        <v>157</v>
      </c>
      <c r="C144" s="3" t="s">
        <v>138</v>
      </c>
      <c r="D144" s="3" t="s">
        <v>142</v>
      </c>
      <c r="E144" s="12">
        <v>30</v>
      </c>
      <c r="F144" s="15"/>
      <c r="G144" s="16"/>
      <c r="H144" s="16"/>
    </row>
    <row r="145" spans="1:8" x14ac:dyDescent="0.45">
      <c r="A145" s="3">
        <v>139</v>
      </c>
      <c r="B145" s="3" t="s">
        <v>158</v>
      </c>
      <c r="C145" s="3" t="s">
        <v>138</v>
      </c>
      <c r="D145" s="3" t="s">
        <v>12</v>
      </c>
      <c r="E145" s="12">
        <v>29</v>
      </c>
      <c r="F145" s="15"/>
      <c r="G145" s="16"/>
      <c r="H145" s="16"/>
    </row>
    <row r="146" spans="1:8" x14ac:dyDescent="0.45">
      <c r="A146" s="3">
        <v>140</v>
      </c>
      <c r="B146" s="3" t="s">
        <v>159</v>
      </c>
      <c r="C146" s="3" t="s">
        <v>138</v>
      </c>
      <c r="D146" s="3" t="s">
        <v>81</v>
      </c>
      <c r="E146" s="12">
        <v>27</v>
      </c>
      <c r="F146" s="15"/>
      <c r="G146" s="16"/>
      <c r="H146" s="16"/>
    </row>
    <row r="147" spans="1:8" ht="28.5" x14ac:dyDescent="0.45">
      <c r="A147" s="3">
        <v>141</v>
      </c>
      <c r="B147" s="3" t="s">
        <v>160</v>
      </c>
      <c r="C147" s="3" t="s">
        <v>138</v>
      </c>
      <c r="D147" s="3" t="s">
        <v>142</v>
      </c>
      <c r="E147" s="12">
        <v>23</v>
      </c>
      <c r="F147" s="15"/>
      <c r="G147" s="16"/>
      <c r="H147" s="16"/>
    </row>
    <row r="148" spans="1:8" x14ac:dyDescent="0.45">
      <c r="A148" s="3">
        <v>142</v>
      </c>
      <c r="B148" s="3" t="s">
        <v>161</v>
      </c>
      <c r="C148" s="3" t="s">
        <v>138</v>
      </c>
      <c r="D148" s="3" t="s">
        <v>142</v>
      </c>
      <c r="E148" s="12">
        <v>22</v>
      </c>
      <c r="F148" s="15"/>
      <c r="G148" s="16"/>
      <c r="H148" s="16"/>
    </row>
    <row r="149" spans="1:8" x14ac:dyDescent="0.45">
      <c r="A149" s="3">
        <v>143</v>
      </c>
      <c r="B149" s="3" t="s">
        <v>162</v>
      </c>
      <c r="C149" s="3" t="s">
        <v>138</v>
      </c>
      <c r="D149" s="3" t="s">
        <v>54</v>
      </c>
      <c r="E149" s="12">
        <v>22</v>
      </c>
      <c r="F149" s="15"/>
      <c r="G149" s="16"/>
      <c r="H149" s="16"/>
    </row>
    <row r="150" spans="1:8" ht="28.5" x14ac:dyDescent="0.45">
      <c r="A150" s="3">
        <v>144</v>
      </c>
      <c r="B150" s="3" t="s">
        <v>163</v>
      </c>
      <c r="C150" s="3" t="s">
        <v>138</v>
      </c>
      <c r="D150" s="3" t="s">
        <v>142</v>
      </c>
      <c r="E150" s="12">
        <v>22</v>
      </c>
      <c r="F150" s="15"/>
      <c r="G150" s="16"/>
      <c r="H150" s="16"/>
    </row>
    <row r="151" spans="1:8" x14ac:dyDescent="0.45">
      <c r="A151" s="3">
        <v>145</v>
      </c>
      <c r="B151" s="3" t="s">
        <v>164</v>
      </c>
      <c r="C151" s="3" t="s">
        <v>138</v>
      </c>
      <c r="D151" s="3" t="s">
        <v>12</v>
      </c>
      <c r="E151" s="12">
        <v>21</v>
      </c>
      <c r="F151" s="15"/>
      <c r="G151" s="16"/>
      <c r="H151" s="16"/>
    </row>
    <row r="152" spans="1:8" x14ac:dyDescent="0.45">
      <c r="A152" s="3">
        <v>146</v>
      </c>
      <c r="B152" s="3" t="s">
        <v>165</v>
      </c>
      <c r="C152" s="3" t="s">
        <v>138</v>
      </c>
      <c r="D152" s="3" t="s">
        <v>12</v>
      </c>
      <c r="E152" s="12">
        <v>20</v>
      </c>
      <c r="F152" s="15"/>
      <c r="G152" s="16"/>
      <c r="H152" s="16"/>
    </row>
    <row r="153" spans="1:8" x14ac:dyDescent="0.45">
      <c r="A153" s="3">
        <v>147</v>
      </c>
      <c r="B153" s="3" t="s">
        <v>166</v>
      </c>
      <c r="C153" s="3" t="s">
        <v>138</v>
      </c>
      <c r="D153" s="3" t="s">
        <v>12</v>
      </c>
      <c r="E153" s="12">
        <v>20</v>
      </c>
      <c r="F153" s="15"/>
      <c r="G153" s="16"/>
      <c r="H153" s="16"/>
    </row>
    <row r="154" spans="1:8" x14ac:dyDescent="0.45">
      <c r="A154" s="3">
        <v>148</v>
      </c>
      <c r="B154" s="3" t="s">
        <v>167</v>
      </c>
      <c r="C154" s="3" t="s">
        <v>138</v>
      </c>
      <c r="D154" s="3" t="s">
        <v>54</v>
      </c>
      <c r="E154" s="12">
        <v>19</v>
      </c>
      <c r="F154" s="15"/>
      <c r="G154" s="16"/>
      <c r="H154" s="16"/>
    </row>
    <row r="155" spans="1:8" x14ac:dyDescent="0.45">
      <c r="A155" s="3">
        <v>149</v>
      </c>
      <c r="B155" s="3" t="s">
        <v>168</v>
      </c>
      <c r="C155" s="3" t="s">
        <v>138</v>
      </c>
      <c r="D155" s="3" t="s">
        <v>12</v>
      </c>
      <c r="E155" s="12">
        <v>17</v>
      </c>
      <c r="F155" s="15"/>
      <c r="G155" s="16"/>
      <c r="H155" s="16"/>
    </row>
    <row r="156" spans="1:8" x14ac:dyDescent="0.45">
      <c r="A156" s="3">
        <v>150</v>
      </c>
      <c r="B156" s="3" t="s">
        <v>169</v>
      </c>
      <c r="C156" s="3" t="s">
        <v>138</v>
      </c>
      <c r="D156" s="3" t="s">
        <v>145</v>
      </c>
      <c r="E156" s="12">
        <v>16</v>
      </c>
      <c r="F156" s="15"/>
      <c r="G156" s="16"/>
      <c r="H156" s="16"/>
    </row>
    <row r="157" spans="1:8" x14ac:dyDescent="0.45">
      <c r="A157" s="3">
        <v>151</v>
      </c>
      <c r="B157" s="3" t="s">
        <v>170</v>
      </c>
      <c r="C157" s="3" t="s">
        <v>171</v>
      </c>
      <c r="D157" s="3" t="s">
        <v>12</v>
      </c>
      <c r="E157" s="12">
        <v>478</v>
      </c>
      <c r="F157" s="15"/>
      <c r="G157" s="16"/>
      <c r="H157" s="16"/>
    </row>
    <row r="158" spans="1:8" x14ac:dyDescent="0.45">
      <c r="A158" s="3">
        <v>152</v>
      </c>
      <c r="B158" s="3" t="s">
        <v>172</v>
      </c>
      <c r="C158" s="3" t="s">
        <v>171</v>
      </c>
      <c r="D158" s="3" t="s">
        <v>54</v>
      </c>
      <c r="E158" s="12">
        <v>73</v>
      </c>
      <c r="F158" s="15"/>
      <c r="G158" s="16"/>
      <c r="H158" s="16"/>
    </row>
    <row r="159" spans="1:8" x14ac:dyDescent="0.45">
      <c r="A159" s="3">
        <v>153</v>
      </c>
      <c r="B159" s="3" t="s">
        <v>173</v>
      </c>
      <c r="C159" s="3" t="s">
        <v>171</v>
      </c>
      <c r="D159" s="3" t="s">
        <v>54</v>
      </c>
      <c r="E159" s="12">
        <v>44</v>
      </c>
      <c r="F159" s="15"/>
      <c r="G159" s="16"/>
      <c r="H159" s="16"/>
    </row>
    <row r="160" spans="1:8" x14ac:dyDescent="0.45">
      <c r="A160" s="3">
        <v>154</v>
      </c>
      <c r="B160" s="3" t="s">
        <v>174</v>
      </c>
      <c r="C160" s="3" t="s">
        <v>171</v>
      </c>
      <c r="D160" s="3" t="s">
        <v>12</v>
      </c>
      <c r="E160" s="12">
        <v>38</v>
      </c>
      <c r="F160" s="15"/>
      <c r="G160" s="16"/>
      <c r="H160" s="16"/>
    </row>
    <row r="161" spans="1:8" x14ac:dyDescent="0.45">
      <c r="A161" s="3">
        <v>155</v>
      </c>
      <c r="B161" s="3" t="s">
        <v>175</v>
      </c>
      <c r="C161" s="3" t="s">
        <v>171</v>
      </c>
      <c r="D161" s="3" t="s">
        <v>12</v>
      </c>
      <c r="E161" s="12">
        <v>36</v>
      </c>
      <c r="F161" s="15"/>
      <c r="G161" s="16"/>
      <c r="H161" s="16"/>
    </row>
    <row r="162" spans="1:8" ht="28.5" x14ac:dyDescent="0.45">
      <c r="A162" s="3">
        <v>156</v>
      </c>
      <c r="B162" s="3" t="s">
        <v>176</v>
      </c>
      <c r="C162" s="3" t="s">
        <v>171</v>
      </c>
      <c r="D162" s="3" t="s">
        <v>54</v>
      </c>
      <c r="E162" s="12">
        <v>29</v>
      </c>
      <c r="F162" s="15"/>
      <c r="G162" s="16"/>
      <c r="H162" s="16"/>
    </row>
    <row r="163" spans="1:8" x14ac:dyDescent="0.45">
      <c r="A163" s="3">
        <v>157</v>
      </c>
      <c r="B163" s="3" t="s">
        <v>177</v>
      </c>
      <c r="C163" s="3" t="s">
        <v>171</v>
      </c>
      <c r="D163" s="3" t="s">
        <v>54</v>
      </c>
      <c r="E163" s="12">
        <v>28</v>
      </c>
      <c r="F163" s="15"/>
      <c r="G163" s="16"/>
      <c r="H163" s="16"/>
    </row>
    <row r="164" spans="1:8" x14ac:dyDescent="0.45">
      <c r="A164" s="3">
        <v>158</v>
      </c>
      <c r="B164" s="3" t="s">
        <v>178</v>
      </c>
      <c r="C164" s="3" t="s">
        <v>171</v>
      </c>
      <c r="D164" s="3" t="s">
        <v>12</v>
      </c>
      <c r="E164" s="12">
        <v>28</v>
      </c>
      <c r="F164" s="15"/>
      <c r="G164" s="16"/>
      <c r="H164" s="16"/>
    </row>
    <row r="165" spans="1:8" x14ac:dyDescent="0.45">
      <c r="A165" s="3">
        <v>159</v>
      </c>
      <c r="B165" s="3" t="s">
        <v>179</v>
      </c>
      <c r="C165" s="3" t="s">
        <v>171</v>
      </c>
      <c r="D165" s="3" t="s">
        <v>12</v>
      </c>
      <c r="E165" s="12">
        <v>25</v>
      </c>
      <c r="F165" s="15"/>
      <c r="G165" s="16"/>
      <c r="H165" s="16"/>
    </row>
    <row r="166" spans="1:8" x14ac:dyDescent="0.45">
      <c r="A166" s="3">
        <v>160</v>
      </c>
      <c r="B166" s="3" t="s">
        <v>180</v>
      </c>
      <c r="C166" s="3" t="s">
        <v>171</v>
      </c>
      <c r="D166" s="3" t="s">
        <v>54</v>
      </c>
      <c r="E166" s="12">
        <v>20</v>
      </c>
      <c r="F166" s="15"/>
      <c r="G166" s="16"/>
      <c r="H166" s="16"/>
    </row>
    <row r="167" spans="1:8" x14ac:dyDescent="0.45">
      <c r="A167" s="3">
        <v>161</v>
      </c>
      <c r="B167" s="3" t="s">
        <v>181</v>
      </c>
      <c r="C167" s="3" t="s">
        <v>171</v>
      </c>
      <c r="D167" s="3" t="s">
        <v>81</v>
      </c>
      <c r="E167" s="12">
        <v>20</v>
      </c>
      <c r="F167" s="15"/>
      <c r="G167" s="16"/>
      <c r="H167" s="16"/>
    </row>
    <row r="168" spans="1:8" x14ac:dyDescent="0.45">
      <c r="A168" s="3">
        <v>162</v>
      </c>
      <c r="B168" s="3" t="s">
        <v>170</v>
      </c>
      <c r="C168" s="3" t="s">
        <v>171</v>
      </c>
      <c r="D168" s="3" t="s">
        <v>12</v>
      </c>
      <c r="E168" s="12">
        <v>20</v>
      </c>
      <c r="F168" s="15"/>
      <c r="G168" s="16"/>
      <c r="H168" s="16"/>
    </row>
    <row r="169" spans="1:8" x14ac:dyDescent="0.45">
      <c r="A169" s="3">
        <v>163</v>
      </c>
      <c r="B169" s="3" t="s">
        <v>182</v>
      </c>
      <c r="C169" s="3" t="s">
        <v>171</v>
      </c>
      <c r="D169" s="3" t="s">
        <v>54</v>
      </c>
      <c r="E169" s="12">
        <v>20</v>
      </c>
      <c r="F169" s="15"/>
      <c r="G169" s="16"/>
      <c r="H169" s="16"/>
    </row>
    <row r="170" spans="1:8" x14ac:dyDescent="0.45">
      <c r="A170" s="3">
        <v>164</v>
      </c>
      <c r="B170" s="3" t="s">
        <v>183</v>
      </c>
      <c r="C170" s="3" t="s">
        <v>171</v>
      </c>
      <c r="D170" s="3" t="s">
        <v>81</v>
      </c>
      <c r="E170" s="12">
        <v>16</v>
      </c>
      <c r="F170" s="15"/>
      <c r="G170" s="16"/>
      <c r="H170" s="16"/>
    </row>
    <row r="171" spans="1:8" x14ac:dyDescent="0.45">
      <c r="A171" s="3">
        <v>165</v>
      </c>
      <c r="B171" s="3" t="s">
        <v>184</v>
      </c>
      <c r="C171" s="3" t="s">
        <v>171</v>
      </c>
      <c r="D171" s="3" t="s">
        <v>12</v>
      </c>
      <c r="E171" s="12">
        <v>15</v>
      </c>
      <c r="F171" s="15"/>
      <c r="G171" s="16"/>
      <c r="H171" s="16"/>
    </row>
    <row r="172" spans="1:8" x14ac:dyDescent="0.45">
      <c r="A172" s="3">
        <v>166</v>
      </c>
      <c r="B172" s="3" t="s">
        <v>185</v>
      </c>
      <c r="C172" s="3" t="s">
        <v>171</v>
      </c>
      <c r="D172" s="3" t="s">
        <v>12</v>
      </c>
      <c r="E172" s="12">
        <v>12</v>
      </c>
      <c r="F172" s="15"/>
      <c r="G172" s="16"/>
      <c r="H172" s="16"/>
    </row>
    <row r="173" spans="1:8" x14ac:dyDescent="0.45">
      <c r="A173" s="3">
        <v>167</v>
      </c>
      <c r="B173" s="3" t="s">
        <v>186</v>
      </c>
      <c r="C173" s="3" t="s">
        <v>171</v>
      </c>
      <c r="D173" s="3" t="s">
        <v>81</v>
      </c>
      <c r="E173" s="12">
        <v>9</v>
      </c>
      <c r="F173" s="15"/>
      <c r="G173" s="16"/>
      <c r="H173" s="16"/>
    </row>
    <row r="174" spans="1:8" x14ac:dyDescent="0.45">
      <c r="A174" s="3">
        <v>168</v>
      </c>
      <c r="B174" s="3" t="s">
        <v>187</v>
      </c>
      <c r="C174" s="3" t="s">
        <v>171</v>
      </c>
      <c r="D174" s="3" t="s">
        <v>54</v>
      </c>
      <c r="E174" s="12">
        <v>8</v>
      </c>
      <c r="F174" s="15"/>
      <c r="G174" s="16"/>
      <c r="H174" s="16"/>
    </row>
    <row r="175" spans="1:8" x14ac:dyDescent="0.45">
      <c r="A175" s="3">
        <v>169</v>
      </c>
      <c r="B175" s="3" t="s">
        <v>188</v>
      </c>
      <c r="C175" s="3" t="s">
        <v>171</v>
      </c>
      <c r="D175" s="3" t="s">
        <v>54</v>
      </c>
      <c r="E175" s="12">
        <v>8</v>
      </c>
      <c r="F175" s="15"/>
      <c r="G175" s="16"/>
      <c r="H175" s="16"/>
    </row>
    <row r="176" spans="1:8" x14ac:dyDescent="0.45">
      <c r="A176" s="3">
        <v>170</v>
      </c>
      <c r="B176" s="3" t="s">
        <v>189</v>
      </c>
      <c r="C176" s="3" t="s">
        <v>171</v>
      </c>
      <c r="D176" s="3" t="s">
        <v>12</v>
      </c>
      <c r="E176" s="12">
        <v>8</v>
      </c>
      <c r="F176" s="15"/>
      <c r="G176" s="16"/>
      <c r="H176" s="16"/>
    </row>
    <row r="177" spans="1:8" x14ac:dyDescent="0.45">
      <c r="A177" s="3">
        <v>171</v>
      </c>
      <c r="B177" s="3" t="s">
        <v>190</v>
      </c>
      <c r="C177" s="3" t="s">
        <v>171</v>
      </c>
      <c r="D177" s="3" t="s">
        <v>81</v>
      </c>
      <c r="E177" s="12">
        <v>8</v>
      </c>
      <c r="F177" s="15"/>
      <c r="G177" s="16"/>
      <c r="H177" s="16"/>
    </row>
    <row r="178" spans="1:8" x14ac:dyDescent="0.45">
      <c r="A178" s="3">
        <v>172</v>
      </c>
      <c r="B178" s="3" t="s">
        <v>191</v>
      </c>
      <c r="C178" s="3" t="s">
        <v>171</v>
      </c>
      <c r="D178" s="3" t="s">
        <v>54</v>
      </c>
      <c r="E178" s="12">
        <v>8</v>
      </c>
      <c r="F178" s="15"/>
      <c r="G178" s="16"/>
      <c r="H178" s="16"/>
    </row>
    <row r="179" spans="1:8" x14ac:dyDescent="0.45">
      <c r="A179" s="3">
        <v>173</v>
      </c>
      <c r="B179" s="3" t="s">
        <v>177</v>
      </c>
      <c r="C179" s="3" t="s">
        <v>171</v>
      </c>
      <c r="D179" s="3" t="s">
        <v>54</v>
      </c>
      <c r="E179" s="12">
        <v>8</v>
      </c>
      <c r="F179" s="15"/>
      <c r="G179" s="16"/>
      <c r="H179" s="16"/>
    </row>
    <row r="180" spans="1:8" x14ac:dyDescent="0.45">
      <c r="A180" s="3">
        <v>174</v>
      </c>
      <c r="B180" s="3" t="s">
        <v>192</v>
      </c>
      <c r="C180" s="3" t="s">
        <v>171</v>
      </c>
      <c r="D180" s="3" t="s">
        <v>81</v>
      </c>
      <c r="E180" s="12">
        <v>8</v>
      </c>
      <c r="F180" s="15"/>
      <c r="G180" s="16"/>
      <c r="H180" s="16"/>
    </row>
    <row r="181" spans="1:8" x14ac:dyDescent="0.45">
      <c r="A181" s="3">
        <v>175</v>
      </c>
      <c r="B181" s="3" t="s">
        <v>193</v>
      </c>
      <c r="C181" s="3" t="s">
        <v>171</v>
      </c>
      <c r="D181" s="3" t="s">
        <v>54</v>
      </c>
      <c r="E181" s="12">
        <v>7</v>
      </c>
      <c r="F181" s="15"/>
      <c r="G181" s="16"/>
      <c r="H181" s="16"/>
    </row>
    <row r="182" spans="1:8" x14ac:dyDescent="0.45">
      <c r="A182" s="3">
        <v>176</v>
      </c>
      <c r="B182" s="3" t="s">
        <v>194</v>
      </c>
      <c r="C182" s="3" t="s">
        <v>171</v>
      </c>
      <c r="D182" s="3" t="s">
        <v>54</v>
      </c>
      <c r="E182" s="12">
        <v>7</v>
      </c>
      <c r="F182" s="15"/>
      <c r="G182" s="16"/>
      <c r="H182" s="16"/>
    </row>
    <row r="183" spans="1:8" x14ac:dyDescent="0.45">
      <c r="A183" s="3">
        <v>177</v>
      </c>
      <c r="B183" s="3" t="s">
        <v>195</v>
      </c>
      <c r="C183" s="3" t="s">
        <v>171</v>
      </c>
      <c r="D183" s="3" t="s">
        <v>81</v>
      </c>
      <c r="E183" s="12">
        <v>7</v>
      </c>
      <c r="F183" s="15"/>
      <c r="G183" s="16"/>
      <c r="H183" s="16"/>
    </row>
    <row r="184" spans="1:8" x14ac:dyDescent="0.45">
      <c r="A184" s="3">
        <v>178</v>
      </c>
      <c r="B184" s="3" t="s">
        <v>196</v>
      </c>
      <c r="C184" s="3" t="s">
        <v>171</v>
      </c>
      <c r="D184" s="3" t="s">
        <v>54</v>
      </c>
      <c r="E184" s="12">
        <v>6</v>
      </c>
      <c r="F184" s="15"/>
      <c r="G184" s="16"/>
      <c r="H184" s="16"/>
    </row>
    <row r="185" spans="1:8" x14ac:dyDescent="0.45">
      <c r="A185" s="3">
        <v>179</v>
      </c>
      <c r="B185" s="3" t="s">
        <v>197</v>
      </c>
      <c r="C185" s="3" t="s">
        <v>171</v>
      </c>
      <c r="D185" s="3" t="s">
        <v>54</v>
      </c>
      <c r="E185" s="12">
        <v>6</v>
      </c>
      <c r="F185" s="15"/>
      <c r="G185" s="16"/>
      <c r="H185" s="16"/>
    </row>
    <row r="186" spans="1:8" x14ac:dyDescent="0.45">
      <c r="A186" s="3">
        <v>180</v>
      </c>
      <c r="B186" s="3" t="s">
        <v>198</v>
      </c>
      <c r="C186" s="3" t="s">
        <v>171</v>
      </c>
      <c r="D186" s="3" t="s">
        <v>54</v>
      </c>
      <c r="E186" s="12">
        <v>4</v>
      </c>
      <c r="F186" s="15"/>
      <c r="G186" s="16"/>
      <c r="H186" s="16"/>
    </row>
    <row r="187" spans="1:8" x14ac:dyDescent="0.45">
      <c r="A187" s="3">
        <v>181</v>
      </c>
      <c r="B187" s="3" t="s">
        <v>199</v>
      </c>
      <c r="C187" s="3" t="s">
        <v>200</v>
      </c>
      <c r="D187" s="3" t="s">
        <v>54</v>
      </c>
      <c r="E187" s="12">
        <v>84</v>
      </c>
      <c r="F187" s="15"/>
      <c r="G187" s="16"/>
      <c r="H187" s="16"/>
    </row>
    <row r="188" spans="1:8" x14ac:dyDescent="0.45">
      <c r="A188" s="3">
        <v>182</v>
      </c>
      <c r="B188" s="3" t="s">
        <v>201</v>
      </c>
      <c r="C188" s="3" t="s">
        <v>200</v>
      </c>
      <c r="D188" s="3" t="s">
        <v>54</v>
      </c>
      <c r="E188" s="12">
        <v>57</v>
      </c>
      <c r="F188" s="15"/>
      <c r="G188" s="16"/>
      <c r="H188" s="16"/>
    </row>
    <row r="189" spans="1:8" x14ac:dyDescent="0.45">
      <c r="A189" s="3">
        <v>183</v>
      </c>
      <c r="B189" s="3" t="s">
        <v>202</v>
      </c>
      <c r="C189" s="3" t="s">
        <v>200</v>
      </c>
      <c r="D189" s="3" t="s">
        <v>54</v>
      </c>
      <c r="E189" s="12">
        <v>52</v>
      </c>
      <c r="F189" s="15"/>
      <c r="G189" s="16"/>
      <c r="H189" s="16"/>
    </row>
    <row r="190" spans="1:8" x14ac:dyDescent="0.45">
      <c r="A190" s="3">
        <v>184</v>
      </c>
      <c r="B190" s="3" t="s">
        <v>203</v>
      </c>
      <c r="C190" s="3" t="s">
        <v>200</v>
      </c>
      <c r="D190" s="3" t="s">
        <v>54</v>
      </c>
      <c r="E190" s="12">
        <v>32</v>
      </c>
      <c r="F190" s="15"/>
      <c r="G190" s="16"/>
      <c r="H190" s="16"/>
    </row>
    <row r="191" spans="1:8" x14ac:dyDescent="0.45">
      <c r="A191" s="3">
        <v>185</v>
      </c>
      <c r="B191" s="3" t="s">
        <v>204</v>
      </c>
      <c r="C191" s="3" t="s">
        <v>200</v>
      </c>
      <c r="D191" s="3" t="s">
        <v>12</v>
      </c>
      <c r="E191" s="12">
        <v>28</v>
      </c>
      <c r="F191" s="15"/>
      <c r="G191" s="16"/>
      <c r="H191" s="16"/>
    </row>
    <row r="192" spans="1:8" x14ac:dyDescent="0.45">
      <c r="A192" s="3">
        <v>186</v>
      </c>
      <c r="B192" s="3" t="s">
        <v>205</v>
      </c>
      <c r="C192" s="3" t="s">
        <v>200</v>
      </c>
      <c r="D192" s="3" t="s">
        <v>54</v>
      </c>
      <c r="E192" s="12">
        <v>22</v>
      </c>
      <c r="F192" s="15"/>
      <c r="G192" s="16"/>
      <c r="H192" s="16"/>
    </row>
    <row r="193" spans="1:8" x14ac:dyDescent="0.45">
      <c r="A193" s="3">
        <v>187</v>
      </c>
      <c r="B193" s="3" t="s">
        <v>206</v>
      </c>
      <c r="C193" s="3" t="s">
        <v>200</v>
      </c>
      <c r="D193" s="3" t="s">
        <v>54</v>
      </c>
      <c r="E193" s="12">
        <v>22</v>
      </c>
      <c r="F193" s="15"/>
      <c r="G193" s="16"/>
      <c r="H193" s="16"/>
    </row>
    <row r="194" spans="1:8" x14ac:dyDescent="0.45">
      <c r="A194" s="3">
        <v>188</v>
      </c>
      <c r="B194" s="3" t="s">
        <v>207</v>
      </c>
      <c r="C194" s="3" t="s">
        <v>200</v>
      </c>
      <c r="D194" s="3" t="s">
        <v>54</v>
      </c>
      <c r="E194" s="12">
        <v>13</v>
      </c>
      <c r="F194" s="15"/>
      <c r="G194" s="16"/>
      <c r="H194" s="16"/>
    </row>
    <row r="195" spans="1:8" x14ac:dyDescent="0.45">
      <c r="A195" s="3">
        <v>189</v>
      </c>
      <c r="B195" s="3" t="s">
        <v>208</v>
      </c>
      <c r="C195" s="3" t="s">
        <v>200</v>
      </c>
      <c r="D195" s="3" t="s">
        <v>54</v>
      </c>
      <c r="E195" s="12">
        <v>12</v>
      </c>
      <c r="F195" s="15"/>
      <c r="G195" s="16"/>
      <c r="H195" s="16"/>
    </row>
    <row r="196" spans="1:8" x14ac:dyDescent="0.45">
      <c r="A196" s="3">
        <v>190</v>
      </c>
      <c r="B196" s="3" t="s">
        <v>209</v>
      </c>
      <c r="C196" s="3" t="s">
        <v>200</v>
      </c>
      <c r="D196" s="3" t="s">
        <v>54</v>
      </c>
      <c r="E196" s="12">
        <v>10</v>
      </c>
      <c r="F196" s="15"/>
      <c r="G196" s="16"/>
      <c r="H196" s="16"/>
    </row>
    <row r="197" spans="1:8" x14ac:dyDescent="0.45">
      <c r="A197" s="3">
        <v>191</v>
      </c>
      <c r="B197" s="3" t="s">
        <v>207</v>
      </c>
      <c r="C197" s="3" t="s">
        <v>200</v>
      </c>
      <c r="D197" s="3" t="s">
        <v>54</v>
      </c>
      <c r="E197" s="12">
        <v>9</v>
      </c>
      <c r="F197" s="15"/>
      <c r="G197" s="16"/>
      <c r="H197" s="16"/>
    </row>
    <row r="198" spans="1:8" x14ac:dyDescent="0.45">
      <c r="A198" s="3">
        <v>192</v>
      </c>
      <c r="B198" s="3" t="s">
        <v>210</v>
      </c>
      <c r="C198" s="3" t="s">
        <v>200</v>
      </c>
      <c r="D198" s="3" t="s">
        <v>54</v>
      </c>
      <c r="E198" s="12">
        <v>8</v>
      </c>
      <c r="F198" s="15"/>
      <c r="G198" s="16"/>
      <c r="H198" s="16"/>
    </row>
    <row r="199" spans="1:8" x14ac:dyDescent="0.45">
      <c r="A199" s="3">
        <v>193</v>
      </c>
      <c r="B199" s="3" t="s">
        <v>211</v>
      </c>
      <c r="C199" s="3" t="s">
        <v>200</v>
      </c>
      <c r="D199" s="3" t="s">
        <v>54</v>
      </c>
      <c r="E199" s="12">
        <v>7</v>
      </c>
      <c r="F199" s="15"/>
      <c r="G199" s="16"/>
      <c r="H199" s="16"/>
    </row>
    <row r="200" spans="1:8" x14ac:dyDescent="0.45">
      <c r="A200" s="3">
        <v>194</v>
      </c>
      <c r="B200" s="3" t="s">
        <v>212</v>
      </c>
      <c r="C200" s="3" t="s">
        <v>200</v>
      </c>
      <c r="D200" s="3" t="s">
        <v>213</v>
      </c>
      <c r="E200" s="12">
        <v>7</v>
      </c>
      <c r="F200" s="15"/>
      <c r="G200" s="16"/>
      <c r="H200" s="16"/>
    </row>
    <row r="201" spans="1:8" x14ac:dyDescent="0.45">
      <c r="A201" s="3">
        <v>195</v>
      </c>
      <c r="B201" s="3" t="s">
        <v>214</v>
      </c>
      <c r="C201" s="3" t="s">
        <v>200</v>
      </c>
      <c r="D201" s="3" t="s">
        <v>54</v>
      </c>
      <c r="E201" s="12">
        <v>7</v>
      </c>
      <c r="F201" s="15"/>
      <c r="G201" s="16"/>
      <c r="H201" s="16"/>
    </row>
    <row r="202" spans="1:8" x14ac:dyDescent="0.45">
      <c r="A202" s="3">
        <v>196</v>
      </c>
      <c r="B202" s="3" t="s">
        <v>215</v>
      </c>
      <c r="C202" s="3" t="s">
        <v>200</v>
      </c>
      <c r="D202" s="3" t="s">
        <v>54</v>
      </c>
      <c r="E202" s="12">
        <v>6</v>
      </c>
      <c r="F202" s="15"/>
      <c r="G202" s="16"/>
      <c r="H202" s="16"/>
    </row>
    <row r="203" spans="1:8" x14ac:dyDescent="0.45">
      <c r="A203" s="3">
        <v>197</v>
      </c>
      <c r="B203" s="3" t="s">
        <v>216</v>
      </c>
      <c r="C203" s="3" t="s">
        <v>200</v>
      </c>
      <c r="D203" s="3" t="s">
        <v>54</v>
      </c>
      <c r="E203" s="12">
        <v>6</v>
      </c>
      <c r="F203" s="15"/>
      <c r="G203" s="16"/>
      <c r="H203" s="16"/>
    </row>
    <row r="204" spans="1:8" x14ac:dyDescent="0.45">
      <c r="A204" s="3">
        <v>198</v>
      </c>
      <c r="B204" s="3" t="s">
        <v>217</v>
      </c>
      <c r="C204" s="3" t="s">
        <v>200</v>
      </c>
      <c r="D204" s="3" t="s">
        <v>54</v>
      </c>
      <c r="E204" s="12">
        <v>6</v>
      </c>
      <c r="F204" s="15"/>
      <c r="G204" s="16"/>
      <c r="H204" s="16"/>
    </row>
    <row r="205" spans="1:8" x14ac:dyDescent="0.45">
      <c r="A205" s="3">
        <v>199</v>
      </c>
      <c r="B205" s="3" t="s">
        <v>218</v>
      </c>
      <c r="C205" s="3" t="s">
        <v>200</v>
      </c>
      <c r="D205" s="3" t="s">
        <v>54</v>
      </c>
      <c r="E205" s="12">
        <v>6</v>
      </c>
      <c r="F205" s="15"/>
      <c r="G205" s="16"/>
      <c r="H205" s="16"/>
    </row>
    <row r="206" spans="1:8" x14ac:dyDescent="0.45">
      <c r="A206" s="3">
        <v>200</v>
      </c>
      <c r="B206" s="3" t="s">
        <v>219</v>
      </c>
      <c r="C206" s="3" t="s">
        <v>200</v>
      </c>
      <c r="D206" s="3" t="s">
        <v>54</v>
      </c>
      <c r="E206" s="12">
        <v>6</v>
      </c>
      <c r="F206" s="15"/>
      <c r="G206" s="16"/>
      <c r="H206" s="16"/>
    </row>
    <row r="207" spans="1:8" x14ac:dyDescent="0.45">
      <c r="A207" s="3">
        <v>201</v>
      </c>
      <c r="B207" s="3" t="s">
        <v>220</v>
      </c>
      <c r="C207" s="3" t="s">
        <v>200</v>
      </c>
      <c r="D207" s="3" t="s">
        <v>54</v>
      </c>
      <c r="E207" s="12">
        <v>3</v>
      </c>
      <c r="F207" s="15"/>
      <c r="G207" s="16"/>
      <c r="H207" s="16"/>
    </row>
    <row r="208" spans="1:8" x14ac:dyDescent="0.45">
      <c r="A208" s="3">
        <v>202</v>
      </c>
      <c r="B208" s="3" t="s">
        <v>221</v>
      </c>
      <c r="C208" s="3" t="s">
        <v>200</v>
      </c>
      <c r="D208" s="3" t="s">
        <v>54</v>
      </c>
      <c r="E208" s="12">
        <v>3</v>
      </c>
      <c r="F208" s="15"/>
      <c r="G208" s="16"/>
      <c r="H208" s="16"/>
    </row>
    <row r="209" spans="1:8" x14ac:dyDescent="0.45">
      <c r="A209" s="3">
        <v>203</v>
      </c>
      <c r="B209" s="3" t="s">
        <v>222</v>
      </c>
      <c r="C209" s="3" t="s">
        <v>200</v>
      </c>
      <c r="D209" s="3" t="s">
        <v>54</v>
      </c>
      <c r="E209" s="12">
        <v>3</v>
      </c>
      <c r="F209" s="15"/>
      <c r="G209" s="16"/>
      <c r="H209" s="16"/>
    </row>
    <row r="210" spans="1:8" x14ac:dyDescent="0.45">
      <c r="A210" s="3">
        <v>204</v>
      </c>
      <c r="B210" s="3" t="s">
        <v>223</v>
      </c>
      <c r="C210" s="3" t="s">
        <v>200</v>
      </c>
      <c r="D210" s="3" t="s">
        <v>54</v>
      </c>
      <c r="E210" s="12">
        <v>3</v>
      </c>
      <c r="F210" s="15"/>
      <c r="G210" s="16"/>
      <c r="H210" s="16"/>
    </row>
    <row r="211" spans="1:8" x14ac:dyDescent="0.45">
      <c r="A211" s="3">
        <v>205</v>
      </c>
      <c r="B211" s="3" t="s">
        <v>224</v>
      </c>
      <c r="C211" s="3" t="s">
        <v>200</v>
      </c>
      <c r="D211" s="3" t="s">
        <v>213</v>
      </c>
      <c r="E211" s="12">
        <v>3</v>
      </c>
      <c r="F211" s="15"/>
      <c r="G211" s="16"/>
      <c r="H211" s="16"/>
    </row>
    <row r="212" spans="1:8" x14ac:dyDescent="0.45">
      <c r="A212" s="3">
        <v>206</v>
      </c>
      <c r="B212" s="3" t="s">
        <v>225</v>
      </c>
      <c r="C212" s="3" t="s">
        <v>200</v>
      </c>
      <c r="D212" s="3" t="s">
        <v>54</v>
      </c>
      <c r="E212" s="12">
        <v>2</v>
      </c>
      <c r="F212" s="15"/>
      <c r="G212" s="16"/>
      <c r="H212" s="16"/>
    </row>
    <row r="213" spans="1:8" x14ac:dyDescent="0.45">
      <c r="A213" s="3">
        <v>207</v>
      </c>
      <c r="B213" s="3" t="s">
        <v>226</v>
      </c>
      <c r="C213" s="3" t="s">
        <v>200</v>
      </c>
      <c r="D213" s="3" t="s">
        <v>54</v>
      </c>
      <c r="E213" s="12">
        <v>1</v>
      </c>
      <c r="F213" s="15"/>
      <c r="G213" s="16"/>
      <c r="H213" s="16"/>
    </row>
    <row r="214" spans="1:8" x14ac:dyDescent="0.45">
      <c r="A214" s="3">
        <v>208</v>
      </c>
      <c r="B214" s="3" t="s">
        <v>227</v>
      </c>
      <c r="C214" s="3" t="s">
        <v>200</v>
      </c>
      <c r="D214" s="3" t="s">
        <v>54</v>
      </c>
      <c r="E214" s="12">
        <v>1</v>
      </c>
      <c r="F214" s="15"/>
      <c r="G214" s="16"/>
      <c r="H214" s="16"/>
    </row>
    <row r="215" spans="1:8" x14ac:dyDescent="0.45">
      <c r="A215" s="3">
        <v>209</v>
      </c>
      <c r="B215" s="3" t="s">
        <v>228</v>
      </c>
      <c r="C215" s="3" t="s">
        <v>200</v>
      </c>
      <c r="D215" s="3" t="s">
        <v>54</v>
      </c>
      <c r="E215" s="12">
        <v>1</v>
      </c>
      <c r="F215" s="15"/>
      <c r="G215" s="16"/>
      <c r="H215" s="16"/>
    </row>
    <row r="216" spans="1:8" x14ac:dyDescent="0.45">
      <c r="A216" s="3">
        <v>210</v>
      </c>
      <c r="B216" s="3" t="s">
        <v>229</v>
      </c>
      <c r="C216" s="3" t="s">
        <v>200</v>
      </c>
      <c r="D216" s="3" t="s">
        <v>213</v>
      </c>
      <c r="E216" s="12">
        <v>1</v>
      </c>
      <c r="F216" s="15"/>
      <c r="G216" s="16"/>
      <c r="H216" s="16"/>
    </row>
    <row r="217" spans="1:8" x14ac:dyDescent="0.45">
      <c r="A217" s="3">
        <v>211</v>
      </c>
      <c r="B217" s="3" t="s">
        <v>230</v>
      </c>
      <c r="C217" s="3" t="s">
        <v>231</v>
      </c>
      <c r="D217" s="3" t="s">
        <v>54</v>
      </c>
      <c r="E217" s="12">
        <v>58</v>
      </c>
      <c r="F217" s="15"/>
      <c r="G217" s="16"/>
      <c r="H217" s="16"/>
    </row>
    <row r="218" spans="1:8" x14ac:dyDescent="0.45">
      <c r="A218" s="3">
        <v>212</v>
      </c>
      <c r="B218" s="3" t="s">
        <v>232</v>
      </c>
      <c r="C218" s="3" t="s">
        <v>231</v>
      </c>
      <c r="D218" s="3" t="s">
        <v>12</v>
      </c>
      <c r="E218" s="12">
        <v>21</v>
      </c>
      <c r="F218" s="15"/>
      <c r="G218" s="16"/>
      <c r="H218" s="16"/>
    </row>
    <row r="219" spans="1:8" x14ac:dyDescent="0.45">
      <c r="A219" s="3">
        <v>213</v>
      </c>
      <c r="B219" s="3" t="s">
        <v>233</v>
      </c>
      <c r="C219" s="3" t="s">
        <v>231</v>
      </c>
      <c r="D219" s="3" t="s">
        <v>54</v>
      </c>
      <c r="E219" s="12">
        <v>19</v>
      </c>
      <c r="F219" s="15"/>
      <c r="G219" s="16"/>
      <c r="H219" s="16"/>
    </row>
    <row r="220" spans="1:8" x14ac:dyDescent="0.45">
      <c r="A220" s="3">
        <v>214</v>
      </c>
      <c r="B220" s="3" t="s">
        <v>234</v>
      </c>
      <c r="C220" s="3" t="s">
        <v>231</v>
      </c>
      <c r="D220" s="3" t="s">
        <v>54</v>
      </c>
      <c r="E220" s="12">
        <v>13</v>
      </c>
      <c r="F220" s="15"/>
      <c r="G220" s="16"/>
      <c r="H220" s="16"/>
    </row>
    <row r="221" spans="1:8" x14ac:dyDescent="0.45">
      <c r="A221" s="3">
        <v>215</v>
      </c>
      <c r="B221" s="3" t="s">
        <v>235</v>
      </c>
      <c r="C221" s="3" t="s">
        <v>231</v>
      </c>
      <c r="D221" s="3" t="s">
        <v>12</v>
      </c>
      <c r="E221" s="12">
        <v>10</v>
      </c>
      <c r="F221" s="15"/>
      <c r="G221" s="16"/>
      <c r="H221" s="16"/>
    </row>
    <row r="222" spans="1:8" x14ac:dyDescent="0.45">
      <c r="A222" s="3">
        <v>216</v>
      </c>
      <c r="B222" s="3" t="s">
        <v>236</v>
      </c>
      <c r="C222" s="3" t="s">
        <v>231</v>
      </c>
      <c r="D222" s="3" t="s">
        <v>12</v>
      </c>
      <c r="E222" s="12">
        <v>8</v>
      </c>
      <c r="F222" s="15"/>
      <c r="G222" s="16"/>
      <c r="H222" s="16"/>
    </row>
    <row r="223" spans="1:8" x14ac:dyDescent="0.45">
      <c r="A223" s="3">
        <v>217</v>
      </c>
      <c r="B223" s="3" t="s">
        <v>237</v>
      </c>
      <c r="C223" s="3" t="s">
        <v>231</v>
      </c>
      <c r="D223" s="3" t="s">
        <v>54</v>
      </c>
      <c r="E223" s="12">
        <v>8</v>
      </c>
      <c r="F223" s="15"/>
      <c r="G223" s="16"/>
      <c r="H223" s="16"/>
    </row>
    <row r="224" spans="1:8" ht="28.5" x14ac:dyDescent="0.45">
      <c r="A224" s="3">
        <v>218</v>
      </c>
      <c r="B224" s="3" t="s">
        <v>238</v>
      </c>
      <c r="C224" s="3" t="s">
        <v>231</v>
      </c>
      <c r="D224" s="3" t="s">
        <v>54</v>
      </c>
      <c r="E224" s="12">
        <v>7</v>
      </c>
      <c r="F224" s="15"/>
      <c r="G224" s="16"/>
      <c r="H224" s="16"/>
    </row>
    <row r="225" spans="1:8" x14ac:dyDescent="0.45">
      <c r="A225" s="3">
        <v>219</v>
      </c>
      <c r="B225" s="3" t="s">
        <v>239</v>
      </c>
      <c r="C225" s="3" t="s">
        <v>231</v>
      </c>
      <c r="D225" s="3" t="s">
        <v>54</v>
      </c>
      <c r="E225" s="12">
        <v>7</v>
      </c>
      <c r="F225" s="15"/>
      <c r="G225" s="16"/>
      <c r="H225" s="16"/>
    </row>
    <row r="226" spans="1:8" x14ac:dyDescent="0.45">
      <c r="A226" s="3">
        <v>220</v>
      </c>
      <c r="B226" s="3" t="s">
        <v>240</v>
      </c>
      <c r="C226" s="3" t="s">
        <v>231</v>
      </c>
      <c r="D226" s="3" t="s">
        <v>12</v>
      </c>
      <c r="E226" s="12">
        <v>7</v>
      </c>
      <c r="F226" s="15"/>
      <c r="G226" s="16"/>
      <c r="H226" s="16"/>
    </row>
    <row r="227" spans="1:8" x14ac:dyDescent="0.45">
      <c r="A227" s="3">
        <v>221</v>
      </c>
      <c r="B227" s="3" t="s">
        <v>241</v>
      </c>
      <c r="C227" s="3" t="s">
        <v>231</v>
      </c>
      <c r="D227" s="3" t="s">
        <v>12</v>
      </c>
      <c r="E227" s="12">
        <v>7</v>
      </c>
      <c r="F227" s="15"/>
      <c r="G227" s="16"/>
      <c r="H227" s="16"/>
    </row>
    <row r="228" spans="1:8" x14ac:dyDescent="0.45">
      <c r="A228" s="3">
        <v>222</v>
      </c>
      <c r="B228" s="3" t="s">
        <v>242</v>
      </c>
      <c r="C228" s="3" t="s">
        <v>231</v>
      </c>
      <c r="D228" s="3" t="s">
        <v>54</v>
      </c>
      <c r="E228" s="12">
        <v>6</v>
      </c>
      <c r="F228" s="15"/>
      <c r="G228" s="16"/>
      <c r="H228" s="16"/>
    </row>
    <row r="229" spans="1:8" x14ac:dyDescent="0.45">
      <c r="A229" s="3">
        <v>223</v>
      </c>
      <c r="B229" s="3" t="s">
        <v>243</v>
      </c>
      <c r="C229" s="3" t="s">
        <v>231</v>
      </c>
      <c r="D229" s="3" t="s">
        <v>54</v>
      </c>
      <c r="E229" s="12">
        <v>4</v>
      </c>
      <c r="F229" s="15"/>
      <c r="G229" s="16"/>
      <c r="H229" s="16"/>
    </row>
    <row r="230" spans="1:8" x14ac:dyDescent="0.45">
      <c r="A230" s="3">
        <v>224</v>
      </c>
      <c r="B230" s="3" t="s">
        <v>244</v>
      </c>
      <c r="C230" s="3" t="s">
        <v>231</v>
      </c>
      <c r="D230" s="3" t="s">
        <v>81</v>
      </c>
      <c r="E230" s="12">
        <v>4</v>
      </c>
      <c r="F230" s="15"/>
      <c r="G230" s="16"/>
      <c r="H230" s="16"/>
    </row>
    <row r="231" spans="1:8" x14ac:dyDescent="0.45">
      <c r="A231" s="3">
        <v>225</v>
      </c>
      <c r="B231" s="3" t="s">
        <v>245</v>
      </c>
      <c r="C231" s="3" t="s">
        <v>231</v>
      </c>
      <c r="D231" s="3" t="s">
        <v>81</v>
      </c>
      <c r="E231" s="12">
        <v>4</v>
      </c>
      <c r="F231" s="15"/>
      <c r="G231" s="16"/>
      <c r="H231" s="16"/>
    </row>
    <row r="232" spans="1:8" x14ac:dyDescent="0.45">
      <c r="A232" s="3">
        <v>226</v>
      </c>
      <c r="B232" s="3" t="s">
        <v>246</v>
      </c>
      <c r="C232" s="3" t="s">
        <v>231</v>
      </c>
      <c r="D232" s="3" t="s">
        <v>12</v>
      </c>
      <c r="E232" s="12">
        <v>3</v>
      </c>
      <c r="F232" s="15"/>
      <c r="G232" s="16"/>
      <c r="H232" s="16"/>
    </row>
    <row r="233" spans="1:8" x14ac:dyDescent="0.45">
      <c r="A233" s="3">
        <v>227</v>
      </c>
      <c r="B233" s="3" t="s">
        <v>247</v>
      </c>
      <c r="C233" s="3" t="s">
        <v>231</v>
      </c>
      <c r="D233" s="3" t="s">
        <v>12</v>
      </c>
      <c r="E233" s="12">
        <v>3</v>
      </c>
      <c r="F233" s="15"/>
      <c r="G233" s="16"/>
      <c r="H233" s="16"/>
    </row>
    <row r="234" spans="1:8" x14ac:dyDescent="0.45">
      <c r="A234" s="3">
        <v>228</v>
      </c>
      <c r="B234" s="3" t="s">
        <v>248</v>
      </c>
      <c r="C234" s="3" t="s">
        <v>231</v>
      </c>
      <c r="D234" s="3" t="s">
        <v>12</v>
      </c>
      <c r="E234" s="12">
        <v>3</v>
      </c>
      <c r="F234" s="15"/>
      <c r="G234" s="16"/>
      <c r="H234" s="16"/>
    </row>
    <row r="235" spans="1:8" x14ac:dyDescent="0.45">
      <c r="A235" s="3">
        <v>229</v>
      </c>
      <c r="B235" s="3" t="s">
        <v>249</v>
      </c>
      <c r="C235" s="3" t="s">
        <v>231</v>
      </c>
      <c r="D235" s="3" t="s">
        <v>12</v>
      </c>
      <c r="E235" s="12">
        <v>3</v>
      </c>
      <c r="F235" s="15"/>
      <c r="G235" s="16"/>
      <c r="H235" s="16"/>
    </row>
    <row r="236" spans="1:8" x14ac:dyDescent="0.45">
      <c r="A236" s="3">
        <v>230</v>
      </c>
      <c r="B236" s="3" t="s">
        <v>250</v>
      </c>
      <c r="C236" s="3" t="s">
        <v>231</v>
      </c>
      <c r="D236" s="3" t="s">
        <v>12</v>
      </c>
      <c r="E236" s="12">
        <v>3</v>
      </c>
      <c r="F236" s="15"/>
      <c r="G236" s="16"/>
      <c r="H236" s="16"/>
    </row>
    <row r="237" spans="1:8" x14ac:dyDescent="0.45">
      <c r="A237" s="3">
        <v>231</v>
      </c>
      <c r="B237" s="3" t="s">
        <v>251</v>
      </c>
      <c r="C237" s="3" t="s">
        <v>231</v>
      </c>
      <c r="D237" s="3" t="s">
        <v>12</v>
      </c>
      <c r="E237" s="12">
        <v>3</v>
      </c>
      <c r="F237" s="15"/>
      <c r="G237" s="16"/>
      <c r="H237" s="16"/>
    </row>
    <row r="238" spans="1:8" x14ac:dyDescent="0.45">
      <c r="A238" s="3">
        <v>232</v>
      </c>
      <c r="B238" s="3" t="s">
        <v>252</v>
      </c>
      <c r="C238" s="3" t="s">
        <v>231</v>
      </c>
      <c r="D238" s="3" t="s">
        <v>12</v>
      </c>
      <c r="E238" s="12">
        <v>3</v>
      </c>
      <c r="F238" s="15"/>
      <c r="G238" s="16"/>
      <c r="H238" s="16"/>
    </row>
    <row r="239" spans="1:8" x14ac:dyDescent="0.45">
      <c r="A239" s="3">
        <v>233</v>
      </c>
      <c r="B239" s="3" t="s">
        <v>253</v>
      </c>
      <c r="C239" s="3" t="s">
        <v>231</v>
      </c>
      <c r="D239" s="3" t="s">
        <v>81</v>
      </c>
      <c r="E239" s="12">
        <v>3</v>
      </c>
      <c r="F239" s="15"/>
      <c r="G239" s="16"/>
      <c r="H239" s="16"/>
    </row>
    <row r="240" spans="1:8" x14ac:dyDescent="0.45">
      <c r="A240" s="3">
        <v>234</v>
      </c>
      <c r="B240" s="3" t="s">
        <v>254</v>
      </c>
      <c r="C240" s="3" t="s">
        <v>231</v>
      </c>
      <c r="D240" s="3" t="s">
        <v>54</v>
      </c>
      <c r="E240" s="12">
        <v>2</v>
      </c>
      <c r="F240" s="15"/>
      <c r="G240" s="16"/>
      <c r="H240" s="16"/>
    </row>
    <row r="241" spans="1:8" ht="28.5" x14ac:dyDescent="0.45">
      <c r="A241" s="3">
        <v>235</v>
      </c>
      <c r="B241" s="3" t="s">
        <v>255</v>
      </c>
      <c r="C241" s="3" t="s">
        <v>231</v>
      </c>
      <c r="D241" s="3" t="s">
        <v>54</v>
      </c>
      <c r="E241" s="12">
        <v>2</v>
      </c>
      <c r="F241" s="15"/>
      <c r="G241" s="16"/>
      <c r="H241" s="16"/>
    </row>
    <row r="242" spans="1:8" x14ac:dyDescent="0.45">
      <c r="A242" s="3">
        <v>236</v>
      </c>
      <c r="B242" s="3" t="s">
        <v>256</v>
      </c>
      <c r="C242" s="3" t="s">
        <v>231</v>
      </c>
      <c r="D242" s="3" t="s">
        <v>54</v>
      </c>
      <c r="E242" s="12">
        <v>2</v>
      </c>
      <c r="F242" s="15"/>
      <c r="G242" s="16"/>
      <c r="H242" s="16"/>
    </row>
    <row r="243" spans="1:8" ht="28.5" x14ac:dyDescent="0.45">
      <c r="A243" s="3">
        <v>237</v>
      </c>
      <c r="B243" s="3" t="s">
        <v>257</v>
      </c>
      <c r="C243" s="3" t="s">
        <v>231</v>
      </c>
      <c r="D243" s="3" t="s">
        <v>54</v>
      </c>
      <c r="E243" s="12">
        <v>2</v>
      </c>
      <c r="F243" s="15"/>
      <c r="G243" s="16"/>
      <c r="H243" s="16"/>
    </row>
    <row r="244" spans="1:8" x14ac:dyDescent="0.45">
      <c r="A244" s="3">
        <v>238</v>
      </c>
      <c r="B244" s="3" t="s">
        <v>258</v>
      </c>
      <c r="C244" s="3" t="s">
        <v>231</v>
      </c>
      <c r="D244" s="3" t="s">
        <v>12</v>
      </c>
      <c r="E244" s="12">
        <v>1</v>
      </c>
      <c r="F244" s="15"/>
      <c r="G244" s="16"/>
      <c r="H244" s="16"/>
    </row>
    <row r="245" spans="1:8" x14ac:dyDescent="0.45">
      <c r="A245" s="3">
        <v>239</v>
      </c>
      <c r="B245" s="3" t="s">
        <v>259</v>
      </c>
      <c r="C245" s="3" t="s">
        <v>231</v>
      </c>
      <c r="D245" s="3" t="s">
        <v>81</v>
      </c>
      <c r="E245" s="12">
        <v>1</v>
      </c>
      <c r="F245" s="15"/>
      <c r="G245" s="16"/>
      <c r="H245" s="16"/>
    </row>
    <row r="246" spans="1:8" x14ac:dyDescent="0.45">
      <c r="A246" s="3">
        <v>240</v>
      </c>
      <c r="B246" s="3" t="s">
        <v>260</v>
      </c>
      <c r="C246" s="3" t="s">
        <v>231</v>
      </c>
      <c r="D246" s="3" t="s">
        <v>12</v>
      </c>
      <c r="E246" s="12">
        <v>1</v>
      </c>
      <c r="F246" s="15"/>
      <c r="G246" s="16"/>
      <c r="H246" s="16"/>
    </row>
    <row r="247" spans="1:8" x14ac:dyDescent="0.45">
      <c r="A247" s="3">
        <v>241</v>
      </c>
      <c r="B247" s="3" t="s">
        <v>261</v>
      </c>
      <c r="C247" s="3" t="s">
        <v>262</v>
      </c>
      <c r="D247" s="3" t="s">
        <v>12</v>
      </c>
      <c r="E247" s="12">
        <v>40</v>
      </c>
      <c r="F247" s="15"/>
      <c r="G247" s="16"/>
      <c r="H247" s="16"/>
    </row>
    <row r="248" spans="1:8" x14ac:dyDescent="0.45">
      <c r="A248" s="3">
        <v>242</v>
      </c>
      <c r="B248" s="3" t="s">
        <v>263</v>
      </c>
      <c r="C248" s="3" t="s">
        <v>262</v>
      </c>
      <c r="D248" s="3" t="s">
        <v>12</v>
      </c>
      <c r="E248" s="12">
        <v>28</v>
      </c>
      <c r="F248" s="15"/>
      <c r="G248" s="16"/>
      <c r="H248" s="16"/>
    </row>
    <row r="249" spans="1:8" ht="42.75" x14ac:dyDescent="0.45">
      <c r="A249" s="3">
        <v>243</v>
      </c>
      <c r="B249" s="56" t="s">
        <v>264</v>
      </c>
      <c r="C249" s="3" t="s">
        <v>262</v>
      </c>
      <c r="D249" s="3" t="s">
        <v>54</v>
      </c>
      <c r="E249" s="12">
        <v>26</v>
      </c>
      <c r="F249" s="15"/>
      <c r="G249" s="16"/>
      <c r="H249" s="16"/>
    </row>
    <row r="250" spans="1:8" x14ac:dyDescent="0.45">
      <c r="A250" s="3">
        <v>244</v>
      </c>
      <c r="B250" s="3" t="s">
        <v>265</v>
      </c>
      <c r="C250" s="3" t="s">
        <v>262</v>
      </c>
      <c r="D250" s="3" t="s">
        <v>12</v>
      </c>
      <c r="E250" s="12">
        <v>24</v>
      </c>
      <c r="F250" s="15"/>
      <c r="G250" s="16"/>
      <c r="H250" s="16"/>
    </row>
    <row r="251" spans="1:8" x14ac:dyDescent="0.45">
      <c r="A251" s="3">
        <v>245</v>
      </c>
      <c r="B251" s="3" t="s">
        <v>266</v>
      </c>
      <c r="C251" s="3" t="s">
        <v>262</v>
      </c>
      <c r="D251" s="3" t="s">
        <v>12</v>
      </c>
      <c r="E251" s="12">
        <v>9</v>
      </c>
      <c r="F251" s="15"/>
      <c r="G251" s="16"/>
      <c r="H251" s="16"/>
    </row>
    <row r="252" spans="1:8" x14ac:dyDescent="0.45">
      <c r="A252" s="3">
        <v>246</v>
      </c>
      <c r="B252" s="3" t="s">
        <v>267</v>
      </c>
      <c r="C252" s="3" t="s">
        <v>262</v>
      </c>
      <c r="D252" s="3" t="s">
        <v>12</v>
      </c>
      <c r="E252" s="12">
        <v>9</v>
      </c>
      <c r="F252" s="15"/>
      <c r="G252" s="16"/>
      <c r="H252" s="16"/>
    </row>
    <row r="253" spans="1:8" x14ac:dyDescent="0.45">
      <c r="A253" s="3">
        <v>247</v>
      </c>
      <c r="B253" s="3" t="s">
        <v>268</v>
      </c>
      <c r="C253" s="3" t="s">
        <v>262</v>
      </c>
      <c r="D253" s="3" t="s">
        <v>12</v>
      </c>
      <c r="E253" s="12">
        <v>8</v>
      </c>
      <c r="F253" s="15"/>
      <c r="G253" s="16"/>
      <c r="H253" s="16"/>
    </row>
    <row r="254" spans="1:8" x14ac:dyDescent="0.45">
      <c r="A254" s="3">
        <v>248</v>
      </c>
      <c r="B254" s="3" t="s">
        <v>269</v>
      </c>
      <c r="C254" s="3" t="s">
        <v>262</v>
      </c>
      <c r="D254" s="3" t="s">
        <v>12</v>
      </c>
      <c r="E254" s="12">
        <v>4</v>
      </c>
      <c r="F254" s="15"/>
      <c r="G254" s="16"/>
      <c r="H254" s="16"/>
    </row>
    <row r="255" spans="1:8" x14ac:dyDescent="0.45">
      <c r="A255" s="3">
        <v>249</v>
      </c>
      <c r="B255" s="3" t="s">
        <v>270</v>
      </c>
      <c r="C255" s="3" t="s">
        <v>262</v>
      </c>
      <c r="D255" s="3" t="s">
        <v>12</v>
      </c>
      <c r="E255" s="12">
        <v>4</v>
      </c>
      <c r="F255" s="15"/>
      <c r="G255" s="16"/>
      <c r="H255" s="16"/>
    </row>
    <row r="256" spans="1:8" x14ac:dyDescent="0.45">
      <c r="A256" s="3">
        <v>250</v>
      </c>
      <c r="B256" s="3" t="s">
        <v>271</v>
      </c>
      <c r="C256" s="3" t="s">
        <v>262</v>
      </c>
      <c r="D256" s="3" t="s">
        <v>12</v>
      </c>
      <c r="E256" s="12">
        <v>4</v>
      </c>
      <c r="F256" s="15"/>
      <c r="G256" s="16"/>
      <c r="H256" s="16"/>
    </row>
    <row r="257" spans="1:8" x14ac:dyDescent="0.45">
      <c r="A257" s="3">
        <v>251</v>
      </c>
      <c r="B257" s="3" t="s">
        <v>272</v>
      </c>
      <c r="C257" s="3" t="s">
        <v>262</v>
      </c>
      <c r="D257" s="3" t="s">
        <v>54</v>
      </c>
      <c r="E257" s="12">
        <v>4</v>
      </c>
      <c r="F257" s="15"/>
      <c r="G257" s="16"/>
      <c r="H257" s="16"/>
    </row>
    <row r="258" spans="1:8" x14ac:dyDescent="0.45">
      <c r="A258" s="3">
        <v>252</v>
      </c>
      <c r="B258" s="3" t="s">
        <v>273</v>
      </c>
      <c r="C258" s="3" t="s">
        <v>262</v>
      </c>
      <c r="D258" s="3" t="s">
        <v>12</v>
      </c>
      <c r="E258" s="12">
        <v>3</v>
      </c>
      <c r="F258" s="15"/>
      <c r="G258" s="16"/>
      <c r="H258" s="16"/>
    </row>
    <row r="259" spans="1:8" x14ac:dyDescent="0.45">
      <c r="A259" s="3">
        <v>253</v>
      </c>
      <c r="B259" s="3" t="s">
        <v>274</v>
      </c>
      <c r="C259" s="3" t="s">
        <v>262</v>
      </c>
      <c r="D259" s="3" t="s">
        <v>12</v>
      </c>
      <c r="E259" s="12">
        <v>3</v>
      </c>
      <c r="F259" s="15"/>
      <c r="G259" s="16"/>
      <c r="H259" s="16"/>
    </row>
    <row r="260" spans="1:8" x14ac:dyDescent="0.45">
      <c r="A260" s="3">
        <v>254</v>
      </c>
      <c r="B260" s="3" t="s">
        <v>275</v>
      </c>
      <c r="C260" s="3" t="s">
        <v>262</v>
      </c>
      <c r="D260" s="3" t="s">
        <v>12</v>
      </c>
      <c r="E260" s="12">
        <v>3</v>
      </c>
      <c r="F260" s="15"/>
      <c r="G260" s="16"/>
      <c r="H260" s="16"/>
    </row>
    <row r="261" spans="1:8" x14ac:dyDescent="0.45">
      <c r="A261" s="3">
        <v>255</v>
      </c>
      <c r="B261" s="3" t="s">
        <v>276</v>
      </c>
      <c r="C261" s="3" t="s">
        <v>262</v>
      </c>
      <c r="D261" s="3" t="s">
        <v>12</v>
      </c>
      <c r="E261" s="12">
        <v>3</v>
      </c>
      <c r="F261" s="15"/>
      <c r="G261" s="16"/>
      <c r="H261" s="16"/>
    </row>
    <row r="262" spans="1:8" x14ac:dyDescent="0.45">
      <c r="A262" s="3">
        <v>256</v>
      </c>
      <c r="B262" s="3" t="s">
        <v>277</v>
      </c>
      <c r="C262" s="3" t="s">
        <v>262</v>
      </c>
      <c r="D262" s="3" t="s">
        <v>54</v>
      </c>
      <c r="E262" s="12">
        <v>3</v>
      </c>
      <c r="F262" s="15"/>
      <c r="G262" s="16"/>
      <c r="H262" s="16"/>
    </row>
    <row r="263" spans="1:8" x14ac:dyDescent="0.45">
      <c r="A263" s="3">
        <v>257</v>
      </c>
      <c r="B263" s="3" t="s">
        <v>278</v>
      </c>
      <c r="C263" s="3" t="s">
        <v>262</v>
      </c>
      <c r="D263" s="3" t="s">
        <v>12</v>
      </c>
      <c r="E263" s="12">
        <v>3</v>
      </c>
      <c r="F263" s="15"/>
      <c r="G263" s="16"/>
      <c r="H263" s="16"/>
    </row>
    <row r="264" spans="1:8" x14ac:dyDescent="0.45">
      <c r="A264" s="3">
        <v>258</v>
      </c>
      <c r="B264" s="3" t="s">
        <v>279</v>
      </c>
      <c r="C264" s="3" t="s">
        <v>262</v>
      </c>
      <c r="D264" s="3" t="s">
        <v>12</v>
      </c>
      <c r="E264" s="12">
        <v>3</v>
      </c>
      <c r="F264" s="15"/>
      <c r="G264" s="16"/>
      <c r="H264" s="16"/>
    </row>
    <row r="265" spans="1:8" x14ac:dyDescent="0.45">
      <c r="A265" s="3">
        <v>259</v>
      </c>
      <c r="B265" s="3" t="s">
        <v>280</v>
      </c>
      <c r="C265" s="3" t="s">
        <v>262</v>
      </c>
      <c r="D265" s="3" t="s">
        <v>12</v>
      </c>
      <c r="E265" s="12">
        <v>2</v>
      </c>
      <c r="F265" s="15"/>
      <c r="G265" s="16"/>
      <c r="H265" s="16"/>
    </row>
    <row r="266" spans="1:8" x14ac:dyDescent="0.45">
      <c r="A266" s="3">
        <v>260</v>
      </c>
      <c r="B266" s="3" t="s">
        <v>281</v>
      </c>
      <c r="C266" s="3" t="s">
        <v>262</v>
      </c>
      <c r="D266" s="3" t="s">
        <v>54</v>
      </c>
      <c r="E266" s="12">
        <v>2</v>
      </c>
      <c r="F266" s="15"/>
      <c r="G266" s="16"/>
      <c r="H266" s="16"/>
    </row>
    <row r="267" spans="1:8" x14ac:dyDescent="0.45">
      <c r="A267" s="3">
        <v>261</v>
      </c>
      <c r="B267" s="3" t="s">
        <v>282</v>
      </c>
      <c r="C267" s="3" t="s">
        <v>262</v>
      </c>
      <c r="D267" s="3" t="s">
        <v>12</v>
      </c>
      <c r="E267" s="12">
        <v>2</v>
      </c>
      <c r="F267" s="15"/>
      <c r="G267" s="16"/>
      <c r="H267" s="16"/>
    </row>
    <row r="268" spans="1:8" x14ac:dyDescent="0.45">
      <c r="A268" s="3">
        <v>262</v>
      </c>
      <c r="B268" s="3" t="s">
        <v>283</v>
      </c>
      <c r="C268" s="3" t="s">
        <v>262</v>
      </c>
      <c r="D268" s="3" t="s">
        <v>12</v>
      </c>
      <c r="E268" s="12">
        <v>1</v>
      </c>
      <c r="F268" s="15"/>
      <c r="G268" s="16"/>
      <c r="H268" s="16"/>
    </row>
    <row r="269" spans="1:8" x14ac:dyDescent="0.45">
      <c r="A269" s="3">
        <v>263</v>
      </c>
      <c r="B269" s="3" t="s">
        <v>284</v>
      </c>
      <c r="C269" s="3" t="s">
        <v>262</v>
      </c>
      <c r="D269" s="3" t="s">
        <v>12</v>
      </c>
      <c r="E269" s="12">
        <v>1</v>
      </c>
      <c r="F269" s="15"/>
      <c r="G269" s="16"/>
      <c r="H269" s="16"/>
    </row>
    <row r="270" spans="1:8" x14ac:dyDescent="0.45">
      <c r="A270" s="3">
        <v>264</v>
      </c>
      <c r="B270" s="3" t="s">
        <v>285</v>
      </c>
      <c r="C270" s="3" t="s">
        <v>262</v>
      </c>
      <c r="D270" s="3" t="s">
        <v>12</v>
      </c>
      <c r="E270" s="12">
        <v>1</v>
      </c>
      <c r="F270" s="15"/>
      <c r="G270" s="16"/>
      <c r="H270" s="16"/>
    </row>
    <row r="271" spans="1:8" x14ac:dyDescent="0.45">
      <c r="A271" s="3">
        <v>265</v>
      </c>
      <c r="B271" s="3" t="s">
        <v>286</v>
      </c>
      <c r="C271" s="3" t="s">
        <v>262</v>
      </c>
      <c r="D271" s="3" t="s">
        <v>12</v>
      </c>
      <c r="E271" s="12">
        <v>1</v>
      </c>
      <c r="F271" s="15"/>
      <c r="G271" s="16"/>
      <c r="H271" s="16"/>
    </row>
    <row r="272" spans="1:8" x14ac:dyDescent="0.45">
      <c r="A272" s="3">
        <v>266</v>
      </c>
      <c r="B272" s="3" t="s">
        <v>287</v>
      </c>
      <c r="C272" s="3" t="s">
        <v>262</v>
      </c>
      <c r="D272" s="3" t="s">
        <v>12</v>
      </c>
      <c r="E272" s="12">
        <v>1</v>
      </c>
      <c r="F272" s="15"/>
      <c r="G272" s="16"/>
      <c r="H272" s="16"/>
    </row>
    <row r="273" spans="1:8" x14ac:dyDescent="0.45">
      <c r="A273" s="3">
        <v>267</v>
      </c>
      <c r="B273" s="3" t="s">
        <v>288</v>
      </c>
      <c r="C273" s="3" t="s">
        <v>262</v>
      </c>
      <c r="D273" s="3" t="s">
        <v>12</v>
      </c>
      <c r="E273" s="12">
        <v>1</v>
      </c>
      <c r="F273" s="15"/>
      <c r="G273" s="16"/>
      <c r="H273" s="16"/>
    </row>
    <row r="274" spans="1:8" x14ac:dyDescent="0.45">
      <c r="A274" s="3">
        <v>268</v>
      </c>
      <c r="B274" s="3" t="s">
        <v>289</v>
      </c>
      <c r="C274" s="3" t="s">
        <v>262</v>
      </c>
      <c r="D274" s="3" t="s">
        <v>12</v>
      </c>
      <c r="E274" s="12">
        <v>1</v>
      </c>
      <c r="F274" s="15"/>
      <c r="G274" s="16"/>
      <c r="H274" s="16"/>
    </row>
    <row r="275" spans="1:8" x14ac:dyDescent="0.45">
      <c r="A275" s="3">
        <v>269</v>
      </c>
      <c r="B275" s="3" t="s">
        <v>290</v>
      </c>
      <c r="C275" s="3" t="s">
        <v>262</v>
      </c>
      <c r="D275" s="3" t="s">
        <v>12</v>
      </c>
      <c r="E275" s="12">
        <v>1</v>
      </c>
      <c r="F275" s="15"/>
      <c r="G275" s="16"/>
      <c r="H275" s="16"/>
    </row>
    <row r="276" spans="1:8" x14ac:dyDescent="0.45">
      <c r="A276" s="3">
        <v>270</v>
      </c>
      <c r="B276" s="3" t="s">
        <v>291</v>
      </c>
      <c r="C276" s="3" t="s">
        <v>262</v>
      </c>
      <c r="D276" s="3" t="s">
        <v>12</v>
      </c>
      <c r="E276" s="12">
        <v>1</v>
      </c>
      <c r="F276" s="15"/>
      <c r="G276" s="16"/>
      <c r="H276" s="16"/>
    </row>
    <row r="277" spans="1:8" ht="42.75" x14ac:dyDescent="0.45">
      <c r="A277" s="3">
        <v>271</v>
      </c>
      <c r="B277" s="56" t="s">
        <v>292</v>
      </c>
      <c r="C277" s="3" t="s">
        <v>293</v>
      </c>
      <c r="D277" s="3" t="s">
        <v>142</v>
      </c>
      <c r="E277" s="12">
        <v>19</v>
      </c>
      <c r="F277" s="15"/>
      <c r="G277" s="16"/>
      <c r="H277" s="16"/>
    </row>
    <row r="278" spans="1:8" x14ac:dyDescent="0.45">
      <c r="A278" s="3">
        <v>272</v>
      </c>
      <c r="B278" s="3" t="s">
        <v>294</v>
      </c>
      <c r="C278" s="3" t="s">
        <v>293</v>
      </c>
      <c r="D278" s="3" t="s">
        <v>54</v>
      </c>
      <c r="E278" s="12">
        <v>18</v>
      </c>
      <c r="F278" s="15"/>
      <c r="G278" s="16"/>
      <c r="H278" s="16"/>
    </row>
    <row r="279" spans="1:8" ht="42.75" x14ac:dyDescent="0.45">
      <c r="A279" s="3">
        <v>273</v>
      </c>
      <c r="B279" s="56" t="s">
        <v>295</v>
      </c>
      <c r="C279" s="3" t="s">
        <v>293</v>
      </c>
      <c r="D279" s="3" t="s">
        <v>142</v>
      </c>
      <c r="E279" s="12">
        <v>8</v>
      </c>
      <c r="F279" s="15"/>
      <c r="G279" s="16"/>
      <c r="H279" s="16"/>
    </row>
    <row r="280" spans="1:8" x14ac:dyDescent="0.45">
      <c r="A280" s="3">
        <v>274</v>
      </c>
      <c r="B280" s="3" t="s">
        <v>296</v>
      </c>
      <c r="C280" s="3" t="s">
        <v>293</v>
      </c>
      <c r="D280" s="3" t="s">
        <v>12</v>
      </c>
      <c r="E280" s="12">
        <v>7</v>
      </c>
      <c r="F280" s="15"/>
      <c r="G280" s="16"/>
      <c r="H280" s="16"/>
    </row>
    <row r="281" spans="1:8" x14ac:dyDescent="0.45">
      <c r="A281" s="3">
        <v>275</v>
      </c>
      <c r="B281" s="3" t="s">
        <v>297</v>
      </c>
      <c r="C281" s="3" t="s">
        <v>293</v>
      </c>
      <c r="D281" s="3" t="s">
        <v>54</v>
      </c>
      <c r="E281" s="12">
        <v>6</v>
      </c>
      <c r="F281" s="15"/>
      <c r="G281" s="16"/>
      <c r="H281" s="16"/>
    </row>
    <row r="282" spans="1:8" x14ac:dyDescent="0.45">
      <c r="A282" s="3">
        <v>276</v>
      </c>
      <c r="B282" s="3" t="s">
        <v>298</v>
      </c>
      <c r="C282" s="3" t="s">
        <v>293</v>
      </c>
      <c r="D282" s="3" t="s">
        <v>12</v>
      </c>
      <c r="E282" s="12">
        <v>4</v>
      </c>
      <c r="F282" s="15"/>
      <c r="G282" s="16"/>
      <c r="H282" s="16"/>
    </row>
    <row r="283" spans="1:8" x14ac:dyDescent="0.45">
      <c r="A283" s="3">
        <v>277</v>
      </c>
      <c r="B283" s="3" t="s">
        <v>299</v>
      </c>
      <c r="C283" s="3" t="s">
        <v>293</v>
      </c>
      <c r="D283" s="3" t="s">
        <v>12</v>
      </c>
      <c r="E283" s="12">
        <v>4</v>
      </c>
      <c r="F283" s="15"/>
      <c r="G283" s="16"/>
      <c r="H283" s="16"/>
    </row>
    <row r="284" spans="1:8" x14ac:dyDescent="0.45">
      <c r="A284" s="3">
        <v>278</v>
      </c>
      <c r="B284" s="3" t="s">
        <v>300</v>
      </c>
      <c r="C284" s="3" t="s">
        <v>293</v>
      </c>
      <c r="D284" s="3" t="s">
        <v>54</v>
      </c>
      <c r="E284" s="12">
        <v>3</v>
      </c>
      <c r="F284" s="15"/>
      <c r="G284" s="16"/>
      <c r="H284" s="16"/>
    </row>
    <row r="285" spans="1:8" x14ac:dyDescent="0.45">
      <c r="A285" s="3">
        <v>279</v>
      </c>
      <c r="B285" s="3" t="s">
        <v>301</v>
      </c>
      <c r="C285" s="3" t="s">
        <v>293</v>
      </c>
      <c r="D285" s="3" t="s">
        <v>12</v>
      </c>
      <c r="E285" s="12">
        <v>3</v>
      </c>
      <c r="F285" s="15"/>
      <c r="G285" s="16"/>
      <c r="H285" s="16"/>
    </row>
    <row r="286" spans="1:8" x14ac:dyDescent="0.45">
      <c r="A286" s="3">
        <v>280</v>
      </c>
      <c r="B286" s="3" t="s">
        <v>302</v>
      </c>
      <c r="C286" s="3" t="s">
        <v>293</v>
      </c>
      <c r="D286" s="3" t="s">
        <v>12</v>
      </c>
      <c r="E286" s="12">
        <v>3</v>
      </c>
      <c r="F286" s="15"/>
      <c r="G286" s="16"/>
      <c r="H286" s="16"/>
    </row>
    <row r="287" spans="1:8" x14ac:dyDescent="0.45">
      <c r="A287" s="3">
        <v>281</v>
      </c>
      <c r="B287" s="3" t="s">
        <v>303</v>
      </c>
      <c r="C287" s="3" t="s">
        <v>293</v>
      </c>
      <c r="D287" s="3" t="s">
        <v>12</v>
      </c>
      <c r="E287" s="12">
        <v>2</v>
      </c>
      <c r="F287" s="15"/>
      <c r="G287" s="16"/>
      <c r="H287" s="16"/>
    </row>
    <row r="288" spans="1:8" x14ac:dyDescent="0.45">
      <c r="A288" s="3">
        <v>282</v>
      </c>
      <c r="B288" s="3" t="s">
        <v>304</v>
      </c>
      <c r="C288" s="3" t="s">
        <v>293</v>
      </c>
      <c r="D288" s="3" t="s">
        <v>12</v>
      </c>
      <c r="E288" s="12">
        <v>1</v>
      </c>
      <c r="F288" s="15"/>
      <c r="G288" s="16"/>
      <c r="H288" s="16"/>
    </row>
    <row r="289" spans="1:8" x14ac:dyDescent="0.45">
      <c r="A289" s="3">
        <v>283</v>
      </c>
      <c r="B289" s="3" t="s">
        <v>305</v>
      </c>
      <c r="C289" s="3" t="s">
        <v>293</v>
      </c>
      <c r="D289" s="3" t="s">
        <v>12</v>
      </c>
      <c r="E289" s="12">
        <v>1</v>
      </c>
      <c r="F289" s="15"/>
      <c r="G289" s="16"/>
      <c r="H289" s="16"/>
    </row>
    <row r="290" spans="1:8" x14ac:dyDescent="0.45">
      <c r="A290" s="3">
        <v>284</v>
      </c>
      <c r="B290" s="3" t="s">
        <v>306</v>
      </c>
      <c r="C290" s="3" t="s">
        <v>293</v>
      </c>
      <c r="D290" s="3" t="s">
        <v>12</v>
      </c>
      <c r="E290" s="12">
        <v>1</v>
      </c>
      <c r="F290" s="15"/>
      <c r="G290" s="16"/>
      <c r="H290" s="16"/>
    </row>
    <row r="291" spans="1:8" x14ac:dyDescent="0.45">
      <c r="A291" s="3">
        <v>285</v>
      </c>
      <c r="B291" s="3" t="s">
        <v>307</v>
      </c>
      <c r="C291" s="3" t="s">
        <v>293</v>
      </c>
      <c r="D291" s="3" t="s">
        <v>54</v>
      </c>
      <c r="E291" s="12">
        <v>1</v>
      </c>
      <c r="F291" s="15"/>
      <c r="G291" s="16"/>
      <c r="H291" s="16"/>
    </row>
    <row r="292" spans="1:8" x14ac:dyDescent="0.45">
      <c r="A292" s="3">
        <v>286</v>
      </c>
      <c r="B292" s="3" t="s">
        <v>308</v>
      </c>
      <c r="C292" s="3" t="s">
        <v>309</v>
      </c>
      <c r="D292" s="3" t="s">
        <v>81</v>
      </c>
      <c r="E292" s="12">
        <v>39</v>
      </c>
      <c r="F292" s="15"/>
      <c r="G292" s="16"/>
      <c r="H292" s="16"/>
    </row>
    <row r="293" spans="1:8" x14ac:dyDescent="0.45">
      <c r="A293" s="3">
        <v>287</v>
      </c>
      <c r="B293" s="3" t="s">
        <v>310</v>
      </c>
      <c r="C293" s="3" t="s">
        <v>309</v>
      </c>
      <c r="D293" s="3" t="s">
        <v>12</v>
      </c>
      <c r="E293" s="12">
        <v>12</v>
      </c>
      <c r="F293" s="15"/>
      <c r="G293" s="16"/>
      <c r="H293" s="16"/>
    </row>
    <row r="294" spans="1:8" x14ac:dyDescent="0.45">
      <c r="A294" s="3">
        <v>288</v>
      </c>
      <c r="B294" s="3" t="s">
        <v>311</v>
      </c>
      <c r="C294" s="3" t="s">
        <v>309</v>
      </c>
      <c r="D294" s="3" t="s">
        <v>12</v>
      </c>
      <c r="E294" s="12">
        <v>11</v>
      </c>
      <c r="F294" s="15"/>
      <c r="G294" s="16"/>
      <c r="H294" s="16"/>
    </row>
    <row r="295" spans="1:8" x14ac:dyDescent="0.45">
      <c r="A295" s="3">
        <v>289</v>
      </c>
      <c r="B295" s="3" t="s">
        <v>312</v>
      </c>
      <c r="C295" s="3" t="s">
        <v>309</v>
      </c>
      <c r="D295" s="3" t="s">
        <v>81</v>
      </c>
      <c r="E295" s="12">
        <v>11</v>
      </c>
      <c r="F295" s="15"/>
      <c r="G295" s="16"/>
      <c r="H295" s="16"/>
    </row>
    <row r="296" spans="1:8" x14ac:dyDescent="0.45">
      <c r="A296" s="3">
        <v>290</v>
      </c>
      <c r="B296" s="3" t="s">
        <v>313</v>
      </c>
      <c r="C296" s="3" t="s">
        <v>309</v>
      </c>
      <c r="D296" s="3" t="s">
        <v>12</v>
      </c>
      <c r="E296" s="12">
        <v>8</v>
      </c>
      <c r="F296" s="15"/>
      <c r="G296" s="16"/>
      <c r="H296" s="16"/>
    </row>
    <row r="297" spans="1:8" x14ac:dyDescent="0.45">
      <c r="A297" s="3">
        <v>291</v>
      </c>
      <c r="B297" s="3" t="s">
        <v>314</v>
      </c>
      <c r="C297" s="3" t="s">
        <v>309</v>
      </c>
      <c r="D297" s="3" t="s">
        <v>12</v>
      </c>
      <c r="E297" s="12">
        <v>4</v>
      </c>
      <c r="F297" s="15"/>
      <c r="G297" s="16"/>
      <c r="H297" s="16"/>
    </row>
    <row r="298" spans="1:8" x14ac:dyDescent="0.45">
      <c r="A298" s="3">
        <v>292</v>
      </c>
      <c r="B298" s="3" t="s">
        <v>315</v>
      </c>
      <c r="C298" s="3" t="s">
        <v>309</v>
      </c>
      <c r="D298" s="3" t="s">
        <v>81</v>
      </c>
      <c r="E298" s="12">
        <v>3</v>
      </c>
      <c r="F298" s="15"/>
      <c r="G298" s="16"/>
      <c r="H298" s="16"/>
    </row>
    <row r="299" spans="1:8" x14ac:dyDescent="0.45">
      <c r="A299" s="3">
        <v>293</v>
      </c>
      <c r="B299" s="3" t="s">
        <v>316</v>
      </c>
      <c r="C299" s="3" t="s">
        <v>309</v>
      </c>
      <c r="D299" s="3" t="s">
        <v>12</v>
      </c>
      <c r="E299" s="12">
        <v>2</v>
      </c>
      <c r="F299" s="15"/>
      <c r="G299" s="16"/>
      <c r="H299" s="16"/>
    </row>
    <row r="300" spans="1:8" x14ac:dyDescent="0.45">
      <c r="A300" s="3">
        <v>294</v>
      </c>
      <c r="B300" s="3" t="s">
        <v>317</v>
      </c>
      <c r="C300" s="3" t="s">
        <v>309</v>
      </c>
      <c r="D300" s="3" t="s">
        <v>12</v>
      </c>
      <c r="E300" s="12">
        <v>2</v>
      </c>
      <c r="F300" s="15"/>
      <c r="G300" s="16"/>
      <c r="H300" s="16"/>
    </row>
    <row r="301" spans="1:8" x14ac:dyDescent="0.45">
      <c r="A301" s="3">
        <v>295</v>
      </c>
      <c r="B301" s="3" t="s">
        <v>318</v>
      </c>
      <c r="C301" s="3" t="s">
        <v>309</v>
      </c>
      <c r="D301" s="3" t="s">
        <v>12</v>
      </c>
      <c r="E301" s="12">
        <v>2</v>
      </c>
      <c r="F301" s="15"/>
      <c r="G301" s="16"/>
      <c r="H301" s="16"/>
    </row>
    <row r="302" spans="1:8" x14ac:dyDescent="0.45">
      <c r="A302" s="3">
        <v>296</v>
      </c>
      <c r="B302" s="3" t="s">
        <v>319</v>
      </c>
      <c r="C302" s="3" t="s">
        <v>309</v>
      </c>
      <c r="D302" s="3" t="s">
        <v>54</v>
      </c>
      <c r="E302" s="12">
        <v>2</v>
      </c>
      <c r="F302" s="15"/>
      <c r="G302" s="16"/>
      <c r="H302" s="16"/>
    </row>
    <row r="303" spans="1:8" x14ac:dyDescent="0.45">
      <c r="A303" s="3">
        <v>297</v>
      </c>
      <c r="B303" s="3" t="s">
        <v>320</v>
      </c>
      <c r="C303" s="3" t="s">
        <v>309</v>
      </c>
      <c r="D303" s="3" t="s">
        <v>54</v>
      </c>
      <c r="E303" s="12">
        <v>2</v>
      </c>
      <c r="F303" s="15"/>
      <c r="G303" s="16"/>
      <c r="H303" s="16"/>
    </row>
    <row r="304" spans="1:8" x14ac:dyDescent="0.45">
      <c r="A304" s="3">
        <v>298</v>
      </c>
      <c r="B304" s="3" t="s">
        <v>321</v>
      </c>
      <c r="C304" s="3" t="s">
        <v>309</v>
      </c>
      <c r="D304" s="3" t="s">
        <v>12</v>
      </c>
      <c r="E304" s="12">
        <v>2</v>
      </c>
      <c r="F304" s="15"/>
      <c r="G304" s="16"/>
      <c r="H304" s="16"/>
    </row>
    <row r="305" spans="1:8" x14ac:dyDescent="0.45">
      <c r="A305" s="3">
        <v>299</v>
      </c>
      <c r="B305" s="3" t="s">
        <v>322</v>
      </c>
      <c r="C305" s="3" t="s">
        <v>309</v>
      </c>
      <c r="D305" s="3" t="s">
        <v>12</v>
      </c>
      <c r="E305" s="12">
        <v>1</v>
      </c>
      <c r="F305" s="15"/>
      <c r="G305" s="16"/>
      <c r="H305" s="16"/>
    </row>
    <row r="306" spans="1:8" x14ac:dyDescent="0.45">
      <c r="A306" s="3">
        <v>300</v>
      </c>
      <c r="B306" s="3" t="s">
        <v>323</v>
      </c>
      <c r="C306" s="3" t="s">
        <v>309</v>
      </c>
      <c r="D306" s="3" t="s">
        <v>12</v>
      </c>
      <c r="E306" s="12">
        <v>1</v>
      </c>
      <c r="F306" s="15"/>
      <c r="G306" s="16"/>
      <c r="H306" s="16"/>
    </row>
    <row r="307" spans="1:8" x14ac:dyDescent="0.45">
      <c r="A307" s="3">
        <v>301</v>
      </c>
      <c r="B307" s="3" t="s">
        <v>324</v>
      </c>
      <c r="C307" s="3" t="s">
        <v>309</v>
      </c>
      <c r="D307" s="3" t="s">
        <v>12</v>
      </c>
      <c r="E307" s="12">
        <v>1</v>
      </c>
      <c r="F307" s="15"/>
      <c r="G307" s="16"/>
      <c r="H307" s="16"/>
    </row>
    <row r="308" spans="1:8" x14ac:dyDescent="0.45">
      <c r="A308" s="3">
        <v>302</v>
      </c>
      <c r="B308" s="3" t="s">
        <v>325</v>
      </c>
      <c r="C308" s="3" t="s">
        <v>309</v>
      </c>
      <c r="D308" s="3" t="s">
        <v>54</v>
      </c>
      <c r="E308" s="12">
        <v>1</v>
      </c>
      <c r="F308" s="15"/>
      <c r="G308" s="16"/>
      <c r="H308" s="16"/>
    </row>
    <row r="309" spans="1:8" x14ac:dyDescent="0.45">
      <c r="A309" s="3">
        <v>303</v>
      </c>
      <c r="B309" s="3" t="s">
        <v>326</v>
      </c>
      <c r="C309" s="3" t="s">
        <v>309</v>
      </c>
      <c r="D309" s="3" t="s">
        <v>12</v>
      </c>
      <c r="E309" s="12">
        <v>1</v>
      </c>
      <c r="F309" s="15"/>
      <c r="G309" s="16"/>
      <c r="H309" s="16"/>
    </row>
    <row r="310" spans="1:8" x14ac:dyDescent="0.45">
      <c r="A310" s="3">
        <v>304</v>
      </c>
      <c r="B310" s="3" t="s">
        <v>327</v>
      </c>
      <c r="C310" s="3" t="s">
        <v>328</v>
      </c>
      <c r="D310" s="3" t="s">
        <v>12</v>
      </c>
      <c r="E310" s="12">
        <v>39</v>
      </c>
      <c r="F310" s="15"/>
      <c r="G310" s="16"/>
      <c r="H310" s="16"/>
    </row>
    <row r="311" spans="1:8" ht="28.5" x14ac:dyDescent="0.45">
      <c r="A311" s="3">
        <v>305</v>
      </c>
      <c r="B311" s="3" t="s">
        <v>329</v>
      </c>
      <c r="C311" s="3" t="s">
        <v>328</v>
      </c>
      <c r="D311" s="3" t="s">
        <v>81</v>
      </c>
      <c r="E311" s="12">
        <v>18</v>
      </c>
      <c r="F311" s="15"/>
      <c r="G311" s="16"/>
      <c r="H311" s="16"/>
    </row>
    <row r="312" spans="1:8" x14ac:dyDescent="0.45">
      <c r="A312" s="3">
        <v>306</v>
      </c>
      <c r="B312" s="3" t="s">
        <v>330</v>
      </c>
      <c r="C312" s="3" t="s">
        <v>328</v>
      </c>
      <c r="D312" s="3" t="s">
        <v>12</v>
      </c>
      <c r="E312" s="12">
        <v>14</v>
      </c>
      <c r="F312" s="15"/>
      <c r="G312" s="16"/>
      <c r="H312" s="16"/>
    </row>
    <row r="313" spans="1:8" ht="28.5" x14ac:dyDescent="0.45">
      <c r="A313" s="3">
        <v>307</v>
      </c>
      <c r="B313" s="3" t="s">
        <v>331</v>
      </c>
      <c r="C313" s="3" t="s">
        <v>328</v>
      </c>
      <c r="D313" s="3" t="s">
        <v>54</v>
      </c>
      <c r="E313" s="12">
        <v>11</v>
      </c>
      <c r="F313" s="15"/>
      <c r="G313" s="16"/>
      <c r="H313" s="16"/>
    </row>
    <row r="314" spans="1:8" x14ac:dyDescent="0.45">
      <c r="A314" s="3">
        <v>308</v>
      </c>
      <c r="B314" s="3" t="s">
        <v>332</v>
      </c>
      <c r="C314" s="3" t="s">
        <v>328</v>
      </c>
      <c r="D314" s="3" t="s">
        <v>142</v>
      </c>
      <c r="E314" s="12">
        <v>9</v>
      </c>
      <c r="F314" s="15"/>
      <c r="G314" s="16"/>
      <c r="H314" s="16"/>
    </row>
    <row r="315" spans="1:8" x14ac:dyDescent="0.45">
      <c r="A315" s="3">
        <v>309</v>
      </c>
      <c r="B315" s="3" t="s">
        <v>333</v>
      </c>
      <c r="C315" s="3" t="s">
        <v>328</v>
      </c>
      <c r="D315" s="3" t="s">
        <v>12</v>
      </c>
      <c r="E315" s="12">
        <v>7</v>
      </c>
      <c r="F315" s="15"/>
      <c r="G315" s="16"/>
      <c r="H315" s="16"/>
    </row>
    <row r="316" spans="1:8" ht="28.5" x14ac:dyDescent="0.45">
      <c r="A316" s="3">
        <v>310</v>
      </c>
      <c r="B316" s="3" t="s">
        <v>334</v>
      </c>
      <c r="C316" s="3" t="s">
        <v>328</v>
      </c>
      <c r="D316" s="3" t="s">
        <v>81</v>
      </c>
      <c r="E316" s="12">
        <v>4</v>
      </c>
      <c r="F316" s="15"/>
      <c r="G316" s="16"/>
      <c r="H316" s="16"/>
    </row>
    <row r="317" spans="1:8" ht="28.5" x14ac:dyDescent="0.45">
      <c r="A317" s="3">
        <v>311</v>
      </c>
      <c r="B317" s="3" t="s">
        <v>335</v>
      </c>
      <c r="C317" s="3" t="s">
        <v>328</v>
      </c>
      <c r="D317" s="3" t="s">
        <v>81</v>
      </c>
      <c r="E317" s="12">
        <v>4</v>
      </c>
      <c r="F317" s="15"/>
      <c r="G317" s="16"/>
      <c r="H317" s="16"/>
    </row>
    <row r="318" spans="1:8" x14ac:dyDescent="0.45">
      <c r="A318" s="3">
        <v>312</v>
      </c>
      <c r="B318" s="3" t="s">
        <v>336</v>
      </c>
      <c r="C318" s="3" t="s">
        <v>328</v>
      </c>
      <c r="D318" s="3" t="s">
        <v>12</v>
      </c>
      <c r="E318" s="12">
        <v>3</v>
      </c>
      <c r="F318" s="15"/>
      <c r="G318" s="16"/>
      <c r="H318" s="16"/>
    </row>
    <row r="319" spans="1:8" x14ac:dyDescent="0.45">
      <c r="A319" s="3">
        <v>313</v>
      </c>
      <c r="B319" s="3" t="s">
        <v>337</v>
      </c>
      <c r="C319" s="3" t="s">
        <v>328</v>
      </c>
      <c r="D319" s="3" t="s">
        <v>54</v>
      </c>
      <c r="E319" s="12">
        <v>3</v>
      </c>
      <c r="F319" s="15"/>
      <c r="G319" s="16"/>
      <c r="H319" s="16"/>
    </row>
    <row r="320" spans="1:8" x14ac:dyDescent="0.45">
      <c r="A320" s="3">
        <v>314</v>
      </c>
      <c r="B320" s="3" t="s">
        <v>338</v>
      </c>
      <c r="C320" s="3" t="s">
        <v>328</v>
      </c>
      <c r="D320" s="3" t="s">
        <v>54</v>
      </c>
      <c r="E320" s="12">
        <v>3</v>
      </c>
      <c r="F320" s="15"/>
      <c r="G320" s="16"/>
      <c r="H320" s="16"/>
    </row>
    <row r="321" spans="1:8" x14ac:dyDescent="0.45">
      <c r="A321" s="3">
        <v>315</v>
      </c>
      <c r="B321" s="3" t="s">
        <v>339</v>
      </c>
      <c r="C321" s="3" t="s">
        <v>328</v>
      </c>
      <c r="D321" s="3" t="s">
        <v>142</v>
      </c>
      <c r="E321" s="12">
        <v>3</v>
      </c>
      <c r="F321" s="15"/>
      <c r="G321" s="16"/>
      <c r="H321" s="16"/>
    </row>
    <row r="322" spans="1:8" x14ac:dyDescent="0.45">
      <c r="A322" s="3">
        <v>316</v>
      </c>
      <c r="B322" s="3" t="s">
        <v>340</v>
      </c>
      <c r="C322" s="3" t="s">
        <v>328</v>
      </c>
      <c r="D322" s="3" t="s">
        <v>12</v>
      </c>
      <c r="E322" s="12">
        <v>3</v>
      </c>
      <c r="F322" s="15"/>
      <c r="G322" s="16"/>
      <c r="H322" s="16"/>
    </row>
    <row r="323" spans="1:8" ht="28.5" x14ac:dyDescent="0.45">
      <c r="A323" s="3">
        <v>317</v>
      </c>
      <c r="B323" s="3" t="s">
        <v>341</v>
      </c>
      <c r="C323" s="3" t="s">
        <v>328</v>
      </c>
      <c r="D323" s="3" t="s">
        <v>81</v>
      </c>
      <c r="E323" s="12">
        <v>3</v>
      </c>
      <c r="F323" s="15"/>
      <c r="G323" s="16"/>
      <c r="H323" s="16"/>
    </row>
    <row r="324" spans="1:8" x14ac:dyDescent="0.45">
      <c r="A324" s="3">
        <v>318</v>
      </c>
      <c r="B324" s="3" t="s">
        <v>342</v>
      </c>
      <c r="C324" s="3" t="s">
        <v>328</v>
      </c>
      <c r="D324" s="3" t="s">
        <v>54</v>
      </c>
      <c r="E324" s="12">
        <v>2</v>
      </c>
      <c r="F324" s="15"/>
      <c r="G324" s="16"/>
      <c r="H324" s="16"/>
    </row>
    <row r="325" spans="1:8" ht="28.5" x14ac:dyDescent="0.45">
      <c r="A325" s="3">
        <v>319</v>
      </c>
      <c r="B325" s="3" t="s">
        <v>343</v>
      </c>
      <c r="C325" s="3" t="s">
        <v>328</v>
      </c>
      <c r="D325" s="3" t="s">
        <v>81</v>
      </c>
      <c r="E325" s="12">
        <v>2</v>
      </c>
      <c r="F325" s="15"/>
      <c r="G325" s="16"/>
      <c r="H325" s="16"/>
    </row>
    <row r="326" spans="1:8" x14ac:dyDescent="0.45">
      <c r="A326" s="3">
        <v>320</v>
      </c>
      <c r="B326" s="3" t="s">
        <v>344</v>
      </c>
      <c r="C326" s="3" t="s">
        <v>328</v>
      </c>
      <c r="D326" s="3" t="s">
        <v>81</v>
      </c>
      <c r="E326" s="12">
        <v>2</v>
      </c>
      <c r="F326" s="15"/>
      <c r="G326" s="16"/>
      <c r="H326" s="16"/>
    </row>
    <row r="327" spans="1:8" x14ac:dyDescent="0.45">
      <c r="A327" s="3">
        <v>321</v>
      </c>
      <c r="B327" s="3" t="s">
        <v>345</v>
      </c>
      <c r="C327" s="3" t="s">
        <v>328</v>
      </c>
      <c r="D327" s="3" t="s">
        <v>12</v>
      </c>
      <c r="E327" s="12">
        <v>1</v>
      </c>
      <c r="F327" s="15"/>
      <c r="G327" s="16"/>
      <c r="H327" s="16"/>
    </row>
    <row r="328" spans="1:8" x14ac:dyDescent="0.45">
      <c r="A328" s="3">
        <v>322</v>
      </c>
      <c r="B328" s="3" t="s">
        <v>346</v>
      </c>
      <c r="C328" s="3" t="s">
        <v>328</v>
      </c>
      <c r="D328" s="3" t="s">
        <v>81</v>
      </c>
      <c r="E328" s="12">
        <v>1</v>
      </c>
      <c r="F328" s="15"/>
      <c r="G328" s="16"/>
      <c r="H328" s="16"/>
    </row>
    <row r="329" spans="1:8" ht="28.5" x14ac:dyDescent="0.45">
      <c r="A329" s="3">
        <v>323</v>
      </c>
      <c r="B329" s="3" t="s">
        <v>347</v>
      </c>
      <c r="C329" s="3" t="s">
        <v>328</v>
      </c>
      <c r="D329" s="3" t="s">
        <v>81</v>
      </c>
      <c r="E329" s="12">
        <v>1</v>
      </c>
      <c r="F329" s="15"/>
      <c r="G329" s="16"/>
      <c r="H329" s="16"/>
    </row>
    <row r="330" spans="1:8" ht="28.5" x14ac:dyDescent="0.45">
      <c r="A330" s="3">
        <v>324</v>
      </c>
      <c r="B330" s="3" t="s">
        <v>348</v>
      </c>
      <c r="C330" s="3" t="s">
        <v>328</v>
      </c>
      <c r="D330" s="3" t="s">
        <v>54</v>
      </c>
      <c r="E330" s="12">
        <v>1</v>
      </c>
      <c r="F330" s="15"/>
      <c r="G330" s="16"/>
      <c r="H330" s="16"/>
    </row>
    <row r="332" spans="1:8" x14ac:dyDescent="0.45">
      <c r="A332" s="11" t="s">
        <v>349</v>
      </c>
    </row>
    <row r="333" spans="1:8" x14ac:dyDescent="0.45">
      <c r="A333" s="11" t="s">
        <v>349</v>
      </c>
    </row>
  </sheetData>
  <mergeCells count="2">
    <mergeCell ref="A1:H1"/>
    <mergeCell ref="A2:H4"/>
  </mergeCell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E9C3A-FE1D-4AE4-A8FA-EFD370E461ED}">
  <dimension ref="A1:I32"/>
  <sheetViews>
    <sheetView workbookViewId="0">
      <selection activeCell="H6" sqref="H6"/>
    </sheetView>
  </sheetViews>
  <sheetFormatPr defaultRowHeight="14.25" x14ac:dyDescent="0.45"/>
  <cols>
    <col min="1" max="1" width="42.59765625" customWidth="1"/>
    <col min="2" max="2" width="16" customWidth="1"/>
    <col min="3" max="3" width="21.265625" customWidth="1"/>
    <col min="4" max="4" width="16.3984375" customWidth="1"/>
    <col min="5" max="5" width="21" customWidth="1"/>
    <col min="6" max="8" width="17.1328125" customWidth="1"/>
    <col min="9" max="9" width="22.86328125" customWidth="1"/>
  </cols>
  <sheetData>
    <row r="1" spans="1:9" ht="30" customHeight="1" x14ac:dyDescent="0.55000000000000004">
      <c r="A1" s="62" t="s">
        <v>350</v>
      </c>
      <c r="B1" s="62"/>
      <c r="C1" s="62"/>
      <c r="D1" s="62"/>
      <c r="E1" s="62"/>
      <c r="F1" s="62"/>
      <c r="G1" s="62"/>
      <c r="H1" s="62"/>
      <c r="I1" s="62"/>
    </row>
    <row r="2" spans="1:9" x14ac:dyDescent="0.45">
      <c r="A2" s="61" t="s">
        <v>351</v>
      </c>
      <c r="B2" s="61"/>
      <c r="C2" s="61"/>
      <c r="D2" s="61"/>
      <c r="E2" s="61"/>
      <c r="F2" s="61"/>
      <c r="G2" s="61"/>
      <c r="H2" s="61"/>
      <c r="I2" s="61"/>
    </row>
    <row r="3" spans="1:9" ht="14.25" customHeight="1" x14ac:dyDescent="0.45">
      <c r="A3" s="61"/>
      <c r="B3" s="61"/>
      <c r="C3" s="61"/>
      <c r="D3" s="61"/>
      <c r="E3" s="61"/>
      <c r="F3" s="61"/>
      <c r="G3" s="61"/>
      <c r="H3" s="61"/>
      <c r="I3" s="61"/>
    </row>
    <row r="5" spans="1:9" ht="45" customHeight="1" x14ac:dyDescent="0.45">
      <c r="A5" s="26" t="s">
        <v>4</v>
      </c>
      <c r="B5" s="26" t="s">
        <v>352</v>
      </c>
      <c r="C5" s="26" t="s">
        <v>353</v>
      </c>
      <c r="D5" s="27" t="s">
        <v>354</v>
      </c>
      <c r="E5" s="27" t="s">
        <v>355</v>
      </c>
      <c r="F5" s="27" t="s">
        <v>356</v>
      </c>
      <c r="G5" s="27" t="s">
        <v>357</v>
      </c>
      <c r="H5" s="27" t="s">
        <v>358</v>
      </c>
      <c r="I5" s="27" t="s">
        <v>359</v>
      </c>
    </row>
    <row r="6" spans="1:9" x14ac:dyDescent="0.45">
      <c r="A6" s="21" t="s">
        <v>11</v>
      </c>
      <c r="B6" s="21">
        <f>COUNTIF(tblPrijsblad[Categorie],"Schrijfwaren")</f>
        <v>30</v>
      </c>
      <c r="C6" s="22" cm="1">
        <f t="array" ref="C6">SUMPRODUCT((tblPrijsblad[Categorie]="Schrijfwaren")*(tblPrijsblad[Indicatief jaarvolume])*(tblPrijsblad[Stuksprijs (excl. BTW)]))</f>
        <v>0</v>
      </c>
      <c r="D6" s="23"/>
      <c r="E6" s="24">
        <f t="shared" ref="E6:E18" si="0">C6*(1+D6)</f>
        <v>0</v>
      </c>
      <c r="F6" s="23"/>
      <c r="G6" s="23"/>
      <c r="H6" s="23"/>
      <c r="I6" s="25"/>
    </row>
    <row r="7" spans="1:9" x14ac:dyDescent="0.45">
      <c r="A7" s="7" t="s">
        <v>43</v>
      </c>
      <c r="B7" s="7">
        <f>COUNTIF(tblPrijsblad[Categorie],"Schriften/Schrijfblokken")</f>
        <v>30</v>
      </c>
      <c r="C7" s="8" cm="1">
        <f t="array" ref="C7">SUMPRODUCT((tblPrijsblad[Categorie]="Schriften/Schrijfblokken")*(tblPrijsblad[Indicatief jaarvolume])*(tblPrijsblad[Stuksprijs (excl. BTW)]))</f>
        <v>0</v>
      </c>
      <c r="D7" s="17"/>
      <c r="E7" s="18">
        <f t="shared" si="0"/>
        <v>0</v>
      </c>
      <c r="F7" s="17"/>
      <c r="G7" s="17"/>
      <c r="H7" s="17"/>
      <c r="I7" s="20"/>
    </row>
    <row r="8" spans="1:9" x14ac:dyDescent="0.45">
      <c r="A8" s="7" t="s">
        <v>77</v>
      </c>
      <c r="B8" s="7">
        <f>COUNTIF(tblPrijsblad[Categorie],"Kantoorbenodigdheden")</f>
        <v>30</v>
      </c>
      <c r="C8" s="8" cm="1">
        <f t="array" ref="C8">SUMPRODUCT((tblPrijsblad[Categorie]="Kantoorbenodigdheden")*(tblPrijsblad[Indicatief jaarvolume])*(tblPrijsblad[Stuksprijs (excl. BTW)]))</f>
        <v>0</v>
      </c>
      <c r="D8" s="17"/>
      <c r="E8" s="18">
        <f t="shared" si="0"/>
        <v>0</v>
      </c>
      <c r="F8" s="17"/>
      <c r="G8" s="17"/>
      <c r="H8" s="17"/>
      <c r="I8" s="20"/>
    </row>
    <row r="9" spans="1:9" x14ac:dyDescent="0.45">
      <c r="A9" s="7" t="s">
        <v>108</v>
      </c>
      <c r="B9" s="7">
        <f>COUNTIF(tblPrijsblad[Categorie],"Opbergsystemen")</f>
        <v>30</v>
      </c>
      <c r="C9" s="8" cm="1">
        <f t="array" ref="C9">SUMPRODUCT((tblPrijsblad[Categorie]="Opbergsystemen")*(tblPrijsblad[Indicatief jaarvolume])*(tblPrijsblad[Stuksprijs (excl. BTW)]))</f>
        <v>0</v>
      </c>
      <c r="D9" s="17"/>
      <c r="E9" s="18">
        <f t="shared" si="0"/>
        <v>0</v>
      </c>
      <c r="F9" s="17"/>
      <c r="G9" s="17"/>
      <c r="H9" s="17"/>
      <c r="I9" s="20"/>
    </row>
    <row r="10" spans="1:9" x14ac:dyDescent="0.45">
      <c r="A10" s="7" t="s">
        <v>138</v>
      </c>
      <c r="B10" s="7">
        <f>COUNTIF(tblPrijsblad[Categorie],"Hygiene/Schoonmaak")</f>
        <v>30</v>
      </c>
      <c r="C10" s="8" cm="1">
        <f t="array" ref="C10">SUMPRODUCT((tblPrijsblad[Categorie]="Hygiene/Schoonmaak")*(tblPrijsblad[Indicatief jaarvolume])*(tblPrijsblad[Stuksprijs (excl. BTW)]))</f>
        <v>0</v>
      </c>
      <c r="D10" s="17"/>
      <c r="E10" s="18">
        <f t="shared" si="0"/>
        <v>0</v>
      </c>
      <c r="F10" s="17"/>
      <c r="G10" s="17"/>
      <c r="H10" s="17"/>
      <c r="I10" s="20"/>
    </row>
    <row r="11" spans="1:9" x14ac:dyDescent="0.45">
      <c r="A11" s="7" t="s">
        <v>171</v>
      </c>
      <c r="B11" s="7">
        <f>COUNTIF(tblPrijsblad[Categorie],"Labels/Identificatie")</f>
        <v>30</v>
      </c>
      <c r="C11" s="8" cm="1">
        <f t="array" ref="C11">SUMPRODUCT((tblPrijsblad[Categorie]="Labels/Identificatie")*(tblPrijsblad[Indicatief jaarvolume])*(tblPrijsblad[Stuksprijs (excl. BTW)]))</f>
        <v>0</v>
      </c>
      <c r="D11" s="17"/>
      <c r="E11" s="18">
        <f t="shared" si="0"/>
        <v>0</v>
      </c>
      <c r="F11" s="17"/>
      <c r="G11" s="17"/>
      <c r="H11" s="17"/>
      <c r="I11" s="20"/>
    </row>
    <row r="12" spans="1:9" x14ac:dyDescent="0.45">
      <c r="A12" s="7" t="s">
        <v>200</v>
      </c>
      <c r="B12" s="7">
        <f>COUNTIF(tblPrijsblad[Categorie],"Batterijen")</f>
        <v>30</v>
      </c>
      <c r="C12" s="8" cm="1">
        <f t="array" ref="C12">SUMPRODUCT((tblPrijsblad[Categorie]="Batterijen")*(tblPrijsblad[Indicatief jaarvolume])*(tblPrijsblad[Stuksprijs (excl. BTW)]))</f>
        <v>0</v>
      </c>
      <c r="D12" s="17"/>
      <c r="E12" s="18">
        <f t="shared" si="0"/>
        <v>0</v>
      </c>
      <c r="F12" s="17"/>
      <c r="G12" s="17"/>
      <c r="H12" s="17"/>
      <c r="I12" s="20"/>
    </row>
    <row r="13" spans="1:9" x14ac:dyDescent="0.45">
      <c r="A13" s="7" t="s">
        <v>231</v>
      </c>
      <c r="B13" s="7">
        <f>COUNTIF(tblPrijsblad[Categorie],"Documentpresentatie")</f>
        <v>30</v>
      </c>
      <c r="C13" s="8" cm="1">
        <f t="array" ref="C13">SUMPRODUCT((tblPrijsblad[Categorie]="Documentpresentatie")*(tblPrijsblad[Indicatief jaarvolume])*(tblPrijsblad[Stuksprijs (excl. BTW)]))</f>
        <v>0</v>
      </c>
      <c r="D13" s="17"/>
      <c r="E13" s="18">
        <f t="shared" si="0"/>
        <v>0</v>
      </c>
      <c r="F13" s="17"/>
      <c r="G13" s="17"/>
      <c r="H13" s="17"/>
      <c r="I13" s="20"/>
    </row>
    <row r="14" spans="1:9" x14ac:dyDescent="0.45">
      <c r="A14" s="7" t="s">
        <v>262</v>
      </c>
      <c r="B14" s="7">
        <f>COUNTIF(tblPrijsblad[Categorie],"Kantoorinrichting")</f>
        <v>30</v>
      </c>
      <c r="C14" s="8" cm="1">
        <f t="array" ref="C14">SUMPRODUCT((tblPrijsblad[Categorie]="Kantoorinrichting")*(tblPrijsblad[Indicatief jaarvolume])*(tblPrijsblad[Stuksprijs (excl. BTW)]))</f>
        <v>0</v>
      </c>
      <c r="D14" s="17"/>
      <c r="E14" s="18">
        <f t="shared" si="0"/>
        <v>0</v>
      </c>
      <c r="F14" s="17"/>
      <c r="G14" s="17"/>
      <c r="H14" s="17"/>
      <c r="I14" s="20"/>
    </row>
    <row r="15" spans="1:9" x14ac:dyDescent="0.45">
      <c r="A15" s="7" t="s">
        <v>293</v>
      </c>
      <c r="B15" s="7">
        <f>COUNTIF(tblPrijsblad[Categorie],"Meubilair/Conferentie")</f>
        <v>15</v>
      </c>
      <c r="C15" s="8" cm="1">
        <f t="array" ref="C15">SUMPRODUCT((tblPrijsblad[Categorie]="Meubilair/Conferentie")*(tblPrijsblad[Indicatief jaarvolume])*(tblPrijsblad[Stuksprijs (excl. BTW)]))</f>
        <v>0</v>
      </c>
      <c r="D15" s="17"/>
      <c r="E15" s="18">
        <f t="shared" si="0"/>
        <v>0</v>
      </c>
      <c r="F15" s="17"/>
      <c r="G15" s="17"/>
      <c r="H15" s="17"/>
      <c r="I15" s="20"/>
    </row>
    <row r="16" spans="1:9" x14ac:dyDescent="0.45">
      <c r="A16" s="7" t="s">
        <v>309</v>
      </c>
      <c r="B16" s="7">
        <f>COUNTIF(tblPrijsblad[Categorie],"IT Omgeving")</f>
        <v>18</v>
      </c>
      <c r="C16" s="8" cm="1">
        <f t="array" ref="C16">SUMPRODUCT((tblPrijsblad[Categorie]="IT Omgeving")*(tblPrijsblad[Indicatief jaarvolume])*(tblPrijsblad[Stuksprijs (excl. BTW)]))</f>
        <v>0</v>
      </c>
      <c r="D16" s="17"/>
      <c r="E16" s="18">
        <f t="shared" si="0"/>
        <v>0</v>
      </c>
      <c r="F16" s="17"/>
      <c r="G16" s="17"/>
      <c r="H16" s="17"/>
      <c r="I16" s="20"/>
    </row>
    <row r="17" spans="1:9" x14ac:dyDescent="0.45">
      <c r="A17" s="7" t="s">
        <v>328</v>
      </c>
      <c r="B17" s="7">
        <f>COUNTIF(tblPrijsblad[Categorie],"Verpakking/Postkamer")</f>
        <v>21</v>
      </c>
      <c r="C17" s="8" cm="1">
        <f t="array" ref="C17">SUMPRODUCT((tblPrijsblad[Categorie]="Verpakking/Postkamer")*(tblPrijsblad[Indicatief jaarvolume])*(tblPrijsblad[Stuksprijs (excl. BTW)]))</f>
        <v>0</v>
      </c>
      <c r="D17" s="17"/>
      <c r="E17" s="18">
        <f t="shared" si="0"/>
        <v>0</v>
      </c>
      <c r="F17" s="17"/>
      <c r="G17" s="17"/>
      <c r="H17" s="17"/>
      <c r="I17" s="20"/>
    </row>
    <row r="18" spans="1:9" x14ac:dyDescent="0.45">
      <c r="A18" s="28" t="s">
        <v>360</v>
      </c>
      <c r="B18" s="28">
        <f>COUNTIF(tblPrijsblad[Categorie],"Diversen")</f>
        <v>0</v>
      </c>
      <c r="C18" s="29" cm="1">
        <f t="array" ref="C18">SUMPRODUCT((tblPrijsblad[Categorie]="Diversen")*(tblPrijsblad[Indicatief jaarvolume])*(tblPrijsblad[Stuksprijs (excl. BTW)]))</f>
        <v>0</v>
      </c>
      <c r="D18" s="30"/>
      <c r="E18" s="31">
        <f t="shared" si="0"/>
        <v>0</v>
      </c>
      <c r="F18" s="30"/>
      <c r="G18" s="30"/>
      <c r="H18" s="30"/>
      <c r="I18" s="32"/>
    </row>
    <row r="19" spans="1:9" x14ac:dyDescent="0.45">
      <c r="A19" s="33" t="s">
        <v>361</v>
      </c>
      <c r="B19" s="33">
        <f>SUM(B6:B18)</f>
        <v>324</v>
      </c>
      <c r="C19" s="34">
        <f>SUM(C6:C18)</f>
        <v>0</v>
      </c>
      <c r="D19" s="35">
        <f>IFERROR(SUMPRODUCT(C6:C18,D6:D18)/SUM(C6:C18),0)</f>
        <v>0</v>
      </c>
      <c r="E19" s="36">
        <f>SUM(E6:E18)</f>
        <v>0</v>
      </c>
      <c r="F19" s="37" t="s">
        <v>362</v>
      </c>
      <c r="G19" s="37" t="s">
        <v>362</v>
      </c>
      <c r="H19" s="37" t="s">
        <v>362</v>
      </c>
      <c r="I19" s="38"/>
    </row>
    <row r="20" spans="1:9" x14ac:dyDescent="0.45">
      <c r="A20" s="39" t="s">
        <v>363</v>
      </c>
      <c r="B20" s="40" t="s">
        <v>362</v>
      </c>
      <c r="C20" s="41" t="s">
        <v>362</v>
      </c>
      <c r="D20" s="42"/>
      <c r="E20" s="43" t="s">
        <v>362</v>
      </c>
      <c r="F20" s="44"/>
      <c r="G20" s="44"/>
      <c r="H20" s="44"/>
      <c r="I20" s="45" t="s">
        <v>364</v>
      </c>
    </row>
    <row r="22" spans="1:9" ht="15.75" x14ac:dyDescent="0.5">
      <c r="A22" s="60" t="s">
        <v>365</v>
      </c>
      <c r="B22" s="60"/>
      <c r="C22" s="60"/>
      <c r="D22" s="60"/>
      <c r="E22" s="60"/>
      <c r="F22" s="60"/>
    </row>
    <row r="24" spans="1:9" x14ac:dyDescent="0.45">
      <c r="A24" t="s">
        <v>366</v>
      </c>
      <c r="B24" s="4">
        <f>C19</f>
        <v>0</v>
      </c>
    </row>
    <row r="25" spans="1:9" x14ac:dyDescent="0.45">
      <c r="A25" t="s">
        <v>367</v>
      </c>
      <c r="B25" s="4">
        <f>E19</f>
        <v>0</v>
      </c>
    </row>
    <row r="26" spans="1:9" x14ac:dyDescent="0.45">
      <c r="A26" t="s">
        <v>368</v>
      </c>
      <c r="B26" s="5">
        <f>D19</f>
        <v>0</v>
      </c>
    </row>
    <row r="27" spans="1:9" x14ac:dyDescent="0.45">
      <c r="B27" s="5"/>
    </row>
    <row r="28" spans="1:9" x14ac:dyDescent="0.45">
      <c r="A28" s="1"/>
      <c r="B28" s="19"/>
    </row>
    <row r="29" spans="1:9" x14ac:dyDescent="0.45">
      <c r="A29" s="63" t="s">
        <v>369</v>
      </c>
      <c r="B29" s="63"/>
      <c r="C29" s="63"/>
      <c r="D29" s="63"/>
      <c r="E29" s="63"/>
      <c r="F29" s="63"/>
    </row>
    <row r="31" spans="1:9" x14ac:dyDescent="0.45">
      <c r="A31" s="13" t="s">
        <v>370</v>
      </c>
      <c r="B31" s="14">
        <f>E19</f>
        <v>0</v>
      </c>
    </row>
    <row r="32" spans="1:9" x14ac:dyDescent="0.45">
      <c r="A32" t="s">
        <v>371</v>
      </c>
      <c r="B32" s="4">
        <f>B24</f>
        <v>0</v>
      </c>
    </row>
  </sheetData>
  <mergeCells count="4">
    <mergeCell ref="A22:F22"/>
    <mergeCell ref="A2:I3"/>
    <mergeCell ref="A1:I1"/>
    <mergeCell ref="A29:F2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FE974-125D-4CAC-9BB9-3E5D65AFD4CD}">
  <dimension ref="A1:D44"/>
  <sheetViews>
    <sheetView topLeftCell="A4" workbookViewId="0">
      <selection activeCell="A30" sqref="A30"/>
    </sheetView>
  </sheetViews>
  <sheetFormatPr defaultRowHeight="14.25" x14ac:dyDescent="0.45"/>
  <cols>
    <col min="1" max="1" width="41.86328125" customWidth="1"/>
    <col min="2" max="2" width="28.59765625" customWidth="1"/>
    <col min="3" max="4" width="19" customWidth="1"/>
  </cols>
  <sheetData>
    <row r="1" spans="1:4" ht="35.25" customHeight="1" x14ac:dyDescent="0.65">
      <c r="A1" s="57" t="s">
        <v>372</v>
      </c>
      <c r="B1" s="58"/>
      <c r="C1" s="58"/>
      <c r="D1" s="58"/>
    </row>
    <row r="3" spans="1:4" x14ac:dyDescent="0.45">
      <c r="A3" s="59" t="s">
        <v>373</v>
      </c>
      <c r="B3" s="58"/>
      <c r="C3" s="58"/>
      <c r="D3" s="58"/>
    </row>
    <row r="4" spans="1:4" x14ac:dyDescent="0.45">
      <c r="A4" s="58"/>
      <c r="B4" s="58"/>
      <c r="C4" s="58"/>
      <c r="D4" s="58"/>
    </row>
    <row r="5" spans="1:4" x14ac:dyDescent="0.45">
      <c r="A5" s="58"/>
      <c r="B5" s="58"/>
      <c r="C5" s="58"/>
      <c r="D5" s="58"/>
    </row>
    <row r="7" spans="1:4" ht="15.75" x14ac:dyDescent="0.5">
      <c r="A7" s="53" t="s">
        <v>374</v>
      </c>
      <c r="B7" s="9"/>
      <c r="C7" s="9"/>
      <c r="D7" s="9"/>
    </row>
    <row r="9" spans="1:4" x14ac:dyDescent="0.45">
      <c r="A9" s="1" t="s">
        <v>375</v>
      </c>
      <c r="B9" s="58"/>
      <c r="C9" s="58"/>
      <c r="D9" s="58"/>
    </row>
    <row r="10" spans="1:4" x14ac:dyDescent="0.45">
      <c r="A10" s="1" t="s">
        <v>376</v>
      </c>
      <c r="B10" s="58"/>
      <c r="C10" s="58"/>
      <c r="D10" s="58"/>
    </row>
    <row r="11" spans="1:4" x14ac:dyDescent="0.45">
      <c r="A11" s="1" t="s">
        <v>377</v>
      </c>
      <c r="B11" s="58"/>
      <c r="C11" s="58"/>
      <c r="D11" s="58"/>
    </row>
    <row r="12" spans="1:4" x14ac:dyDescent="0.45">
      <c r="A12" s="1" t="s">
        <v>378</v>
      </c>
      <c r="B12" s="58"/>
      <c r="C12" s="58"/>
      <c r="D12" s="58"/>
    </row>
    <row r="13" spans="1:4" x14ac:dyDescent="0.45">
      <c r="A13" t="s">
        <v>379</v>
      </c>
      <c r="B13" s="58"/>
      <c r="C13" s="58"/>
      <c r="D13" s="58"/>
    </row>
    <row r="15" spans="1:4" x14ac:dyDescent="0.45">
      <c r="A15" s="1" t="s">
        <v>380</v>
      </c>
      <c r="B15" s="58"/>
      <c r="C15" s="58"/>
      <c r="D15" s="58"/>
    </row>
    <row r="16" spans="1:4" x14ac:dyDescent="0.45">
      <c r="A16" s="1" t="s">
        <v>381</v>
      </c>
      <c r="B16" s="58"/>
      <c r="C16" s="58"/>
      <c r="D16" s="58"/>
    </row>
    <row r="17" spans="1:4" x14ac:dyDescent="0.45">
      <c r="A17" s="1" t="s">
        <v>382</v>
      </c>
      <c r="B17" s="58"/>
      <c r="C17" s="58"/>
      <c r="D17" s="58"/>
    </row>
    <row r="18" spans="1:4" x14ac:dyDescent="0.45">
      <c r="A18" s="1" t="s">
        <v>383</v>
      </c>
      <c r="B18" s="58"/>
      <c r="C18" s="58"/>
      <c r="D18" s="58"/>
    </row>
    <row r="20" spans="1:4" ht="15.75" x14ac:dyDescent="0.5">
      <c r="A20" s="53" t="s">
        <v>384</v>
      </c>
      <c r="B20" s="9"/>
      <c r="C20" s="9"/>
      <c r="D20" s="9"/>
    </row>
    <row r="22" spans="1:4" x14ac:dyDescent="0.45">
      <c r="A22" s="1" t="s">
        <v>385</v>
      </c>
      <c r="B22">
        <f>Totaalblad!B19</f>
        <v>324</v>
      </c>
    </row>
    <row r="23" spans="1:4" x14ac:dyDescent="0.45">
      <c r="A23" s="1" t="s">
        <v>386</v>
      </c>
      <c r="B23" s="4">
        <f>Totaalblad!C19</f>
        <v>0</v>
      </c>
    </row>
    <row r="24" spans="1:4" x14ac:dyDescent="0.45">
      <c r="A24" s="1" t="s">
        <v>387</v>
      </c>
      <c r="B24" s="4">
        <f>Totaalblad!E19</f>
        <v>0</v>
      </c>
    </row>
    <row r="25" spans="1:4" x14ac:dyDescent="0.45">
      <c r="A25" s="1"/>
      <c r="B25" s="4"/>
    </row>
    <row r="26" spans="1:4" ht="24.75" customHeight="1" x14ac:dyDescent="0.55000000000000004">
      <c r="A26" s="47" t="s">
        <v>388</v>
      </c>
      <c r="B26" s="48">
        <f>Totaalblad!E19</f>
        <v>0</v>
      </c>
    </row>
    <row r="27" spans="1:4" ht="15.75" x14ac:dyDescent="0.5">
      <c r="A27" s="6"/>
      <c r="B27" s="46"/>
      <c r="C27" s="10"/>
      <c r="D27" s="10"/>
    </row>
    <row r="29" spans="1:4" ht="15.75" x14ac:dyDescent="0.5">
      <c r="A29" s="53" t="s">
        <v>389</v>
      </c>
      <c r="B29" s="9"/>
      <c r="C29" s="9"/>
      <c r="D29" s="9"/>
    </row>
    <row r="30" spans="1:4" x14ac:dyDescent="0.45">
      <c r="A30" s="61" t="s">
        <v>390</v>
      </c>
      <c r="B30" s="58"/>
      <c r="C30" s="58"/>
      <c r="D30" s="58"/>
    </row>
    <row r="31" spans="1:4" x14ac:dyDescent="0.45">
      <c r="A31" s="58"/>
      <c r="B31" s="58"/>
      <c r="C31" s="58"/>
      <c r="D31" s="58"/>
    </row>
    <row r="32" spans="1:4" x14ac:dyDescent="0.45">
      <c r="A32" s="58"/>
      <c r="B32" s="58"/>
      <c r="C32" s="58"/>
      <c r="D32" s="58"/>
    </row>
    <row r="33" spans="1:4" x14ac:dyDescent="0.45">
      <c r="A33" s="1" t="s">
        <v>391</v>
      </c>
      <c r="B33" s="64"/>
      <c r="C33" s="64"/>
      <c r="D33" s="64"/>
    </row>
    <row r="34" spans="1:4" x14ac:dyDescent="0.45">
      <c r="A34" s="1" t="s">
        <v>392</v>
      </c>
      <c r="B34" s="64"/>
      <c r="C34" s="64"/>
      <c r="D34" s="64"/>
    </row>
    <row r="36" spans="1:4" x14ac:dyDescent="0.45">
      <c r="A36" s="1" t="s">
        <v>393</v>
      </c>
      <c r="B36" s="64"/>
      <c r="C36" s="64"/>
      <c r="D36" s="64"/>
    </row>
    <row r="38" spans="1:4" x14ac:dyDescent="0.45">
      <c r="A38" s="1" t="s">
        <v>394</v>
      </c>
    </row>
    <row r="42" spans="1:4" x14ac:dyDescent="0.45">
      <c r="A42" t="s">
        <v>395</v>
      </c>
    </row>
    <row r="44" spans="1:4" x14ac:dyDescent="0.45">
      <c r="A44" s="11" t="s">
        <v>396</v>
      </c>
    </row>
  </sheetData>
  <mergeCells count="15">
    <mergeCell ref="B33:D33"/>
    <mergeCell ref="B34:D34"/>
    <mergeCell ref="B36:D36"/>
    <mergeCell ref="B13:D13"/>
    <mergeCell ref="B15:D15"/>
    <mergeCell ref="B16:D16"/>
    <mergeCell ref="B17:D17"/>
    <mergeCell ref="B18:D18"/>
    <mergeCell ref="A30:D32"/>
    <mergeCell ref="B12:D12"/>
    <mergeCell ref="A1:D1"/>
    <mergeCell ref="A3:D5"/>
    <mergeCell ref="B9:D9"/>
    <mergeCell ref="B10:D10"/>
    <mergeCell ref="B11:D1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42A82-181F-4E6D-AABF-521CE33307B9}">
  <dimension ref="A1:A14"/>
  <sheetViews>
    <sheetView workbookViewId="0"/>
  </sheetViews>
  <sheetFormatPr defaultRowHeight="14.25" x14ac:dyDescent="0.45"/>
  <cols>
    <col min="1" max="1" width="34.265625" customWidth="1"/>
  </cols>
  <sheetData>
    <row r="1" spans="1:1" x14ac:dyDescent="0.45">
      <c r="A1" s="2" t="s">
        <v>4</v>
      </c>
    </row>
    <row r="2" spans="1:1" x14ac:dyDescent="0.45">
      <c r="A2" t="s">
        <v>11</v>
      </c>
    </row>
    <row r="3" spans="1:1" x14ac:dyDescent="0.45">
      <c r="A3" t="s">
        <v>43</v>
      </c>
    </row>
    <row r="4" spans="1:1" x14ac:dyDescent="0.45">
      <c r="A4" t="s">
        <v>77</v>
      </c>
    </row>
    <row r="5" spans="1:1" x14ac:dyDescent="0.45">
      <c r="A5" t="s">
        <v>108</v>
      </c>
    </row>
    <row r="6" spans="1:1" x14ac:dyDescent="0.45">
      <c r="A6" t="s">
        <v>138</v>
      </c>
    </row>
    <row r="7" spans="1:1" x14ac:dyDescent="0.45">
      <c r="A7" t="s">
        <v>171</v>
      </c>
    </row>
    <row r="8" spans="1:1" x14ac:dyDescent="0.45">
      <c r="A8" t="s">
        <v>200</v>
      </c>
    </row>
    <row r="9" spans="1:1" x14ac:dyDescent="0.45">
      <c r="A9" t="s">
        <v>231</v>
      </c>
    </row>
    <row r="10" spans="1:1" x14ac:dyDescent="0.45">
      <c r="A10" t="s">
        <v>262</v>
      </c>
    </row>
    <row r="11" spans="1:1" x14ac:dyDescent="0.45">
      <c r="A11" t="s">
        <v>293</v>
      </c>
    </row>
    <row r="12" spans="1:1" x14ac:dyDescent="0.45">
      <c r="A12" t="s">
        <v>309</v>
      </c>
    </row>
    <row r="13" spans="1:1" x14ac:dyDescent="0.45">
      <c r="A13" t="s">
        <v>328</v>
      </c>
    </row>
    <row r="14" spans="1:1" x14ac:dyDescent="0.45">
      <c r="A14" t="s">
        <v>360</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543E9-1253-4611-AC3A-68DA76BCDFA8}">
  <dimension ref="A1:L46"/>
  <sheetViews>
    <sheetView workbookViewId="0">
      <selection activeCell="H6" sqref="H6"/>
    </sheetView>
  </sheetViews>
  <sheetFormatPr defaultRowHeight="14.25" x14ac:dyDescent="0.45"/>
  <cols>
    <col min="1" max="1" width="5.73046875" customWidth="1"/>
    <col min="2" max="2" width="34.265625" customWidth="1"/>
    <col min="3" max="3" width="25.265625" customWidth="1"/>
    <col min="4" max="4" width="14.86328125" customWidth="1"/>
    <col min="5" max="5" width="17.73046875" customWidth="1"/>
    <col min="6" max="6" width="22.3984375" customWidth="1"/>
    <col min="7" max="7" width="19" customWidth="1"/>
    <col min="8" max="11" width="15.265625" customWidth="1"/>
    <col min="12" max="12" width="28.59765625" customWidth="1"/>
    <col min="13" max="13" width="19" customWidth="1"/>
    <col min="14" max="14" width="28.59765625" customWidth="1"/>
  </cols>
  <sheetData>
    <row r="1" spans="1:12" ht="30" customHeight="1" x14ac:dyDescent="0.55000000000000004">
      <c r="A1" s="67" t="s">
        <v>397</v>
      </c>
      <c r="B1" s="67"/>
      <c r="C1" s="67"/>
      <c r="D1" s="67"/>
      <c r="E1" s="67"/>
      <c r="F1" s="67"/>
      <c r="G1" s="67"/>
      <c r="H1" s="67"/>
      <c r="I1" s="67"/>
      <c r="J1" s="67"/>
      <c r="K1" s="67"/>
      <c r="L1" s="67"/>
    </row>
    <row r="2" spans="1:12" ht="15" customHeight="1" x14ac:dyDescent="0.45">
      <c r="A2" s="68" t="s">
        <v>398</v>
      </c>
      <c r="B2" s="68"/>
      <c r="C2" s="68"/>
      <c r="D2" s="68"/>
      <c r="E2" s="68"/>
      <c r="F2" s="68"/>
      <c r="G2" s="68"/>
      <c r="H2" s="68"/>
      <c r="I2" s="68"/>
      <c r="J2" s="68"/>
      <c r="K2" s="68"/>
      <c r="L2" s="68"/>
    </row>
    <row r="3" spans="1:12" ht="14.25" customHeight="1" x14ac:dyDescent="0.45">
      <c r="A3" s="68"/>
      <c r="B3" s="68"/>
      <c r="C3" s="68"/>
      <c r="D3" s="68"/>
      <c r="E3" s="68"/>
      <c r="F3" s="68"/>
      <c r="G3" s="68"/>
      <c r="H3" s="68"/>
      <c r="I3" s="68"/>
      <c r="J3" s="68"/>
      <c r="K3" s="68"/>
      <c r="L3" s="68"/>
    </row>
    <row r="5" spans="1:12" ht="50.25" customHeight="1" x14ac:dyDescent="0.45">
      <c r="A5" s="49" t="s">
        <v>2</v>
      </c>
      <c r="B5" s="49" t="s">
        <v>399</v>
      </c>
      <c r="C5" s="49" t="s">
        <v>400</v>
      </c>
      <c r="D5" s="49" t="s">
        <v>401</v>
      </c>
      <c r="E5" s="49" t="s">
        <v>402</v>
      </c>
      <c r="F5" s="49" t="s">
        <v>403</v>
      </c>
      <c r="G5" s="49" t="s">
        <v>404</v>
      </c>
      <c r="H5" s="49" t="s">
        <v>354</v>
      </c>
      <c r="I5" s="49" t="s">
        <v>405</v>
      </c>
      <c r="J5" s="49" t="s">
        <v>357</v>
      </c>
      <c r="K5" s="49" t="s">
        <v>406</v>
      </c>
      <c r="L5" s="49" t="s">
        <v>359</v>
      </c>
    </row>
    <row r="6" spans="1:12" x14ac:dyDescent="0.45">
      <c r="A6" s="54">
        <v>1</v>
      </c>
      <c r="B6" s="51"/>
      <c r="C6" s="51"/>
      <c r="D6" s="51"/>
      <c r="E6" s="52"/>
      <c r="F6" s="51"/>
      <c r="G6" s="52"/>
      <c r="H6" s="50"/>
      <c r="I6" s="50"/>
      <c r="J6" s="50"/>
      <c r="K6" s="50"/>
      <c r="L6" s="51"/>
    </row>
    <row r="7" spans="1:12" x14ac:dyDescent="0.45">
      <c r="A7" s="54">
        <v>2</v>
      </c>
      <c r="B7" s="51"/>
      <c r="C7" s="51"/>
      <c r="D7" s="51"/>
      <c r="E7" s="52"/>
      <c r="F7" s="51"/>
      <c r="G7" s="52"/>
      <c r="H7" s="50"/>
      <c r="I7" s="50"/>
      <c r="J7" s="50"/>
      <c r="K7" s="50"/>
      <c r="L7" s="51"/>
    </row>
    <row r="8" spans="1:12" x14ac:dyDescent="0.45">
      <c r="A8" s="54">
        <v>3</v>
      </c>
      <c r="B8" s="51"/>
      <c r="C8" s="51"/>
      <c r="D8" s="51"/>
      <c r="E8" s="52"/>
      <c r="F8" s="51"/>
      <c r="G8" s="52"/>
      <c r="H8" s="50"/>
      <c r="I8" s="50"/>
      <c r="J8" s="50"/>
      <c r="K8" s="50"/>
      <c r="L8" s="51"/>
    </row>
    <row r="9" spans="1:12" x14ac:dyDescent="0.45">
      <c r="A9" s="54">
        <v>4</v>
      </c>
      <c r="B9" s="51"/>
      <c r="C9" s="51"/>
      <c r="D9" s="51"/>
      <c r="E9" s="52"/>
      <c r="F9" s="51"/>
      <c r="G9" s="52"/>
      <c r="H9" s="50"/>
      <c r="I9" s="50"/>
      <c r="J9" s="50"/>
      <c r="K9" s="50"/>
      <c r="L9" s="51"/>
    </row>
    <row r="10" spans="1:12" x14ac:dyDescent="0.45">
      <c r="A10" s="54">
        <v>5</v>
      </c>
      <c r="B10" s="51"/>
      <c r="C10" s="51"/>
      <c r="D10" s="51"/>
      <c r="E10" s="52"/>
      <c r="F10" s="51"/>
      <c r="G10" s="52"/>
      <c r="H10" s="50"/>
      <c r="I10" s="50"/>
      <c r="J10" s="50"/>
      <c r="K10" s="50"/>
      <c r="L10" s="51"/>
    </row>
    <row r="11" spans="1:12" x14ac:dyDescent="0.45">
      <c r="A11" s="54">
        <v>6</v>
      </c>
      <c r="B11" s="51"/>
      <c r="C11" s="51"/>
      <c r="D11" s="51"/>
      <c r="E11" s="52"/>
      <c r="F11" s="51"/>
      <c r="G11" s="52"/>
      <c r="H11" s="50"/>
      <c r="I11" s="50"/>
      <c r="J11" s="50"/>
      <c r="K11" s="50"/>
      <c r="L11" s="51"/>
    </row>
    <row r="12" spans="1:12" x14ac:dyDescent="0.45">
      <c r="A12" s="54">
        <v>7</v>
      </c>
      <c r="B12" s="51"/>
      <c r="C12" s="51"/>
      <c r="D12" s="51"/>
      <c r="E12" s="52"/>
      <c r="F12" s="51"/>
      <c r="G12" s="52"/>
      <c r="H12" s="50"/>
      <c r="I12" s="50"/>
      <c r="J12" s="50"/>
      <c r="K12" s="50"/>
      <c r="L12" s="51"/>
    </row>
    <row r="13" spans="1:12" x14ac:dyDescent="0.45">
      <c r="A13" s="54">
        <v>8</v>
      </c>
      <c r="B13" s="51"/>
      <c r="C13" s="51"/>
      <c r="D13" s="51"/>
      <c r="E13" s="52"/>
      <c r="F13" s="51"/>
      <c r="G13" s="52"/>
      <c r="H13" s="50"/>
      <c r="I13" s="50"/>
      <c r="J13" s="50"/>
      <c r="K13" s="50"/>
      <c r="L13" s="51"/>
    </row>
    <row r="14" spans="1:12" x14ac:dyDescent="0.45">
      <c r="A14" s="54">
        <v>9</v>
      </c>
      <c r="B14" s="51"/>
      <c r="C14" s="51"/>
      <c r="D14" s="51"/>
      <c r="E14" s="52"/>
      <c r="F14" s="51"/>
      <c r="G14" s="52"/>
      <c r="H14" s="50"/>
      <c r="I14" s="50"/>
      <c r="J14" s="50"/>
      <c r="K14" s="50"/>
      <c r="L14" s="51"/>
    </row>
    <row r="15" spans="1:12" x14ac:dyDescent="0.45">
      <c r="A15" s="54">
        <v>10</v>
      </c>
      <c r="B15" s="51"/>
      <c r="C15" s="51"/>
      <c r="D15" s="51"/>
      <c r="E15" s="52"/>
      <c r="F15" s="51"/>
      <c r="G15" s="52"/>
      <c r="H15" s="50"/>
      <c r="I15" s="50"/>
      <c r="J15" s="50"/>
      <c r="K15" s="50"/>
      <c r="L15" s="51"/>
    </row>
    <row r="16" spans="1:12" x14ac:dyDescent="0.45">
      <c r="A16" s="54">
        <v>11</v>
      </c>
      <c r="B16" s="51"/>
      <c r="C16" s="51"/>
      <c r="D16" s="51"/>
      <c r="E16" s="52"/>
      <c r="F16" s="51"/>
      <c r="G16" s="52"/>
      <c r="H16" s="50"/>
      <c r="I16" s="50"/>
      <c r="J16" s="50"/>
      <c r="K16" s="50"/>
      <c r="L16" s="51"/>
    </row>
    <row r="17" spans="1:12" x14ac:dyDescent="0.45">
      <c r="A17" s="54">
        <v>12</v>
      </c>
      <c r="B17" s="51"/>
      <c r="C17" s="51"/>
      <c r="D17" s="51"/>
      <c r="E17" s="52"/>
      <c r="F17" s="51"/>
      <c r="G17" s="52"/>
      <c r="H17" s="50"/>
      <c r="I17" s="50"/>
      <c r="J17" s="50"/>
      <c r="K17" s="50"/>
      <c r="L17" s="51"/>
    </row>
    <row r="18" spans="1:12" x14ac:dyDescent="0.45">
      <c r="A18" s="54">
        <v>13</v>
      </c>
      <c r="B18" s="51"/>
      <c r="C18" s="51"/>
      <c r="D18" s="51"/>
      <c r="E18" s="52"/>
      <c r="F18" s="51"/>
      <c r="G18" s="52"/>
      <c r="H18" s="50"/>
      <c r="I18" s="50"/>
      <c r="J18" s="50"/>
      <c r="K18" s="50"/>
      <c r="L18" s="51"/>
    </row>
    <row r="19" spans="1:12" x14ac:dyDescent="0.45">
      <c r="A19" s="54">
        <v>14</v>
      </c>
      <c r="B19" s="51"/>
      <c r="C19" s="51"/>
      <c r="D19" s="51"/>
      <c r="E19" s="52"/>
      <c r="F19" s="51"/>
      <c r="G19" s="52"/>
      <c r="H19" s="50"/>
      <c r="I19" s="50"/>
      <c r="J19" s="50"/>
      <c r="K19" s="50"/>
      <c r="L19" s="51"/>
    </row>
    <row r="20" spans="1:12" x14ac:dyDescent="0.45">
      <c r="A20" s="54">
        <v>15</v>
      </c>
      <c r="B20" s="51"/>
      <c r="C20" s="51"/>
      <c r="D20" s="51"/>
      <c r="E20" s="52"/>
      <c r="F20" s="51"/>
      <c r="G20" s="52"/>
      <c r="H20" s="50"/>
      <c r="I20" s="50"/>
      <c r="J20" s="50"/>
      <c r="K20" s="50"/>
      <c r="L20" s="51"/>
    </row>
    <row r="21" spans="1:12" x14ac:dyDescent="0.45">
      <c r="A21" s="54">
        <v>16</v>
      </c>
      <c r="B21" s="51"/>
      <c r="C21" s="51"/>
      <c r="D21" s="51"/>
      <c r="E21" s="52"/>
      <c r="F21" s="51"/>
      <c r="G21" s="52"/>
      <c r="H21" s="50"/>
      <c r="I21" s="50"/>
      <c r="J21" s="50"/>
      <c r="K21" s="50"/>
      <c r="L21" s="51"/>
    </row>
    <row r="22" spans="1:12" x14ac:dyDescent="0.45">
      <c r="A22" s="54">
        <v>17</v>
      </c>
      <c r="B22" s="51"/>
      <c r="C22" s="51"/>
      <c r="D22" s="51"/>
      <c r="E22" s="52"/>
      <c r="F22" s="51"/>
      <c r="G22" s="52"/>
      <c r="H22" s="50"/>
      <c r="I22" s="50"/>
      <c r="J22" s="50"/>
      <c r="K22" s="50"/>
      <c r="L22" s="51"/>
    </row>
    <row r="23" spans="1:12" x14ac:dyDescent="0.45">
      <c r="A23" s="54">
        <v>18</v>
      </c>
      <c r="B23" s="51"/>
      <c r="C23" s="51"/>
      <c r="D23" s="51"/>
      <c r="E23" s="52"/>
      <c r="F23" s="51"/>
      <c r="G23" s="52"/>
      <c r="H23" s="50"/>
      <c r="I23" s="50"/>
      <c r="J23" s="50"/>
      <c r="K23" s="50"/>
      <c r="L23" s="51"/>
    </row>
    <row r="24" spans="1:12" x14ac:dyDescent="0.45">
      <c r="A24" s="54">
        <v>19</v>
      </c>
      <c r="B24" s="51"/>
      <c r="C24" s="51"/>
      <c r="D24" s="51"/>
      <c r="E24" s="52"/>
      <c r="F24" s="51"/>
      <c r="G24" s="52"/>
      <c r="H24" s="50"/>
      <c r="I24" s="50"/>
      <c r="J24" s="50"/>
      <c r="K24" s="50"/>
      <c r="L24" s="51"/>
    </row>
    <row r="25" spans="1:12" x14ac:dyDescent="0.45">
      <c r="A25" s="54">
        <v>20</v>
      </c>
      <c r="B25" s="51"/>
      <c r="C25" s="51"/>
      <c r="D25" s="51"/>
      <c r="E25" s="52"/>
      <c r="F25" s="51"/>
      <c r="G25" s="52"/>
      <c r="H25" s="50"/>
      <c r="I25" s="50"/>
      <c r="J25" s="50"/>
      <c r="K25" s="50"/>
      <c r="L25" s="51"/>
    </row>
    <row r="27" spans="1:12" ht="14.25" customHeight="1" x14ac:dyDescent="0.45">
      <c r="A27" s="69" t="s">
        <v>407</v>
      </c>
      <c r="B27" s="69"/>
      <c r="C27" s="69"/>
      <c r="D27" s="69"/>
      <c r="E27" s="69"/>
      <c r="F27" s="69"/>
      <c r="G27" s="69"/>
      <c r="H27" s="69"/>
      <c r="I27" s="69"/>
      <c r="J27" s="69"/>
      <c r="K27" s="69"/>
      <c r="L27" s="69"/>
    </row>
    <row r="29" spans="1:12" ht="14.25" customHeight="1" x14ac:dyDescent="0.45">
      <c r="A29" s="70" t="s">
        <v>408</v>
      </c>
      <c r="B29" s="70"/>
      <c r="C29" s="70"/>
      <c r="D29" s="70"/>
      <c r="E29" s="70"/>
      <c r="F29" s="70"/>
      <c r="G29" s="70"/>
      <c r="H29" s="70"/>
      <c r="I29" s="70"/>
      <c r="J29" s="70"/>
      <c r="K29" s="70"/>
      <c r="L29" s="70"/>
    </row>
    <row r="31" spans="1:12" x14ac:dyDescent="0.45">
      <c r="A31" s="66" t="s">
        <v>409</v>
      </c>
      <c r="B31" s="66"/>
      <c r="C31" s="66"/>
      <c r="D31" s="66"/>
      <c r="E31" s="66"/>
      <c r="F31" s="66"/>
      <c r="G31" s="66"/>
      <c r="H31" s="66"/>
      <c r="I31" s="66"/>
      <c r="J31" s="66"/>
      <c r="K31" s="66"/>
      <c r="L31" s="66"/>
    </row>
    <row r="32" spans="1:12" x14ac:dyDescent="0.45">
      <c r="A32" s="65" t="s">
        <v>410</v>
      </c>
      <c r="B32" s="65"/>
      <c r="C32" s="65"/>
      <c r="D32" s="65"/>
      <c r="E32" s="65"/>
      <c r="F32" s="65"/>
      <c r="G32" s="65"/>
      <c r="H32" s="65"/>
      <c r="I32" s="65"/>
      <c r="J32" s="65"/>
      <c r="K32" s="65"/>
      <c r="L32" s="65"/>
    </row>
    <row r="33" spans="1:12" x14ac:dyDescent="0.45">
      <c r="A33" s="65" t="s">
        <v>411</v>
      </c>
      <c r="B33" s="65"/>
      <c r="C33" s="65"/>
      <c r="D33" s="65"/>
      <c r="E33" s="65"/>
      <c r="F33" s="65"/>
      <c r="G33" s="65"/>
      <c r="H33" s="65"/>
      <c r="I33" s="65"/>
      <c r="J33" s="65"/>
      <c r="K33" s="65"/>
      <c r="L33" s="65"/>
    </row>
    <row r="34" spans="1:12" x14ac:dyDescent="0.45">
      <c r="A34" s="65" t="s">
        <v>412</v>
      </c>
      <c r="B34" s="65"/>
      <c r="C34" s="65"/>
      <c r="D34" s="65"/>
      <c r="E34" s="65"/>
      <c r="F34" s="65"/>
      <c r="G34" s="65"/>
      <c r="H34" s="65"/>
      <c r="I34" s="65"/>
      <c r="J34" s="65"/>
      <c r="K34" s="65"/>
      <c r="L34" s="65"/>
    </row>
    <row r="35" spans="1:12" x14ac:dyDescent="0.45">
      <c r="A35" s="65"/>
      <c r="B35" s="65"/>
      <c r="C35" s="65"/>
      <c r="D35" s="65"/>
      <c r="E35" s="65"/>
      <c r="F35" s="65"/>
      <c r="G35" s="65"/>
      <c r="H35" s="65"/>
      <c r="I35" s="65"/>
      <c r="J35" s="65"/>
      <c r="K35" s="65"/>
      <c r="L35" s="65"/>
    </row>
    <row r="36" spans="1:12" x14ac:dyDescent="0.45">
      <c r="A36" s="66" t="s">
        <v>413</v>
      </c>
      <c r="B36" s="66"/>
      <c r="C36" s="66"/>
      <c r="D36" s="66"/>
      <c r="E36" s="66"/>
      <c r="F36" s="66"/>
      <c r="G36" s="66"/>
      <c r="H36" s="66"/>
      <c r="I36" s="66"/>
      <c r="J36" s="66"/>
      <c r="K36" s="66"/>
      <c r="L36" s="66"/>
    </row>
    <row r="37" spans="1:12" x14ac:dyDescent="0.45">
      <c r="A37" s="65" t="s">
        <v>414</v>
      </c>
      <c r="B37" s="65"/>
      <c r="C37" s="65"/>
      <c r="D37" s="65"/>
      <c r="E37" s="65"/>
      <c r="F37" s="65"/>
      <c r="G37" s="65"/>
      <c r="H37" s="65"/>
      <c r="I37" s="65"/>
      <c r="J37" s="65"/>
      <c r="K37" s="65"/>
      <c r="L37" s="65"/>
    </row>
    <row r="38" spans="1:12" x14ac:dyDescent="0.45">
      <c r="A38" s="65" t="s">
        <v>415</v>
      </c>
      <c r="B38" s="65"/>
      <c r="C38" s="65"/>
      <c r="D38" s="65"/>
      <c r="E38" s="65"/>
      <c r="F38" s="65"/>
      <c r="G38" s="65"/>
      <c r="H38" s="65"/>
      <c r="I38" s="65"/>
      <c r="J38" s="65"/>
      <c r="K38" s="65"/>
      <c r="L38" s="65"/>
    </row>
    <row r="39" spans="1:12" x14ac:dyDescent="0.45">
      <c r="A39" s="65" t="s">
        <v>416</v>
      </c>
      <c r="B39" s="65"/>
      <c r="C39" s="65"/>
      <c r="D39" s="65"/>
      <c r="E39" s="65"/>
      <c r="F39" s="65"/>
      <c r="G39" s="65"/>
      <c r="H39" s="65"/>
      <c r="I39" s="65"/>
      <c r="J39" s="65"/>
      <c r="K39" s="65"/>
      <c r="L39" s="65"/>
    </row>
    <row r="40" spans="1:12" x14ac:dyDescent="0.45">
      <c r="A40" s="65" t="s">
        <v>417</v>
      </c>
      <c r="B40" s="65"/>
      <c r="C40" s="65"/>
      <c r="D40" s="65"/>
      <c r="E40" s="65"/>
      <c r="F40" s="65"/>
      <c r="G40" s="65"/>
      <c r="H40" s="65"/>
      <c r="I40" s="65"/>
      <c r="J40" s="65"/>
      <c r="K40" s="65"/>
      <c r="L40" s="65"/>
    </row>
    <row r="41" spans="1:12" x14ac:dyDescent="0.45">
      <c r="A41" s="65" t="s">
        <v>418</v>
      </c>
      <c r="B41" s="65"/>
      <c r="C41" s="65"/>
      <c r="D41" s="65"/>
      <c r="E41" s="65"/>
      <c r="F41" s="65"/>
      <c r="G41" s="65"/>
      <c r="H41" s="65"/>
      <c r="I41" s="65"/>
      <c r="J41" s="65"/>
      <c r="K41" s="65"/>
      <c r="L41" s="65"/>
    </row>
    <row r="42" spans="1:12" x14ac:dyDescent="0.45">
      <c r="A42" s="65" t="s">
        <v>419</v>
      </c>
      <c r="B42" s="65"/>
      <c r="C42" s="65"/>
      <c r="D42" s="65"/>
      <c r="E42" s="65"/>
      <c r="F42" s="65"/>
      <c r="G42" s="65"/>
      <c r="H42" s="65"/>
      <c r="I42" s="65"/>
      <c r="J42" s="65"/>
      <c r="K42" s="65"/>
      <c r="L42" s="65"/>
    </row>
    <row r="43" spans="1:12" x14ac:dyDescent="0.45">
      <c r="A43" s="65"/>
      <c r="B43" s="65"/>
      <c r="C43" s="65"/>
      <c r="D43" s="65"/>
      <c r="E43" s="65"/>
      <c r="F43" s="65"/>
      <c r="G43" s="65"/>
      <c r="H43" s="65"/>
      <c r="I43" s="65"/>
      <c r="J43" s="65"/>
      <c r="K43" s="65"/>
      <c r="L43" s="65"/>
    </row>
    <row r="44" spans="1:12" x14ac:dyDescent="0.45">
      <c r="A44" s="66" t="s">
        <v>420</v>
      </c>
      <c r="B44" s="66"/>
      <c r="C44" s="66"/>
      <c r="D44" s="66"/>
      <c r="E44" s="66"/>
      <c r="F44" s="66"/>
      <c r="G44" s="66"/>
      <c r="H44" s="66"/>
      <c r="I44" s="66"/>
      <c r="J44" s="66"/>
      <c r="K44" s="66"/>
      <c r="L44" s="66"/>
    </row>
    <row r="45" spans="1:12" x14ac:dyDescent="0.45">
      <c r="A45" s="65" t="s">
        <v>421</v>
      </c>
      <c r="B45" s="65"/>
      <c r="C45" s="65"/>
      <c r="D45" s="65"/>
      <c r="E45" s="65"/>
      <c r="F45" s="65"/>
      <c r="G45" s="65"/>
      <c r="H45" s="65"/>
      <c r="I45" s="65"/>
      <c r="J45" s="65"/>
      <c r="K45" s="65"/>
      <c r="L45" s="65"/>
    </row>
    <row r="46" spans="1:12" x14ac:dyDescent="0.45">
      <c r="A46" s="65" t="s">
        <v>422</v>
      </c>
      <c r="B46" s="65"/>
      <c r="C46" s="65"/>
      <c r="D46" s="65"/>
      <c r="E46" s="65"/>
      <c r="F46" s="65"/>
      <c r="G46" s="65"/>
      <c r="H46" s="65"/>
      <c r="I46" s="65"/>
      <c r="J46" s="65"/>
      <c r="K46" s="65"/>
      <c r="L46" s="65"/>
    </row>
  </sheetData>
  <mergeCells count="20">
    <mergeCell ref="A43:L43"/>
    <mergeCell ref="A44:L44"/>
    <mergeCell ref="A45:L45"/>
    <mergeCell ref="A46:L46"/>
    <mergeCell ref="A38:L38"/>
    <mergeCell ref="A39:L39"/>
    <mergeCell ref="A40:L40"/>
    <mergeCell ref="A41:L41"/>
    <mergeCell ref="A42:L42"/>
    <mergeCell ref="A1:L1"/>
    <mergeCell ref="A2:L3"/>
    <mergeCell ref="A27:L27"/>
    <mergeCell ref="A29:L29"/>
    <mergeCell ref="A31:L31"/>
    <mergeCell ref="A32:L32"/>
    <mergeCell ref="A33:L33"/>
    <mergeCell ref="A34:L34"/>
    <mergeCell ref="A35:L35"/>
    <mergeCell ref="A37:L37"/>
    <mergeCell ref="A36:L36"/>
  </mergeCells>
  <dataValidations count="2">
    <dataValidation type="list" allowBlank="1" showInputMessage="1" showErrorMessage="1" sqref="C6:C25" xr:uid="{F18D7243-4A44-42C2-91FE-C50B43972AEC}">
      <formula1>"Bruikleen,Huur,Verkoop"</formula1>
    </dataValidation>
    <dataValidation type="list" allowBlank="1" showInputMessage="1" showErrorMessage="1" sqref="F6:F25" xr:uid="{AF0D13E9-7B93-4F91-9DF3-C0C71AFCF4BB}">
      <formula1>"Levering,Installatie/oplevering,Retourkosten,Uit gebruik name,Onderhoudskosten,Anders"</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31D812605F50A43A25396839CC6188D" ma:contentTypeVersion="13" ma:contentTypeDescription="Create a new document." ma:contentTypeScope="" ma:versionID="c11df9922f25f67f95d2421ae2d10c40">
  <xsd:schema xmlns:xsd="http://www.w3.org/2001/XMLSchema" xmlns:xs="http://www.w3.org/2001/XMLSchema" xmlns:p="http://schemas.microsoft.com/office/2006/metadata/properties" xmlns:ns2="481c1387-06db-417e-b896-f8376b2eb2ee" xmlns:ns3="e822c53e-3dba-4ff0-8315-6761d1b56c9e" targetNamespace="http://schemas.microsoft.com/office/2006/metadata/properties" ma:root="true" ma:fieldsID="f6a1455738808afcceb11d62980d630d" ns2:_="" ns3:_="">
    <xsd:import namespace="481c1387-06db-417e-b896-f8376b2eb2ee"/>
    <xsd:import namespace="e822c53e-3dba-4ff0-8315-6761d1b56c9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1c1387-06db-417e-b896-f8376b2eb2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2cd7136-78cb-477d-9723-db3e839d765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22c53e-3dba-4ff0-8315-6761d1b56c9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738ff7f-769c-4fb5-b135-d0d83ea0a5ce}" ma:internalName="TaxCatchAll" ma:showField="CatchAllData" ma:web="e822c53e-3dba-4ff0-8315-6761d1b56c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822c53e-3dba-4ff0-8315-6761d1b56c9e" xsi:nil="true"/>
    <lcf76f155ced4ddcb4097134ff3c332f xmlns="481c1387-06db-417e-b896-f8376b2eb2e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4580CF4-FA1F-4E42-973F-AAE4C39053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1c1387-06db-417e-b896-f8376b2eb2ee"/>
    <ds:schemaRef ds:uri="e822c53e-3dba-4ff0-8315-6761d1b56c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9C7923-D9EC-43CD-AED6-83D47065DFC5}">
  <ds:schemaRefs>
    <ds:schemaRef ds:uri="http://schemas.microsoft.com/sharepoint/v3/contenttype/forms"/>
  </ds:schemaRefs>
</ds:datastoreItem>
</file>

<file path=customXml/itemProps3.xml><?xml version="1.0" encoding="utf-8"?>
<ds:datastoreItem xmlns:ds="http://schemas.openxmlformats.org/officeDocument/2006/customXml" ds:itemID="{B6EC7014-1B09-4C56-A365-14189C9AE798}">
  <ds:schemaRefs>
    <ds:schemaRef ds:uri="http://schemas.microsoft.com/office/2006/metadata/properties"/>
    <ds:schemaRef ds:uri="http://schemas.microsoft.com/office/infopath/2007/PartnerControls"/>
    <ds:schemaRef ds:uri="e822c53e-3dba-4ff0-8315-6761d1b56c9e"/>
    <ds:schemaRef ds:uri="481c1387-06db-417e-b896-f8376b2eb2e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Prijsblad Producten</vt:lpstr>
      <vt:lpstr>Totaalblad</vt:lpstr>
      <vt:lpstr>Ondertekening</vt:lpstr>
      <vt:lpstr>Categorieën</vt:lpstr>
      <vt:lpstr>Maatwerkproducten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Niels Meijers</dc:creator>
  <cp:keywords/>
  <dc:description/>
  <cp:lastModifiedBy>Niels Meijers</cp:lastModifiedBy>
  <cp:revision/>
  <dcterms:created xsi:type="dcterms:W3CDTF">2026-05-14T11:19:27Z</dcterms:created>
  <dcterms:modified xsi:type="dcterms:W3CDTF">2026-07-30T18:51:42Z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0x010100531D812605F50A43A25396839CC6188D</vt:lpwstr>
  </property>
  <property fmtid="{D5CDD505-2E9C-101B-9397-08002B2CF9AE}" pid="3" name="MediaServiceImageTags">
    <vt:lpwstr/>
  </property>
</Properties>
</file>