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aoneu-my.sharepoint.com/personal/casper_belzen_aon_com/Documents/Documents/Aanbestedingen/ROC Zuid-Holland/"/>
    </mc:Choice>
  </mc:AlternateContent>
  <xr:revisionPtr revIDLastSave="10" documentId="8_{A9425DB2-B7A8-4E4D-8454-33C317857B76}" xr6:coauthVersionLast="47" xr6:coauthVersionMax="47" xr10:uidLastSave="{3E694D09-1062-4AAE-95BF-090B03128550}"/>
  <bookViews>
    <workbookView xWindow="-108" yWindow="-108" windowWidth="23256" windowHeight="13896" xr2:uid="{00000000-000D-0000-FFFF-FFFF00000000}"/>
  </bookViews>
  <sheets>
    <sheet name="Blad1" sheetId="1" r:id="rId1"/>
  </sheets>
  <definedNames>
    <definedName name="_xlnm.Print_Area" localSheetId="0">Blad1!$A$1:$K$18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7" i="1" l="1"/>
  <c r="F18" i="1"/>
  <c r="F17" i="1"/>
  <c r="G18" i="1"/>
  <c r="F10" i="1"/>
  <c r="F11" i="1"/>
  <c r="F14" i="1"/>
  <c r="F6" i="1"/>
  <c r="L7" i="1"/>
  <c r="L8" i="1"/>
  <c r="L9" i="1"/>
  <c r="L10" i="1"/>
  <c r="L11" i="1"/>
  <c r="L12" i="1"/>
  <c r="L13" i="1"/>
  <c r="L14" i="1"/>
  <c r="L15" i="1"/>
  <c r="L16" i="1"/>
  <c r="L6" i="1"/>
  <c r="M7" i="1"/>
  <c r="M8" i="1"/>
  <c r="M9" i="1"/>
  <c r="M10" i="1"/>
  <c r="M11" i="1"/>
  <c r="M12" i="1"/>
  <c r="M13" i="1"/>
  <c r="M14" i="1"/>
  <c r="M15" i="1"/>
  <c r="M16" i="1"/>
  <c r="M6" i="1"/>
  <c r="N4" i="1"/>
  <c r="M4" i="1"/>
  <c r="N13" i="1" l="1"/>
  <c r="N10" i="1"/>
  <c r="L18" i="1"/>
  <c r="M18" i="1"/>
  <c r="N14" i="1"/>
  <c r="N9" i="1"/>
  <c r="N8" i="1"/>
  <c r="N7" i="1"/>
  <c r="N16" i="1"/>
  <c r="N15" i="1"/>
  <c r="N12" i="1"/>
  <c r="N11" i="1"/>
  <c r="N6" i="1"/>
  <c r="J7" i="1"/>
  <c r="J8" i="1"/>
  <c r="J9" i="1"/>
  <c r="G9" i="1" s="1"/>
  <c r="J10" i="1"/>
  <c r="J11" i="1"/>
  <c r="J12" i="1"/>
  <c r="J13" i="1"/>
  <c r="G13" i="1" s="1"/>
  <c r="J14" i="1"/>
  <c r="J15" i="1"/>
  <c r="J16" i="1"/>
  <c r="J6" i="1"/>
  <c r="I7" i="1"/>
  <c r="F7" i="1" s="1"/>
  <c r="I8" i="1"/>
  <c r="I9" i="1"/>
  <c r="F9" i="1" s="1"/>
  <c r="I12" i="1"/>
  <c r="F12" i="1" s="1"/>
  <c r="I13" i="1"/>
  <c r="F13" i="1" s="1"/>
  <c r="I15" i="1"/>
  <c r="I16" i="1"/>
  <c r="X18" i="1"/>
  <c r="W18" i="1"/>
  <c r="AC7" i="1"/>
  <c r="AC8" i="1"/>
  <c r="AC9" i="1"/>
  <c r="AC10" i="1"/>
  <c r="AC11" i="1"/>
  <c r="AC12" i="1"/>
  <c r="AC13" i="1"/>
  <c r="AC14" i="1"/>
  <c r="AC15" i="1"/>
  <c r="AC16" i="1"/>
  <c r="AC6" i="1"/>
  <c r="AB18" i="1"/>
  <c r="AA18" i="1"/>
  <c r="H7" i="1" l="1"/>
  <c r="H8" i="1"/>
  <c r="H15" i="1"/>
  <c r="H9" i="1"/>
  <c r="K10" i="1"/>
  <c r="H10" i="1"/>
  <c r="H13" i="1"/>
  <c r="K14" i="1"/>
  <c r="H14" i="1"/>
  <c r="H6" i="1"/>
  <c r="H16" i="1"/>
  <c r="H12" i="1"/>
  <c r="K11" i="1"/>
  <c r="H11" i="1"/>
  <c r="N18" i="1"/>
  <c r="K13" i="1"/>
  <c r="K15" i="1"/>
  <c r="K12" i="1"/>
  <c r="K16" i="1"/>
  <c r="K6" i="1"/>
  <c r="Y18" i="1"/>
  <c r="K8" i="1"/>
  <c r="K9" i="1"/>
  <c r="J18" i="1"/>
  <c r="K7" i="1"/>
  <c r="I18" i="1"/>
  <c r="AC18" i="1"/>
  <c r="H18" i="1" l="1"/>
  <c r="K18" i="1"/>
</calcChain>
</file>

<file path=xl/sharedStrings.xml><?xml version="1.0" encoding="utf-8"?>
<sst xmlns="http://schemas.openxmlformats.org/spreadsheetml/2006/main" count="132" uniqueCount="44">
  <si>
    <t>Plaats</t>
  </si>
  <si>
    <t>Adres</t>
  </si>
  <si>
    <t>Gebouwen</t>
  </si>
  <si>
    <t>Taxatie gebouwen</t>
  </si>
  <si>
    <t>Dordrecht</t>
  </si>
  <si>
    <t>Hardinxveld</t>
  </si>
  <si>
    <t>Gorinchem</t>
  </si>
  <si>
    <t>Wijk en Aalburg</t>
  </si>
  <si>
    <t>Leerparkpromenade 100</t>
  </si>
  <si>
    <t>Leerparkpromenade 120</t>
  </si>
  <si>
    <t>Leerparkpromenade 50 (Coop. Leerpark)</t>
  </si>
  <si>
    <t>Patersweg 2</t>
  </si>
  <si>
    <t>Romboutslaan 34</t>
  </si>
  <si>
    <t>Karel Lotsyweg 20</t>
  </si>
  <si>
    <t>Mollenburgseweg 82</t>
  </si>
  <si>
    <t>Totaal</t>
  </si>
  <si>
    <t>Bedrijfsuitrusting /inventaris</t>
  </si>
  <si>
    <t>Leerparkpromenade 110</t>
  </si>
  <si>
    <t>Leerparkpromenade 400</t>
  </si>
  <si>
    <t>Perzikstraat 7A</t>
  </si>
  <si>
    <t>Opmerkingen</t>
  </si>
  <si>
    <t>TenderNed-nummer: 266890</t>
  </si>
  <si>
    <t>Algemene gegevens</t>
  </si>
  <si>
    <t>Inbraakinstallatie met doormelding ja/nee</t>
  </si>
  <si>
    <t>Brandmeldinstallatie met doormelding ja/nee</t>
  </si>
  <si>
    <t>Sprinklerinstallatie ja/nee</t>
  </si>
  <si>
    <t>Omheind met hekwerk ja/nee</t>
  </si>
  <si>
    <t>Leegstaand      ja/nee</t>
  </si>
  <si>
    <t>Indien leegstaand:                 vorm van toezicht aanwezig (bijv. Anti-kraak)                 ja/nee</t>
  </si>
  <si>
    <t>Zonnepanelen      ja/nee</t>
  </si>
  <si>
    <t>Risico informatie</t>
  </si>
  <si>
    <t>ja</t>
  </si>
  <si>
    <t>nee</t>
  </si>
  <si>
    <t>Europese Aanbesteding Brandverzekering ROC Da Vinci College</t>
  </si>
  <si>
    <t>Griendaak 5</t>
  </si>
  <si>
    <t>Verzekerde bedragen 1-1-2023
(inclusief mutaties Aanhangsel 3.1)</t>
  </si>
  <si>
    <t>voorheen Stek 14</t>
  </si>
  <si>
    <t xml:space="preserve">Verzekerde bedragen 1-1-2024
</t>
  </si>
  <si>
    <t>Verzekerde bedragen 1-1-2025</t>
  </si>
  <si>
    <t>Taxatie inventaris</t>
  </si>
  <si>
    <t>Verzekerde bedragen 23-1-2025</t>
  </si>
  <si>
    <t>Verzekerde bedragen 1-1-2026</t>
  </si>
  <si>
    <t>Gebouwen / Huurdersbelang</t>
  </si>
  <si>
    <t>Romboutslaan 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</si>
</sst>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€&quot;\ #,##0.00;[Red]&quot;€&quot;\ \-#,##0.00"/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[$-413]d\ mmmm\ yyyy;@"/>
    <numFmt numFmtId="165" formatCode="_-* #,##0.00_-;_-* #,##0.00\-;_-* &quot;-&quot;??_-;_-@_-"/>
    <numFmt numFmtId="166" formatCode="&quot;€&quot;\ 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double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83">
    <xf numFmtId="0" fontId="0" fillId="0" borderId="0" xfId="0"/>
    <xf numFmtId="44" fontId="0" fillId="0" borderId="0" xfId="0" applyNumberFormat="1"/>
    <xf numFmtId="0" fontId="0" fillId="0" borderId="1" xfId="0" applyBorder="1"/>
    <xf numFmtId="0" fontId="0" fillId="0" borderId="0" xfId="0" applyAlignment="1">
      <alignment wrapText="1"/>
    </xf>
    <xf numFmtId="164" fontId="2" fillId="0" borderId="1" xfId="0" applyNumberFormat="1" applyFont="1" applyBorder="1"/>
    <xf numFmtId="0" fontId="2" fillId="0" borderId="2" xfId="0" applyFont="1" applyBorder="1"/>
    <xf numFmtId="0" fontId="0" fillId="2" borderId="0" xfId="0" applyFill="1"/>
    <xf numFmtId="0" fontId="3" fillId="2" borderId="0" xfId="0" applyFont="1" applyFill="1"/>
    <xf numFmtId="0" fontId="4" fillId="2" borderId="0" xfId="0" applyFont="1" applyFill="1" applyAlignment="1">
      <alignment horizontal="right"/>
    </xf>
    <xf numFmtId="44" fontId="4" fillId="2" borderId="0" xfId="0" applyNumberFormat="1" applyFont="1" applyFill="1"/>
    <xf numFmtId="14" fontId="4" fillId="2" borderId="0" xfId="0" applyNumberFormat="1" applyFont="1" applyFill="1"/>
    <xf numFmtId="0" fontId="1" fillId="3" borderId="3" xfId="0" applyFont="1" applyFill="1" applyBorder="1"/>
    <xf numFmtId="0" fontId="0" fillId="3" borderId="3" xfId="0" applyFill="1" applyBorder="1"/>
    <xf numFmtId="44" fontId="1" fillId="0" borderId="5" xfId="0" applyNumberFormat="1" applyFont="1" applyBorder="1"/>
    <xf numFmtId="44" fontId="1" fillId="0" borderId="6" xfId="0" applyNumberFormat="1" applyFont="1" applyBorder="1"/>
    <xf numFmtId="0" fontId="1" fillId="0" borderId="7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44" fontId="1" fillId="5" borderId="11" xfId="0" applyNumberFormat="1" applyFont="1" applyFill="1" applyBorder="1" applyAlignment="1">
      <alignment horizontal="center" vertical="top" wrapText="1"/>
    </xf>
    <xf numFmtId="44" fontId="1" fillId="5" borderId="4" xfId="0" applyNumberFormat="1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vertical="top" wrapText="1"/>
    </xf>
    <xf numFmtId="0" fontId="0" fillId="0" borderId="12" xfId="0" applyBorder="1"/>
    <xf numFmtId="164" fontId="2" fillId="0" borderId="12" xfId="0" applyNumberFormat="1" applyFont="1" applyBorder="1"/>
    <xf numFmtId="0" fontId="2" fillId="0" borderId="12" xfId="0" applyFont="1" applyBorder="1"/>
    <xf numFmtId="44" fontId="0" fillId="0" borderId="12" xfId="0" applyNumberFormat="1" applyBorder="1"/>
    <xf numFmtId="8" fontId="0" fillId="0" borderId="0" xfId="0" applyNumberFormat="1"/>
    <xf numFmtId="44" fontId="1" fillId="0" borderId="17" xfId="0" applyNumberFormat="1" applyFont="1" applyBorder="1" applyAlignment="1">
      <alignment horizontal="center" vertical="top" wrapText="1"/>
    </xf>
    <xf numFmtId="44" fontId="1" fillId="0" borderId="18" xfId="0" applyNumberFormat="1" applyFont="1" applyBorder="1" applyAlignment="1">
      <alignment horizontal="center" wrapText="1"/>
    </xf>
    <xf numFmtId="0" fontId="1" fillId="0" borderId="19" xfId="0" applyFont="1" applyBorder="1" applyAlignment="1">
      <alignment vertical="top" wrapText="1"/>
    </xf>
    <xf numFmtId="44" fontId="0" fillId="0" borderId="20" xfId="0" applyNumberFormat="1" applyBorder="1"/>
    <xf numFmtId="44" fontId="0" fillId="0" borderId="21" xfId="0" applyNumberFormat="1" applyBorder="1"/>
    <xf numFmtId="44" fontId="0" fillId="0" borderId="22" xfId="0" applyNumberFormat="1" applyBorder="1"/>
    <xf numFmtId="44" fontId="0" fillId="0" borderId="16" xfId="0" applyNumberFormat="1" applyBorder="1"/>
    <xf numFmtId="0" fontId="0" fillId="0" borderId="23" xfId="0" applyBorder="1"/>
    <xf numFmtId="0" fontId="1" fillId="0" borderId="0" xfId="0" applyFont="1" applyAlignment="1">
      <alignment vertical="top" wrapText="1"/>
    </xf>
    <xf numFmtId="44" fontId="1" fillId="0" borderId="0" xfId="0" applyNumberFormat="1" applyFont="1" applyAlignment="1">
      <alignment horizontal="left" vertical="top" wrapText="1"/>
    </xf>
    <xf numFmtId="44" fontId="1" fillId="0" borderId="0" xfId="0" applyNumberFormat="1" applyFont="1"/>
    <xf numFmtId="44" fontId="1" fillId="0" borderId="24" xfId="0" applyNumberFormat="1" applyFont="1" applyBorder="1"/>
    <xf numFmtId="44" fontId="1" fillId="0" borderId="25" xfId="0" applyNumberFormat="1" applyFont="1" applyBorder="1"/>
    <xf numFmtId="44" fontId="1" fillId="0" borderId="26" xfId="0" applyNumberFormat="1" applyFont="1" applyBorder="1"/>
    <xf numFmtId="166" fontId="0" fillId="0" borderId="0" xfId="0" applyNumberFormat="1"/>
    <xf numFmtId="44" fontId="1" fillId="0" borderId="7" xfId="0" applyNumberFormat="1" applyFont="1" applyBorder="1"/>
    <xf numFmtId="44" fontId="1" fillId="0" borderId="27" xfId="0" applyNumberFormat="1" applyFont="1" applyBorder="1"/>
    <xf numFmtId="0" fontId="0" fillId="0" borderId="29" xfId="0" applyBorder="1"/>
    <xf numFmtId="44" fontId="1" fillId="0" borderId="33" xfId="0" applyNumberFormat="1" applyFont="1" applyBorder="1"/>
    <xf numFmtId="44" fontId="1" fillId="0" borderId="34" xfId="0" applyNumberFormat="1" applyFont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1" fillId="5" borderId="11" xfId="0" applyFont="1" applyFill="1" applyBorder="1" applyAlignment="1">
      <alignment vertical="top" wrapText="1"/>
    </xf>
    <xf numFmtId="44" fontId="1" fillId="5" borderId="4" xfId="0" applyNumberFormat="1" applyFont="1" applyFill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0" fontId="2" fillId="0" borderId="28" xfId="0" applyFont="1" applyBorder="1"/>
    <xf numFmtId="44" fontId="0" fillId="0" borderId="35" xfId="0" applyNumberFormat="1" applyBorder="1"/>
    <xf numFmtId="44" fontId="1" fillId="0" borderId="36" xfId="0" applyNumberFormat="1" applyFont="1" applyBorder="1" applyAlignment="1">
      <alignment horizontal="center" vertical="top" wrapText="1"/>
    </xf>
    <xf numFmtId="44" fontId="1" fillId="0" borderId="37" xfId="0" applyNumberFormat="1" applyFont="1" applyBorder="1" applyAlignment="1">
      <alignment horizontal="center" wrapText="1"/>
    </xf>
    <xf numFmtId="0" fontId="1" fillId="0" borderId="38" xfId="0" applyFont="1" applyBorder="1" applyAlignment="1">
      <alignment vertical="top" wrapText="1"/>
    </xf>
    <xf numFmtId="44" fontId="1" fillId="5" borderId="24" xfId="0" applyNumberFormat="1" applyFont="1" applyFill="1" applyBorder="1" applyAlignment="1">
      <alignment horizontal="center" vertical="top" wrapText="1"/>
    </xf>
    <xf numFmtId="44" fontId="1" fillId="5" borderId="25" xfId="0" applyNumberFormat="1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vertical="top" wrapText="1"/>
    </xf>
    <xf numFmtId="0" fontId="1" fillId="0" borderId="37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4" borderId="24" xfId="0" applyFont="1" applyFill="1" applyBorder="1" applyAlignment="1">
      <alignment horizontal="center" wrapText="1"/>
    </xf>
    <xf numFmtId="0" fontId="1" fillId="4" borderId="25" xfId="0" applyFont="1" applyFill="1" applyBorder="1" applyAlignment="1">
      <alignment horizontal="center" wrapText="1"/>
    </xf>
    <xf numFmtId="0" fontId="1" fillId="4" borderId="26" xfId="0" applyFont="1" applyFill="1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37" xfId="0" applyBorder="1" applyAlignment="1">
      <alignment wrapText="1"/>
    </xf>
    <xf numFmtId="0" fontId="5" fillId="6" borderId="24" xfId="0" applyFont="1" applyFill="1" applyBorder="1" applyAlignment="1">
      <alignment vertical="top" wrapText="1"/>
    </xf>
    <xf numFmtId="0" fontId="5" fillId="6" borderId="25" xfId="0" applyFont="1" applyFill="1" applyBorder="1" applyAlignment="1">
      <alignment vertical="top" wrapText="1"/>
    </xf>
    <xf numFmtId="0" fontId="5" fillId="6" borderId="26" xfId="0" applyFont="1" applyFill="1" applyBorder="1" applyAlignment="1">
      <alignment vertical="top" wrapText="1"/>
    </xf>
    <xf numFmtId="44" fontId="1" fillId="0" borderId="8" xfId="0" applyNumberFormat="1" applyFont="1" applyBorder="1"/>
    <xf numFmtId="44" fontId="0" fillId="0" borderId="23" xfId="0" applyNumberFormat="1" applyBorder="1"/>
    <xf numFmtId="44" fontId="1" fillId="3" borderId="13" xfId="0" applyNumberFormat="1" applyFont="1" applyFill="1" applyBorder="1" applyAlignment="1">
      <alignment horizontal="left" vertical="top"/>
    </xf>
    <xf numFmtId="44" fontId="1" fillId="3" borderId="14" xfId="0" applyNumberFormat="1" applyFont="1" applyFill="1" applyBorder="1" applyAlignment="1">
      <alignment horizontal="left" vertical="top"/>
    </xf>
    <xf numFmtId="44" fontId="1" fillId="3" borderId="15" xfId="0" applyNumberFormat="1" applyFont="1" applyFill="1" applyBorder="1" applyAlignment="1">
      <alignment horizontal="left" vertical="top"/>
    </xf>
    <xf numFmtId="44" fontId="1" fillId="3" borderId="13" xfId="0" applyNumberFormat="1" applyFont="1" applyFill="1" applyBorder="1" applyAlignment="1">
      <alignment horizontal="left" vertical="top" wrapText="1"/>
    </xf>
    <xf numFmtId="44" fontId="1" fillId="3" borderId="14" xfId="0" applyNumberFormat="1" applyFont="1" applyFill="1" applyBorder="1" applyAlignment="1">
      <alignment horizontal="left" vertical="top" wrapText="1"/>
    </xf>
    <xf numFmtId="44" fontId="1" fillId="3" borderId="15" xfId="0" applyNumberFormat="1" applyFont="1" applyFill="1" applyBorder="1" applyAlignment="1">
      <alignment horizontal="left" vertical="top" wrapText="1"/>
    </xf>
    <xf numFmtId="0" fontId="1" fillId="3" borderId="13" xfId="0" applyFont="1" applyFill="1" applyBorder="1" applyAlignment="1">
      <alignment horizontal="left" vertical="top"/>
    </xf>
    <xf numFmtId="0" fontId="1" fillId="3" borderId="14" xfId="0" applyFont="1" applyFill="1" applyBorder="1" applyAlignment="1">
      <alignment horizontal="left" vertical="top"/>
    </xf>
    <xf numFmtId="0" fontId="1" fillId="3" borderId="15" xfId="0" applyFont="1" applyFill="1" applyBorder="1" applyAlignment="1">
      <alignment horizontal="left" vertical="top"/>
    </xf>
  </cellXfs>
  <cellStyles count="17">
    <cellStyle name="Comma 2" xfId="4" xr:uid="{B7CF8C73-9DDD-4922-BF65-780A01542E08}"/>
    <cellStyle name="Comma 2 2" xfId="15" xr:uid="{71202672-F019-4A93-AF00-49C50CD70048}"/>
    <cellStyle name="Comma 3" xfId="10" xr:uid="{D2BCFBEB-AC0A-4DF6-A796-2165CC6D12E8}"/>
    <cellStyle name="Currency 2" xfId="7" xr:uid="{BBCF59A3-43E0-4055-878D-58AB5F428069}"/>
    <cellStyle name="Currency 2 2" xfId="16" xr:uid="{112D8C55-712A-4E54-80E6-E12CC2748D40}"/>
    <cellStyle name="Currency 3" xfId="13" xr:uid="{3E6598A5-9342-4403-8D23-FF9A8DED34EC}"/>
    <cellStyle name="Currency 4" xfId="11" xr:uid="{1FE9C98A-2AD1-46B6-8787-51725304EA6F}"/>
    <cellStyle name="Currency 5" xfId="1" xr:uid="{E95B137F-A185-4AE2-B476-54DA8C7B2524}"/>
    <cellStyle name="Normal" xfId="0" builtinId="0"/>
    <cellStyle name="Normal 2" xfId="3" xr:uid="{E7AAB75E-E65C-4C83-97D8-4EA780FF8D36}"/>
    <cellStyle name="Normal 2 2" xfId="5" xr:uid="{DAA98AED-A014-466C-8189-438113441A68}"/>
    <cellStyle name="Normal 3" xfId="8" xr:uid="{167381C6-30C2-4D6D-8859-41CCC17EEF9B}"/>
    <cellStyle name="Normal 4" xfId="12" xr:uid="{8026AD65-AEEA-4B7E-92D3-117C00916B40}"/>
    <cellStyle name="Percent 2" xfId="6" xr:uid="{240A7632-CA8F-42D2-9B33-587978CF04B8}"/>
    <cellStyle name="Percent 3" xfId="9" xr:uid="{E3017E0F-ABD4-438B-A32E-64AD20574B60}"/>
    <cellStyle name="Percent 4" xfId="14" xr:uid="{AF865FD0-3EF3-407D-8917-DD5730CE95C7}"/>
    <cellStyle name="Percent 5" xfId="2" xr:uid="{08F0BFAE-6461-4F9F-9643-61753E0AC165}"/>
  </cellStyles>
  <dxfs count="0"/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0"/>
  <sheetViews>
    <sheetView tabSelected="1" zoomScale="85" zoomScaleNormal="85" workbookViewId="0">
      <selection activeCell="S26" sqref="S26"/>
    </sheetView>
  </sheetViews>
  <sheetFormatPr defaultRowHeight="14.4" x14ac:dyDescent="0.3"/>
  <cols>
    <col min="1" max="1" width="15.109375" bestFit="1" customWidth="1"/>
    <col min="2" max="2" width="36.6640625" bestFit="1" customWidth="1"/>
    <col min="3" max="3" width="17.88671875" bestFit="1" customWidth="1"/>
    <col min="4" max="4" width="16.6640625" customWidth="1"/>
    <col min="5" max="5" width="35.44140625" customWidth="1"/>
    <col min="6" max="8" width="31.6640625" customWidth="1"/>
    <col min="9" max="9" width="19.33203125" style="1" hidden="1" customWidth="1"/>
    <col min="10" max="10" width="18.33203125" style="1" hidden="1" customWidth="1"/>
    <col min="11" max="14" width="17.33203125" hidden="1" customWidth="1"/>
    <col min="15" max="15" width="18.109375" customWidth="1"/>
    <col min="16" max="16" width="19.88671875" customWidth="1"/>
    <col min="17" max="17" width="18.5546875" customWidth="1"/>
    <col min="18" max="18" width="15.44140625" customWidth="1"/>
    <col min="19" max="19" width="12" customWidth="1"/>
    <col min="20" max="20" width="24.33203125" customWidth="1"/>
    <col min="21" max="21" width="13.5546875" customWidth="1"/>
    <col min="23" max="23" width="19.88671875" hidden="1" customWidth="1"/>
    <col min="24" max="24" width="17.5546875" hidden="1" customWidth="1"/>
    <col min="25" max="26" width="20" hidden="1" customWidth="1"/>
    <col min="27" max="27" width="20.6640625" hidden="1" customWidth="1"/>
    <col min="28" max="28" width="18.109375" hidden="1" customWidth="1"/>
    <col min="29" max="29" width="17.33203125" hidden="1" customWidth="1"/>
  </cols>
  <sheetData>
    <row r="1" spans="1:29" ht="18" x14ac:dyDescent="0.35">
      <c r="A1" s="7" t="s">
        <v>33</v>
      </c>
      <c r="B1" s="8"/>
      <c r="C1" s="6"/>
      <c r="D1" s="6"/>
      <c r="E1" s="6"/>
      <c r="F1" s="6"/>
      <c r="G1" s="6"/>
      <c r="H1" s="6"/>
      <c r="I1" s="9"/>
      <c r="J1" s="9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9" ht="18.600000000000001" thickBot="1" x14ac:dyDescent="0.4">
      <c r="A2" s="7" t="s">
        <v>21</v>
      </c>
      <c r="B2" s="10"/>
      <c r="C2" s="6"/>
      <c r="D2" s="6"/>
      <c r="E2" s="6"/>
      <c r="F2" s="6"/>
      <c r="G2" s="6"/>
      <c r="H2" s="6"/>
      <c r="I2" s="7"/>
      <c r="J2" s="7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9" ht="32.25" customHeight="1" thickBot="1" x14ac:dyDescent="0.35">
      <c r="A3" s="11" t="s">
        <v>22</v>
      </c>
      <c r="B3" s="12"/>
      <c r="C3" s="12"/>
      <c r="D3" s="12"/>
      <c r="E3" s="12"/>
      <c r="F3" s="74" t="s">
        <v>41</v>
      </c>
      <c r="G3" s="75"/>
      <c r="H3" s="76"/>
      <c r="I3" s="74" t="s">
        <v>40</v>
      </c>
      <c r="J3" s="75"/>
      <c r="K3" s="76"/>
      <c r="L3" s="74" t="s">
        <v>38</v>
      </c>
      <c r="M3" s="75"/>
      <c r="N3" s="76"/>
      <c r="O3" s="80" t="s">
        <v>30</v>
      </c>
      <c r="P3" s="81"/>
      <c r="Q3" s="81"/>
      <c r="R3" s="81"/>
      <c r="S3" s="81"/>
      <c r="T3" s="81"/>
      <c r="U3" s="82"/>
      <c r="W3" s="77" t="s">
        <v>37</v>
      </c>
      <c r="X3" s="78"/>
      <c r="Y3" s="79"/>
      <c r="Z3" s="36"/>
      <c r="AA3" s="77" t="s">
        <v>35</v>
      </c>
      <c r="AB3" s="78"/>
      <c r="AC3" s="79"/>
    </row>
    <row r="4" spans="1:29" s="3" customFormat="1" ht="58.2" thickBot="1" x14ac:dyDescent="0.35">
      <c r="A4" s="64" t="s">
        <v>0</v>
      </c>
      <c r="B4" s="65" t="s">
        <v>1</v>
      </c>
      <c r="C4" s="65" t="s">
        <v>3</v>
      </c>
      <c r="D4" s="65" t="s">
        <v>39</v>
      </c>
      <c r="E4" s="66" t="s">
        <v>20</v>
      </c>
      <c r="F4" s="59" t="s">
        <v>42</v>
      </c>
      <c r="G4" s="60" t="s">
        <v>16</v>
      </c>
      <c r="H4" s="61" t="s">
        <v>15</v>
      </c>
      <c r="I4" s="59" t="s">
        <v>2</v>
      </c>
      <c r="J4" s="60" t="s">
        <v>16</v>
      </c>
      <c r="K4" s="61" t="s">
        <v>15</v>
      </c>
      <c r="L4" s="50" t="s">
        <v>2</v>
      </c>
      <c r="M4" s="51" t="str">
        <f>J4</f>
        <v>Bedrijfsuitrusting /inventaris</v>
      </c>
      <c r="N4" s="21" t="str">
        <f>K4</f>
        <v>Totaal</v>
      </c>
      <c r="O4" s="69" t="s">
        <v>23</v>
      </c>
      <c r="P4" s="70" t="s">
        <v>24</v>
      </c>
      <c r="Q4" s="70" t="s">
        <v>25</v>
      </c>
      <c r="R4" s="70" t="s">
        <v>26</v>
      </c>
      <c r="S4" s="70" t="s">
        <v>27</v>
      </c>
      <c r="T4" s="70" t="s">
        <v>28</v>
      </c>
      <c r="U4" s="71" t="s">
        <v>29</v>
      </c>
      <c r="W4" s="19" t="s">
        <v>2</v>
      </c>
      <c r="X4" s="20" t="s">
        <v>16</v>
      </c>
      <c r="Y4" s="21" t="s">
        <v>15</v>
      </c>
      <c r="Z4" s="35"/>
      <c r="AA4" s="19" t="s">
        <v>2</v>
      </c>
      <c r="AB4" s="20" t="s">
        <v>16</v>
      </c>
      <c r="AC4" s="21" t="s">
        <v>15</v>
      </c>
    </row>
    <row r="5" spans="1:29" s="3" customFormat="1" x14ac:dyDescent="0.3">
      <c r="A5" s="62"/>
      <c r="B5" s="62"/>
      <c r="C5" s="62"/>
      <c r="D5" s="62"/>
      <c r="E5" s="63"/>
      <c r="F5" s="56"/>
      <c r="G5" s="57"/>
      <c r="H5" s="58"/>
      <c r="I5" s="56"/>
      <c r="J5" s="57"/>
      <c r="K5" s="58"/>
      <c r="L5" s="52"/>
      <c r="M5" s="53"/>
      <c r="N5" s="29"/>
      <c r="O5" s="67"/>
      <c r="P5" s="68"/>
      <c r="Q5" s="68"/>
      <c r="R5" s="68"/>
      <c r="S5" s="68"/>
      <c r="T5" s="68"/>
      <c r="U5" s="68"/>
      <c r="W5" s="27"/>
      <c r="X5" s="28"/>
      <c r="Y5" s="29"/>
      <c r="Z5" s="35"/>
      <c r="AA5" s="27"/>
      <c r="AB5" s="28"/>
      <c r="AC5" s="29"/>
    </row>
    <row r="6" spans="1:29" x14ac:dyDescent="0.3">
      <c r="A6" s="22" t="s">
        <v>4</v>
      </c>
      <c r="B6" s="22" t="s">
        <v>8</v>
      </c>
      <c r="C6" s="23">
        <v>45665</v>
      </c>
      <c r="D6" s="23">
        <v>45712</v>
      </c>
      <c r="E6" s="54"/>
      <c r="F6" s="30">
        <f>ROUNDUP((I6/133.4*138.1),-3)</f>
        <v>73761000</v>
      </c>
      <c r="G6" s="25">
        <v>17911000</v>
      </c>
      <c r="H6" s="31">
        <f>SUM(F6:G6)</f>
        <v>91672000</v>
      </c>
      <c r="I6" s="30">
        <v>71250000</v>
      </c>
      <c r="J6" s="25">
        <f>ROUNDUP(X6*129.6/124.4,-3)</f>
        <v>21345000</v>
      </c>
      <c r="K6" s="31">
        <f t="shared" ref="K6:K16" si="0">SUM(I6+J6)</f>
        <v>92595000</v>
      </c>
      <c r="L6" s="30">
        <f>ROUNDUP(W6*133.4/128.4,-3)</f>
        <v>65021000</v>
      </c>
      <c r="M6" s="25">
        <f>ROUNDUP(X6*129.6/124.4,-3)</f>
        <v>21345000</v>
      </c>
      <c r="N6" s="31">
        <f>SUM(L6+M6)</f>
        <v>86366000</v>
      </c>
      <c r="O6" s="44" t="s">
        <v>31</v>
      </c>
      <c r="P6" s="22" t="s">
        <v>31</v>
      </c>
      <c r="Q6" s="22" t="s">
        <v>32</v>
      </c>
      <c r="R6" s="22" t="s">
        <v>32</v>
      </c>
      <c r="S6" s="22" t="s">
        <v>32</v>
      </c>
      <c r="T6" s="22"/>
      <c r="U6" s="22" t="s">
        <v>31</v>
      </c>
      <c r="W6" s="30">
        <v>62583000</v>
      </c>
      <c r="X6" s="25">
        <v>20488000</v>
      </c>
      <c r="Y6" s="31">
        <v>83071000</v>
      </c>
      <c r="Z6" s="1"/>
      <c r="AA6" s="30">
        <v>60438000</v>
      </c>
      <c r="AB6" s="25">
        <v>20092000</v>
      </c>
      <c r="AC6" s="31">
        <f>AA6+AB6</f>
        <v>80530000</v>
      </c>
    </row>
    <row r="7" spans="1:29" x14ac:dyDescent="0.3">
      <c r="A7" s="22" t="s">
        <v>4</v>
      </c>
      <c r="B7" s="22" t="s">
        <v>17</v>
      </c>
      <c r="C7" s="23"/>
      <c r="D7" s="23">
        <v>45712</v>
      </c>
      <c r="E7" s="54"/>
      <c r="F7" s="30">
        <f t="shared" ref="F7:F17" si="1">ROUNDUP((I7/133.4*138.1),-3)</f>
        <v>0</v>
      </c>
      <c r="G7" s="25">
        <v>453000</v>
      </c>
      <c r="H7" s="31">
        <f t="shared" ref="H7:H16" si="2">SUM(F7:G7)</f>
        <v>453000</v>
      </c>
      <c r="I7" s="30">
        <f t="shared" ref="I7:I16" si="3">ROUNDUP(W7*133.4/128.4,-3)</f>
        <v>0</v>
      </c>
      <c r="J7" s="25">
        <f t="shared" ref="J7:J16" si="4">ROUNDUP(X7*129.6/124.4,-3)</f>
        <v>346000</v>
      </c>
      <c r="K7" s="31">
        <f t="shared" si="0"/>
        <v>346000</v>
      </c>
      <c r="L7" s="30">
        <f t="shared" ref="L7:L16" si="5">ROUNDUP(W7*133.4/128.4,-3)</f>
        <v>0</v>
      </c>
      <c r="M7" s="25">
        <f t="shared" ref="M7:M16" si="6">ROUNDUP(X7*129.6/124.4,-3)</f>
        <v>346000</v>
      </c>
      <c r="N7" s="31">
        <f t="shared" ref="N7:N16" si="7">SUM(L7+M7)</f>
        <v>346000</v>
      </c>
      <c r="O7" s="44" t="s">
        <v>31</v>
      </c>
      <c r="P7" s="22" t="s">
        <v>31</v>
      </c>
      <c r="Q7" s="22" t="s">
        <v>32</v>
      </c>
      <c r="R7" s="22" t="s">
        <v>32</v>
      </c>
      <c r="S7" s="22" t="s">
        <v>32</v>
      </c>
      <c r="T7" s="22"/>
      <c r="U7" s="22" t="s">
        <v>32</v>
      </c>
      <c r="W7" s="30">
        <v>0</v>
      </c>
      <c r="X7" s="25">
        <v>332000</v>
      </c>
      <c r="Y7" s="31">
        <v>332000</v>
      </c>
      <c r="Z7" s="1"/>
      <c r="AA7" s="30">
        <v>0</v>
      </c>
      <c r="AB7" s="25">
        <v>325000</v>
      </c>
      <c r="AC7" s="31">
        <f t="shared" ref="AC7:AC16" si="8">AA7+AB7</f>
        <v>325000</v>
      </c>
    </row>
    <row r="8" spans="1:29" x14ac:dyDescent="0.3">
      <c r="A8" s="22" t="s">
        <v>4</v>
      </c>
      <c r="B8" s="22" t="s">
        <v>9</v>
      </c>
      <c r="C8" s="23"/>
      <c r="D8" s="23">
        <v>45712</v>
      </c>
      <c r="E8" s="54"/>
      <c r="F8" s="30">
        <v>415000</v>
      </c>
      <c r="G8" s="25">
        <v>958000</v>
      </c>
      <c r="H8" s="31">
        <f t="shared" si="2"/>
        <v>1373000</v>
      </c>
      <c r="I8" s="30">
        <f t="shared" si="3"/>
        <v>0</v>
      </c>
      <c r="J8" s="25">
        <f t="shared" si="4"/>
        <v>768000</v>
      </c>
      <c r="K8" s="31">
        <f t="shared" si="0"/>
        <v>768000</v>
      </c>
      <c r="L8" s="30">
        <f t="shared" si="5"/>
        <v>0</v>
      </c>
      <c r="M8" s="25">
        <f t="shared" si="6"/>
        <v>768000</v>
      </c>
      <c r="N8" s="31">
        <f t="shared" si="7"/>
        <v>768000</v>
      </c>
      <c r="O8" s="44" t="s">
        <v>31</v>
      </c>
      <c r="P8" s="22" t="s">
        <v>31</v>
      </c>
      <c r="Q8" s="22" t="s">
        <v>32</v>
      </c>
      <c r="R8" s="22" t="s">
        <v>32</v>
      </c>
      <c r="S8" s="22" t="s">
        <v>32</v>
      </c>
      <c r="T8" s="22"/>
      <c r="U8" s="22" t="s">
        <v>32</v>
      </c>
      <c r="W8" s="30">
        <v>0</v>
      </c>
      <c r="X8" s="25">
        <v>737000</v>
      </c>
      <c r="Y8" s="31">
        <v>737000</v>
      </c>
      <c r="Z8" s="1"/>
      <c r="AA8" s="30">
        <v>0</v>
      </c>
      <c r="AB8" s="25">
        <v>722000</v>
      </c>
      <c r="AC8" s="31">
        <f t="shared" si="8"/>
        <v>722000</v>
      </c>
    </row>
    <row r="9" spans="1:29" x14ac:dyDescent="0.3">
      <c r="A9" s="22" t="s">
        <v>4</v>
      </c>
      <c r="B9" s="22" t="s">
        <v>18</v>
      </c>
      <c r="C9" s="23"/>
      <c r="D9" s="23">
        <v>45712</v>
      </c>
      <c r="E9" s="54"/>
      <c r="F9" s="30">
        <f t="shared" si="1"/>
        <v>0</v>
      </c>
      <c r="G9" s="25">
        <f t="shared" ref="G9:G13" si="9">ROUNDUP((J9/129.6*133.4),-3)</f>
        <v>1505000</v>
      </c>
      <c r="H9" s="31">
        <f t="shared" si="2"/>
        <v>1505000</v>
      </c>
      <c r="I9" s="30">
        <f t="shared" si="3"/>
        <v>0</v>
      </c>
      <c r="J9" s="25">
        <f t="shared" si="4"/>
        <v>1462000</v>
      </c>
      <c r="K9" s="31">
        <f t="shared" si="0"/>
        <v>1462000</v>
      </c>
      <c r="L9" s="30">
        <f t="shared" si="5"/>
        <v>0</v>
      </c>
      <c r="M9" s="25">
        <f t="shared" si="6"/>
        <v>1462000</v>
      </c>
      <c r="N9" s="31">
        <f t="shared" si="7"/>
        <v>1462000</v>
      </c>
      <c r="O9" s="44" t="s">
        <v>31</v>
      </c>
      <c r="P9" s="22" t="s">
        <v>31</v>
      </c>
      <c r="Q9" s="22" t="s">
        <v>32</v>
      </c>
      <c r="R9" s="22" t="s">
        <v>32</v>
      </c>
      <c r="S9" s="22" t="s">
        <v>32</v>
      </c>
      <c r="T9" s="22"/>
      <c r="U9" s="22" t="s">
        <v>32</v>
      </c>
      <c r="W9" s="30">
        <v>0</v>
      </c>
      <c r="X9" s="25">
        <v>1403000</v>
      </c>
      <c r="Y9" s="31">
        <v>1403000</v>
      </c>
      <c r="Z9" s="1"/>
      <c r="AA9" s="30">
        <v>0</v>
      </c>
      <c r="AB9" s="25">
        <v>1375000</v>
      </c>
      <c r="AC9" s="31">
        <f t="shared" si="8"/>
        <v>1375000</v>
      </c>
    </row>
    <row r="10" spans="1:29" x14ac:dyDescent="0.3">
      <c r="A10" s="24" t="s">
        <v>4</v>
      </c>
      <c r="B10" s="24" t="s">
        <v>10</v>
      </c>
      <c r="C10" s="23">
        <v>45665</v>
      </c>
      <c r="D10" s="23">
        <v>45712</v>
      </c>
      <c r="E10" s="54"/>
      <c r="F10" s="30">
        <f t="shared" si="1"/>
        <v>22258000</v>
      </c>
      <c r="G10" s="25">
        <v>7015000</v>
      </c>
      <c r="H10" s="31">
        <f t="shared" si="2"/>
        <v>29273000</v>
      </c>
      <c r="I10" s="30">
        <v>21500000</v>
      </c>
      <c r="J10" s="25">
        <f t="shared" si="4"/>
        <v>9566000</v>
      </c>
      <c r="K10" s="31">
        <f t="shared" si="0"/>
        <v>31066000</v>
      </c>
      <c r="L10" s="30">
        <f t="shared" si="5"/>
        <v>17766000</v>
      </c>
      <c r="M10" s="25">
        <f t="shared" si="6"/>
        <v>9566000</v>
      </c>
      <c r="N10" s="31">
        <f t="shared" si="7"/>
        <v>27332000</v>
      </c>
      <c r="O10" s="44" t="s">
        <v>31</v>
      </c>
      <c r="P10" s="22" t="s">
        <v>31</v>
      </c>
      <c r="Q10" s="22" t="s">
        <v>31</v>
      </c>
      <c r="R10" s="22" t="s">
        <v>32</v>
      </c>
      <c r="S10" s="22" t="s">
        <v>32</v>
      </c>
      <c r="T10" s="22"/>
      <c r="U10" s="22" t="s">
        <v>31</v>
      </c>
      <c r="W10" s="30">
        <v>17100000</v>
      </c>
      <c r="X10" s="25">
        <v>9182000</v>
      </c>
      <c r="Y10" s="31">
        <v>26282000</v>
      </c>
      <c r="Z10" s="1"/>
      <c r="AA10" s="30">
        <v>16514000</v>
      </c>
      <c r="AB10" s="25">
        <v>9004000</v>
      </c>
      <c r="AC10" s="31">
        <f t="shared" si="8"/>
        <v>25518000</v>
      </c>
    </row>
    <row r="11" spans="1:29" x14ac:dyDescent="0.3">
      <c r="A11" s="22" t="s">
        <v>4</v>
      </c>
      <c r="B11" s="22" t="s">
        <v>11</v>
      </c>
      <c r="C11" s="23">
        <v>45666</v>
      </c>
      <c r="D11" s="23">
        <v>45712</v>
      </c>
      <c r="E11" s="54"/>
      <c r="F11" s="30">
        <f t="shared" si="1"/>
        <v>11440000</v>
      </c>
      <c r="G11" s="25">
        <v>1781000</v>
      </c>
      <c r="H11" s="31">
        <f t="shared" si="2"/>
        <v>13221000</v>
      </c>
      <c r="I11" s="30">
        <v>11050000</v>
      </c>
      <c r="J11" s="25">
        <f t="shared" si="4"/>
        <v>2473000</v>
      </c>
      <c r="K11" s="31">
        <f t="shared" si="0"/>
        <v>13523000</v>
      </c>
      <c r="L11" s="30">
        <f t="shared" si="5"/>
        <v>10980000</v>
      </c>
      <c r="M11" s="25">
        <f t="shared" si="6"/>
        <v>2473000</v>
      </c>
      <c r="N11" s="31">
        <f t="shared" si="7"/>
        <v>13453000</v>
      </c>
      <c r="O11" s="44" t="s">
        <v>31</v>
      </c>
      <c r="P11" s="22" t="s">
        <v>31</v>
      </c>
      <c r="Q11" s="22" t="s">
        <v>32</v>
      </c>
      <c r="R11" s="22" t="s">
        <v>31</v>
      </c>
      <c r="S11" s="22" t="s">
        <v>32</v>
      </c>
      <c r="T11" s="22"/>
      <c r="U11" s="22" t="s">
        <v>32</v>
      </c>
      <c r="W11" s="30">
        <v>10568000</v>
      </c>
      <c r="X11" s="25">
        <v>2373000</v>
      </c>
      <c r="Y11" s="31">
        <v>12941000</v>
      </c>
      <c r="Z11" s="1"/>
      <c r="AA11" s="30">
        <v>10205000</v>
      </c>
      <c r="AB11" s="25">
        <v>2327000</v>
      </c>
      <c r="AC11" s="31">
        <f t="shared" si="8"/>
        <v>12532000</v>
      </c>
    </row>
    <row r="12" spans="1:29" x14ac:dyDescent="0.3">
      <c r="A12" s="22" t="s">
        <v>4</v>
      </c>
      <c r="B12" s="22" t="s">
        <v>12</v>
      </c>
      <c r="C12" s="23"/>
      <c r="D12" s="23">
        <v>45712</v>
      </c>
      <c r="E12" s="54"/>
      <c r="F12" s="30">
        <f t="shared" si="1"/>
        <v>0</v>
      </c>
      <c r="G12" s="25">
        <v>3459000</v>
      </c>
      <c r="H12" s="31">
        <f t="shared" si="2"/>
        <v>3459000</v>
      </c>
      <c r="I12" s="30">
        <f t="shared" si="3"/>
        <v>0</v>
      </c>
      <c r="J12" s="25">
        <f t="shared" si="4"/>
        <v>176000</v>
      </c>
      <c r="K12" s="31">
        <f t="shared" si="0"/>
        <v>176000</v>
      </c>
      <c r="L12" s="30">
        <f t="shared" si="5"/>
        <v>0</v>
      </c>
      <c r="M12" s="25">
        <f t="shared" si="6"/>
        <v>176000</v>
      </c>
      <c r="N12" s="31">
        <f t="shared" si="7"/>
        <v>176000</v>
      </c>
      <c r="O12" s="44" t="s">
        <v>31</v>
      </c>
      <c r="P12" s="22" t="s">
        <v>31</v>
      </c>
      <c r="Q12" s="22" t="s">
        <v>32</v>
      </c>
      <c r="R12" s="22" t="s">
        <v>32</v>
      </c>
      <c r="S12" s="22" t="s">
        <v>32</v>
      </c>
      <c r="T12" s="22"/>
      <c r="U12" s="22" t="s">
        <v>32</v>
      </c>
      <c r="W12" s="30">
        <v>0</v>
      </c>
      <c r="X12" s="25">
        <v>168000</v>
      </c>
      <c r="Y12" s="31">
        <v>168000</v>
      </c>
      <c r="Z12" s="1"/>
      <c r="AA12" s="30">
        <v>0</v>
      </c>
      <c r="AB12" s="25">
        <v>164000</v>
      </c>
      <c r="AC12" s="31">
        <f t="shared" si="8"/>
        <v>164000</v>
      </c>
    </row>
    <row r="13" spans="1:29" x14ac:dyDescent="0.3">
      <c r="A13" s="22" t="s">
        <v>4</v>
      </c>
      <c r="B13" s="22" t="s">
        <v>13</v>
      </c>
      <c r="C13" s="23"/>
      <c r="D13" s="23">
        <v>43271</v>
      </c>
      <c r="E13" s="54"/>
      <c r="F13" s="30">
        <f t="shared" si="1"/>
        <v>0</v>
      </c>
      <c r="G13" s="25">
        <f t="shared" si="9"/>
        <v>5166000</v>
      </c>
      <c r="H13" s="31">
        <f t="shared" si="2"/>
        <v>5166000</v>
      </c>
      <c r="I13" s="30">
        <f t="shared" si="3"/>
        <v>0</v>
      </c>
      <c r="J13" s="25">
        <f t="shared" si="4"/>
        <v>5018000</v>
      </c>
      <c r="K13" s="31">
        <f t="shared" si="0"/>
        <v>5018000</v>
      </c>
      <c r="L13" s="30">
        <f t="shared" si="5"/>
        <v>0</v>
      </c>
      <c r="M13" s="25">
        <f t="shared" si="6"/>
        <v>5018000</v>
      </c>
      <c r="N13" s="31">
        <f t="shared" si="7"/>
        <v>5018000</v>
      </c>
      <c r="O13" s="44" t="s">
        <v>31</v>
      </c>
      <c r="P13" s="22" t="s">
        <v>31</v>
      </c>
      <c r="Q13" s="22" t="s">
        <v>32</v>
      </c>
      <c r="R13" s="22" t="s">
        <v>32</v>
      </c>
      <c r="S13" s="22" t="s">
        <v>32</v>
      </c>
      <c r="T13" s="22"/>
      <c r="U13" s="22" t="s">
        <v>32</v>
      </c>
      <c r="W13" s="30">
        <v>0</v>
      </c>
      <c r="X13" s="25">
        <v>4816000</v>
      </c>
      <c r="Y13" s="31">
        <v>4816000</v>
      </c>
      <c r="Z13" s="1"/>
      <c r="AA13" s="30">
        <v>0</v>
      </c>
      <c r="AB13" s="25">
        <v>4723000</v>
      </c>
      <c r="AC13" s="31">
        <f t="shared" si="8"/>
        <v>4723000</v>
      </c>
    </row>
    <row r="14" spans="1:29" x14ac:dyDescent="0.3">
      <c r="A14" s="24" t="s">
        <v>6</v>
      </c>
      <c r="B14" s="24" t="s">
        <v>14</v>
      </c>
      <c r="C14" s="23">
        <v>45666</v>
      </c>
      <c r="D14" s="23">
        <v>45712</v>
      </c>
      <c r="E14" s="54"/>
      <c r="F14" s="30">
        <f t="shared" si="1"/>
        <v>34577000</v>
      </c>
      <c r="G14" s="25">
        <v>4596000</v>
      </c>
      <c r="H14" s="31">
        <f t="shared" si="2"/>
        <v>39173000</v>
      </c>
      <c r="I14" s="30">
        <v>33400000</v>
      </c>
      <c r="J14" s="25">
        <f t="shared" si="4"/>
        <v>6689000</v>
      </c>
      <c r="K14" s="31">
        <f t="shared" si="0"/>
        <v>40089000</v>
      </c>
      <c r="L14" s="30">
        <f t="shared" si="5"/>
        <v>30765000</v>
      </c>
      <c r="M14" s="25">
        <f t="shared" si="6"/>
        <v>6689000</v>
      </c>
      <c r="N14" s="31">
        <f t="shared" si="7"/>
        <v>37454000</v>
      </c>
      <c r="O14" s="44" t="s">
        <v>31</v>
      </c>
      <c r="P14" s="22" t="s">
        <v>31</v>
      </c>
      <c r="Q14" s="22" t="s">
        <v>31</v>
      </c>
      <c r="R14" s="22" t="s">
        <v>31</v>
      </c>
      <c r="S14" s="22" t="s">
        <v>32</v>
      </c>
      <c r="T14" s="22"/>
      <c r="U14" s="22" t="s">
        <v>32</v>
      </c>
      <c r="W14" s="30">
        <v>29611000</v>
      </c>
      <c r="X14" s="25">
        <v>6420000</v>
      </c>
      <c r="Y14" s="31">
        <v>36031000</v>
      </c>
      <c r="Z14" s="1"/>
      <c r="AA14" s="30">
        <v>28596000</v>
      </c>
      <c r="AB14" s="25">
        <v>6296000</v>
      </c>
      <c r="AC14" s="31">
        <f t="shared" si="8"/>
        <v>34892000</v>
      </c>
    </row>
    <row r="15" spans="1:29" x14ac:dyDescent="0.3">
      <c r="A15" s="22" t="s">
        <v>7</v>
      </c>
      <c r="B15" s="22" t="s">
        <v>19</v>
      </c>
      <c r="C15" s="23"/>
      <c r="D15" s="23">
        <v>45712</v>
      </c>
      <c r="E15" s="54"/>
      <c r="F15" s="30">
        <v>11000</v>
      </c>
      <c r="G15" s="25">
        <v>325000</v>
      </c>
      <c r="H15" s="31">
        <f t="shared" si="2"/>
        <v>336000</v>
      </c>
      <c r="I15" s="30">
        <f t="shared" si="3"/>
        <v>0</v>
      </c>
      <c r="J15" s="25">
        <f t="shared" si="4"/>
        <v>484000</v>
      </c>
      <c r="K15" s="31">
        <f t="shared" si="0"/>
        <v>484000</v>
      </c>
      <c r="L15" s="30">
        <f t="shared" si="5"/>
        <v>0</v>
      </c>
      <c r="M15" s="25">
        <f t="shared" si="6"/>
        <v>484000</v>
      </c>
      <c r="N15" s="31">
        <f t="shared" si="7"/>
        <v>484000</v>
      </c>
      <c r="O15" s="44" t="s">
        <v>31</v>
      </c>
      <c r="P15" s="22" t="s">
        <v>31</v>
      </c>
      <c r="Q15" s="22" t="s">
        <v>32</v>
      </c>
      <c r="R15" s="22" t="s">
        <v>32</v>
      </c>
      <c r="S15" s="22" t="s">
        <v>32</v>
      </c>
      <c r="T15" s="22"/>
      <c r="U15" s="22" t="s">
        <v>32</v>
      </c>
      <c r="W15" s="30">
        <v>0</v>
      </c>
      <c r="X15" s="25">
        <v>464000</v>
      </c>
      <c r="Y15" s="31">
        <v>464000</v>
      </c>
      <c r="Z15" s="1"/>
      <c r="AA15" s="30">
        <v>0</v>
      </c>
      <c r="AB15" s="25">
        <v>455000</v>
      </c>
      <c r="AC15" s="31">
        <f t="shared" si="8"/>
        <v>455000</v>
      </c>
    </row>
    <row r="16" spans="1:29" x14ac:dyDescent="0.3">
      <c r="A16" s="22" t="s">
        <v>5</v>
      </c>
      <c r="B16" s="22" t="s">
        <v>34</v>
      </c>
      <c r="C16" s="23"/>
      <c r="D16" s="23">
        <v>45712</v>
      </c>
      <c r="E16" s="54" t="s">
        <v>36</v>
      </c>
      <c r="F16" s="30">
        <v>125000</v>
      </c>
      <c r="G16" s="30">
        <v>958000</v>
      </c>
      <c r="H16" s="31">
        <f t="shared" si="2"/>
        <v>1083000</v>
      </c>
      <c r="I16" s="30">
        <f t="shared" si="3"/>
        <v>0</v>
      </c>
      <c r="J16" s="25">
        <f t="shared" si="4"/>
        <v>402000</v>
      </c>
      <c r="K16" s="31">
        <f t="shared" si="0"/>
        <v>402000</v>
      </c>
      <c r="L16" s="30">
        <f t="shared" si="5"/>
        <v>0</v>
      </c>
      <c r="M16" s="25">
        <f t="shared" si="6"/>
        <v>402000</v>
      </c>
      <c r="N16" s="31">
        <f t="shared" si="7"/>
        <v>402000</v>
      </c>
      <c r="O16" s="44" t="s">
        <v>31</v>
      </c>
      <c r="P16" s="22" t="s">
        <v>31</v>
      </c>
      <c r="Q16" s="22" t="s">
        <v>32</v>
      </c>
      <c r="R16" s="22" t="s">
        <v>32</v>
      </c>
      <c r="S16" s="22" t="s">
        <v>32</v>
      </c>
      <c r="T16" s="22"/>
      <c r="U16" s="22" t="s">
        <v>31</v>
      </c>
      <c r="W16" s="30">
        <v>0</v>
      </c>
      <c r="X16" s="25">
        <v>385000</v>
      </c>
      <c r="Y16" s="31">
        <v>385000</v>
      </c>
      <c r="Z16" s="1"/>
      <c r="AA16" s="30">
        <v>0</v>
      </c>
      <c r="AB16" s="25">
        <v>377000</v>
      </c>
      <c r="AC16" s="31">
        <f t="shared" si="8"/>
        <v>377000</v>
      </c>
    </row>
    <row r="17" spans="1:29" ht="15" thickBot="1" x14ac:dyDescent="0.35">
      <c r="A17" s="22" t="s">
        <v>4</v>
      </c>
      <c r="B17" s="2" t="s">
        <v>43</v>
      </c>
      <c r="C17" s="4"/>
      <c r="D17" s="23">
        <v>45712</v>
      </c>
      <c r="E17" s="5"/>
      <c r="F17" s="30">
        <f t="shared" si="1"/>
        <v>0</v>
      </c>
      <c r="G17" s="33">
        <v>680000</v>
      </c>
      <c r="H17" s="73">
        <f>SUM(F17:G17)</f>
        <v>680000</v>
      </c>
      <c r="I17" s="55"/>
      <c r="J17" s="33"/>
      <c r="K17" s="34"/>
      <c r="L17" s="47"/>
      <c r="M17" s="48"/>
      <c r="N17" s="49"/>
      <c r="O17" s="44" t="s">
        <v>32</v>
      </c>
      <c r="P17" s="44" t="s">
        <v>31</v>
      </c>
      <c r="Q17" s="44" t="s">
        <v>32</v>
      </c>
      <c r="R17" s="44" t="s">
        <v>32</v>
      </c>
      <c r="S17" s="44" t="s">
        <v>32</v>
      </c>
      <c r="T17" s="44"/>
      <c r="U17" s="44" t="s">
        <v>32</v>
      </c>
      <c r="W17" s="32"/>
      <c r="X17" s="33"/>
      <c r="Y17" s="34"/>
      <c r="AA17" s="32"/>
      <c r="AB17" s="33"/>
      <c r="AC17" s="34"/>
    </row>
    <row r="18" spans="1:29" ht="15" thickBot="1" x14ac:dyDescent="0.35">
      <c r="A18" s="15" t="s">
        <v>15</v>
      </c>
      <c r="B18" s="16"/>
      <c r="C18" s="17"/>
      <c r="D18" s="17"/>
      <c r="E18" s="18"/>
      <c r="F18" s="72">
        <f>SUM(F6:F17)</f>
        <v>142587000</v>
      </c>
      <c r="G18" s="72">
        <f>SUM(G6:G17)</f>
        <v>44807000</v>
      </c>
      <c r="H18" s="72">
        <f>SUM(F18:G18)</f>
        <v>187394000</v>
      </c>
      <c r="I18" s="13">
        <f>SUM(I6:I17)</f>
        <v>137200000</v>
      </c>
      <c r="J18" s="14">
        <f>SUM(J6:J17)</f>
        <v>48729000</v>
      </c>
      <c r="K18" s="42">
        <f>SUM(K6:K17)</f>
        <v>185929000</v>
      </c>
      <c r="L18" s="45">
        <f>SUM(L6:L16)</f>
        <v>124532000</v>
      </c>
      <c r="M18" s="43">
        <f>SUM(M6:M16)</f>
        <v>48729000</v>
      </c>
      <c r="N18" s="46">
        <f>SUM(N6:N16)</f>
        <v>173261000</v>
      </c>
      <c r="O18" s="44"/>
      <c r="P18" s="44"/>
      <c r="Q18" s="44"/>
      <c r="R18" s="44"/>
      <c r="S18" s="44"/>
      <c r="T18" s="44"/>
      <c r="U18" s="44"/>
      <c r="W18" s="38">
        <f>SUM(W6:W17)</f>
        <v>119862000</v>
      </c>
      <c r="X18" s="39">
        <f>SUM(X6:X17)</f>
        <v>46768000</v>
      </c>
      <c r="Y18" s="40">
        <f>SUM(Y6:Y17)</f>
        <v>166630000</v>
      </c>
      <c r="Z18" s="37"/>
      <c r="AA18" s="38">
        <f>SUM(AA6:AA17)</f>
        <v>115753000</v>
      </c>
      <c r="AB18" s="39">
        <f>SUM(AB6:AB17)</f>
        <v>45860000</v>
      </c>
      <c r="AC18" s="40">
        <f>SUM(AC6:AC17)</f>
        <v>161613000</v>
      </c>
    </row>
    <row r="19" spans="1:29" ht="15" thickTop="1" x14ac:dyDescent="0.3">
      <c r="N19" s="1"/>
    </row>
    <row r="20" spans="1:29" x14ac:dyDescent="0.3">
      <c r="K20" s="1"/>
      <c r="L20" s="1"/>
      <c r="M20" s="1"/>
      <c r="N20" s="1"/>
    </row>
    <row r="21" spans="1:29" x14ac:dyDescent="0.3">
      <c r="AB21" s="26"/>
    </row>
    <row r="22" spans="1:29" x14ac:dyDescent="0.3">
      <c r="P22" s="1"/>
    </row>
    <row r="23" spans="1:29" x14ac:dyDescent="0.3">
      <c r="K23" s="1"/>
      <c r="L23" s="1"/>
      <c r="M23" s="1"/>
      <c r="N23" s="1"/>
      <c r="T23" s="1"/>
      <c r="Y23" s="1"/>
    </row>
    <row r="25" spans="1:29" x14ac:dyDescent="0.3">
      <c r="P25" s="1"/>
    </row>
    <row r="26" spans="1:29" x14ac:dyDescent="0.3">
      <c r="M26" s="1"/>
      <c r="W26" s="41"/>
      <c r="X26" s="41"/>
      <c r="Y26" s="41"/>
    </row>
    <row r="27" spans="1:29" x14ac:dyDescent="0.3">
      <c r="W27" s="41"/>
      <c r="X27" s="41"/>
      <c r="Y27" s="41"/>
    </row>
    <row r="28" spans="1:29" x14ac:dyDescent="0.3">
      <c r="W28" s="41"/>
      <c r="X28" s="41"/>
      <c r="Y28" s="41"/>
    </row>
    <row r="29" spans="1:29" x14ac:dyDescent="0.3">
      <c r="W29" s="41"/>
      <c r="X29" s="41"/>
      <c r="Y29" s="41"/>
    </row>
    <row r="30" spans="1:29" x14ac:dyDescent="0.3">
      <c r="W30" s="41"/>
      <c r="X30" s="41"/>
      <c r="Y30" s="41"/>
    </row>
    <row r="31" spans="1:29" x14ac:dyDescent="0.3">
      <c r="W31" s="41"/>
      <c r="X31" s="41"/>
      <c r="Y31" s="41"/>
    </row>
    <row r="32" spans="1:29" x14ac:dyDescent="0.3">
      <c r="W32" s="41"/>
      <c r="X32" s="41"/>
      <c r="Y32" s="41"/>
    </row>
    <row r="33" spans="23:27" x14ac:dyDescent="0.3">
      <c r="W33" s="41"/>
      <c r="X33" s="41"/>
      <c r="Y33" s="41"/>
    </row>
    <row r="34" spans="23:27" x14ac:dyDescent="0.3">
      <c r="W34" s="41"/>
      <c r="X34" s="41"/>
      <c r="Y34" s="41"/>
    </row>
    <row r="35" spans="23:27" x14ac:dyDescent="0.3">
      <c r="W35" s="41"/>
      <c r="X35" s="41"/>
      <c r="Y35" s="41"/>
    </row>
    <row r="36" spans="23:27" x14ac:dyDescent="0.3">
      <c r="W36" s="41"/>
      <c r="X36" s="41"/>
      <c r="Y36" s="41"/>
    </row>
    <row r="37" spans="23:27" x14ac:dyDescent="0.3">
      <c r="W37" s="41"/>
      <c r="X37" s="41"/>
      <c r="Y37" s="41"/>
    </row>
    <row r="38" spans="23:27" x14ac:dyDescent="0.3">
      <c r="W38" s="41"/>
      <c r="X38" s="41"/>
      <c r="Y38" s="41"/>
    </row>
    <row r="39" spans="23:27" x14ac:dyDescent="0.3">
      <c r="W39" s="41"/>
      <c r="X39" s="41"/>
      <c r="Y39" s="41"/>
    </row>
    <row r="40" spans="23:27" x14ac:dyDescent="0.3">
      <c r="W40" s="41"/>
      <c r="X40" s="41"/>
      <c r="Y40" s="41"/>
    </row>
    <row r="41" spans="23:27" x14ac:dyDescent="0.3">
      <c r="W41" s="41"/>
      <c r="X41" s="41"/>
      <c r="Y41" s="41"/>
    </row>
    <row r="42" spans="23:27" x14ac:dyDescent="0.3">
      <c r="W42" s="41"/>
      <c r="X42" s="41"/>
      <c r="Y42" s="41"/>
    </row>
    <row r="43" spans="23:27" x14ac:dyDescent="0.3">
      <c r="W43" s="41"/>
      <c r="X43" s="41"/>
      <c r="Y43" s="41"/>
    </row>
    <row r="44" spans="23:27" x14ac:dyDescent="0.3">
      <c r="W44" s="41"/>
      <c r="X44" s="41"/>
      <c r="Y44" s="41"/>
    </row>
    <row r="45" spans="23:27" x14ac:dyDescent="0.3">
      <c r="W45" s="41"/>
      <c r="X45" s="41"/>
      <c r="Y45" s="41"/>
    </row>
    <row r="46" spans="23:27" x14ac:dyDescent="0.3">
      <c r="Y46" s="41"/>
      <c r="AA46" s="41"/>
    </row>
    <row r="50" spans="25:25" x14ac:dyDescent="0.3">
      <c r="Y50" s="1"/>
    </row>
  </sheetData>
  <mergeCells count="6">
    <mergeCell ref="F3:H3"/>
    <mergeCell ref="AA3:AC3"/>
    <mergeCell ref="O3:U3"/>
    <mergeCell ref="I3:K3"/>
    <mergeCell ref="W3:Y3"/>
    <mergeCell ref="L3:N3"/>
  </mergeCells>
  <pageMargins left="0.23622047244094491" right="0.23622047244094491" top="0.74803149606299213" bottom="0.74803149606299213" header="0.31496062992125984" footer="0.31496062992125984"/>
  <pageSetup paperSize="8" orientation="landscape" r:id="rId1"/>
  <headerFooter>
    <oddFooter>&amp;L&amp;F
Uniek nr. e-ABS XXXXXXXXXXXXXXXXXXX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titus xmlns="http://schemas.titus.com/TitusProperties/">
  <TitusGUID xmlns="">fe40f953-d5a8-45ad-a746-3ffc68d51617</TitusGUID>
  <TitusMetadata xmlns="">eyJucyI6Imh0dHA6XC9cL3d3dy50aXR1cy5jb21cL25zXC9BT04iLCJwcm9wcyI6W3sibiI6IkFvbkNsYXNzaWZpY2F0aW9uIiwidmFscyI6W3sidmFsdWUiOiJBRENfY2xhc3NfMjAwIn1dfSx7Im4iOiJBb25SZXN0cmljdGVkIiwidmFscyI6W119LHsibiI6IkFvblZpc3VhbE1hcmtpbmdzIiwidmFscyI6W119XX0=</TitusMetadata>
</titu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781B86A0F9304B9129DFE2B80E32BD" ma:contentTypeVersion="6" ma:contentTypeDescription="Create a new document." ma:contentTypeScope="" ma:versionID="0a6644e19ca9d0a6e03d29efcd14bed3">
  <xsd:schema xmlns:xsd="http://www.w3.org/2001/XMLSchema" xmlns:xs="http://www.w3.org/2001/XMLSchema" xmlns:p="http://schemas.microsoft.com/office/2006/metadata/properties" xmlns:ns3="baa8c48b-5f73-4068-bac6-831706ff2add" targetNamespace="http://schemas.microsoft.com/office/2006/metadata/properties" ma:root="true" ma:fieldsID="955abb2a0882e007d61a798820812fe4" ns3:_="">
    <xsd:import namespace="baa8c48b-5f73-4068-bac6-831706ff2ad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8c48b-5f73-4068-bac6-831706ff2a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C7C76A-D8DA-4734-8120-47885AE175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F166B3-05A7-4008-820A-501B8D1F9D07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baa8c48b-5f73-4068-bac6-831706ff2add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C332A31-63E5-46CC-B31F-2FFF8AB092AC}">
  <ds:schemaRefs>
    <ds:schemaRef ds:uri="http://schemas.titus.com/TitusProperties/"/>
    <ds:schemaRef ds:uri=""/>
  </ds:schemaRefs>
</ds:datastoreItem>
</file>

<file path=customXml/itemProps4.xml><?xml version="1.0" encoding="utf-8"?>
<ds:datastoreItem xmlns:ds="http://schemas.openxmlformats.org/officeDocument/2006/customXml" ds:itemID="{DD20B21C-E544-48C9-8CFE-5DC080D986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a8c48b-5f73-4068-bac6-831706ff2a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Blad1</vt:lpstr>
      <vt:lpstr>Blad1!Print_Area</vt:lpstr>
    </vt:vector>
  </TitlesOfParts>
  <Company>UMG 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Pol, PJE van de (Edgar)</dc:creator>
  <cp:lastModifiedBy>Casper van Belzen</cp:lastModifiedBy>
  <cp:lastPrinted>2023-04-27T03:25:26Z</cp:lastPrinted>
  <dcterms:created xsi:type="dcterms:W3CDTF">2015-08-28T09:25:15Z</dcterms:created>
  <dcterms:modified xsi:type="dcterms:W3CDTF">2026-06-29T09:08:21Z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0x01010051781B86A0F9304B9129DFE2B80E32BD</vt:lpwstr>
  </property>
  <property fmtid="{D5CDD505-2E9C-101B-9397-08002B2CF9AE}" pid="3" name="TitusGUID">
    <vt:lpwstr>fe40f953-d5a8-45ad-a746-3ffc68d51617</vt:lpwstr>
  </property>
  <property fmtid="{D5CDD505-2E9C-101B-9397-08002B2CF9AE}" pid="4" name="AonClassification">
    <vt:lpwstr>ADC_class_200</vt:lpwstr>
  </property>
  <property fmtid="{D5CDD505-2E9C-101B-9397-08002B2CF9AE}" pid="5" name="MSIP_Label_9043f10a-881e-4653-a55e-02ca2cc829dc_Enabled">
    <vt:lpwstr>true</vt:lpwstr>
  </property>
  <property fmtid="{D5CDD505-2E9C-101B-9397-08002B2CF9AE}" pid="6" name="MSIP_Label_9043f10a-881e-4653-a55e-02ca2cc829dc_SetDate">
    <vt:lpwstr>2024-06-10T06:49:00Z</vt:lpwstr>
  </property>
  <property fmtid="{D5CDD505-2E9C-101B-9397-08002B2CF9AE}" pid="7" name="MSIP_Label_9043f10a-881e-4653-a55e-02ca2cc829dc_Method">
    <vt:lpwstr>Standard</vt:lpwstr>
  </property>
  <property fmtid="{D5CDD505-2E9C-101B-9397-08002B2CF9AE}" pid="8" name="MSIP_Label_9043f10a-881e-4653-a55e-02ca2cc829dc_Name">
    <vt:lpwstr>ADC_class_200</vt:lpwstr>
  </property>
  <property fmtid="{D5CDD505-2E9C-101B-9397-08002B2CF9AE}" pid="9" name="MSIP_Label_9043f10a-881e-4653-a55e-02ca2cc829dc_SiteId">
    <vt:lpwstr>94cfddbc-0627-494a-ad7a-29aea3aea832</vt:lpwstr>
  </property>
  <property fmtid="{D5CDD505-2E9C-101B-9397-08002B2CF9AE}" pid="10" name="MSIP_Label_9043f10a-881e-4653-a55e-02ca2cc829dc_ActionId">
    <vt:lpwstr>31f8b471-daf5-4c78-adb0-f14d6bb8cbdc</vt:lpwstr>
  </property>
  <property fmtid="{D5CDD505-2E9C-101B-9397-08002B2CF9AE}" pid="11" name="MSIP_Label_9043f10a-881e-4653-a55e-02ca2cc829dc_ContentBits">
    <vt:lpwstr>0</vt:lpwstr>
  </property>
</Properties>
</file>