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ierijstad.sharepoint.com/teams/P-AanbestedingElektroenWerktuigbouwonderhoud2026/Gedeelde documenten/General/Elektrotechnisch + Werktuigbouwkundig/Perceel 3 WTB regulier Schijndel - St Oedenrode/"/>
    </mc:Choice>
  </mc:AlternateContent>
  <xr:revisionPtr revIDLastSave="109" documentId="8_{5014596F-5ABE-4358-BD33-BE8762EA7251}" xr6:coauthVersionLast="47" xr6:coauthVersionMax="47" xr10:uidLastSave="{BE9958A2-8362-4BF3-BF3D-C74F8FDCDDCF}"/>
  <bookViews>
    <workbookView xWindow="-108" yWindow="-108" windowWidth="23256" windowHeight="12456" xr2:uid="{CF8C6D71-ECF6-4BC1-9B83-96FD0D577BA6}"/>
  </bookViews>
  <sheets>
    <sheet name="Invulinstructie" sheetId="1" r:id="rId1"/>
    <sheet name="Invulblad" sheetId="3" r:id="rId2"/>
  </sheets>
  <definedNames>
    <definedName name="Datasheet1">Invulinstructie!$D$21:$J$23</definedName>
    <definedName name="Datasheet11">Invulinstructie!$D$21:$K$23</definedName>
    <definedName name="Datasheet2">Invulinstructie!$D$28:$J$30</definedName>
    <definedName name="Datasheet3">Invulinstructie!$D$34:$I$36</definedName>
    <definedName name="Datasheet4">Invulinstructie!$D$40:$K$41</definedName>
    <definedName name="Datasheet5">Invulinstructie!$D$48:$L$48</definedName>
    <definedName name="Datasheet7">Invulinstructie!$B$78:$D$79</definedName>
    <definedName name="Datasheet8">Invulinstructie!$B$78:$E$79</definedName>
    <definedName name="Datasheet9">Invulinstructie!$B$82:$C$87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0" i="3" l="1"/>
  <c r="H43" i="3"/>
  <c r="H42" i="3"/>
  <c r="H29" i="3"/>
  <c r="H17" i="3" l="1"/>
  <c r="H46" i="3" l="1"/>
  <c r="H47" i="3"/>
  <c r="H45" i="3"/>
  <c r="H38" i="3"/>
  <c r="H39" i="3"/>
  <c r="H41" i="3"/>
  <c r="H36" i="3"/>
  <c r="H35" i="3"/>
  <c r="H33" i="3"/>
  <c r="H34" i="3"/>
  <c r="H30" i="3"/>
  <c r="H31" i="3"/>
  <c r="H27" i="3"/>
  <c r="H24" i="3"/>
  <c r="H20" i="3"/>
  <c r="H49" i="3" l="1"/>
</calcChain>
</file>

<file path=xl/sharedStrings.xml><?xml version="1.0" encoding="utf-8"?>
<sst xmlns="http://schemas.openxmlformats.org/spreadsheetml/2006/main" count="180" uniqueCount="116">
  <si>
    <t>Algemene instructie</t>
  </si>
  <si>
    <t>Naam inschrijver</t>
  </si>
  <si>
    <t>De gele velden dienen te worden ingevuld. Overige velden dienen ongewijzigd te blijven. Indien een Excel bestand is aangepast, kan de referentie ongeldig verklaard worden.</t>
  </si>
  <si>
    <t>Referenties zullen door de adviseur van de Gemeente benaderd worden, ter validatie van de referentie en selectiecriteria.</t>
  </si>
  <si>
    <t>Toelichting op de selectiecriteria</t>
  </si>
  <si>
    <t>Naam van de organisatie die als inschrijver de referentie aandraagt.</t>
  </si>
  <si>
    <t>Naam referentie</t>
  </si>
  <si>
    <t>Naam van de referentie-organisatie die de inschrijver aandraagt.</t>
  </si>
  <si>
    <t>Financiele omvang opdracht</t>
  </si>
  <si>
    <t>Totale financiele omvang van de opdracht over de gehele looptijd excl. BTW incl. aanvullende werkzaamheden.</t>
  </si>
  <si>
    <t>Looptijd contract</t>
  </si>
  <si>
    <t>Looptijd zoals opgegeven in de overkomst van de referentie. Optiejaren mogen meegerekend worden.</t>
  </si>
  <si>
    <t>Contactpersoon</t>
  </si>
  <si>
    <t>Contactpersoon van de inschrijver bij de referentie (die benaderd kan worden voor de validatie).</t>
  </si>
  <si>
    <t>Telefoonnummer</t>
  </si>
  <si>
    <t>Telefoonnummer van de inschrijver (liefst mobiel) bij de referentie (die benaderd kan worden voor de validatie).</t>
  </si>
  <si>
    <t>E-mailadres</t>
  </si>
  <si>
    <t>E-mailadres van de inschrijver bij de referentie (die benaderd kan worden voor de validatie).</t>
  </si>
  <si>
    <t>Aantal gebouwen (1 keuze)</t>
  </si>
  <si>
    <t>Hiermee wordt de aansluiting van de referentie op de omvang van het vastgoeddossier gezocht i.r.t. de portefeuille van de Gemeente.</t>
  </si>
  <si>
    <t>Selecteer in het gele veld de waarde die van toepassing is op de referentie</t>
  </si>
  <si>
    <t>De puntenscore is weergegeven is het lichtblauwe vlak</t>
  </si>
  <si>
    <t>Financiele omvang (1 keuze)</t>
  </si>
  <si>
    <t>Hiermee wordt de aansluiting van de referentie op de financiele omvang van het contract gezocht i.r.t. het contract met de Gemeente.</t>
  </si>
  <si>
    <t>Branche (1 keuze)</t>
  </si>
  <si>
    <t>Hiermee wordt de aansluiting van de referentie op het soort organisatie gezocht i.r.t. het contract met de Gemeente.</t>
  </si>
  <si>
    <t>Gemeente</t>
  </si>
  <si>
    <t>Semi overheid of overheid niet zijnde een gemeente</t>
  </si>
  <si>
    <t>Responstijd (1 keuze)</t>
  </si>
  <si>
    <t>De contractueel vastgelegde responstijd bij de referentie, om aan te tonen dat de inschrijver hieraan kan voldoen</t>
  </si>
  <si>
    <t>Selecteer in het geleveld de waarde die van toepassing is op de referentie</t>
  </si>
  <si>
    <t>Werkzaamheden (meerkeuze)</t>
  </si>
  <si>
    <t>De scope van de werkzaamheden zoals opgenomen in de overeenkomst met de referentie wordt hier getoetst aan de scope van de Gemeente</t>
  </si>
  <si>
    <t>Selecteer in het geleveld de waarde die van toepassing is op de referentie (per regel)</t>
  </si>
  <si>
    <t>Technische expertise (meerkeuze)</t>
  </si>
  <si>
    <t>De scope van de technische expertise zoals opgenomen in de overeenkomst met de referentie wordt hier getoetst aan de scope van de Gemeente</t>
  </si>
  <si>
    <t>Selecteer in het gele veld de waarde die van toepassing is op de referentie (per regel)</t>
  </si>
  <si>
    <t>NEN3140 Installatieverantwoordelijkheid in contract (IV/WV)</t>
  </si>
  <si>
    <t>15 punten</t>
  </si>
  <si>
    <t>Werkzaamheden worden door &gt;50% door eigen technici uitgevoerd</t>
  </si>
  <si>
    <t>5 punten</t>
  </si>
  <si>
    <t>Inschrijver doet voor &lt;50% een beroep op onderaannemers (combinatie wordt gezien als eigen technici)</t>
  </si>
  <si>
    <t>10 punten</t>
  </si>
  <si>
    <t>Preventief onderhoud is onderdeel van de overeenkomst bij de referentie</t>
  </si>
  <si>
    <t xml:space="preserve">Correctief onderhoud (storingen) is onderdeel van de overeenkomst bij de referentie </t>
  </si>
  <si>
    <t>Minimale eis</t>
  </si>
  <si>
    <t>Verduurzaming is onderdeel van de overeenkomst bij de referentie</t>
  </si>
  <si>
    <t xml:space="preserve"> 5 punten</t>
  </si>
  <si>
    <t xml:space="preserve">Gebouwmutaties (projecten) zijn onderdeel van de overeenkomst bij de referentie </t>
  </si>
  <si>
    <t>Technisch Beheer (meerkeuze)</t>
  </si>
  <si>
    <t>De scope van technisch beheer zoals opgenomen in de overeenkomst met de referentie wordt hier getoetst aan de scope van de Gemeente</t>
  </si>
  <si>
    <t>Afkoop van storingen in onderdeel van de overeenkomst bij de referentie</t>
  </si>
  <si>
    <t>Logstiek (meerkeuze)</t>
  </si>
  <si>
    <t>De scope van logistieke ondersteuning zoals opgenomen in de overeenkomst met de referentie wordt hier getoetst aan de scope van de Gemeente</t>
  </si>
  <si>
    <t>Inschrijver organiseert de aan- en afvoer van materiaal voor werkzaamheden</t>
  </si>
  <si>
    <t>Inschrijver organiseert opslag en voorraadbeheer</t>
  </si>
  <si>
    <t>Digitaal logboekbeheer is onderdeel van de overeenkomst bij de referentie</t>
  </si>
  <si>
    <t>Bv. Bij inschrijver in magazijn</t>
  </si>
  <si>
    <t>Onderwerp:</t>
  </si>
  <si>
    <t>Project:</t>
  </si>
  <si>
    <t>Aanbesteding E/W onderhoud</t>
  </si>
  <si>
    <t>Opdrachtgever:</t>
  </si>
  <si>
    <t xml:space="preserve">Tendernummer: </t>
  </si>
  <si>
    <t>Datum:</t>
  </si>
  <si>
    <t>Omvang referentie (100 punten)</t>
  </si>
  <si>
    <t>Aantal punten</t>
  </si>
  <si>
    <r>
      <t xml:space="preserve">Aantal gebouwen </t>
    </r>
    <r>
      <rPr>
        <sz val="11"/>
        <color rgb="FF000000"/>
        <rFont val="Calibri"/>
        <family val="2"/>
      </rPr>
      <t>(1 keuze)</t>
    </r>
  </si>
  <si>
    <t>De omvang van het aantal gebouwen danwel bruto vloeroppervlak</t>
  </si>
  <si>
    <r>
      <t>Financiële omvang</t>
    </r>
    <r>
      <rPr>
        <sz val="11"/>
        <color rgb="FF000000"/>
        <rFont val="Calibri"/>
        <family val="2"/>
      </rPr>
      <t xml:space="preserve"> (1 keuze)</t>
    </r>
  </si>
  <si>
    <t>De jaarlijkse aanneemsom van het onderhoudscontract is:</t>
  </si>
  <si>
    <t>Diepgang referentie ( maximaal 150 punten)</t>
  </si>
  <si>
    <r>
      <t xml:space="preserve">Branche </t>
    </r>
    <r>
      <rPr>
        <sz val="11"/>
        <color rgb="FF000000"/>
        <rFont val="Calibri"/>
        <family val="2"/>
      </rPr>
      <t>(1 keuze)</t>
    </r>
  </si>
  <si>
    <t>De branche waarin de referentie valt</t>
  </si>
  <si>
    <r>
      <t xml:space="preserve">Responstijd </t>
    </r>
    <r>
      <rPr>
        <sz val="9"/>
        <color rgb="FF000000"/>
        <rFont val="Calibri"/>
        <family val="2"/>
      </rPr>
      <t>(1 keuze)</t>
    </r>
  </si>
  <si>
    <t>De contractueel vastgelegde responstijd bij de referentie is</t>
  </si>
  <si>
    <r>
      <t xml:space="preserve">Werkzaamheden </t>
    </r>
    <r>
      <rPr>
        <sz val="9"/>
        <color rgb="FF000000"/>
        <rFont val="Calibri"/>
        <family val="2"/>
      </rPr>
      <t>(meerkeuze)</t>
    </r>
  </si>
  <si>
    <t>Planmatig onderhoud is onderdeel van de overeenkomst bij de referentie</t>
  </si>
  <si>
    <t>Ja</t>
  </si>
  <si>
    <t>Gebouwmutaties (projecten) zijn onderdeel van de overeenkomst bij de referentie</t>
  </si>
  <si>
    <r>
      <t xml:space="preserve">Technische expertise </t>
    </r>
    <r>
      <rPr>
        <sz val="9"/>
        <color rgb="FF000000"/>
        <rFont val="Calibri"/>
        <family val="2"/>
      </rPr>
      <t>(meerkeuze)</t>
    </r>
  </si>
  <si>
    <r>
      <t xml:space="preserve">Technisch Beheer </t>
    </r>
    <r>
      <rPr>
        <sz val="9"/>
        <color rgb="FF000000"/>
        <rFont val="Calibri"/>
        <family val="2"/>
      </rPr>
      <t>(meerkeuze)</t>
    </r>
  </si>
  <si>
    <r>
      <t>Logistiek</t>
    </r>
    <r>
      <rPr>
        <sz val="9"/>
        <color rgb="FF000000"/>
        <rFont val="Calibri"/>
        <family val="2"/>
      </rPr>
      <t xml:space="preserve"> (meerkeuze)</t>
    </r>
  </si>
  <si>
    <t>Inschrijver voert aantoonbaar gebruikt materiaal zelf af</t>
  </si>
  <si>
    <t>Totale score</t>
  </si>
  <si>
    <t>Gemeente Meierijstad</t>
  </si>
  <si>
    <t>Nee</t>
  </si>
  <si>
    <t>Punten</t>
  </si>
  <si>
    <t>Instructie</t>
  </si>
  <si>
    <t>Selecteer in het gele veld de waarde die van toepassing is op de referentie.</t>
  </si>
  <si>
    <t>Responstijd op locatie voor urgente storingen is contractueel twee klokuren of sneller</t>
  </si>
  <si>
    <t>&gt;20 gebouwen en/of &gt;50.000m2 bvo</t>
  </si>
  <si>
    <t>&gt;10 &amp; &lt;20 gebouwen en/of &gt;20.000 t/m 50.000 m2 bvo</t>
  </si>
  <si>
    <t>&gt;5 &amp; &lt;10 gebouwen en/of &gt;2.000 t/m 20.000 m2 bvo</t>
  </si>
  <si>
    <t>Niet aantoonbaar vergelijkbaar een gemeente</t>
  </si>
  <si>
    <r>
      <rPr>
        <sz val="11"/>
        <color rgb="FF000000"/>
        <rFont val="Aptos Narrow"/>
        <scheme val="minor"/>
      </rPr>
      <t xml:space="preserve">Responstijd </t>
    </r>
    <r>
      <rPr>
        <sz val="11"/>
        <rFont val="Aptos Narrow"/>
        <family val="2"/>
        <scheme val="minor"/>
      </rPr>
      <t>op locatie vo</t>
    </r>
    <r>
      <rPr>
        <sz val="11"/>
        <color rgb="FF000000"/>
        <rFont val="Aptos Narrow"/>
        <scheme val="minor"/>
      </rPr>
      <t>or urgente storingen is contractueel één klokuur of sneller</t>
    </r>
  </si>
  <si>
    <r>
      <rPr>
        <sz val="11"/>
        <color rgb="FF000000"/>
        <rFont val="Aptos Narrow"/>
        <scheme val="minor"/>
      </rPr>
      <t>Responstijd</t>
    </r>
    <r>
      <rPr>
        <sz val="11"/>
        <color rgb="FFFF0000"/>
        <rFont val="Aptos Narrow"/>
        <scheme val="minor"/>
      </rPr>
      <t xml:space="preserve"> </t>
    </r>
    <r>
      <rPr>
        <sz val="11"/>
        <rFont val="Aptos Narrow"/>
        <family val="2"/>
        <scheme val="minor"/>
      </rPr>
      <t>op locatie</t>
    </r>
    <r>
      <rPr>
        <sz val="11"/>
        <color rgb="FF000000"/>
        <rFont val="Aptos Narrow"/>
        <scheme val="minor"/>
      </rPr>
      <t xml:space="preserve"> voor urgente storingen is contractueel twee klokuren of sneller</t>
    </r>
  </si>
  <si>
    <t>Advisering verduurzaming is onderdeel van de overeenkomst bij de referentie</t>
  </si>
  <si>
    <t>0-25 punten</t>
  </si>
  <si>
    <t>Afkoop van storingen is onderdeel van de overeenkomst bij de referentie</t>
  </si>
  <si>
    <t>Vaste projectleider/coordinator die rechtstreeks te benaderen is voor de locaties is onderdeel van de overeenkomst bij de referentie</t>
  </si>
  <si>
    <t>In de overeenkomst is een vaste projectleider/coordinator opgenomen voor de locaties van de opdrachtgever</t>
  </si>
  <si>
    <t xml:space="preserve">Het op niveau houden van de installaties op een vooraf bepaald conditieniveau volgens NEN2767 </t>
  </si>
  <si>
    <t>Proactieve advisering met betrekking tot vervangingen</t>
  </si>
  <si>
    <t>Digitaal actueel houden van de logboeken in het systeem van de opdrachtgever (mag eigen systeem zijn, mits onderdeel van het contract.)</t>
  </si>
  <si>
    <t>Beheer van technische documentatie/revisiebeheer  is onderdeel van de overeenkomst bij de referentie</t>
  </si>
  <si>
    <t>Regeltechniek onderdeel van de scope van de referentie contract</t>
  </si>
  <si>
    <t>Betreft het beheer (minimaal op afstand, liefst op locatie) van de regeltechnische installatie, hardware, software en configuratie van het gebouw</t>
  </si>
  <si>
    <t>Verwarming, koeling &amp; luchtbehandeling in scope van het referentiecontract</t>
  </si>
  <si>
    <t>Installatieverantwoordelijkheid WTB in contract (zie leidraad begrippenlijst)</t>
  </si>
  <si>
    <t>Dit betreft Installatieverantwoordelijkheid werktuigbouwkundig</t>
  </si>
  <si>
    <t>&gt;€80.000 per jaar excl. BTW</t>
  </si>
  <si>
    <t>&lt;€30.000 excl. BTW</t>
  </si>
  <si>
    <t>&gt;€30.000 - &lt;€80.000 per jaar excl. BTW</t>
  </si>
  <si>
    <t>Vaste pool van beheertechnici die rechtstreeks te benaderen is voor de locaties is onderdeel van de overeenkomst bij de referentie</t>
  </si>
  <si>
    <t>Perceel 3 Werktuigbouwkundig Schijndel en St Oedenrode</t>
  </si>
  <si>
    <t>Dit bestand is onderdeel van de aanbesteding E&amp;W onderhoud van Gemeente Meierijstaden is bedoeld om selectiecriterium 3 mee aan te 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</si>
</sst>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radley Hand ITC"/>
      <family val="4"/>
    </font>
    <font>
      <b/>
      <sz val="11"/>
      <color rgb="FFFFFFFF"/>
      <name val="Calibri"/>
      <family val="2"/>
    </font>
    <font>
      <sz val="8"/>
      <color rgb="FF0070C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28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4" borderId="0" xfId="0" applyFont="1" applyFill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0" fontId="8" fillId="3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9" fontId="0" fillId="0" borderId="0" xfId="1" applyFont="1"/>
    <xf numFmtId="0" fontId="6" fillId="6" borderId="0" xfId="0" applyFont="1" applyFill="1" applyBorder="1" applyAlignment="1">
      <alignment horizontal="center"/>
    </xf>
    <xf numFmtId="0" fontId="12" fillId="0" borderId="0" xfId="0" applyFont="1"/>
    <xf numFmtId="0" fontId="4" fillId="0" borderId="0" xfId="0" applyFont="1"/>
    <xf numFmtId="0" fontId="0" fillId="7" borderId="0" xfId="0" applyFill="1"/>
    <xf numFmtId="0" fontId="0" fillId="0" borderId="0" xfId="0" applyFill="1"/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9" fontId="6" fillId="2" borderId="3" xfId="1" applyFont="1" applyFill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</xdr:row>
      <xdr:rowOff>0</xdr:rowOff>
    </xdr:from>
    <xdr:to>
      <xdr:col>14</xdr:col>
      <xdr:colOff>510540</xdr:colOff>
      <xdr:row>3</xdr:row>
      <xdr:rowOff>114300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D36E4BBF-4112-4098-A6C9-5743F01B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80975"/>
          <a:ext cx="1524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0</xdr:row>
      <xdr:rowOff>38100</xdr:rowOff>
    </xdr:from>
    <xdr:to>
      <xdr:col>6</xdr:col>
      <xdr:colOff>300990</xdr:colOff>
      <xdr:row>4</xdr:row>
      <xdr:rowOff>76200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9D7380AF-FDA1-272E-2668-243C4E1C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38100"/>
          <a:ext cx="152400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946D-9FC4-4EF5-AE27-6B2CB2026DCF}">
  <dimension ref="A2:Y87"/>
  <sheetViews>
    <sheetView tabSelected="1" zoomScale="110" zoomScaleNormal="110" workbookViewId="0">
      <selection activeCell="D15" sqref="D15"/>
    </sheetView>
  </sheetViews>
  <sheetFormatPr defaultRowHeight="14.4" x14ac:dyDescent="0.3"/>
  <cols>
    <col min="3" max="3" width="12.77734375" customWidth="1"/>
    <col min="4" max="4" width="14.33203125" customWidth="1"/>
    <col min="11" max="11" width="44.77734375" customWidth="1"/>
    <col min="12" max="12" width="11.6640625" customWidth="1"/>
  </cols>
  <sheetData>
    <row r="2" spans="1:4" ht="36.6" x14ac:dyDescent="0.7">
      <c r="A2" s="17" t="s">
        <v>87</v>
      </c>
    </row>
    <row r="4" spans="1:4" x14ac:dyDescent="0.3">
      <c r="A4" s="1" t="s">
        <v>0</v>
      </c>
    </row>
    <row r="5" spans="1:4" x14ac:dyDescent="0.3">
      <c r="A5" t="s">
        <v>115</v>
      </c>
    </row>
    <row r="6" spans="1:4" x14ac:dyDescent="0.3">
      <c r="A6" t="s">
        <v>2</v>
      </c>
    </row>
    <row r="7" spans="1:4" x14ac:dyDescent="0.3">
      <c r="A7" t="s">
        <v>3</v>
      </c>
    </row>
    <row r="9" spans="1:4" x14ac:dyDescent="0.3">
      <c r="A9" t="s">
        <v>4</v>
      </c>
    </row>
    <row r="10" spans="1:4" x14ac:dyDescent="0.3">
      <c r="A10" t="s">
        <v>1</v>
      </c>
      <c r="D10" t="s">
        <v>5</v>
      </c>
    </row>
    <row r="11" spans="1:4" x14ac:dyDescent="0.3">
      <c r="A11" t="s">
        <v>6</v>
      </c>
      <c r="D11" t="s">
        <v>7</v>
      </c>
    </row>
    <row r="12" spans="1:4" x14ac:dyDescent="0.3">
      <c r="A12" t="s">
        <v>8</v>
      </c>
      <c r="D12" t="s">
        <v>9</v>
      </c>
    </row>
    <row r="13" spans="1:4" x14ac:dyDescent="0.3">
      <c r="A13" t="s">
        <v>10</v>
      </c>
      <c r="D13" t="s">
        <v>11</v>
      </c>
    </row>
    <row r="14" spans="1:4" x14ac:dyDescent="0.3">
      <c r="A14" t="s">
        <v>12</v>
      </c>
      <c r="D14" t="s">
        <v>13</v>
      </c>
    </row>
    <row r="15" spans="1:4" x14ac:dyDescent="0.3">
      <c r="A15" t="s">
        <v>14</v>
      </c>
      <c r="D15" t="s">
        <v>15</v>
      </c>
    </row>
    <row r="16" spans="1:4" x14ac:dyDescent="0.3">
      <c r="A16" t="s">
        <v>16</v>
      </c>
      <c r="D16" t="s">
        <v>17</v>
      </c>
    </row>
    <row r="18" spans="1:11" x14ac:dyDescent="0.3">
      <c r="A18" s="1" t="s">
        <v>18</v>
      </c>
      <c r="D18" t="s">
        <v>19</v>
      </c>
    </row>
    <row r="19" spans="1:11" x14ac:dyDescent="0.3">
      <c r="D19" t="s">
        <v>20</v>
      </c>
    </row>
    <row r="20" spans="1:11" x14ac:dyDescent="0.3">
      <c r="D20" t="s">
        <v>21</v>
      </c>
    </row>
    <row r="21" spans="1:11" x14ac:dyDescent="0.3">
      <c r="D21" s="19" t="s">
        <v>90</v>
      </c>
      <c r="E21" s="19"/>
      <c r="F21" s="19"/>
      <c r="G21" s="19"/>
      <c r="J21">
        <v>50</v>
      </c>
      <c r="K21" t="s">
        <v>86</v>
      </c>
    </row>
    <row r="22" spans="1:11" x14ac:dyDescent="0.3">
      <c r="D22" s="19" t="s">
        <v>91</v>
      </c>
      <c r="E22" s="19"/>
      <c r="F22" s="19"/>
      <c r="G22" s="19"/>
      <c r="J22">
        <v>25</v>
      </c>
      <c r="K22" t="s">
        <v>86</v>
      </c>
    </row>
    <row r="23" spans="1:11" x14ac:dyDescent="0.3">
      <c r="D23" s="19" t="s">
        <v>92</v>
      </c>
      <c r="E23" s="19"/>
      <c r="F23" s="19"/>
      <c r="G23" s="19"/>
      <c r="J23">
        <v>10</v>
      </c>
      <c r="K23" t="s">
        <v>86</v>
      </c>
    </row>
    <row r="25" spans="1:11" x14ac:dyDescent="0.3">
      <c r="A25" s="1" t="s">
        <v>22</v>
      </c>
      <c r="D25" t="s">
        <v>23</v>
      </c>
    </row>
    <row r="26" spans="1:11" x14ac:dyDescent="0.3">
      <c r="D26" t="s">
        <v>88</v>
      </c>
    </row>
    <row r="27" spans="1:11" x14ac:dyDescent="0.3">
      <c r="D27" t="s">
        <v>21</v>
      </c>
    </row>
    <row r="28" spans="1:11" x14ac:dyDescent="0.3">
      <c r="D28" s="19" t="s">
        <v>110</v>
      </c>
      <c r="E28" s="19"/>
      <c r="F28" s="19"/>
      <c r="G28" s="19"/>
      <c r="J28">
        <v>50</v>
      </c>
      <c r="K28" t="s">
        <v>86</v>
      </c>
    </row>
    <row r="29" spans="1:11" x14ac:dyDescent="0.3">
      <c r="D29" s="19" t="s">
        <v>112</v>
      </c>
      <c r="E29" s="19"/>
      <c r="F29" s="19"/>
      <c r="G29" s="19"/>
      <c r="J29">
        <v>25</v>
      </c>
      <c r="K29" t="s">
        <v>86</v>
      </c>
    </row>
    <row r="30" spans="1:11" x14ac:dyDescent="0.3">
      <c r="D30" s="19" t="s">
        <v>111</v>
      </c>
      <c r="E30" s="19"/>
      <c r="F30" s="19"/>
      <c r="G30" s="19"/>
      <c r="J30">
        <v>0</v>
      </c>
      <c r="K30" t="s">
        <v>86</v>
      </c>
    </row>
    <row r="32" spans="1:11" x14ac:dyDescent="0.3">
      <c r="A32" s="1" t="s">
        <v>24</v>
      </c>
      <c r="D32" t="s">
        <v>25</v>
      </c>
    </row>
    <row r="33" spans="1:12" x14ac:dyDescent="0.3">
      <c r="D33" t="s">
        <v>20</v>
      </c>
    </row>
    <row r="34" spans="1:12" x14ac:dyDescent="0.3">
      <c r="D34" t="s">
        <v>26</v>
      </c>
      <c r="I34">
        <v>10</v>
      </c>
      <c r="J34" t="s">
        <v>86</v>
      </c>
      <c r="K34" s="20"/>
    </row>
    <row r="35" spans="1:12" x14ac:dyDescent="0.3">
      <c r="D35" t="s">
        <v>27</v>
      </c>
      <c r="I35">
        <v>5</v>
      </c>
      <c r="J35" t="s">
        <v>86</v>
      </c>
    </row>
    <row r="36" spans="1:12" x14ac:dyDescent="0.3">
      <c r="D36" t="s">
        <v>93</v>
      </c>
      <c r="I36">
        <v>0</v>
      </c>
      <c r="J36" t="s">
        <v>86</v>
      </c>
    </row>
    <row r="38" spans="1:12" x14ac:dyDescent="0.3">
      <c r="A38" s="1" t="s">
        <v>28</v>
      </c>
      <c r="D38" t="s">
        <v>29</v>
      </c>
    </row>
    <row r="39" spans="1:12" x14ac:dyDescent="0.3">
      <c r="D39" t="s">
        <v>30</v>
      </c>
    </row>
    <row r="40" spans="1:12" x14ac:dyDescent="0.3">
      <c r="D40" t="s">
        <v>94</v>
      </c>
      <c r="K40">
        <v>25</v>
      </c>
      <c r="L40" t="s">
        <v>86</v>
      </c>
    </row>
    <row r="41" spans="1:12" x14ac:dyDescent="0.3">
      <c r="D41" t="s">
        <v>95</v>
      </c>
      <c r="K41">
        <v>5</v>
      </c>
      <c r="L41" t="s">
        <v>86</v>
      </c>
    </row>
    <row r="42" spans="1:12" x14ac:dyDescent="0.3">
      <c r="D42" s="18"/>
      <c r="K42" s="18"/>
      <c r="L42" s="18"/>
    </row>
    <row r="44" spans="1:12" x14ac:dyDescent="0.3">
      <c r="A44" s="1" t="s">
        <v>31</v>
      </c>
      <c r="D44" t="s">
        <v>32</v>
      </c>
    </row>
    <row r="45" spans="1:12" x14ac:dyDescent="0.3">
      <c r="D45" t="s">
        <v>36</v>
      </c>
    </row>
    <row r="46" spans="1:12" x14ac:dyDescent="0.3">
      <c r="D46" t="s">
        <v>43</v>
      </c>
      <c r="L46" t="s">
        <v>45</v>
      </c>
    </row>
    <row r="47" spans="1:12" x14ac:dyDescent="0.3">
      <c r="D47" t="s">
        <v>44</v>
      </c>
      <c r="L47" t="s">
        <v>45</v>
      </c>
    </row>
    <row r="48" spans="1:12" x14ac:dyDescent="0.3">
      <c r="D48" s="19" t="s">
        <v>76</v>
      </c>
      <c r="E48" s="19"/>
      <c r="F48" s="19"/>
      <c r="G48" s="19"/>
      <c r="H48" s="19"/>
      <c r="I48" s="19"/>
      <c r="J48" s="19"/>
      <c r="L48" t="s">
        <v>42</v>
      </c>
    </row>
    <row r="49" spans="1:25" x14ac:dyDescent="0.3">
      <c r="D49" s="19" t="s">
        <v>96</v>
      </c>
      <c r="E49" s="19"/>
      <c r="F49" s="19"/>
      <c r="G49" s="19"/>
      <c r="H49" s="19"/>
      <c r="I49" s="19"/>
      <c r="J49" s="19"/>
      <c r="L49" t="s">
        <v>47</v>
      </c>
    </row>
    <row r="50" spans="1:25" x14ac:dyDescent="0.3">
      <c r="D50" s="19" t="s">
        <v>48</v>
      </c>
      <c r="E50" s="19"/>
      <c r="F50" s="19"/>
      <c r="G50" s="19"/>
      <c r="H50" s="19"/>
      <c r="I50" s="19"/>
      <c r="J50" s="19"/>
      <c r="L50" t="s">
        <v>40</v>
      </c>
    </row>
    <row r="52" spans="1:25" x14ac:dyDescent="0.3">
      <c r="A52" s="1" t="s">
        <v>34</v>
      </c>
      <c r="D52" t="s">
        <v>35</v>
      </c>
    </row>
    <row r="53" spans="1:25" x14ac:dyDescent="0.3">
      <c r="D53" t="s">
        <v>33</v>
      </c>
    </row>
    <row r="54" spans="1:25" ht="18.600000000000001" customHeight="1" x14ac:dyDescent="0.3">
      <c r="D54" s="19" t="s">
        <v>108</v>
      </c>
      <c r="E54" s="19"/>
      <c r="F54" s="19"/>
      <c r="G54" s="19"/>
      <c r="H54" s="19"/>
      <c r="I54" s="19"/>
      <c r="J54" s="19"/>
      <c r="K54" s="19"/>
      <c r="L54" s="19" t="s">
        <v>38</v>
      </c>
      <c r="M54" s="19" t="s">
        <v>109</v>
      </c>
      <c r="N54" s="19"/>
      <c r="O54" s="19"/>
      <c r="P54" s="19"/>
      <c r="Q54" s="19"/>
      <c r="R54" s="19"/>
      <c r="S54" s="19"/>
      <c r="T54" s="19"/>
      <c r="U54" s="19"/>
    </row>
    <row r="55" spans="1:25" ht="17.399999999999999" customHeight="1" x14ac:dyDescent="0.3">
      <c r="D55" t="s">
        <v>39</v>
      </c>
      <c r="L55" t="s">
        <v>97</v>
      </c>
      <c r="M55" t="s">
        <v>41</v>
      </c>
    </row>
    <row r="56" spans="1:25" ht="19.2" customHeight="1" x14ac:dyDescent="0.3">
      <c r="D56" t="s">
        <v>105</v>
      </c>
      <c r="L56" t="s">
        <v>42</v>
      </c>
      <c r="M56" t="s">
        <v>106</v>
      </c>
    </row>
    <row r="57" spans="1:25" ht="14.4" customHeight="1" x14ac:dyDescent="0.3">
      <c r="D57" t="s">
        <v>107</v>
      </c>
      <c r="L57" t="s">
        <v>42</v>
      </c>
    </row>
    <row r="59" spans="1:25" x14ac:dyDescent="0.3">
      <c r="A59" s="1" t="s">
        <v>49</v>
      </c>
      <c r="D59" t="s">
        <v>50</v>
      </c>
    </row>
    <row r="60" spans="1:25" x14ac:dyDescent="0.3">
      <c r="D60" t="s">
        <v>36</v>
      </c>
    </row>
    <row r="61" spans="1:25" x14ac:dyDescent="0.3">
      <c r="D61" t="s">
        <v>98</v>
      </c>
      <c r="L61" t="s">
        <v>42</v>
      </c>
      <c r="Y61" s="18"/>
    </row>
    <row r="62" spans="1:25" x14ac:dyDescent="0.3">
      <c r="D62" t="s">
        <v>101</v>
      </c>
      <c r="L62" t="s">
        <v>42</v>
      </c>
      <c r="N62" s="19" t="s">
        <v>102</v>
      </c>
      <c r="O62" s="19"/>
      <c r="P62" s="19"/>
      <c r="Q62" s="19"/>
      <c r="R62" s="19"/>
      <c r="S62" s="19"/>
      <c r="T62" s="19"/>
      <c r="U62" s="19"/>
      <c r="V62" s="19"/>
    </row>
    <row r="63" spans="1:25" x14ac:dyDescent="0.3">
      <c r="D63" t="s">
        <v>104</v>
      </c>
      <c r="L63" t="s">
        <v>38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x14ac:dyDescent="0.3">
      <c r="D64" t="s">
        <v>56</v>
      </c>
      <c r="L64" t="s">
        <v>42</v>
      </c>
      <c r="N64" t="s">
        <v>103</v>
      </c>
    </row>
    <row r="65" spans="1:22" x14ac:dyDescent="0.3">
      <c r="D65" t="s">
        <v>99</v>
      </c>
      <c r="L65" t="s">
        <v>38</v>
      </c>
      <c r="N65" s="19" t="s">
        <v>100</v>
      </c>
      <c r="O65" s="19"/>
      <c r="P65" s="19"/>
      <c r="Q65" s="19"/>
      <c r="R65" s="19"/>
      <c r="S65" s="19"/>
      <c r="T65" s="19"/>
      <c r="U65" s="19"/>
      <c r="V65" s="19"/>
    </row>
    <row r="66" spans="1:22" x14ac:dyDescent="0.3">
      <c r="D66" t="s">
        <v>113</v>
      </c>
      <c r="L66" t="s">
        <v>38</v>
      </c>
      <c r="N66" s="19"/>
      <c r="O66" s="19"/>
      <c r="P66" s="19"/>
      <c r="Q66" s="19"/>
      <c r="R66" s="19"/>
      <c r="S66" s="19"/>
      <c r="T66" s="19"/>
      <c r="U66" s="19"/>
      <c r="V66" s="19"/>
    </row>
    <row r="68" spans="1:22" x14ac:dyDescent="0.3">
      <c r="A68" s="1" t="s">
        <v>52</v>
      </c>
      <c r="D68" t="s">
        <v>53</v>
      </c>
    </row>
    <row r="69" spans="1:22" x14ac:dyDescent="0.3">
      <c r="D69" t="s">
        <v>36</v>
      </c>
    </row>
    <row r="70" spans="1:22" x14ac:dyDescent="0.3">
      <c r="D70" t="s">
        <v>54</v>
      </c>
      <c r="L70" t="s">
        <v>40</v>
      </c>
    </row>
    <row r="71" spans="1:22" x14ac:dyDescent="0.3">
      <c r="D71" t="s">
        <v>82</v>
      </c>
      <c r="L71" t="s">
        <v>40</v>
      </c>
    </row>
    <row r="72" spans="1:22" x14ac:dyDescent="0.3">
      <c r="D72" s="19" t="s">
        <v>55</v>
      </c>
      <c r="E72" s="19"/>
      <c r="F72" s="19"/>
      <c r="G72" s="19"/>
      <c r="H72" s="19"/>
      <c r="I72" s="19"/>
      <c r="J72" s="19"/>
      <c r="L72" s="19" t="s">
        <v>40</v>
      </c>
      <c r="M72" s="19" t="s">
        <v>57</v>
      </c>
      <c r="N72" s="19"/>
      <c r="O72" s="19"/>
    </row>
    <row r="78" spans="1:22" hidden="1" x14ac:dyDescent="0.3">
      <c r="B78" t="s">
        <v>77</v>
      </c>
      <c r="C78">
        <v>5</v>
      </c>
      <c r="D78">
        <v>10</v>
      </c>
      <c r="E78">
        <v>15</v>
      </c>
    </row>
    <row r="79" spans="1:22" hidden="1" x14ac:dyDescent="0.3">
      <c r="B79" t="s">
        <v>85</v>
      </c>
      <c r="C79">
        <v>0</v>
      </c>
      <c r="D79">
        <v>0</v>
      </c>
      <c r="E79">
        <v>0</v>
      </c>
    </row>
    <row r="80" spans="1:22" hidden="1" x14ac:dyDescent="0.3"/>
    <row r="81" spans="2:3" hidden="1" x14ac:dyDescent="0.3"/>
    <row r="82" spans="2:3" hidden="1" x14ac:dyDescent="0.3">
      <c r="B82" s="15">
        <v>0.5</v>
      </c>
      <c r="C82">
        <v>0</v>
      </c>
    </row>
    <row r="83" spans="2:3" hidden="1" x14ac:dyDescent="0.3">
      <c r="B83" s="15">
        <v>0.6</v>
      </c>
      <c r="C83">
        <v>5</v>
      </c>
    </row>
    <row r="84" spans="2:3" hidden="1" x14ac:dyDescent="0.3">
      <c r="B84" s="15">
        <v>0.7</v>
      </c>
      <c r="C84">
        <v>10</v>
      </c>
    </row>
    <row r="85" spans="2:3" hidden="1" x14ac:dyDescent="0.3">
      <c r="B85" s="15">
        <v>0.8</v>
      </c>
      <c r="C85">
        <v>15</v>
      </c>
    </row>
    <row r="86" spans="2:3" hidden="1" x14ac:dyDescent="0.3">
      <c r="B86" s="15">
        <v>0.9</v>
      </c>
      <c r="C86">
        <v>20</v>
      </c>
    </row>
    <row r="87" spans="2:3" hidden="1" x14ac:dyDescent="0.3">
      <c r="B87" s="15">
        <v>1</v>
      </c>
      <c r="C87">
        <v>25</v>
      </c>
    </row>
  </sheetData>
  <sheetProtection algorithmName="SHA-512" hashValue="8Uvf+G5zY2fYSF7cJlXQ+u8mDbD/1BFxAAthM8yx0zeLUDIWDNfu4z46IR967enCOdpJfWoRNcjQdvhIEnSjpw==" saltValue="coqEfKBes1GFQbM4mJiy0Q==" spinCount="100000" sheet="1" objects="1" scenarios="1" selectLockedCells="1" selectUnlockedCells="1"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C069-9BE9-47B6-A46D-9BFCDB4B90F2}">
  <dimension ref="A1:K49"/>
  <sheetViews>
    <sheetView zoomScale="85" zoomScaleNormal="85" workbookViewId="0">
      <selection activeCell="B17" sqref="B17:F17"/>
    </sheetView>
  </sheetViews>
  <sheetFormatPr defaultRowHeight="14.4" x14ac:dyDescent="0.3"/>
  <cols>
    <col min="1" max="1" width="29.6640625" bestFit="1" customWidth="1"/>
    <col min="2" max="2" width="9.33203125" bestFit="1" customWidth="1"/>
    <col min="5" max="5" width="11.5546875" customWidth="1"/>
    <col min="6" max="6" width="54.5546875" customWidth="1"/>
    <col min="8" max="8" width="13.21875" bestFit="1" customWidth="1"/>
  </cols>
  <sheetData>
    <row r="1" spans="1:8" x14ac:dyDescent="0.3">
      <c r="A1" s="2" t="s">
        <v>58</v>
      </c>
      <c r="B1" s="3" t="s">
        <v>114</v>
      </c>
      <c r="C1" s="4"/>
      <c r="D1" s="4"/>
      <c r="E1" s="4"/>
      <c r="F1" s="4"/>
      <c r="G1" s="4"/>
      <c r="H1" s="4"/>
    </row>
    <row r="2" spans="1:8" x14ac:dyDescent="0.3">
      <c r="A2" s="2" t="s">
        <v>59</v>
      </c>
      <c r="B2" s="3" t="s">
        <v>60</v>
      </c>
      <c r="C2" s="4"/>
      <c r="D2" s="4"/>
      <c r="E2" s="4"/>
      <c r="F2" s="4"/>
      <c r="G2" s="4"/>
      <c r="H2" s="4"/>
    </row>
    <row r="3" spans="1:8" x14ac:dyDescent="0.3">
      <c r="A3" s="2" t="s">
        <v>61</v>
      </c>
      <c r="B3" s="3" t="s">
        <v>84</v>
      </c>
      <c r="C3" s="4"/>
      <c r="D3" s="4"/>
      <c r="E3" s="4"/>
      <c r="F3" s="4"/>
      <c r="G3" s="4"/>
      <c r="H3" s="4"/>
    </row>
    <row r="4" spans="1:8" x14ac:dyDescent="0.3">
      <c r="A4" s="2" t="s">
        <v>62</v>
      </c>
      <c r="B4" s="3">
        <v>593422</v>
      </c>
      <c r="C4" s="4"/>
      <c r="D4" s="4"/>
      <c r="E4" s="4"/>
      <c r="F4" s="4"/>
      <c r="G4" s="4"/>
      <c r="H4" s="4"/>
    </row>
    <row r="5" spans="1:8" x14ac:dyDescent="0.3">
      <c r="A5" s="2" t="s">
        <v>63</v>
      </c>
      <c r="B5" s="14">
        <v>46202</v>
      </c>
      <c r="C5" s="4"/>
      <c r="D5" s="4"/>
      <c r="E5" s="4"/>
      <c r="F5" s="4"/>
      <c r="G5" s="4"/>
      <c r="H5" s="4"/>
    </row>
    <row r="6" spans="1:8" ht="15.6" x14ac:dyDescent="0.3">
      <c r="A6" s="2"/>
      <c r="B6" s="6"/>
      <c r="C6" s="4"/>
      <c r="D6" s="4"/>
      <c r="E6" s="4"/>
      <c r="F6" s="4"/>
      <c r="G6" s="4"/>
      <c r="H6" s="4"/>
    </row>
    <row r="7" spans="1:8" x14ac:dyDescent="0.3">
      <c r="A7" s="2" t="s">
        <v>1</v>
      </c>
      <c r="B7" s="21"/>
      <c r="C7" s="22"/>
      <c r="D7" s="22"/>
      <c r="E7" s="22"/>
      <c r="F7" s="22"/>
      <c r="G7" s="22"/>
      <c r="H7" s="4"/>
    </row>
    <row r="8" spans="1:8" x14ac:dyDescent="0.3">
      <c r="A8" s="2" t="s">
        <v>6</v>
      </c>
      <c r="B8" s="21"/>
      <c r="C8" s="22"/>
      <c r="D8" s="22"/>
      <c r="E8" s="22"/>
      <c r="F8" s="22"/>
      <c r="G8" s="23"/>
      <c r="H8" s="4"/>
    </row>
    <row r="9" spans="1:8" x14ac:dyDescent="0.3">
      <c r="A9" s="2" t="s">
        <v>8</v>
      </c>
      <c r="B9" s="21"/>
      <c r="C9" s="22"/>
      <c r="D9" s="22"/>
      <c r="E9" s="22"/>
      <c r="F9" s="22"/>
      <c r="G9" s="23"/>
      <c r="H9" s="4"/>
    </row>
    <row r="10" spans="1:8" x14ac:dyDescent="0.3">
      <c r="A10" s="2" t="s">
        <v>10</v>
      </c>
      <c r="B10" s="21"/>
      <c r="C10" s="22"/>
      <c r="D10" s="22"/>
      <c r="E10" s="22"/>
      <c r="F10" s="22"/>
      <c r="G10" s="23"/>
      <c r="H10" s="4"/>
    </row>
    <row r="11" spans="1:8" x14ac:dyDescent="0.3">
      <c r="A11" s="2" t="s">
        <v>12</v>
      </c>
      <c r="B11" s="21"/>
      <c r="C11" s="22"/>
      <c r="D11" s="22"/>
      <c r="E11" s="22"/>
      <c r="F11" s="22"/>
      <c r="G11" s="23"/>
      <c r="H11" s="4"/>
    </row>
    <row r="12" spans="1:8" x14ac:dyDescent="0.3">
      <c r="A12" s="2" t="s">
        <v>14</v>
      </c>
      <c r="B12" s="21"/>
      <c r="C12" s="22"/>
      <c r="D12" s="22"/>
      <c r="E12" s="22"/>
      <c r="F12" s="22"/>
      <c r="G12" s="23"/>
      <c r="H12" s="4"/>
    </row>
    <row r="13" spans="1:8" x14ac:dyDescent="0.3">
      <c r="A13" s="2" t="s">
        <v>16</v>
      </c>
      <c r="B13" s="21"/>
      <c r="C13" s="22"/>
      <c r="D13" s="22"/>
      <c r="E13" s="22"/>
      <c r="F13" s="22"/>
      <c r="G13" s="23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  <row r="15" spans="1:8" ht="28.8" x14ac:dyDescent="0.3">
      <c r="A15" s="13" t="s">
        <v>64</v>
      </c>
      <c r="B15" s="13"/>
      <c r="C15" s="13"/>
      <c r="D15" s="13"/>
      <c r="E15" s="13"/>
      <c r="F15" s="13"/>
      <c r="G15" s="13"/>
      <c r="H15" s="7" t="s">
        <v>65</v>
      </c>
    </row>
    <row r="16" spans="1:8" x14ac:dyDescent="0.3">
      <c r="A16" s="2" t="s">
        <v>66</v>
      </c>
      <c r="B16" s="4" t="s">
        <v>67</v>
      </c>
      <c r="C16" s="4"/>
      <c r="D16" s="4"/>
      <c r="E16" s="4"/>
      <c r="F16" s="4"/>
      <c r="G16" s="4"/>
      <c r="H16" s="4"/>
    </row>
    <row r="17" spans="1:8" x14ac:dyDescent="0.3">
      <c r="A17" s="4"/>
      <c r="B17" s="21" t="s">
        <v>92</v>
      </c>
      <c r="C17" s="22"/>
      <c r="D17" s="22"/>
      <c r="E17" s="22"/>
      <c r="F17" s="23"/>
      <c r="G17" s="4"/>
      <c r="H17" s="8">
        <f>VLOOKUP(Invulblad!B17,Datasheet11,7,FALSE)</f>
        <v>10</v>
      </c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5" t="s">
        <v>68</v>
      </c>
      <c r="B19" s="4" t="s">
        <v>69</v>
      </c>
      <c r="C19" s="4"/>
      <c r="D19" s="4"/>
      <c r="E19" s="4"/>
      <c r="F19" s="4"/>
      <c r="G19" s="4"/>
      <c r="H19" s="4"/>
    </row>
    <row r="20" spans="1:8" x14ac:dyDescent="0.3">
      <c r="A20" s="9"/>
      <c r="B20" s="21" t="s">
        <v>111</v>
      </c>
      <c r="C20" s="22"/>
      <c r="D20" s="22"/>
      <c r="E20" s="22"/>
      <c r="F20" s="23"/>
      <c r="G20" s="4"/>
      <c r="H20" s="8">
        <f>VLOOKUP(Invulblad!B20,Datasheet2,7,FALSE)</f>
        <v>0</v>
      </c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ht="28.8" x14ac:dyDescent="0.3">
      <c r="A22" s="13" t="s">
        <v>70</v>
      </c>
      <c r="B22" s="13"/>
      <c r="C22" s="13"/>
      <c r="D22" s="13"/>
      <c r="E22" s="13"/>
      <c r="F22" s="13"/>
      <c r="G22" s="13"/>
      <c r="H22" s="7" t="s">
        <v>65</v>
      </c>
    </row>
    <row r="23" spans="1:8" x14ac:dyDescent="0.3">
      <c r="A23" s="2" t="s">
        <v>71</v>
      </c>
      <c r="B23" s="4" t="s">
        <v>72</v>
      </c>
      <c r="C23" s="4"/>
      <c r="D23" s="4"/>
      <c r="E23" s="4"/>
      <c r="F23" s="4"/>
      <c r="G23" s="4"/>
      <c r="H23" s="4"/>
    </row>
    <row r="24" spans="1:8" x14ac:dyDescent="0.3">
      <c r="A24" s="4"/>
      <c r="B24" s="21" t="s">
        <v>93</v>
      </c>
      <c r="C24" s="22"/>
      <c r="D24" s="22"/>
      <c r="E24" s="22"/>
      <c r="F24" s="23"/>
      <c r="G24" s="4"/>
      <c r="H24" s="8">
        <f>VLOOKUP(Invulblad!B24,Datasheet3,6,FALSE)</f>
        <v>0</v>
      </c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5" t="s">
        <v>73</v>
      </c>
      <c r="B26" s="10" t="s">
        <v>74</v>
      </c>
      <c r="C26" s="4"/>
      <c r="D26" s="4"/>
      <c r="E26" s="4"/>
      <c r="F26" s="4"/>
      <c r="G26" s="4"/>
      <c r="H26" s="4"/>
    </row>
    <row r="27" spans="1:8" x14ac:dyDescent="0.3">
      <c r="A27" s="4"/>
      <c r="B27" s="21" t="s">
        <v>89</v>
      </c>
      <c r="C27" s="22"/>
      <c r="D27" s="22"/>
      <c r="E27" s="22"/>
      <c r="F27" s="23"/>
      <c r="G27" s="4"/>
      <c r="H27" s="8">
        <f>VLOOKUP(Invulblad!B27,Datasheet4,8,FALSE)</f>
        <v>5</v>
      </c>
    </row>
    <row r="28" spans="1:8" x14ac:dyDescent="0.3">
      <c r="A28" s="4"/>
      <c r="B28" s="10"/>
      <c r="C28" s="4"/>
      <c r="D28" s="4"/>
      <c r="E28" s="4"/>
      <c r="F28" s="4"/>
      <c r="G28" s="4"/>
      <c r="H28" s="4"/>
    </row>
    <row r="29" spans="1:8" x14ac:dyDescent="0.3">
      <c r="A29" s="5" t="s">
        <v>75</v>
      </c>
      <c r="B29" s="10" t="s">
        <v>76</v>
      </c>
      <c r="C29" s="4"/>
      <c r="D29" s="4"/>
      <c r="E29" s="4"/>
      <c r="F29" s="4"/>
      <c r="G29" s="24" t="s">
        <v>85</v>
      </c>
      <c r="H29" s="8">
        <f>VLOOKUP(G29,Datasheet7,3,FALSE)</f>
        <v>0</v>
      </c>
    </row>
    <row r="30" spans="1:8" x14ac:dyDescent="0.3">
      <c r="A30" s="4"/>
      <c r="B30" s="10" t="s">
        <v>46</v>
      </c>
      <c r="C30" s="4"/>
      <c r="D30" s="4"/>
      <c r="E30" s="4"/>
      <c r="F30" s="4"/>
      <c r="G30" s="24" t="s">
        <v>85</v>
      </c>
      <c r="H30" s="8">
        <f>VLOOKUP(G30,Datasheet7,2,FALSE)</f>
        <v>0</v>
      </c>
    </row>
    <row r="31" spans="1:8" x14ac:dyDescent="0.3">
      <c r="A31" s="4"/>
      <c r="B31" s="11" t="s">
        <v>78</v>
      </c>
      <c r="C31" s="4"/>
      <c r="D31" s="4"/>
      <c r="E31" s="4"/>
      <c r="F31" s="4"/>
      <c r="G31" s="24" t="s">
        <v>85</v>
      </c>
      <c r="H31" s="8">
        <f>VLOOKUP(G31,Datasheet7,2,FALSE)</f>
        <v>0</v>
      </c>
    </row>
    <row r="32" spans="1:8" x14ac:dyDescent="0.3">
      <c r="A32" s="4"/>
      <c r="B32" s="10"/>
      <c r="C32" s="4"/>
      <c r="D32" s="4"/>
      <c r="E32" s="4"/>
      <c r="F32" s="4"/>
      <c r="G32" s="4"/>
      <c r="H32" s="4"/>
    </row>
    <row r="33" spans="1:11" x14ac:dyDescent="0.3">
      <c r="A33" s="5" t="s">
        <v>79</v>
      </c>
      <c r="B33" s="10" t="s">
        <v>37</v>
      </c>
      <c r="C33" s="4"/>
      <c r="D33" s="4"/>
      <c r="E33" s="4"/>
      <c r="F33" s="4"/>
      <c r="G33" s="24" t="s">
        <v>85</v>
      </c>
      <c r="H33" s="8">
        <f>VLOOKUP(G33,Datasheet8,4,FALSE)</f>
        <v>0</v>
      </c>
    </row>
    <row r="34" spans="1:11" x14ac:dyDescent="0.3">
      <c r="A34" s="4"/>
      <c r="B34" s="10" t="s">
        <v>39</v>
      </c>
      <c r="C34" s="4"/>
      <c r="D34" s="4"/>
      <c r="E34" s="4"/>
      <c r="F34" s="4"/>
      <c r="G34" s="25">
        <v>0.5</v>
      </c>
      <c r="H34" s="8">
        <f>VLOOKUP(Invulblad!G34,Datasheet9,2,FALSE)</f>
        <v>0</v>
      </c>
      <c r="I34" s="20"/>
      <c r="J34" s="20"/>
      <c r="K34" s="20"/>
    </row>
    <row r="35" spans="1:11" x14ac:dyDescent="0.3">
      <c r="A35" s="4"/>
      <c r="B35" s="10" t="s">
        <v>105</v>
      </c>
      <c r="C35" s="4"/>
      <c r="D35" s="4"/>
      <c r="E35" s="4"/>
      <c r="F35" s="4"/>
      <c r="G35" s="24" t="s">
        <v>85</v>
      </c>
      <c r="H35" s="8">
        <f>VLOOKUP(G35,Datasheet8,3,FALSE)</f>
        <v>0</v>
      </c>
    </row>
    <row r="36" spans="1:11" x14ac:dyDescent="0.3">
      <c r="A36" s="4"/>
      <c r="B36" s="10" t="s">
        <v>107</v>
      </c>
      <c r="C36" s="4"/>
      <c r="D36" s="4"/>
      <c r="E36" s="4"/>
      <c r="F36" s="4"/>
      <c r="G36" s="24" t="s">
        <v>85</v>
      </c>
      <c r="H36" s="8">
        <f>VLOOKUP(G36,Datasheet8,3,FALSE)</f>
        <v>0</v>
      </c>
    </row>
    <row r="37" spans="1:11" x14ac:dyDescent="0.3">
      <c r="A37" s="4"/>
      <c r="B37" s="10"/>
      <c r="C37" s="4"/>
      <c r="D37" s="4"/>
      <c r="E37" s="4"/>
      <c r="F37" s="4"/>
      <c r="G37" s="4"/>
      <c r="H37" s="16"/>
    </row>
    <row r="38" spans="1:11" x14ac:dyDescent="0.3">
      <c r="A38" s="5" t="s">
        <v>80</v>
      </c>
      <c r="B38" s="10" t="s">
        <v>51</v>
      </c>
      <c r="C38" s="4"/>
      <c r="D38" s="4"/>
      <c r="E38" s="4"/>
      <c r="F38" s="4"/>
      <c r="G38" s="24" t="s">
        <v>85</v>
      </c>
      <c r="H38" s="8">
        <f>VLOOKUP(G38,Datasheet8,3,FALSE)</f>
        <v>0</v>
      </c>
    </row>
    <row r="39" spans="1:11" x14ac:dyDescent="0.3">
      <c r="A39" s="4"/>
      <c r="B39" s="10" t="s">
        <v>101</v>
      </c>
      <c r="C39" s="4"/>
      <c r="D39" s="4"/>
      <c r="E39" s="4"/>
      <c r="F39" s="4"/>
      <c r="G39" s="24" t="s">
        <v>85</v>
      </c>
      <c r="H39" s="8">
        <f>VLOOKUP(G39,Datasheet8,3,FALSE)</f>
        <v>0</v>
      </c>
    </row>
    <row r="40" spans="1:11" x14ac:dyDescent="0.3">
      <c r="A40" s="4"/>
      <c r="B40" s="11" t="s">
        <v>104</v>
      </c>
      <c r="C40" s="4"/>
      <c r="D40" s="4"/>
      <c r="E40" s="4"/>
      <c r="F40" s="4"/>
      <c r="G40" s="24" t="s">
        <v>85</v>
      </c>
      <c r="H40" s="8">
        <f>VLOOKUP(G40,Datasheet8,4,FALSE)</f>
        <v>0</v>
      </c>
    </row>
    <row r="41" spans="1:11" x14ac:dyDescent="0.3">
      <c r="A41" s="4"/>
      <c r="B41" s="10" t="s">
        <v>56</v>
      </c>
      <c r="C41" s="4"/>
      <c r="D41" s="4"/>
      <c r="E41" s="4"/>
      <c r="F41" s="4"/>
      <c r="G41" s="24" t="s">
        <v>85</v>
      </c>
      <c r="H41" s="8">
        <f>VLOOKUP(G41,Datasheet8,3,FALSE)</f>
        <v>0</v>
      </c>
    </row>
    <row r="42" spans="1:11" x14ac:dyDescent="0.3">
      <c r="A42" s="4"/>
      <c r="B42" s="11" t="s">
        <v>99</v>
      </c>
      <c r="C42" s="4"/>
      <c r="D42" s="4"/>
      <c r="E42" s="4"/>
      <c r="F42" s="4"/>
      <c r="G42" s="24" t="s">
        <v>85</v>
      </c>
      <c r="H42" s="8">
        <f>VLOOKUP(G42,Datasheet8,4,FALSE)</f>
        <v>0</v>
      </c>
    </row>
    <row r="43" spans="1:11" x14ac:dyDescent="0.3">
      <c r="A43" s="4"/>
      <c r="B43" s="11" t="s">
        <v>113</v>
      </c>
      <c r="C43" s="4"/>
      <c r="D43" s="4"/>
      <c r="E43" s="4"/>
      <c r="F43" s="4"/>
      <c r="G43" s="24" t="s">
        <v>85</v>
      </c>
      <c r="H43" s="8">
        <f>VLOOKUP(G43,Datasheet8,4,FALSE)</f>
        <v>0</v>
      </c>
    </row>
    <row r="44" spans="1:11" x14ac:dyDescent="0.3">
      <c r="A44" s="4"/>
      <c r="B44" s="4"/>
      <c r="C44" s="4"/>
      <c r="D44" s="4"/>
      <c r="E44" s="4"/>
      <c r="F44" s="4"/>
      <c r="G44" s="4"/>
      <c r="H44" s="4"/>
    </row>
    <row r="45" spans="1:11" x14ac:dyDescent="0.3">
      <c r="A45" s="5" t="s">
        <v>81</v>
      </c>
      <c r="B45" s="10" t="s">
        <v>54</v>
      </c>
      <c r="C45" s="4"/>
      <c r="D45" s="4"/>
      <c r="E45" s="4"/>
      <c r="F45" s="4"/>
      <c r="G45" s="24" t="s">
        <v>85</v>
      </c>
      <c r="H45" s="8">
        <f>VLOOKUP(G45,Datasheet7,2,FALSE)</f>
        <v>0</v>
      </c>
    </row>
    <row r="46" spans="1:11" x14ac:dyDescent="0.3">
      <c r="A46" s="9"/>
      <c r="B46" s="10" t="s">
        <v>82</v>
      </c>
      <c r="C46" s="4"/>
      <c r="D46" s="4"/>
      <c r="E46" s="4"/>
      <c r="F46" s="4"/>
      <c r="G46" s="24" t="s">
        <v>85</v>
      </c>
      <c r="H46" s="8">
        <f>VLOOKUP(G46,Datasheet7,2,FALSE)</f>
        <v>0</v>
      </c>
    </row>
    <row r="47" spans="1:11" x14ac:dyDescent="0.3">
      <c r="A47" s="9"/>
      <c r="B47" s="10" t="s">
        <v>55</v>
      </c>
      <c r="C47" s="4"/>
      <c r="D47" s="4"/>
      <c r="E47" s="4"/>
      <c r="F47" s="4"/>
      <c r="G47" s="24" t="s">
        <v>85</v>
      </c>
      <c r="H47" s="8">
        <f>VLOOKUP(G47,Datasheet7,2,FALSE)</f>
        <v>0</v>
      </c>
    </row>
    <row r="48" spans="1:11" x14ac:dyDescent="0.3">
      <c r="A48" s="4"/>
      <c r="B48" s="4"/>
      <c r="C48" s="4"/>
      <c r="D48" s="4"/>
      <c r="E48" s="4"/>
      <c r="F48" s="4"/>
      <c r="G48" s="4"/>
      <c r="H48" s="4"/>
    </row>
    <row r="49" spans="1:8" x14ac:dyDescent="0.3">
      <c r="A49" s="4"/>
      <c r="B49" s="4"/>
      <c r="C49" s="4"/>
      <c r="D49" s="4"/>
      <c r="E49" s="4"/>
      <c r="F49" s="12" t="s">
        <v>83</v>
      </c>
      <c r="G49" s="4"/>
      <c r="H49" s="8">
        <f>SUM(H17,H20,H24,H27,H29:H31,H33:H36,H38:H43,H45:H47)</f>
        <v>15</v>
      </c>
    </row>
  </sheetData>
  <sheetProtection algorithmName="SHA-512" hashValue="RAsqVUqA+Je/zYZmpNcKxT2pxUU6+FjS5826tzR+djeLmdSUEIVHPVF0Dkai3BsIKC162jG5z/5fUf3+lQWbtg==" saltValue="G41Bxk2ELRVrwm3eoezMmw==" spinCount="100000" sheet="1" objects="1" scenarios="1"/>
  <mergeCells count="13">
    <mergeCell ref="B27:F27"/>
    <mergeCell ref="B13:G13"/>
    <mergeCell ref="A15:G15"/>
    <mergeCell ref="B17:F17"/>
    <mergeCell ref="B20:F20"/>
    <mergeCell ref="A22:G22"/>
    <mergeCell ref="B24:F24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178B7A-6BB9-4407-A482-4157460CCE7D}">
          <x14:formula1>
            <xm:f>Invulinstructie!$D$21:$D$23</xm:f>
          </x14:formula1>
          <xm:sqref>B17:F17</xm:sqref>
        </x14:dataValidation>
        <x14:dataValidation type="list" allowBlank="1" showInputMessage="1" showErrorMessage="1" xr:uid="{6A22834C-3567-4A47-8E12-3C3453F7C330}">
          <x14:formula1>
            <xm:f>Invulinstructie!$D$28:$D$30</xm:f>
          </x14:formula1>
          <xm:sqref>B20:F20</xm:sqref>
        </x14:dataValidation>
        <x14:dataValidation type="list" allowBlank="1" showInputMessage="1" showErrorMessage="1" xr:uid="{975AA065-A6C8-4504-A4AC-27F3A9F54995}">
          <x14:formula1>
            <xm:f>Invulinstructie!$D$34:$D$36</xm:f>
          </x14:formula1>
          <xm:sqref>B24:F24</xm:sqref>
        </x14:dataValidation>
        <x14:dataValidation type="list" allowBlank="1" showInputMessage="1" showErrorMessage="1" xr:uid="{9A09ED14-6FAE-4FB9-B5D7-139625CF717C}">
          <x14:formula1>
            <xm:f>Invulinstructie!$D$40:$D$41</xm:f>
          </x14:formula1>
          <xm:sqref>B27:F27</xm:sqref>
        </x14:dataValidation>
        <x14:dataValidation type="list" allowBlank="1" showInputMessage="1" showErrorMessage="1" xr:uid="{0302C0FC-68B9-4029-878B-FF5F9AAF0112}">
          <x14:formula1>
            <xm:f>Invulinstructie!$B$78:$B$79</xm:f>
          </x14:formula1>
          <xm:sqref>G29:G31 G33 G35:G36 G45:G47 G38:G43</xm:sqref>
        </x14:dataValidation>
        <x14:dataValidation type="list" allowBlank="1" showInputMessage="1" showErrorMessage="1" xr:uid="{748CCCAF-E79C-4210-96ED-DC4AFD89D0DF}">
          <x14:formula1>
            <xm:f>Invulinstructie!$B$82:$B$87</xm:f>
          </x14:formula1>
          <xm:sqref>G34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40A41414A374DA4C4E20ABB3B4F18" ma:contentTypeVersion="3" ma:contentTypeDescription="Een nieuw document maken." ma:contentTypeScope="" ma:versionID="026a7c6e3afb38061c4b09a24d53512d">
  <xsd:schema xmlns:xsd="http://www.w3.org/2001/XMLSchema" xmlns:xs="http://www.w3.org/2001/XMLSchema" xmlns:p="http://schemas.microsoft.com/office/2006/metadata/properties" xmlns:ns2="cf3be355-ca9b-4520-9555-4434b1c909d4" targetNamespace="http://schemas.microsoft.com/office/2006/metadata/properties" ma:root="true" ma:fieldsID="95dc889dc4c981b9a56afe5d9a800e73" ns2:_="">
    <xsd:import namespace="cf3be355-ca9b-4520-9555-4434b1c90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be355-ca9b-4520-9555-4434b1c90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7AA1A8-82BB-4005-8394-670CC392EFE2}"/>
</file>

<file path=customXml/itemProps2.xml><?xml version="1.0" encoding="utf-8"?>
<ds:datastoreItem xmlns:ds="http://schemas.openxmlformats.org/officeDocument/2006/customXml" ds:itemID="{62BCA0C1-71C7-4090-A218-46ABB361B010}"/>
</file>

<file path=customXml/itemProps3.xml><?xml version="1.0" encoding="utf-8"?>
<ds:datastoreItem xmlns:ds="http://schemas.openxmlformats.org/officeDocument/2006/customXml" ds:itemID="{089273DB-DB3F-49AC-8C27-2B5767E4D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Invulinstructie</vt:lpstr>
      <vt:lpstr>Invulblad</vt:lpstr>
      <vt:lpstr>Datasheet1</vt:lpstr>
      <vt:lpstr>Datasheet11</vt:lpstr>
      <vt:lpstr>Datasheet2</vt:lpstr>
      <vt:lpstr>Datasheet3</vt:lpstr>
      <vt:lpstr>Datasheet4</vt:lpstr>
      <vt:lpstr>Datasheet5</vt:lpstr>
      <vt:lpstr>Datasheet7</vt:lpstr>
      <vt:lpstr>Datasheet8</vt:lpstr>
      <vt:lpstr>Datasheet9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 den Heuvel | gemeente Meierijstad</dc:creator>
  <cp:lastModifiedBy>Laura van den Heuvel | gemeente Meierijstad</cp:lastModifiedBy>
  <dcterms:created xsi:type="dcterms:W3CDTF">2026-06-15T12:00:53Z</dcterms:created>
  <dcterms:modified xsi:type="dcterms:W3CDTF">2026-06-29T14:44:55Z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0x0101006B640A41414A374DA4C4E20ABB3B4F18</vt:lpwstr>
  </property>
</Properties>
</file>