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W:\Facilitaire zaken\Inkoop vertrouwelijk\3. Aanbestedingen\2026 Veendam - Horeca\2. Offerteaanvraag + digitale bijlagen\Offerteaanvraag + bijlagen DEF\"/>
    </mc:Choice>
  </mc:AlternateContent>
  <xr:revisionPtr revIDLastSave="0" documentId="13_ncr:1_{EED029BA-5D52-44B5-9EBF-5043CEAFFEDE}" xr6:coauthVersionLast="47" xr6:coauthVersionMax="47" xr10:uidLastSave="{00000000-0000-0000-0000-000000000000}"/>
  <bookViews>
    <workbookView xWindow="-120" yWindow="-120" windowWidth="29040" windowHeight="15840" xr2:uid="{3833DB4B-A01C-4797-815A-C2D86B0B86F5}"/>
  </bookViews>
  <sheets>
    <sheet name="Toelichting" sheetId="2" r:id="rId1"/>
    <sheet name="Kernassortiment"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08" i="1" l="1"/>
  <c r="K158" i="1"/>
  <c r="K157" i="1"/>
  <c r="K156" i="1"/>
  <c r="K155" i="1"/>
  <c r="K154" i="1"/>
  <c r="K52" i="1"/>
  <c r="K53" i="1"/>
  <c r="K54" i="1"/>
  <c r="C52" i="1"/>
  <c r="C6" i="1"/>
  <c r="K205" i="1"/>
  <c r="K198" i="1"/>
  <c r="K190" i="1"/>
  <c r="K153" i="1"/>
  <c r="K117" i="1"/>
  <c r="K92" i="1"/>
  <c r="K105" i="1"/>
  <c r="K106" i="1"/>
  <c r="K107" i="1"/>
  <c r="K111" i="1"/>
  <c r="K112" i="1"/>
  <c r="K113" i="1"/>
  <c r="K115" i="1"/>
  <c r="K119" i="1"/>
  <c r="K120" i="1"/>
  <c r="K121" i="1"/>
  <c r="K122" i="1"/>
  <c r="K123" i="1"/>
  <c r="K125" i="1"/>
  <c r="K126" i="1"/>
  <c r="K127" i="1"/>
  <c r="K130" i="1"/>
  <c r="K131" i="1"/>
  <c r="K132" i="1"/>
  <c r="K133" i="1"/>
  <c r="K134" i="1"/>
  <c r="K136" i="1"/>
  <c r="K137" i="1"/>
  <c r="K138" i="1"/>
  <c r="K139" i="1"/>
  <c r="K140" i="1"/>
  <c r="K142" i="1"/>
  <c r="K143" i="1"/>
  <c r="K144" i="1"/>
  <c r="K145" i="1"/>
  <c r="K146" i="1"/>
  <c r="K147" i="1"/>
  <c r="K148" i="1"/>
  <c r="K149" i="1"/>
  <c r="K150" i="1"/>
  <c r="K151" i="1"/>
  <c r="K152" i="1"/>
  <c r="K160" i="1"/>
  <c r="K161" i="1"/>
  <c r="K162" i="1"/>
  <c r="K163" i="1"/>
  <c r="K164" i="1"/>
  <c r="K165" i="1"/>
  <c r="K166" i="1"/>
  <c r="K167" i="1"/>
  <c r="K168" i="1"/>
  <c r="K174" i="1"/>
  <c r="K175" i="1"/>
  <c r="K176" i="1"/>
  <c r="K177" i="1"/>
  <c r="K178" i="1"/>
  <c r="K179" i="1"/>
  <c r="K180" i="1"/>
  <c r="K181" i="1"/>
  <c r="K182" i="1"/>
  <c r="K183" i="1"/>
  <c r="K184" i="1"/>
  <c r="K185" i="1"/>
  <c r="K188" i="1"/>
  <c r="K189" i="1"/>
  <c r="K191" i="1"/>
  <c r="K193" i="1"/>
  <c r="K194" i="1"/>
  <c r="K195" i="1"/>
  <c r="K197" i="1"/>
  <c r="K200" i="1"/>
  <c r="K202" i="1"/>
  <c r="K203" i="1"/>
  <c r="K91" i="1"/>
  <c r="K89" i="1"/>
  <c r="K80" i="1"/>
  <c r="K81" i="1"/>
  <c r="K82" i="1"/>
  <c r="K83" i="1"/>
  <c r="K84" i="1"/>
  <c r="K85" i="1"/>
  <c r="K86" i="1"/>
  <c r="K87" i="1"/>
  <c r="K79" i="1"/>
  <c r="K67" i="1"/>
  <c r="K68" i="1"/>
  <c r="K69" i="1"/>
  <c r="K70" i="1"/>
  <c r="K71" i="1"/>
  <c r="K72" i="1"/>
  <c r="K73" i="1"/>
  <c r="K74" i="1"/>
  <c r="K75" i="1"/>
  <c r="K76" i="1"/>
  <c r="K66" i="1"/>
  <c r="K64" i="1"/>
  <c r="K58" i="1"/>
  <c r="K59" i="1"/>
  <c r="K60" i="1"/>
  <c r="K61" i="1"/>
  <c r="K62" i="1"/>
  <c r="K63" i="1"/>
  <c r="K57" i="1"/>
  <c r="K51" i="1"/>
  <c r="K24" i="1"/>
  <c r="K25" i="1"/>
  <c r="K28" i="1"/>
  <c r="K29" i="1"/>
  <c r="K30" i="1"/>
  <c r="K33" i="1"/>
  <c r="K34" i="1"/>
  <c r="K35" i="1"/>
  <c r="K36" i="1"/>
  <c r="K37" i="1"/>
  <c r="K38" i="1"/>
  <c r="K39" i="1"/>
  <c r="K40" i="1"/>
  <c r="K41" i="1"/>
  <c r="K43" i="1"/>
  <c r="K44" i="1"/>
  <c r="K45" i="1"/>
  <c r="K46" i="1"/>
  <c r="K47" i="1"/>
  <c r="K48" i="1"/>
  <c r="K49" i="1"/>
  <c r="K50" i="1"/>
  <c r="K23" i="1"/>
  <c r="K21" i="1"/>
  <c r="K7" i="1"/>
  <c r="K8" i="1"/>
  <c r="K9" i="1"/>
  <c r="C187" i="1"/>
  <c r="K187" i="1" s="1"/>
  <c r="C172" i="1"/>
  <c r="K172" i="1" s="1"/>
  <c r="C171" i="1"/>
  <c r="K171" i="1" s="1"/>
  <c r="C170" i="1"/>
  <c r="K170" i="1" s="1"/>
  <c r="C128" i="1"/>
  <c r="K128" i="1" s="1"/>
  <c r="C116" i="1"/>
  <c r="K116" i="1" s="1"/>
  <c r="C114" i="1"/>
  <c r="K114" i="1" s="1"/>
  <c r="C110" i="1"/>
  <c r="K110" i="1" s="1"/>
  <c r="C109" i="1"/>
  <c r="K109" i="1" s="1"/>
  <c r="C108" i="1"/>
  <c r="K108" i="1" s="1"/>
  <c r="C104" i="1"/>
  <c r="K104" i="1" s="1"/>
  <c r="C103" i="1"/>
  <c r="K103" i="1" s="1"/>
  <c r="C98" i="1"/>
  <c r="K98" i="1" s="1"/>
  <c r="C99" i="1"/>
  <c r="K99" i="1" s="1"/>
  <c r="C100" i="1"/>
  <c r="K100" i="1" s="1"/>
  <c r="C101" i="1"/>
  <c r="K101" i="1" s="1"/>
  <c r="C102" i="1"/>
  <c r="K102" i="1" s="1"/>
  <c r="C97" i="1"/>
  <c r="K97" i="1" s="1"/>
  <c r="C96" i="1"/>
  <c r="K96" i="1" s="1"/>
  <c r="C95" i="1"/>
  <c r="K95" i="1" s="1"/>
  <c r="C94" i="1"/>
  <c r="K94" i="1" s="1"/>
  <c r="C77" i="1"/>
  <c r="K77" i="1" s="1"/>
  <c r="C42" i="1"/>
  <c r="K42" i="1" s="1"/>
  <c r="C32" i="1"/>
  <c r="K32" i="1" s="1"/>
  <c r="C31" i="1"/>
  <c r="K31" i="1" s="1"/>
  <c r="C27" i="1"/>
  <c r="K27" i="1" s="1"/>
  <c r="C26" i="1"/>
  <c r="K26" i="1" s="1"/>
  <c r="C20" i="1"/>
  <c r="K20" i="1" s="1"/>
  <c r="C19" i="1"/>
  <c r="K19" i="1" s="1"/>
  <c r="C18" i="1"/>
  <c r="K18" i="1" s="1"/>
  <c r="C12" i="1"/>
  <c r="K12" i="1" s="1"/>
  <c r="C13" i="1"/>
  <c r="K13" i="1" s="1"/>
  <c r="C14" i="1"/>
  <c r="K14" i="1" s="1"/>
  <c r="C15" i="1"/>
  <c r="K15" i="1" s="1"/>
  <c r="C16" i="1"/>
  <c r="K16" i="1" s="1"/>
  <c r="C17" i="1"/>
  <c r="K17" i="1" s="1"/>
  <c r="C11" i="1"/>
  <c r="K11" i="1" s="1"/>
  <c r="K6" i="1"/>
  <c r="C5" i="1"/>
  <c r="K5" i="1" s="1"/>
  <c r="M26" i="1"/>
  <c r="M27" i="1"/>
  <c r="M29" i="1"/>
  <c r="M30" i="1"/>
  <c r="M23" i="1"/>
</calcChain>
</file>

<file path=xl/sharedStrings.xml><?xml version="1.0" encoding="utf-8"?>
<sst xmlns="http://schemas.openxmlformats.org/spreadsheetml/2006/main" count="496" uniqueCount="367">
  <si>
    <t>Merk</t>
  </si>
  <si>
    <t>Art.nr. aanbieder</t>
  </si>
  <si>
    <t>Omschrijving aanbieder</t>
  </si>
  <si>
    <t>Thee, koffie, chocolademelk en toebehoren</t>
  </si>
  <si>
    <t>Cup a soup en drinkbouillon en toebehoren</t>
  </si>
  <si>
    <t>Food diversen</t>
  </si>
  <si>
    <t>BOLL</t>
  </si>
  <si>
    <t>KOEKJES MIX EXCLUSIEF PER STUK VERPAKT</t>
  </si>
  <si>
    <t>LOTU</t>
  </si>
  <si>
    <t>VEGT</t>
  </si>
  <si>
    <t>ENGELSE DROP</t>
  </si>
  <si>
    <t>DROPMIX ZOET &amp; ZOUT GEMENGD</t>
  </si>
  <si>
    <t>CANDYMAN SNOEPZAKKIE</t>
  </si>
  <si>
    <t>PEPERMUNT PER STUK VERPAKT</t>
  </si>
  <si>
    <t>MOKKABOONTJES MELK</t>
  </si>
  <si>
    <t>MUSKETFLIKKEN MELK</t>
  </si>
  <si>
    <t>NOTEN MELANGE GEZOUTEN</t>
  </si>
  <si>
    <t>GEMENGDE NOTEN GEZOUTEN MET PINDA</t>
  </si>
  <si>
    <t>COCA</t>
  </si>
  <si>
    <t>SPIT</t>
  </si>
  <si>
    <t>SPA</t>
  </si>
  <si>
    <t>COCA COLA REGULAR 20CL GLAS</t>
  </si>
  <si>
    <t>FANTA ORANGE 20CL GLAS</t>
  </si>
  <si>
    <t>FANT</t>
  </si>
  <si>
    <t>RIVE</t>
  </si>
  <si>
    <t>7-UP</t>
  </si>
  <si>
    <t>CAPRI-SUN ORANGE 20CL</t>
  </si>
  <si>
    <t>CASU</t>
  </si>
  <si>
    <t>CHOCOLADEMELK VOL ORIGINAL 1L</t>
  </si>
  <si>
    <t>KARVAN CEVITAM  BOSVRUCHTEN</t>
  </si>
  <si>
    <t>KACE</t>
  </si>
  <si>
    <t>KOFFIE MALING SNELFILTER</t>
  </si>
  <si>
    <t>KAAS OUD GESNEDEN 50 PLAKKEN A 20GR</t>
  </si>
  <si>
    <t>KAAS JONG BEL.GESN. 50 PLAKKEN A 20GR</t>
  </si>
  <si>
    <t>SLAGROOM SPUITBUS ECHTE ROOM</t>
  </si>
  <si>
    <t>DIENBLAD 345X265MM  POLYPROPYLEEN ZWART</t>
  </si>
  <si>
    <t>RECHAUD 3-LICHTS  ZWART/ALU BOVENPLAAT</t>
  </si>
  <si>
    <t>THEELEPEL BASIC RVS 18/0</t>
  </si>
  <si>
    <t>KORFFILTERPAPIER B5 (110/360)</t>
  </si>
  <si>
    <t>BRAV</t>
  </si>
  <si>
    <t>SUPER L1 (SUMAZON) VAATWASMIDDEL</t>
  </si>
  <si>
    <t>SUMA</t>
  </si>
  <si>
    <t>Z-VOUW HANDDOEK PAPIER 23x25 2-LGS</t>
  </si>
  <si>
    <t>TOILETPAPIER COMPLEET SCHOON</t>
  </si>
  <si>
    <t>POETSROL MINI CENTERFEED M1 C&amp;C</t>
  </si>
  <si>
    <t>TORK</t>
  </si>
  <si>
    <t>HASE</t>
  </si>
  <si>
    <t>SERVET DUNISOFT 20CM KIWI IN DISP.</t>
  </si>
  <si>
    <t>VUILNISZAK 70X110CM BLAUW</t>
  </si>
  <si>
    <t>VUILNISZAK BLAUW  180L 95X125CM</t>
  </si>
  <si>
    <t>KLEE</t>
  </si>
  <si>
    <t>HERTOG JAN 30CL</t>
  </si>
  <si>
    <t>HERT</t>
  </si>
  <si>
    <t>AMST</t>
  </si>
  <si>
    <t>APPEL GOLDEN  DELICIOUS</t>
  </si>
  <si>
    <t>DRUIF BLAUW PITLOOS</t>
  </si>
  <si>
    <t>MANDARIJN</t>
  </si>
  <si>
    <t>HEINEKEN PILS 30CL</t>
  </si>
  <si>
    <t>HEIN</t>
  </si>
  <si>
    <t>AMSTEL RADLER DUBBEL CITR. 0.0% 30CL 4X6</t>
  </si>
  <si>
    <t>BROODBELEG ASSORTI CUPS 10/15GR</t>
  </si>
  <si>
    <t>FRUITBELEG ASSORTIMENT CUP 15GR</t>
  </si>
  <si>
    <t>KAAS BELEGEN GESN.  50 PLAKKEN A 20GR</t>
  </si>
  <si>
    <t>RAUWKOSTSALADE  RODE BIETJES</t>
  </si>
  <si>
    <t>VEGETARISCHE SAUCIJZENBROODJES P/ST 90GR</t>
  </si>
  <si>
    <t>TAART APPEL/NOTEN 12-PNT</t>
  </si>
  <si>
    <t>KNKO</t>
  </si>
  <si>
    <t>THERMOSKAN 1.0 LTR ZWART</t>
  </si>
  <si>
    <t>THERMOSKAN 2.0 LTR ZWART</t>
  </si>
  <si>
    <t>THERMOSKAN 1.0 LTR GEEL</t>
  </si>
  <si>
    <t>THERMOSKAN 2.0 LTR GEEL</t>
  </si>
  <si>
    <t>COCKTAILPRIKKER HOUT 6,5 CM</t>
  </si>
  <si>
    <t>MAMM</t>
  </si>
  <si>
    <t>CURV</t>
  </si>
  <si>
    <t>Glas/ porcelein</t>
  </si>
  <si>
    <t>Textiel</t>
  </si>
  <si>
    <t>Bier</t>
  </si>
  <si>
    <t>Frisdrank</t>
  </si>
  <si>
    <t>Agf</t>
  </si>
  <si>
    <t>Grutterswaren</t>
  </si>
  <si>
    <t>Zuren, sauzen (nat)</t>
  </si>
  <si>
    <t>Diepvries</t>
  </si>
  <si>
    <t>Wijnen</t>
  </si>
  <si>
    <t>Huishoudwaren</t>
  </si>
  <si>
    <t>Papier, servies</t>
  </si>
  <si>
    <t>Schoonmaakartikelen, geen zeep</t>
  </si>
  <si>
    <t>SOEPKETEL</t>
  </si>
  <si>
    <t xml:space="preserve">KRUIDNOTEN BAKKERS </t>
  </si>
  <si>
    <t>5KG</t>
  </si>
  <si>
    <t xml:space="preserve">250GR </t>
  </si>
  <si>
    <t>1 KG</t>
  </si>
  <si>
    <t>HAZELNOOT BONBONS TOEFVER</t>
  </si>
  <si>
    <t>ZACHTE MARGARINE</t>
  </si>
  <si>
    <t>ZONNEBLOEMOLIE</t>
  </si>
  <si>
    <t xml:space="preserve">CACAO FANTASY BLUE </t>
  </si>
  <si>
    <t>SCHILMESJE 7CM</t>
  </si>
  <si>
    <t xml:space="preserve">SAPKAN MET DEKSEL  </t>
  </si>
  <si>
    <t>GASAANSTEKER FLEXIBLE</t>
  </si>
  <si>
    <t>THEELICHTEN MET CAP 8 UUR WIT</t>
  </si>
  <si>
    <t>WATERKOKER 1,5L 1800W RVS</t>
  </si>
  <si>
    <t>STUK</t>
  </si>
  <si>
    <t>GLAS- EN INTERIEURREINIGER</t>
  </si>
  <si>
    <t>POETSROL MINI CENTERFEED M2 C&amp;C</t>
  </si>
  <si>
    <t>COCA COLA ZERO PET</t>
  </si>
  <si>
    <t>TONIC 20CL</t>
  </si>
  <si>
    <t>COCA COLA  ZERO 20CL GLAS</t>
  </si>
  <si>
    <t>FANTA CASSIS 20CL GLAS</t>
  </si>
  <si>
    <t>APPELSAP 20CL GLAS</t>
  </si>
  <si>
    <t>SPARKLING WATER 25CL GLAS</t>
  </si>
  <si>
    <t>STILL WATER 25CL GLAS</t>
  </si>
  <si>
    <t>COCA COLA REGULAR PET</t>
  </si>
  <si>
    <t>RIVELLA ORIGINAL PET</t>
  </si>
  <si>
    <t>1L</t>
  </si>
  <si>
    <t xml:space="preserve">SEVEN-UP REGULAR  20CL VE </t>
  </si>
  <si>
    <t>SIROOP SINAASAPPEL</t>
  </si>
  <si>
    <t>SIROOP FRAMBOOS</t>
  </si>
  <si>
    <t>SPA REINE 33CL PET</t>
  </si>
  <si>
    <t>BLAUWE BES</t>
  </si>
  <si>
    <t xml:space="preserve">RAUWKOSTSALADE </t>
  </si>
  <si>
    <t>HERTOG JAN 0.0% 30CL</t>
  </si>
  <si>
    <t>PAASEITJES  ASSORTI</t>
  </si>
  <si>
    <t xml:space="preserve">FRITESSAUS </t>
  </si>
  <si>
    <t>MAYONAISE</t>
  </si>
  <si>
    <t xml:space="preserve">TOMATENKETCHUP KNIJPFLES </t>
  </si>
  <si>
    <t xml:space="preserve">CURRYSAUS KNIJPFLES </t>
  </si>
  <si>
    <t xml:space="preserve">MOSTERD FRANSE KNIJPFLES </t>
  </si>
  <si>
    <t>MELK HALFVOL LANGHOUDBAAR</t>
  </si>
  <si>
    <t>ROSÉ</t>
  </si>
  <si>
    <t>CHARDONNAY/WITTE WIJN</t>
  </si>
  <si>
    <t>CABERNET SAUVIGNON/ RODE WIJN</t>
  </si>
  <si>
    <t xml:space="preserve">OVENWANT </t>
  </si>
  <si>
    <t>AFVALBAK SWING 50L</t>
  </si>
  <si>
    <t>PINDA'S GEZOUTEN</t>
  </si>
  <si>
    <t>BORRELNOTEN PROVENCALE</t>
  </si>
  <si>
    <t>150 ST</t>
  </si>
  <si>
    <t>1000GR</t>
  </si>
  <si>
    <t>10 X 1KG</t>
  </si>
  <si>
    <t>21 X 175ML</t>
  </si>
  <si>
    <t>22 X 175ML</t>
  </si>
  <si>
    <t>23 X 175ML</t>
  </si>
  <si>
    <t>24 X 175ML</t>
  </si>
  <si>
    <t>25 X 175ML</t>
  </si>
  <si>
    <t>26 X 175ML</t>
  </si>
  <si>
    <t>27 X 175ML</t>
  </si>
  <si>
    <t>80 X 3GR</t>
  </si>
  <si>
    <t>81 X 3GR</t>
  </si>
  <si>
    <t>82 X 3GR</t>
  </si>
  <si>
    <t>1000 ST</t>
  </si>
  <si>
    <t>50 ST</t>
  </si>
  <si>
    <t>DRINKBOUILLON TOMAAT</t>
  </si>
  <si>
    <t>DRINKBOUILLON KIP</t>
  </si>
  <si>
    <t>DRINKBOUILLON RUNDVLEES</t>
  </si>
  <si>
    <t>HALFVOLLE KOFFIEMELK PAK</t>
  </si>
  <si>
    <t>KRISTALSUIKER</t>
  </si>
  <si>
    <t>Fictieve hoeveelheid (per jaar)</t>
  </si>
  <si>
    <t>Totale fictieve prijs per artikel in €</t>
  </si>
  <si>
    <t>Naam inschrijver:</t>
  </si>
  <si>
    <t>Handtekening:</t>
  </si>
  <si>
    <t>Rechtsgeldig ondertekend door:</t>
  </si>
  <si>
    <t>Inschrijver dient alleen de blauwe cellen in te vullen</t>
  </si>
  <si>
    <t>Rij</t>
  </si>
  <si>
    <t xml:space="preserve">Kolom </t>
  </si>
  <si>
    <t>Betreft</t>
  </si>
  <si>
    <t>Toelichting</t>
  </si>
  <si>
    <t>C</t>
  </si>
  <si>
    <t>D</t>
  </si>
  <si>
    <t>E</t>
  </si>
  <si>
    <t>F</t>
  </si>
  <si>
    <t>I</t>
  </si>
  <si>
    <t>J</t>
  </si>
  <si>
    <t>Bedrijfsgegevens en handtekening</t>
  </si>
  <si>
    <t>U dient het gevraagde in de blauwe cellen in te vullen</t>
  </si>
  <si>
    <t>Fictieve kosten kernassortiment per jaar</t>
  </si>
  <si>
    <t>B</t>
  </si>
  <si>
    <t>H</t>
  </si>
  <si>
    <t>238 t/m 241</t>
  </si>
  <si>
    <t xml:space="preserve">Bij sommige artikelen is een merk genoemd, inschrijver dient een prijs in te dienen van dit merk. Indien inschrijver het merk niet kan leveren, dan kan inschrijver een gelijkwaardig product aanbieden in kolom H. Daar waar geen merk wordt genoemd, dient inschrijver zelf aan te geven welk merk zij offreert. Dit merk dient te voldoen aan de gestelde eisen. </t>
  </si>
  <si>
    <t>Totale fictieve kosten kernassortiment per jaar exclusief btw (ter beoordeling van G1 Prijs)</t>
  </si>
  <si>
    <t>KERSTKRANSJES</t>
  </si>
  <si>
    <t>Overige Food &amp; toebehoren, Non-food</t>
  </si>
  <si>
    <t>Non-food</t>
  </si>
  <si>
    <t>PANNEN RVS</t>
  </si>
  <si>
    <t>KOP SOEP CHAMPIGNON</t>
  </si>
  <si>
    <t>KOP SOEP TOMATEN CREME</t>
  </si>
  <si>
    <t>KOP SOEP GROENTE</t>
  </si>
  <si>
    <t>KOP SOEP MOSTERD</t>
  </si>
  <si>
    <t>KOP SOEP ASPERGE</t>
  </si>
  <si>
    <t>KOP SOEP KIP</t>
  </si>
  <si>
    <t>KOP SOEP KERRIE</t>
  </si>
  <si>
    <t>PER STUK</t>
  </si>
  <si>
    <t>ORIGINAL BLEEK</t>
  </si>
  <si>
    <t>ALLESREINIGER FRIS</t>
  </si>
  <si>
    <t>Vleeswaren</t>
  </si>
  <si>
    <t>Koeling / zuivel / conv</t>
  </si>
  <si>
    <t>Bedrijfsbenodigheden</t>
  </si>
  <si>
    <t>Persoonlijke verzorging</t>
  </si>
  <si>
    <t>2L</t>
  </si>
  <si>
    <t>SPRITE PET</t>
  </si>
  <si>
    <t>VAATWASTABLETTEN ALL-IN-1</t>
  </si>
  <si>
    <t>4 ZAKKEN A 1250 GRAM</t>
  </si>
  <si>
    <t>SOEPBEKERS KARTON 200ML</t>
  </si>
  <si>
    <t>KOFFIEKOEKJES ASSORTIMENT MELANGE (PER STUK VERPAKT)</t>
  </si>
  <si>
    <t>NOUGAT SOFT VITAL (PER STUK VERPAKT)</t>
  </si>
  <si>
    <t>GEVULDE KOEKEN SUPER RB (PER STUK VERPAKT)</t>
  </si>
  <si>
    <t>APPELKOEK SUPER RB (PER STUK VERPAKT)</t>
  </si>
  <si>
    <t>CAKE 100% ROOMBOTER GESNEDEN (HELE CAKE)</t>
  </si>
  <si>
    <t>30 ST A 100GR</t>
  </si>
  <si>
    <t>800 GR</t>
  </si>
  <si>
    <t>STROOPWAFELS VERPAKT SINGLE PACKS</t>
  </si>
  <si>
    <t>TORONDO'S (PER STUK VERPAKT)</t>
  </si>
  <si>
    <t>28 X 65GR</t>
  </si>
  <si>
    <t>SPECULAASPOP (PER STUK VERPAKT)</t>
  </si>
  <si>
    <t>22 x 50 GR</t>
  </si>
  <si>
    <t>SPECULAAS VAN DOORN (PER PAK)</t>
  </si>
  <si>
    <t>LOTUS HORECA SPECULOOS PER STUK VERPAKT</t>
  </si>
  <si>
    <t>100 ST</t>
  </si>
  <si>
    <t>NOTENKOEK (HELE KOEK/CAKE)</t>
  </si>
  <si>
    <t>700GR</t>
  </si>
  <si>
    <t>24 ST</t>
  </si>
  <si>
    <t>VEGTER'S ROLLETJES (PER PAK)</t>
  </si>
  <si>
    <t>CHOCOLADELETTER MELK</t>
  </si>
  <si>
    <t>135GR</t>
  </si>
  <si>
    <t>22 X 45GR</t>
  </si>
  <si>
    <t>180GR</t>
  </si>
  <si>
    <t>MAXIMIX ORIGINAL ZOUTE STICKS (PER ZAK)</t>
  </si>
  <si>
    <t>200 GR PER PAK</t>
  </si>
  <si>
    <t>200 ST</t>
  </si>
  <si>
    <t>200GR PER SILO</t>
  </si>
  <si>
    <t>1,2 KG PER SILO</t>
  </si>
  <si>
    <t>2,5 KG PER SILO</t>
  </si>
  <si>
    <t>10L PER STUK</t>
  </si>
  <si>
    <t>8,5 LTR</t>
  </si>
  <si>
    <t>TAFELMES RVS 18/0 A 22,5CM</t>
  </si>
  <si>
    <t>12ST</t>
  </si>
  <si>
    <t>MICROVEZELDOEK 40x40CM</t>
  </si>
  <si>
    <t>75ST PER ZAK</t>
  </si>
  <si>
    <t>250ST</t>
  </si>
  <si>
    <t>LUCHTVERFRISSER</t>
  </si>
  <si>
    <t>250ML</t>
  </si>
  <si>
    <t>500ML</t>
  </si>
  <si>
    <t>78ST PER DOOS</t>
  </si>
  <si>
    <t>5000ST</t>
  </si>
  <si>
    <t>12ST PER ZAK</t>
  </si>
  <si>
    <t>2ST PER PAK</t>
  </si>
  <si>
    <t>3ST PER PAK</t>
  </si>
  <si>
    <t>KOMO HUISVUILZAK 60L. 60X80CM</t>
  </si>
  <si>
    <t>KOMO VUILNISZAK 50L</t>
  </si>
  <si>
    <t>20ST</t>
  </si>
  <si>
    <t>20ST PER DOOS</t>
  </si>
  <si>
    <t>20ST PER ROL</t>
  </si>
  <si>
    <t>200ST PER DOOS</t>
  </si>
  <si>
    <t>10ST PER ROL</t>
  </si>
  <si>
    <t>KOMO</t>
  </si>
  <si>
    <t xml:space="preserve">1200 ST </t>
  </si>
  <si>
    <t>TAFELLAKEN 130X170  WIT</t>
  </si>
  <si>
    <t xml:space="preserve">SCHOUDERHAM GESN. 36 PLAKKEN </t>
  </si>
  <si>
    <t>500GR PER PAK</t>
  </si>
  <si>
    <t>KIPFILET GESN. 24 PLAKKEN</t>
  </si>
  <si>
    <t>24 X 0,5L</t>
  </si>
  <si>
    <t xml:space="preserve">SPA ROOD PET </t>
  </si>
  <si>
    <t>24ST PER KRAT</t>
  </si>
  <si>
    <t>1,5L PER FLES</t>
  </si>
  <si>
    <t>FANTA ORANGE REGULAR PET</t>
  </si>
  <si>
    <t xml:space="preserve">JUS D'ORANGE 20CL </t>
  </si>
  <si>
    <t xml:space="preserve">BITTER LEMON 20CL </t>
  </si>
  <si>
    <t>1L PER FLES</t>
  </si>
  <si>
    <t>600ML</t>
  </si>
  <si>
    <t>6 x 1L</t>
  </si>
  <si>
    <t xml:space="preserve">SINAASAPPELSAP 100% </t>
  </si>
  <si>
    <t>1,5 KG</t>
  </si>
  <si>
    <t>1,5 KG PER BAK</t>
  </si>
  <si>
    <t xml:space="preserve">1,5 KG </t>
  </si>
  <si>
    <t>4x6 FLESSEN</t>
  </si>
  <si>
    <t>1KG PER ZAK</t>
  </si>
  <si>
    <t>DE</t>
  </si>
  <si>
    <t>80ST</t>
  </si>
  <si>
    <t>1KG</t>
  </si>
  <si>
    <t>900ML PER FLES</t>
  </si>
  <si>
    <t>PER PAK</t>
  </si>
  <si>
    <t>MOSTERDKAAS GESNEDEN 25 PLAKKEN A 20GR</t>
  </si>
  <si>
    <t>24 X 20CL PER KRAT</t>
  </si>
  <si>
    <t>24 X 25 CL PER KRAT</t>
  </si>
  <si>
    <t>25 X 25 CL PER KRAT</t>
  </si>
  <si>
    <t>KIPKERRIE SALADE 50 GR PER BAK</t>
  </si>
  <si>
    <t>6ST PER DOOS</t>
  </si>
  <si>
    <t>2,5 KG PER BAK</t>
  </si>
  <si>
    <t xml:space="preserve">OUDE KAAS SALADE </t>
  </si>
  <si>
    <t xml:space="preserve">BRETONSE KIP SALADE </t>
  </si>
  <si>
    <t>40 x 20CL PER TRAY</t>
  </si>
  <si>
    <t>MELK HALFVOL PAK</t>
  </si>
  <si>
    <t>BOEREN KARNEMELK PAK</t>
  </si>
  <si>
    <t>6 x 1L PER TRAY</t>
  </si>
  <si>
    <t>700ML PER SPUITBUS</t>
  </si>
  <si>
    <t>24 x 33CL PER TRAY</t>
  </si>
  <si>
    <t>SAUCIJZENBROODJES 75 GR P/ST</t>
  </si>
  <si>
    <t>OVENKROKET 100GR</t>
  </si>
  <si>
    <t>500GR PER BAK</t>
  </si>
  <si>
    <t>24ST</t>
  </si>
  <si>
    <t>TOASTIE HAM/KAAS 83GR</t>
  </si>
  <si>
    <t>SPELTBROODJE 105 GR P/ST</t>
  </si>
  <si>
    <t>56ST PER DOOS</t>
  </si>
  <si>
    <t>PISTOLET BRUIN 75GR P/ST</t>
  </si>
  <si>
    <t>PISTOLET WIT 75GR P/ST</t>
  </si>
  <si>
    <t>2000GR</t>
  </si>
  <si>
    <t>WALDKORN BOLLETJES 128GR P/ST</t>
  </si>
  <si>
    <t>6 x 75CL</t>
  </si>
  <si>
    <t>1L PER STUK</t>
  </si>
  <si>
    <t>ISOLEERKAN RVS</t>
  </si>
  <si>
    <t>5000ST PER DOOS</t>
  </si>
  <si>
    <t>1000ST PER DOOS</t>
  </si>
  <si>
    <t>TANDENSTOKERS HOUT PER STUK VERPAKT</t>
  </si>
  <si>
    <t xml:space="preserve">6ST </t>
  </si>
  <si>
    <t>FLESOPENER VERNIKKELD 8CM SKINKAART</t>
  </si>
  <si>
    <t>MELAMINE SOEPKOM WIT 12,5CM x 12,5CM</t>
  </si>
  <si>
    <t>MELAMINE BORD WIT 35 x 18CM</t>
  </si>
  <si>
    <t>SNIJPLANK KUNSTSTOF VERSCHILLENDE KLEUREN 40 x 25 X 1,5 CM</t>
  </si>
  <si>
    <t xml:space="preserve">COLAGLAS KLEIN 20CL </t>
  </si>
  <si>
    <t>72 x 20 CL</t>
  </si>
  <si>
    <t>THEEGLAS 20CL</t>
  </si>
  <si>
    <t>BORD 21,5CM PLAT PORSELEIN</t>
  </si>
  <si>
    <t>WITTE WIJNGLAS 29CL</t>
  </si>
  <si>
    <t>RODE WIJNGLAS 36 CL</t>
  </si>
  <si>
    <t>50ST PER FOLIE</t>
  </si>
  <si>
    <t>72 STUKS PER DOOS</t>
  </si>
  <si>
    <t xml:space="preserve">KLEENEX TISSUES ULTRASOFT </t>
  </si>
  <si>
    <t>HANDZEEP MET POMP 250ML</t>
  </si>
  <si>
    <t>AFWASBORSTEL KUNSTSTOF 26CM</t>
  </si>
  <si>
    <t>SNIJPLANK HOUT 53X32,5 CM</t>
  </si>
  <si>
    <t>SCHUURSPONSJES</t>
  </si>
  <si>
    <t>VERSHOUDFOLIE 30CMX30CM CUTTERBOX</t>
  </si>
  <si>
    <t>PER ROL</t>
  </si>
  <si>
    <t>EMMER KUNSTSTOF 5L</t>
  </si>
  <si>
    <t>THEEDOEK 65x65 CM</t>
  </si>
  <si>
    <t>AFWASMIDDEL FLES</t>
  </si>
  <si>
    <t>3 x 900ML</t>
  </si>
  <si>
    <t>U dient in deze kolom het artikelnummer in te vullen dat u hanteert voor het gevraagde product.</t>
  </si>
  <si>
    <t>U dient in deze kolom de omschrijving in te vullen die u zelf hanteert voor het gevraagde product.</t>
  </si>
  <si>
    <t>Wordt automatisch berekend in tabblad kernassortiment en wordt gebruikt ten behoeve van de beoordeling van G1.1. U hoeft hier niets in te vullen.</t>
  </si>
  <si>
    <t>Kernassortiment gemeente Veendam</t>
  </si>
  <si>
    <t>Totale inhoud (conform kolom B)</t>
  </si>
  <si>
    <t>Door inschrijver gehanteerde inhoud (conform eenheid kolom B)</t>
  </si>
  <si>
    <t>Totale inhoud (conform eenheid kolom B)</t>
  </si>
  <si>
    <t>Inhoud conform gevraagde eenheid</t>
  </si>
  <si>
    <t>Nettoprijs in € van de in kolom H opgegeven inhoud (inclusief korting)</t>
  </si>
  <si>
    <t>In deze kolom staat de door opdrachtgever gewenste eenheid van het artikel vermeld (bijvoorbeeld stuk, gram, kilogram, milliliter of liter). Inschrijver hoeft deze kolom niet in te vullen.</t>
  </si>
  <si>
    <t>In deze kolom staat de totale door opdrachtgever gevraagde inhoud per artikel, uitgedrukt in de eenheid van kolom B. Inschrijver hoeft deze kolom niet in te vullen.</t>
  </si>
  <si>
    <t>G</t>
  </si>
  <si>
    <t>Dit betreft een fictieve hoeveelheid op basis van de verwachte jaarlijkse afname. Hieraan kunnen geen rechten worden ontleend. Inschrijver hoeft deze kolom niet in te vullen.</t>
  </si>
  <si>
    <t xml:space="preserve">Inschrijver dient in deze kolom de nettoprijs op te geven van de in kolom H vermelde inhoud. De prijs is inclusief alle kortingen, exclusief BTW en conform de voorwaarden zoals beschreven in de offerteaanvraag en het programma van eisen. </t>
  </si>
  <si>
    <r>
      <t>Deze kolom wordt gebruikt voor de beoordeling. De totale fictieve prijs per artikel wordt berekend door inschrijver opgegeven prijs in kolom I eerst te herleiden naar de door opdrachtgever gevraagde inhoud in kolom C en deze vervolgens te vermenigvuldigen met de fictieve hoeveelheid in kolom G. Inschrijver hoeft deze kolom niet in te vullen, deze wordt automatisch berekend.
In formulevorm:</t>
    </r>
    <r>
      <rPr>
        <i/>
        <sz val="10"/>
        <rFont val="Calibri"/>
        <family val="2"/>
        <scheme val="minor"/>
      </rPr>
      <t xml:space="preserve"> (C / H) x I x G</t>
    </r>
  </si>
  <si>
    <r>
      <t>Bijlage F -</t>
    </r>
    <r>
      <rPr>
        <b/>
        <sz val="16"/>
        <rFont val="Calibri"/>
        <family val="2"/>
      </rPr>
      <t xml:space="preserve"> Prijsinvulformulier incl. kernassortiment</t>
    </r>
  </si>
  <si>
    <t xml:space="preserve">Inschrijver dient de producten uit het kernassortiment af te prijzen. De opgegeven prijzen zijn all-in prijzen, exclusief BTW. Alle kosten zoals (niet uitputtend) transportkosten, coördinatiekosten, kosten voor de hard- en software, telefoonkosten, salariskosten dienen in de opgegeven prijzen te zitten. Het is niet toegestaan om aanvullende kosten separaat in rekening te brengen. 
Inschrijver verklaart dat deze zich volledig conformeert aan het programma van eisen zoals opgenomen in de offerteaanvraag met referentienummer 2026-016486. Tevens accepteert Inschrijver eventuele wijzigingen/aanvullingen, zoals opgenomen in de nota‘s van inlichtingen en gaat ermee akkoord dat de hierin opgenomen wijzigingen/aanvullingen prevaleren boven hetgeen bepaald in het eerder genoemde programma van eisen.
Ondergetekende verklaart tevens dat de Inschrijving volledig is gebaseerd op en voldoet aan de bepalingen in het eerder genoemde programma van eisen, de nota‘s van inlichtingen en de eigen beantwoording van vragen. Inschrijver verklaart met het ondertekenen van onderhavig prijsinvulformulier dat de door hem geoffreerde prijzen zonder voorbehoud zijn.
</t>
  </si>
  <si>
    <t>CAFITESSE KOFFIE MEDIUM ROAST</t>
  </si>
  <si>
    <t>KOFFIEFILTERS 90/250</t>
  </si>
  <si>
    <t>4 PAKKEN A 1,25 L</t>
  </si>
  <si>
    <t>CRACKERS</t>
  </si>
  <si>
    <t>MUESLI</t>
  </si>
  <si>
    <t>CRUESLI</t>
  </si>
  <si>
    <t>KWARK MAGER</t>
  </si>
  <si>
    <t>KWARK HALFVOL</t>
  </si>
  <si>
    <t>KWARK VOL</t>
  </si>
  <si>
    <t>200 GRAM</t>
  </si>
  <si>
    <t>SKYR GROOTVERPAKKING</t>
  </si>
  <si>
    <t>SKYR KLEINVERPAKKING</t>
  </si>
  <si>
    <r>
      <t>Inschrijver dient in deze kolom de inhoud op te geven van de door hem aangeboden verpakking of eenheid, uitgedrukt in dezelfde eenheid als opgenomen in kolom B. Indien opdrachtgever bijvoorbeeld grammen uitvraagt, dient inschrijver ook de eigen inhoud in grammen op te geven. De in deze kolom reeds ingevulde waarden zijn gebaseerd op de door opdrachtgever gevraagde inhoud zoals opgenomen in kolom C. Indien inschrijver een aanbieding doet die aansluit bij deze gevraagde inhoud, kunnen deze waarden ongewijzigd blijven. Indien inschrijver een afwijkende inhoud of verpakkingseenheid hanteert, dient inschrijver de waarde in deze kolom aan te passen, zodat de daadwerkelijk aangeboden inhoud correct wordt weergegeven. Het niet (correct) aanpassen van deze kolom terwijl de aangeboden inhoud afwijkt van de gevraagde inhoud, kan leiden tot een onjuiste prijsstelling en komt volledig voor rekening en risico van inschrijver.</t>
    </r>
    <r>
      <rPr>
        <sz val="10"/>
        <color rgb="FFFF0000"/>
        <rFont val="Calibri"/>
        <family val="2"/>
        <scheme val="minor"/>
      </rPr>
      <t xml:space="preserve"> </t>
    </r>
  </si>
  <si>
    <t>Gelijkwaardig merk (indien van toepassing)</t>
  </si>
  <si>
    <t>72 X 15 GR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</si>
</sst>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quot;€&quot;\ #,##0.00"/>
    <numFmt numFmtId="166" formatCode="_(&quot;€&quot;* #,##0.00_);_(&quot;€&quot;* \(#,##0.00\);_(&quot;€&quot;* &quot;-&quot;??_);_(@_)"/>
  </numFmts>
  <fonts count="19" x14ac:knownFonts="1">
    <font>
      <sz val="10"/>
      <name val="Arial"/>
    </font>
    <font>
      <sz val="8"/>
      <name val="Arial"/>
      <family val="2"/>
    </font>
    <font>
      <sz val="10"/>
      <name val="Arial"/>
      <family val="2"/>
    </font>
    <font>
      <sz val="10"/>
      <color indexed="8"/>
      <name val="Verdana"/>
      <family val="2"/>
    </font>
    <font>
      <b/>
      <sz val="16"/>
      <name val="Calibri"/>
      <family val="2"/>
    </font>
    <font>
      <sz val="10"/>
      <color theme="1"/>
      <name val="Verdana"/>
      <family val="2"/>
    </font>
    <font>
      <sz val="10"/>
      <color rgb="FF000000"/>
      <name val="Arial"/>
      <family val="2"/>
    </font>
    <font>
      <b/>
      <sz val="10"/>
      <color indexed="9"/>
      <name val="Calibri"/>
      <family val="2"/>
      <scheme val="minor"/>
    </font>
    <font>
      <sz val="10"/>
      <name val="Calibri"/>
      <family val="2"/>
      <scheme val="minor"/>
    </font>
    <font>
      <sz val="11"/>
      <name val="Calibri"/>
      <family val="2"/>
      <scheme val="minor"/>
    </font>
    <font>
      <b/>
      <sz val="14"/>
      <color rgb="FFFF0000"/>
      <name val="Calibri"/>
      <family val="2"/>
      <scheme val="minor"/>
    </font>
    <font>
      <b/>
      <sz val="16"/>
      <name val="Calibri"/>
      <family val="2"/>
      <scheme val="minor"/>
    </font>
    <font>
      <b/>
      <sz val="10"/>
      <color rgb="FFFF0000"/>
      <name val="Calibri"/>
      <family val="2"/>
      <scheme val="minor"/>
    </font>
    <font>
      <sz val="10"/>
      <color rgb="FFFF0000"/>
      <name val="Calibri"/>
      <family val="2"/>
      <scheme val="minor"/>
    </font>
    <font>
      <b/>
      <i/>
      <sz val="10"/>
      <color rgb="FFFF0000"/>
      <name val="Calibri"/>
      <family val="2"/>
      <scheme val="minor"/>
    </font>
    <font>
      <b/>
      <sz val="10"/>
      <name val="Calibri"/>
      <family val="2"/>
      <scheme val="minor"/>
    </font>
    <font>
      <b/>
      <sz val="14"/>
      <name val="Calibri"/>
      <family val="2"/>
      <scheme val="minor"/>
    </font>
    <font>
      <i/>
      <sz val="10"/>
      <name val="Calibri"/>
      <family val="2"/>
      <scheme val="minor"/>
    </font>
    <font>
      <sz val="10"/>
      <name val="Trebuchet MS"/>
      <family val="2"/>
    </font>
  </fonts>
  <fills count="9">
    <fill>
      <patternFill patternType="none"/>
    </fill>
    <fill>
      <patternFill patternType="gray125"/>
    </fill>
    <fill>
      <patternFill patternType="solid">
        <fgColor indexed="48"/>
        <bgColor indexed="64"/>
      </patternFill>
    </fill>
    <fill>
      <patternFill patternType="solid">
        <fgColor indexed="44"/>
        <bgColor indexed="64"/>
      </patternFill>
    </fill>
    <fill>
      <patternFill patternType="solid">
        <fgColor rgb="FF99CCFF"/>
        <bgColor indexed="64"/>
      </patternFill>
    </fill>
    <fill>
      <patternFill patternType="solid">
        <fgColor theme="0"/>
        <bgColor indexed="64"/>
      </patternFill>
    </fill>
    <fill>
      <patternFill patternType="solid">
        <fgColor rgb="FF00B0F0"/>
        <bgColor indexed="64"/>
      </patternFill>
    </fill>
    <fill>
      <patternFill patternType="solid">
        <fgColor theme="0" tint="-0.14999847407452621"/>
        <bgColor indexed="64"/>
      </patternFill>
    </fill>
    <fill>
      <patternFill patternType="solid">
        <fgColor indexed="9"/>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top/>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style="thin">
        <color indexed="9"/>
      </left>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medium">
        <color indexed="64"/>
      </bottom>
      <diagonal/>
    </border>
  </borders>
  <cellStyleXfs count="7">
    <xf numFmtId="0" fontId="0" fillId="0" borderId="0"/>
    <xf numFmtId="164" fontId="2" fillId="0" borderId="0" applyFont="0" applyFill="0" applyBorder="0" applyAlignment="0" applyProtection="0"/>
    <xf numFmtId="9" fontId="3" fillId="0" borderId="0" applyFont="0" applyFill="0" applyBorder="0" applyAlignment="0" applyProtection="0"/>
    <xf numFmtId="0" fontId="3" fillId="0" borderId="0"/>
    <xf numFmtId="0" fontId="5" fillId="0" borderId="0"/>
    <xf numFmtId="0" fontId="6" fillId="0" borderId="0"/>
    <xf numFmtId="166" fontId="3" fillId="0" borderId="0" applyFont="0" applyFill="0" applyBorder="0" applyAlignment="0" applyProtection="0"/>
  </cellStyleXfs>
  <cellXfs count="118">
    <xf numFmtId="0" fontId="0" fillId="0" borderId="0" xfId="0"/>
    <xf numFmtId="0" fontId="7" fillId="2" borderId="1" xfId="0" applyFont="1" applyFill="1" applyBorder="1" applyAlignment="1">
      <alignment vertical="top" wrapText="1"/>
    </xf>
    <xf numFmtId="0" fontId="7" fillId="2" borderId="1" xfId="0" applyFont="1" applyFill="1" applyBorder="1" applyAlignment="1">
      <alignment horizontal="left" vertical="top" wrapText="1"/>
    </xf>
    <xf numFmtId="165" fontId="7" fillId="2" borderId="1" xfId="0" applyNumberFormat="1" applyFont="1" applyFill="1" applyBorder="1" applyAlignment="1">
      <alignment horizontal="left" vertical="top" wrapText="1"/>
    </xf>
    <xf numFmtId="165" fontId="7" fillId="0" borderId="0" xfId="0" applyNumberFormat="1" applyFont="1" applyAlignment="1">
      <alignment horizontal="left" vertical="top" wrapText="1"/>
    </xf>
    <xf numFmtId="0" fontId="7" fillId="2" borderId="1" xfId="0" applyFont="1" applyFill="1" applyBorder="1" applyAlignment="1">
      <alignment vertical="top"/>
    </xf>
    <xf numFmtId="0" fontId="8" fillId="0" borderId="2" xfId="0" applyFont="1" applyBorder="1"/>
    <xf numFmtId="0" fontId="8" fillId="0" borderId="1" xfId="0" applyFont="1" applyBorder="1" applyAlignment="1">
      <alignment horizontal="left"/>
    </xf>
    <xf numFmtId="0" fontId="8" fillId="4" borderId="1" xfId="0" applyFont="1" applyFill="1" applyBorder="1" applyAlignment="1" applyProtection="1">
      <alignment vertical="top"/>
      <protection locked="0"/>
    </xf>
    <xf numFmtId="0" fontId="8" fillId="0" borderId="1" xfId="0" applyFont="1" applyBorder="1" applyAlignment="1">
      <alignment horizontal="center"/>
    </xf>
    <xf numFmtId="165" fontId="8" fillId="3" borderId="1" xfId="0" applyNumberFormat="1" applyFont="1" applyFill="1" applyBorder="1" applyAlignment="1" applyProtection="1">
      <alignment horizontal="center" vertical="top"/>
      <protection locked="0"/>
    </xf>
    <xf numFmtId="165" fontId="8" fillId="0" borderId="1" xfId="0" applyNumberFormat="1" applyFont="1" applyBorder="1" applyAlignment="1">
      <alignment horizontal="center"/>
    </xf>
    <xf numFmtId="165" fontId="8" fillId="0" borderId="0" xfId="0" applyNumberFormat="1" applyFont="1" applyAlignment="1">
      <alignment horizontal="center"/>
    </xf>
    <xf numFmtId="3" fontId="8" fillId="3" borderId="1" xfId="0" applyNumberFormat="1" applyFont="1" applyFill="1" applyBorder="1" applyAlignment="1" applyProtection="1">
      <alignment vertical="top"/>
      <protection locked="0"/>
    </xf>
    <xf numFmtId="49" fontId="8" fillId="3" borderId="1" xfId="0" applyNumberFormat="1" applyFont="1" applyFill="1" applyBorder="1" applyAlignment="1" applyProtection="1">
      <alignment vertical="top"/>
      <protection locked="0"/>
    </xf>
    <xf numFmtId="0" fontId="8" fillId="5" borderId="1" xfId="0" applyFont="1" applyFill="1" applyBorder="1" applyAlignment="1">
      <alignment horizontal="left"/>
    </xf>
    <xf numFmtId="0" fontId="8" fillId="0" borderId="1" xfId="0" applyFont="1" applyBorder="1" applyAlignment="1">
      <alignment vertical="top" wrapText="1"/>
    </xf>
    <xf numFmtId="0" fontId="8" fillId="0" borderId="1" xfId="0" applyFont="1" applyBorder="1" applyAlignment="1">
      <alignment vertical="top"/>
    </xf>
    <xf numFmtId="0" fontId="8" fillId="0" borderId="2" xfId="0" applyFont="1" applyBorder="1" applyAlignment="1">
      <alignment wrapText="1"/>
    </xf>
    <xf numFmtId="0" fontId="8" fillId="0" borderId="1" xfId="0" applyFont="1" applyBorder="1"/>
    <xf numFmtId="0" fontId="8" fillId="5" borderId="1" xfId="0" applyFont="1" applyFill="1" applyBorder="1" applyAlignment="1">
      <alignment horizontal="center"/>
    </xf>
    <xf numFmtId="165" fontId="8" fillId="5" borderId="1" xfId="0" applyNumberFormat="1" applyFont="1" applyFill="1" applyBorder="1" applyAlignment="1">
      <alignment horizontal="center" vertical="top"/>
    </xf>
    <xf numFmtId="165" fontId="8" fillId="0" borderId="0" xfId="0" applyNumberFormat="1" applyFont="1" applyAlignment="1">
      <alignment horizontal="center" vertical="top"/>
    </xf>
    <xf numFmtId="165" fontId="8" fillId="0" borderId="1" xfId="0" applyNumberFormat="1" applyFont="1" applyBorder="1" applyAlignment="1">
      <alignment horizontal="center" vertical="top"/>
    </xf>
    <xf numFmtId="0" fontId="9" fillId="0" borderId="2" xfId="0" applyFont="1" applyBorder="1"/>
    <xf numFmtId="0" fontId="8" fillId="5" borderId="2" xfId="0" applyFont="1" applyFill="1" applyBorder="1"/>
    <xf numFmtId="0" fontId="8" fillId="6" borderId="1" xfId="0" applyFont="1" applyFill="1" applyBorder="1" applyAlignment="1">
      <alignment horizontal="left"/>
    </xf>
    <xf numFmtId="165" fontId="8" fillId="6" borderId="1" xfId="0" applyNumberFormat="1" applyFont="1" applyFill="1" applyBorder="1" applyAlignment="1">
      <alignment horizontal="left"/>
    </xf>
    <xf numFmtId="165" fontId="8" fillId="0" borderId="0" xfId="0" applyNumberFormat="1" applyFont="1" applyAlignment="1">
      <alignment horizontal="left"/>
    </xf>
    <xf numFmtId="0" fontId="8" fillId="6" borderId="1" xfId="0" applyFont="1" applyFill="1" applyBorder="1" applyAlignment="1">
      <alignment horizontal="center"/>
    </xf>
    <xf numFmtId="165" fontId="8" fillId="6" borderId="1" xfId="0" applyNumberFormat="1" applyFont="1" applyFill="1" applyBorder="1" applyAlignment="1">
      <alignment horizontal="center"/>
    </xf>
    <xf numFmtId="0" fontId="8" fillId="6" borderId="1" xfId="0" applyFont="1" applyFill="1" applyBorder="1"/>
    <xf numFmtId="0" fontId="8" fillId="0" borderId="0" xfId="0" applyFont="1"/>
    <xf numFmtId="0" fontId="8" fillId="6" borderId="2" xfId="0" applyFont="1" applyFill="1" applyBorder="1"/>
    <xf numFmtId="0" fontId="8" fillId="0" borderId="0" xfId="0" applyFont="1" applyAlignment="1">
      <alignment horizontal="center"/>
    </xf>
    <xf numFmtId="0" fontId="8" fillId="0" borderId="3" xfId="0" applyFont="1" applyBorder="1"/>
    <xf numFmtId="0" fontId="8" fillId="0" borderId="3" xfId="0" applyFont="1" applyBorder="1" applyAlignment="1">
      <alignment horizontal="center"/>
    </xf>
    <xf numFmtId="165" fontId="8" fillId="0" borderId="3" xfId="0" applyNumberFormat="1" applyFont="1" applyBorder="1" applyAlignment="1">
      <alignment horizontal="center"/>
    </xf>
    <xf numFmtId="165" fontId="8" fillId="0" borderId="4" xfId="0" applyNumberFormat="1" applyFont="1" applyBorder="1" applyAlignment="1">
      <alignment horizontal="center"/>
    </xf>
    <xf numFmtId="0" fontId="8" fillId="0" borderId="5" xfId="0" applyFont="1" applyBorder="1"/>
    <xf numFmtId="0" fontId="8" fillId="0" borderId="5" xfId="0" applyFont="1" applyBorder="1" applyAlignment="1">
      <alignment horizontal="center"/>
    </xf>
    <xf numFmtId="165" fontId="8" fillId="0" borderId="5" xfId="0" applyNumberFormat="1" applyFont="1" applyBorder="1" applyAlignment="1">
      <alignment horizontal="center"/>
    </xf>
    <xf numFmtId="165" fontId="8" fillId="0" borderId="6" xfId="0" applyNumberFormat="1" applyFont="1" applyBorder="1" applyAlignment="1">
      <alignment horizontal="center"/>
    </xf>
    <xf numFmtId="0" fontId="8" fillId="0" borderId="2" xfId="0" applyFont="1" applyBorder="1" applyAlignment="1">
      <alignment horizontal="center"/>
    </xf>
    <xf numFmtId="165" fontId="8" fillId="0" borderId="2" xfId="0" applyNumberFormat="1" applyFont="1" applyBorder="1" applyAlignment="1">
      <alignment horizontal="center"/>
    </xf>
    <xf numFmtId="165" fontId="8" fillId="0" borderId="7" xfId="0" applyNumberFormat="1" applyFont="1" applyBorder="1" applyAlignment="1">
      <alignment horizontal="center"/>
    </xf>
    <xf numFmtId="165" fontId="10" fillId="0" borderId="1" xfId="0" applyNumberFormat="1" applyFont="1" applyBorder="1" applyAlignment="1">
      <alignment horizontal="center"/>
    </xf>
    <xf numFmtId="165" fontId="8" fillId="4" borderId="1" xfId="0" applyNumberFormat="1" applyFont="1" applyFill="1" applyBorder="1" applyAlignment="1" applyProtection="1">
      <alignment horizontal="center" vertical="top"/>
      <protection locked="0"/>
    </xf>
    <xf numFmtId="0" fontId="8" fillId="0" borderId="7" xfId="0" applyFont="1" applyBorder="1"/>
    <xf numFmtId="0" fontId="8" fillId="0" borderId="8" xfId="0" applyFont="1" applyBorder="1"/>
    <xf numFmtId="0" fontId="8" fillId="0" borderId="8" xfId="0" applyFont="1" applyBorder="1" applyAlignment="1">
      <alignment horizontal="center"/>
    </xf>
    <xf numFmtId="165" fontId="8" fillId="0" borderId="8" xfId="0" applyNumberFormat="1" applyFont="1" applyBorder="1" applyAlignment="1">
      <alignment horizontal="center"/>
    </xf>
    <xf numFmtId="165" fontId="8" fillId="0" borderId="9" xfId="0" applyNumberFormat="1" applyFont="1" applyBorder="1" applyAlignment="1">
      <alignment horizontal="center"/>
    </xf>
    <xf numFmtId="0" fontId="11" fillId="0" borderId="0" xfId="0" applyFont="1"/>
    <xf numFmtId="0" fontId="12" fillId="0" borderId="0" xfId="0" applyFont="1"/>
    <xf numFmtId="0" fontId="13" fillId="0" borderId="0" xfId="0" applyFont="1" applyAlignment="1">
      <alignment wrapText="1"/>
    </xf>
    <xf numFmtId="0" fontId="14" fillId="0" borderId="0" xfId="0" applyFont="1"/>
    <xf numFmtId="0" fontId="8" fillId="0" borderId="1" xfId="0" applyFont="1" applyBorder="1" applyAlignment="1">
      <alignment horizontal="left" vertical="top"/>
    </xf>
    <xf numFmtId="2" fontId="8" fillId="3" borderId="1" xfId="0" applyNumberFormat="1" applyFont="1" applyFill="1" applyBorder="1" applyAlignment="1" applyProtection="1">
      <alignment horizontal="center" vertical="top"/>
      <protection locked="0"/>
    </xf>
    <xf numFmtId="0" fontId="8" fillId="0" borderId="0" xfId="0" applyFont="1" applyAlignment="1">
      <alignment horizontal="left"/>
    </xf>
    <xf numFmtId="0" fontId="8" fillId="0" borderId="3" xfId="0" applyFont="1" applyBorder="1" applyAlignment="1">
      <alignment horizontal="left"/>
    </xf>
    <xf numFmtId="0" fontId="8" fillId="0" borderId="5" xfId="0" applyFont="1" applyBorder="1" applyAlignment="1">
      <alignment horizontal="left"/>
    </xf>
    <xf numFmtId="0" fontId="8" fillId="0" borderId="2" xfId="0" applyFont="1" applyBorder="1" applyAlignment="1">
      <alignment horizontal="left"/>
    </xf>
    <xf numFmtId="0" fontId="8" fillId="0" borderId="8" xfId="0" applyFont="1" applyBorder="1" applyAlignment="1">
      <alignment horizontal="left"/>
    </xf>
    <xf numFmtId="2" fontId="8" fillId="6" borderId="1" xfId="0" applyNumberFormat="1" applyFont="1" applyFill="1" applyBorder="1" applyAlignment="1">
      <alignment horizontal="left"/>
    </xf>
    <xf numFmtId="2" fontId="8" fillId="6" borderId="1" xfId="0" applyNumberFormat="1" applyFont="1" applyFill="1" applyBorder="1" applyAlignment="1">
      <alignment horizontal="center"/>
    </xf>
    <xf numFmtId="2" fontId="8" fillId="6" borderId="1" xfId="0" applyNumberFormat="1" applyFont="1" applyFill="1" applyBorder="1"/>
    <xf numFmtId="0" fontId="8" fillId="0" borderId="30" xfId="0" applyFont="1" applyBorder="1" applyAlignment="1">
      <alignment vertical="top" wrapText="1"/>
    </xf>
    <xf numFmtId="0" fontId="8" fillId="0" borderId="31" xfId="0" applyFont="1" applyBorder="1" applyAlignment="1">
      <alignment vertical="top" wrapText="1"/>
    </xf>
    <xf numFmtId="0" fontId="8" fillId="0" borderId="32" xfId="0" applyFont="1" applyBorder="1" applyAlignment="1">
      <alignment vertical="top" wrapText="1"/>
    </xf>
    <xf numFmtId="0" fontId="8" fillId="0" borderId="26" xfId="0" applyFont="1" applyBorder="1" applyAlignment="1">
      <alignment vertical="top"/>
    </xf>
    <xf numFmtId="0" fontId="8" fillId="0" borderId="27" xfId="0" applyFont="1" applyBorder="1" applyAlignment="1">
      <alignment vertical="top" wrapText="1"/>
    </xf>
    <xf numFmtId="0" fontId="8" fillId="0" borderId="27" xfId="0" applyFont="1" applyBorder="1" applyAlignment="1">
      <alignment vertical="top"/>
    </xf>
    <xf numFmtId="0" fontId="8" fillId="0" borderId="28" xfId="0" applyFont="1" applyBorder="1" applyAlignment="1">
      <alignment vertical="top"/>
    </xf>
    <xf numFmtId="0" fontId="15" fillId="7" borderId="22" xfId="0" applyFont="1" applyFill="1" applyBorder="1" applyAlignment="1">
      <alignment vertical="top"/>
    </xf>
    <xf numFmtId="0" fontId="15" fillId="7" borderId="21" xfId="0" applyFont="1" applyFill="1" applyBorder="1" applyAlignment="1">
      <alignment vertical="top"/>
    </xf>
    <xf numFmtId="0" fontId="15" fillId="7" borderId="29" xfId="0" applyFont="1" applyFill="1" applyBorder="1" applyAlignment="1">
      <alignment vertical="top" wrapText="1"/>
    </xf>
    <xf numFmtId="0" fontId="8" fillId="0" borderId="24" xfId="0" applyFont="1" applyBorder="1" applyAlignment="1">
      <alignment vertical="top"/>
    </xf>
    <xf numFmtId="0" fontId="8" fillId="0" borderId="23" xfId="0" applyFont="1" applyBorder="1" applyAlignment="1">
      <alignment vertical="top"/>
    </xf>
    <xf numFmtId="0" fontId="15" fillId="0" borderId="0" xfId="0" applyFont="1" applyAlignment="1">
      <alignment horizontal="left"/>
    </xf>
    <xf numFmtId="0" fontId="8" fillId="5" borderId="1" xfId="0" applyFont="1" applyFill="1" applyBorder="1" applyAlignment="1">
      <alignment vertical="top"/>
    </xf>
    <xf numFmtId="0" fontId="8" fillId="0" borderId="24" xfId="0" applyFont="1" applyBorder="1" applyAlignment="1">
      <alignment horizontal="left" vertical="top"/>
    </xf>
    <xf numFmtId="0" fontId="8" fillId="0" borderId="25" xfId="0" applyFont="1" applyBorder="1" applyAlignment="1">
      <alignment horizontal="left" vertical="top" wrapText="1"/>
    </xf>
    <xf numFmtId="0" fontId="15" fillId="4" borderId="36" xfId="0" applyFont="1" applyFill="1" applyBorder="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center" vertical="top" wrapText="1"/>
    </xf>
    <xf numFmtId="0" fontId="18" fillId="8" borderId="0" xfId="0" applyFont="1" applyFill="1" applyAlignment="1">
      <alignment horizontal="left" vertical="top" wrapText="1"/>
    </xf>
    <xf numFmtId="0" fontId="8" fillId="5" borderId="33" xfId="0" applyFont="1" applyFill="1" applyBorder="1" applyAlignment="1">
      <alignment horizontal="center" vertical="top"/>
    </xf>
    <xf numFmtId="0" fontId="8" fillId="5" borderId="35" xfId="0" applyFont="1" applyFill="1" applyBorder="1" applyAlignment="1">
      <alignment horizontal="center" vertical="top"/>
    </xf>
    <xf numFmtId="0" fontId="8" fillId="5" borderId="34" xfId="0" applyFont="1" applyFill="1" applyBorder="1" applyAlignment="1">
      <alignment horizontal="center" vertical="top"/>
    </xf>
    <xf numFmtId="0" fontId="8" fillId="5" borderId="33" xfId="0" applyFont="1" applyFill="1" applyBorder="1" applyAlignment="1">
      <alignment horizontal="center"/>
    </xf>
    <xf numFmtId="0" fontId="8" fillId="5" borderId="34" xfId="0" applyFont="1" applyFill="1" applyBorder="1" applyAlignment="1">
      <alignment horizontal="center"/>
    </xf>
    <xf numFmtId="0" fontId="8" fillId="4" borderId="10" xfId="0" applyFont="1" applyFill="1" applyBorder="1" applyAlignment="1">
      <alignment horizontal="center"/>
    </xf>
    <xf numFmtId="0" fontId="8" fillId="4" borderId="11" xfId="0" applyFont="1" applyFill="1" applyBorder="1" applyAlignment="1">
      <alignment horizontal="center"/>
    </xf>
    <xf numFmtId="0" fontId="8" fillId="4" borderId="12" xfId="0" applyFont="1" applyFill="1" applyBorder="1" applyAlignment="1">
      <alignment horizontal="center"/>
    </xf>
    <xf numFmtId="0" fontId="8" fillId="4" borderId="13" xfId="0" applyFont="1" applyFill="1" applyBorder="1" applyAlignment="1">
      <alignment horizontal="center"/>
    </xf>
    <xf numFmtId="0" fontId="8" fillId="4" borderId="0" xfId="0" applyFont="1" applyFill="1" applyAlignment="1">
      <alignment horizontal="center"/>
    </xf>
    <xf numFmtId="0" fontId="8" fillId="4" borderId="14" xfId="0" applyFont="1" applyFill="1" applyBorder="1" applyAlignment="1">
      <alignment horizontal="center"/>
    </xf>
    <xf numFmtId="0" fontId="8" fillId="4" borderId="15" xfId="0" applyFont="1" applyFill="1" applyBorder="1" applyAlignment="1">
      <alignment horizontal="center"/>
    </xf>
    <xf numFmtId="0" fontId="8" fillId="4" borderId="16" xfId="0" applyFont="1" applyFill="1" applyBorder="1" applyAlignment="1">
      <alignment horizontal="center"/>
    </xf>
    <xf numFmtId="0" fontId="8" fillId="4" borderId="17" xfId="0" applyFont="1" applyFill="1" applyBorder="1" applyAlignment="1">
      <alignment horizontal="center"/>
    </xf>
    <xf numFmtId="0" fontId="15" fillId="0" borderId="10" xfId="0" applyFont="1" applyBorder="1" applyAlignment="1">
      <alignment horizontal="left"/>
    </xf>
    <xf numFmtId="0" fontId="15" fillId="0" borderId="11" xfId="0" applyFont="1" applyBorder="1" applyAlignment="1">
      <alignment horizontal="left"/>
    </xf>
    <xf numFmtId="0" fontId="15" fillId="0" borderId="12" xfId="0" applyFont="1" applyBorder="1" applyAlignment="1">
      <alignment horizontal="left"/>
    </xf>
    <xf numFmtId="0" fontId="15" fillId="0" borderId="13" xfId="0" applyFont="1" applyBorder="1" applyAlignment="1">
      <alignment horizontal="left"/>
    </xf>
    <xf numFmtId="0" fontId="15" fillId="0" borderId="0" xfId="0" applyFont="1" applyAlignment="1">
      <alignment horizontal="left"/>
    </xf>
    <xf numFmtId="0" fontId="15" fillId="0" borderId="14" xfId="0" applyFont="1" applyBorder="1" applyAlignment="1">
      <alignment horizontal="left"/>
    </xf>
    <xf numFmtId="0" fontId="15" fillId="0" borderId="15" xfId="0" applyFont="1" applyBorder="1" applyAlignment="1">
      <alignment horizontal="left"/>
    </xf>
    <xf numFmtId="0" fontId="15" fillId="0" borderId="16" xfId="0" applyFont="1" applyBorder="1" applyAlignment="1">
      <alignment horizontal="left"/>
    </xf>
    <xf numFmtId="0" fontId="15" fillId="0" borderId="17" xfId="0" applyFont="1" applyBorder="1" applyAlignment="1">
      <alignment horizontal="left"/>
    </xf>
    <xf numFmtId="0" fontId="16" fillId="0" borderId="18" xfId="0" applyFont="1" applyBorder="1" applyAlignment="1">
      <alignment horizontal="right"/>
    </xf>
    <xf numFmtId="0" fontId="16" fillId="0" borderId="19" xfId="0" applyFont="1" applyBorder="1" applyAlignment="1">
      <alignment horizontal="right"/>
    </xf>
    <xf numFmtId="0" fontId="16" fillId="0" borderId="20" xfId="0" applyFont="1" applyBorder="1" applyAlignment="1">
      <alignment horizontal="right"/>
    </xf>
    <xf numFmtId="0" fontId="15" fillId="0" borderId="1" xfId="0" applyFont="1" applyBorder="1" applyAlignment="1">
      <alignment horizontal="left"/>
    </xf>
    <xf numFmtId="0" fontId="8" fillId="4" borderId="18" xfId="0" applyFont="1" applyFill="1" applyBorder="1" applyAlignment="1">
      <alignment horizontal="center"/>
    </xf>
    <xf numFmtId="0" fontId="8" fillId="4" borderId="19" xfId="0" applyFont="1" applyFill="1" applyBorder="1" applyAlignment="1">
      <alignment horizontal="center"/>
    </xf>
    <xf numFmtId="0" fontId="8" fillId="4" borderId="20" xfId="0" applyFont="1" applyFill="1" applyBorder="1" applyAlignment="1">
      <alignment horizontal="center"/>
    </xf>
    <xf numFmtId="0" fontId="8" fillId="4" borderId="1" xfId="0" applyFont="1" applyFill="1" applyBorder="1" applyAlignment="1">
      <alignment horizontal="center"/>
    </xf>
  </cellXfs>
  <cellStyles count="7">
    <cellStyle name="Euro" xfId="1" xr:uid="{57AD2DEF-DA5C-4EA6-8762-EA15758CFE39}"/>
    <cellStyle name="Procent 2" xfId="2" xr:uid="{FC822932-7C29-4801-B74F-9C047E12B9E7}"/>
    <cellStyle name="Standaard" xfId="0" builtinId="0"/>
    <cellStyle name="Standaard 2" xfId="3" xr:uid="{3A7D5C65-5EF8-495D-9B54-4109817AEB03}"/>
    <cellStyle name="Standaard 3" xfId="4" xr:uid="{1581BB29-F1E8-4E20-A009-792C6CE91ED8}"/>
    <cellStyle name="Standaard 4" xfId="5" xr:uid="{2EA9BCC4-8BFE-4273-9469-BBDB14E0B4EE}"/>
    <cellStyle name="Valuta 2" xfId="6" xr:uid="{43D131F2-FD01-4D10-980F-120C81916989}"/>
  </cellStyles>
  <dxfs count="0"/>
  <tableStyles count="0" defaultTableStyle="TableStyleMedium9"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771525</xdr:colOff>
      <xdr:row>0</xdr:row>
      <xdr:rowOff>104775</xdr:rowOff>
    </xdr:from>
    <xdr:to>
      <xdr:col>11</xdr:col>
      <xdr:colOff>1</xdr:colOff>
      <xdr:row>3</xdr:row>
      <xdr:rowOff>0</xdr:rowOff>
    </xdr:to>
    <xdr:pic>
      <xdr:nvPicPr>
        <xdr:cNvPr id="1056" name="Afbeelding 1" descr="logo_gemVeendam_2018">
          <a:extLst>
            <a:ext uri="{FF2B5EF4-FFF2-40B4-BE49-F238E27FC236}">
              <a16:creationId xmlns:a16="http://schemas.microsoft.com/office/drawing/2014/main" id="{5AA2F902-3C71-8C97-3ABD-D5CD49A2F5EF}"/>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8600" y="104775"/>
          <a:ext cx="19431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BE79E-617D-4142-BA1E-A8ADBA928A33}">
  <dimension ref="B1:O14"/>
  <sheetViews>
    <sheetView showGridLines="0" tabSelected="1" zoomScale="110" zoomScaleNormal="110" workbookViewId="0">
      <selection activeCell="D18" sqref="D18"/>
    </sheetView>
  </sheetViews>
  <sheetFormatPr defaultColWidth="8.85546875" defaultRowHeight="12.75" x14ac:dyDescent="0.2"/>
  <cols>
    <col min="1" max="1" width="2.28515625" style="32" customWidth="1"/>
    <col min="2" max="2" width="7.42578125" style="32" customWidth="1"/>
    <col min="3" max="3" width="6.5703125" style="32" bestFit="1" customWidth="1"/>
    <col min="4" max="4" width="36.5703125" style="32" customWidth="1"/>
    <col min="5" max="5" width="69.85546875" style="32" customWidth="1"/>
    <col min="6" max="6" width="8.85546875" style="32"/>
    <col min="7" max="7" width="26.85546875" style="32" customWidth="1"/>
    <col min="8" max="9" width="8.85546875" style="32"/>
    <col min="10" max="10" width="26.28515625" style="32" customWidth="1"/>
    <col min="11" max="16384" width="8.85546875" style="32"/>
  </cols>
  <sheetData>
    <row r="1" spans="2:15" ht="21" x14ac:dyDescent="0.35">
      <c r="B1" s="53" t="s">
        <v>350</v>
      </c>
    </row>
    <row r="2" spans="2:15" ht="153" customHeight="1" thickBot="1" x14ac:dyDescent="0.25">
      <c r="B2" s="83" t="s">
        <v>351</v>
      </c>
      <c r="C2" s="83"/>
      <c r="D2" s="83"/>
      <c r="E2" s="83"/>
      <c r="G2" s="86"/>
      <c r="H2" s="86"/>
      <c r="I2" s="86"/>
      <c r="J2" s="86"/>
      <c r="K2" s="86"/>
      <c r="L2" s="86"/>
      <c r="M2" s="86"/>
      <c r="N2" s="86"/>
      <c r="O2" s="86"/>
    </row>
    <row r="3" spans="2:15" ht="13.5" thickBot="1" x14ac:dyDescent="0.25">
      <c r="B3" s="74" t="s">
        <v>160</v>
      </c>
      <c r="C3" s="75" t="s">
        <v>161</v>
      </c>
      <c r="D3" s="75" t="s">
        <v>162</v>
      </c>
      <c r="E3" s="76" t="s">
        <v>163</v>
      </c>
    </row>
    <row r="4" spans="2:15" ht="39" customHeight="1" x14ac:dyDescent="0.2">
      <c r="B4" s="78"/>
      <c r="C4" s="70" t="s">
        <v>173</v>
      </c>
      <c r="D4" s="70" t="s">
        <v>342</v>
      </c>
      <c r="E4" s="67" t="s">
        <v>344</v>
      </c>
      <c r="G4" s="86"/>
      <c r="H4" s="86"/>
      <c r="I4" s="86"/>
      <c r="J4" s="86"/>
      <c r="K4" s="86"/>
      <c r="L4" s="86"/>
      <c r="M4" s="86"/>
      <c r="N4" s="86"/>
      <c r="O4" s="86"/>
    </row>
    <row r="5" spans="2:15" ht="27.75" customHeight="1" x14ac:dyDescent="0.2">
      <c r="B5" s="77"/>
      <c r="C5" s="72" t="s">
        <v>164</v>
      </c>
      <c r="D5" s="71" t="s">
        <v>341</v>
      </c>
      <c r="E5" s="68" t="s">
        <v>345</v>
      </c>
      <c r="G5" s="84"/>
      <c r="H5" s="84"/>
      <c r="I5" s="84"/>
      <c r="J5" s="55"/>
    </row>
    <row r="6" spans="2:15" ht="64.5" customHeight="1" x14ac:dyDescent="0.2">
      <c r="B6" s="77"/>
      <c r="C6" s="72" t="s">
        <v>165</v>
      </c>
      <c r="D6" s="72" t="s">
        <v>0</v>
      </c>
      <c r="E6" s="68" t="s">
        <v>176</v>
      </c>
      <c r="G6" s="84"/>
      <c r="H6" s="84"/>
      <c r="I6" s="84"/>
      <c r="J6" s="55"/>
    </row>
    <row r="7" spans="2:15" ht="27.75" customHeight="1" x14ac:dyDescent="0.2">
      <c r="B7" s="77"/>
      <c r="C7" s="72" t="s">
        <v>166</v>
      </c>
      <c r="D7" s="72" t="s">
        <v>1</v>
      </c>
      <c r="E7" s="68" t="s">
        <v>335</v>
      </c>
    </row>
    <row r="8" spans="2:15" ht="28.5" customHeight="1" x14ac:dyDescent="0.2">
      <c r="B8" s="77"/>
      <c r="C8" s="72" t="s">
        <v>167</v>
      </c>
      <c r="D8" s="72" t="s">
        <v>2</v>
      </c>
      <c r="E8" s="68" t="s">
        <v>336</v>
      </c>
    </row>
    <row r="9" spans="2:15" ht="40.5" customHeight="1" x14ac:dyDescent="0.2">
      <c r="B9" s="77"/>
      <c r="C9" s="72" t="s">
        <v>346</v>
      </c>
      <c r="D9" s="72" t="s">
        <v>154</v>
      </c>
      <c r="E9" s="68" t="s">
        <v>347</v>
      </c>
    </row>
    <row r="10" spans="2:15" ht="156.75" customHeight="1" x14ac:dyDescent="0.2">
      <c r="B10" s="77"/>
      <c r="C10" s="72" t="s">
        <v>174</v>
      </c>
      <c r="D10" s="71" t="s">
        <v>340</v>
      </c>
      <c r="E10" s="68" t="s">
        <v>364</v>
      </c>
      <c r="G10" s="85"/>
      <c r="H10" s="85"/>
      <c r="I10" s="85"/>
      <c r="J10" s="55"/>
    </row>
    <row r="11" spans="2:15" ht="42" customHeight="1" x14ac:dyDescent="0.2">
      <c r="B11" s="77"/>
      <c r="C11" s="72" t="s">
        <v>168</v>
      </c>
      <c r="D11" s="71" t="s">
        <v>343</v>
      </c>
      <c r="E11" s="68" t="s">
        <v>348</v>
      </c>
      <c r="G11" s="85"/>
      <c r="H11" s="85"/>
      <c r="I11" s="85"/>
      <c r="J11" s="55"/>
    </row>
    <row r="12" spans="2:15" ht="99.6" customHeight="1" x14ac:dyDescent="0.2">
      <c r="B12" s="77"/>
      <c r="C12" s="72" t="s">
        <v>169</v>
      </c>
      <c r="D12" s="72" t="s">
        <v>155</v>
      </c>
      <c r="E12" s="68" t="s">
        <v>349</v>
      </c>
    </row>
    <row r="13" spans="2:15" ht="28.5" customHeight="1" x14ac:dyDescent="0.2">
      <c r="B13" s="81">
        <v>234</v>
      </c>
      <c r="C13" s="72"/>
      <c r="D13" s="71" t="s">
        <v>172</v>
      </c>
      <c r="E13" s="68" t="s">
        <v>337</v>
      </c>
    </row>
    <row r="14" spans="2:15" ht="26.25" thickBot="1" x14ac:dyDescent="0.25">
      <c r="B14" s="82" t="s">
        <v>175</v>
      </c>
      <c r="C14" s="73"/>
      <c r="D14" s="73" t="s">
        <v>170</v>
      </c>
      <c r="E14" s="69" t="s">
        <v>171</v>
      </c>
    </row>
  </sheetData>
  <sheetProtection algorithmName="SHA-512" hashValue="bwouF4HjvoxSAc3kSptVz9idfP4wgwivp8HqCBU4dnsshSF6qbX5AlXTMhZrSKVNDL//jZhXLOeeAgEcNbgh5w==" saltValue="9dZlo9kkckaZ9KTzP9viBw==" spinCount="100000" sheet="1" objects="1" scenarios="1"/>
  <mergeCells count="7">
    <mergeCell ref="B2:E2"/>
    <mergeCell ref="G6:I6"/>
    <mergeCell ref="G11:I11"/>
    <mergeCell ref="G10:I10"/>
    <mergeCell ref="G5:I5"/>
    <mergeCell ref="G2:O2"/>
    <mergeCell ref="G4:O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58531-64A6-4B8B-A792-6BA99761506E}">
  <sheetPr>
    <pageSetUpPr fitToPage="1"/>
  </sheetPr>
  <dimension ref="A1:AG275"/>
  <sheetViews>
    <sheetView showGridLines="0" zoomScaleNormal="100" workbookViewId="0">
      <selection activeCell="C5" sqref="C5"/>
    </sheetView>
  </sheetViews>
  <sheetFormatPr defaultColWidth="9.140625" defaultRowHeight="12.75" x14ac:dyDescent="0.2"/>
  <cols>
    <col min="1" max="1" width="50.85546875" style="6" customWidth="1"/>
    <col min="2" max="2" width="22.42578125" style="6" customWidth="1"/>
    <col min="3" max="3" width="20.28515625" style="62" customWidth="1"/>
    <col min="4" max="5" width="16.140625" style="6" customWidth="1"/>
    <col min="6" max="6" width="19.42578125" style="6" customWidth="1"/>
    <col min="7" max="7" width="42.28515625" style="6" customWidth="1"/>
    <col min="8" max="9" width="19.5703125" style="43" customWidth="1"/>
    <col min="10" max="10" width="19.5703125" style="44" customWidth="1"/>
    <col min="11" max="11" width="21.140625" style="44" customWidth="1"/>
    <col min="12" max="12" width="19.5703125" style="44" customWidth="1"/>
    <col min="13" max="13" width="25" style="6" hidden="1" customWidth="1"/>
    <col min="14" max="16384" width="9.140625" style="6"/>
  </cols>
  <sheetData>
    <row r="1" spans="1:12" ht="21" x14ac:dyDescent="0.35">
      <c r="A1" s="53" t="s">
        <v>338</v>
      </c>
      <c r="B1" s="32"/>
      <c r="C1" s="59"/>
      <c r="D1" s="32"/>
      <c r="E1" s="32"/>
      <c r="F1" s="32"/>
      <c r="G1" s="32"/>
      <c r="H1" s="34"/>
      <c r="I1" s="34"/>
      <c r="J1" s="12"/>
      <c r="K1" s="12"/>
      <c r="L1" s="12"/>
    </row>
    <row r="2" spans="1:12" x14ac:dyDescent="0.2">
      <c r="A2" s="54"/>
      <c r="B2" s="32"/>
      <c r="C2" s="59"/>
      <c r="D2" s="32"/>
      <c r="E2" s="32"/>
      <c r="F2" s="32"/>
      <c r="G2" s="32"/>
      <c r="H2" s="34"/>
      <c r="I2" s="34"/>
      <c r="J2" s="12"/>
      <c r="K2" s="12"/>
      <c r="L2" s="12"/>
    </row>
    <row r="3" spans="1:12" ht="14.1" customHeight="1" x14ac:dyDescent="0.2">
      <c r="A3" s="56" t="s">
        <v>159</v>
      </c>
      <c r="B3" s="32"/>
      <c r="C3" s="59"/>
      <c r="D3" s="32"/>
      <c r="E3" s="32"/>
      <c r="F3" s="32"/>
      <c r="G3" s="32"/>
      <c r="H3" s="34"/>
      <c r="I3" s="34"/>
      <c r="J3" s="12"/>
      <c r="K3" s="12"/>
      <c r="L3" s="12"/>
    </row>
    <row r="4" spans="1:12" ht="54.75" customHeight="1" x14ac:dyDescent="0.2">
      <c r="A4" s="1" t="s">
        <v>3</v>
      </c>
      <c r="B4" s="1" t="s">
        <v>342</v>
      </c>
      <c r="C4" s="2" t="s">
        <v>341</v>
      </c>
      <c r="D4" s="1" t="s">
        <v>0</v>
      </c>
      <c r="E4" s="1" t="s">
        <v>365</v>
      </c>
      <c r="F4" s="5" t="s">
        <v>1</v>
      </c>
      <c r="G4" s="1" t="s">
        <v>2</v>
      </c>
      <c r="H4" s="2" t="s">
        <v>154</v>
      </c>
      <c r="I4" s="2" t="s">
        <v>340</v>
      </c>
      <c r="J4" s="3" t="s">
        <v>343</v>
      </c>
      <c r="K4" s="3" t="s">
        <v>155</v>
      </c>
      <c r="L4" s="4"/>
    </row>
    <row r="5" spans="1:12" ht="15" customHeight="1" x14ac:dyDescent="0.2">
      <c r="A5" s="7" t="s">
        <v>31</v>
      </c>
      <c r="B5" s="7" t="s">
        <v>199</v>
      </c>
      <c r="C5" s="7">
        <f>4*1250</f>
        <v>5000</v>
      </c>
      <c r="D5" s="8"/>
      <c r="E5" s="87"/>
      <c r="F5" s="13"/>
      <c r="G5" s="14"/>
      <c r="H5" s="9">
        <v>15</v>
      </c>
      <c r="I5" s="58">
        <v>5000</v>
      </c>
      <c r="J5" s="10"/>
      <c r="K5" s="11">
        <f>(J5/I5)*C5*H5</f>
        <v>0</v>
      </c>
      <c r="L5" s="12"/>
    </row>
    <row r="6" spans="1:12" ht="15" customHeight="1" x14ac:dyDescent="0.2">
      <c r="A6" s="7" t="s">
        <v>352</v>
      </c>
      <c r="B6" s="7" t="s">
        <v>354</v>
      </c>
      <c r="C6" s="7">
        <f>4*1.25</f>
        <v>5</v>
      </c>
      <c r="D6" s="8"/>
      <c r="E6" s="88"/>
      <c r="F6" s="13"/>
      <c r="G6" s="14"/>
      <c r="H6" s="9">
        <v>20</v>
      </c>
      <c r="I6" s="58">
        <v>5000</v>
      </c>
      <c r="J6" s="10"/>
      <c r="K6" s="11">
        <f>(J6/I6)*C6*H6</f>
        <v>0</v>
      </c>
      <c r="L6" s="12"/>
    </row>
    <row r="7" spans="1:12" x14ac:dyDescent="0.2">
      <c r="A7" s="16" t="s">
        <v>353</v>
      </c>
      <c r="B7" s="17" t="s">
        <v>147</v>
      </c>
      <c r="C7" s="57">
        <v>1000</v>
      </c>
      <c r="D7" s="8"/>
      <c r="E7" s="88"/>
      <c r="F7" s="13"/>
      <c r="G7" s="14"/>
      <c r="H7" s="9">
        <v>4</v>
      </c>
      <c r="I7" s="58">
        <v>10000</v>
      </c>
      <c r="J7" s="10"/>
      <c r="K7" s="11">
        <f>(J7/I7)*C7*H7</f>
        <v>0</v>
      </c>
      <c r="L7" s="12"/>
    </row>
    <row r="8" spans="1:12" x14ac:dyDescent="0.2">
      <c r="A8" s="16" t="s">
        <v>152</v>
      </c>
      <c r="B8" s="17" t="s">
        <v>112</v>
      </c>
      <c r="C8" s="57">
        <v>1</v>
      </c>
      <c r="D8" s="8"/>
      <c r="E8" s="88"/>
      <c r="F8" s="13"/>
      <c r="G8" s="14"/>
      <c r="H8" s="9">
        <v>84</v>
      </c>
      <c r="I8" s="58">
        <v>1</v>
      </c>
      <c r="J8" s="10"/>
      <c r="K8" s="11">
        <f>(J8/I8)*C8*H8</f>
        <v>0</v>
      </c>
      <c r="L8" s="12"/>
    </row>
    <row r="9" spans="1:12" ht="12" customHeight="1" x14ac:dyDescent="0.2">
      <c r="A9" s="16" t="s">
        <v>153</v>
      </c>
      <c r="B9" s="17" t="s">
        <v>136</v>
      </c>
      <c r="C9" s="57">
        <v>10</v>
      </c>
      <c r="D9" s="8"/>
      <c r="E9" s="89"/>
      <c r="F9" s="13"/>
      <c r="G9" s="14"/>
      <c r="H9" s="9">
        <v>5</v>
      </c>
      <c r="I9" s="58">
        <v>10</v>
      </c>
      <c r="J9" s="10"/>
      <c r="K9" s="11">
        <f>(J9/I9)*C9*H9</f>
        <v>0</v>
      </c>
      <c r="L9" s="12"/>
    </row>
    <row r="10" spans="1:12" s="18" customFormat="1" ht="51" x14ac:dyDescent="0.2">
      <c r="A10" s="1" t="s">
        <v>4</v>
      </c>
      <c r="B10" s="1" t="s">
        <v>342</v>
      </c>
      <c r="C10" s="2" t="s">
        <v>339</v>
      </c>
      <c r="D10" s="1" t="s">
        <v>0</v>
      </c>
      <c r="E10" s="1" t="s">
        <v>365</v>
      </c>
      <c r="F10" s="5" t="s">
        <v>1</v>
      </c>
      <c r="G10" s="1" t="s">
        <v>2</v>
      </c>
      <c r="H10" s="2" t="s">
        <v>154</v>
      </c>
      <c r="I10" s="2" t="s">
        <v>340</v>
      </c>
      <c r="J10" s="3" t="s">
        <v>343</v>
      </c>
      <c r="K10" s="3" t="s">
        <v>155</v>
      </c>
      <c r="L10" s="4"/>
    </row>
    <row r="11" spans="1:12" x14ac:dyDescent="0.2">
      <c r="A11" s="19" t="s">
        <v>182</v>
      </c>
      <c r="B11" s="17" t="s">
        <v>137</v>
      </c>
      <c r="C11" s="57">
        <f>21*175</f>
        <v>3675</v>
      </c>
      <c r="D11" s="8"/>
      <c r="E11" s="87"/>
      <c r="F11" s="13"/>
      <c r="G11" s="14"/>
      <c r="H11" s="20">
        <v>56</v>
      </c>
      <c r="I11" s="58">
        <v>3675</v>
      </c>
      <c r="J11" s="10"/>
      <c r="K11" s="21">
        <f t="shared" ref="K11:K21" si="0">(J11/I11)*C11*H11</f>
        <v>0</v>
      </c>
      <c r="L11" s="22"/>
    </row>
    <row r="12" spans="1:12" x14ac:dyDescent="0.2">
      <c r="A12" s="19" t="s">
        <v>183</v>
      </c>
      <c r="B12" s="17" t="s">
        <v>138</v>
      </c>
      <c r="C12" s="57">
        <f t="shared" ref="C12:C17" si="1">21*175</f>
        <v>3675</v>
      </c>
      <c r="D12" s="8"/>
      <c r="E12" s="88"/>
      <c r="F12" s="13"/>
      <c r="G12" s="14"/>
      <c r="H12" s="20">
        <v>50</v>
      </c>
      <c r="I12" s="58">
        <v>3675</v>
      </c>
      <c r="J12" s="10"/>
      <c r="K12" s="21">
        <f t="shared" si="0"/>
        <v>0</v>
      </c>
      <c r="L12" s="22"/>
    </row>
    <row r="13" spans="1:12" x14ac:dyDescent="0.2">
      <c r="A13" s="19" t="s">
        <v>184</v>
      </c>
      <c r="B13" s="17" t="s">
        <v>139</v>
      </c>
      <c r="C13" s="57">
        <f t="shared" si="1"/>
        <v>3675</v>
      </c>
      <c r="D13" s="8"/>
      <c r="E13" s="88"/>
      <c r="F13" s="13"/>
      <c r="G13" s="14"/>
      <c r="H13" s="20">
        <v>40</v>
      </c>
      <c r="I13" s="58">
        <v>3675</v>
      </c>
      <c r="J13" s="10"/>
      <c r="K13" s="21">
        <f t="shared" si="0"/>
        <v>0</v>
      </c>
      <c r="L13" s="22"/>
    </row>
    <row r="14" spans="1:12" x14ac:dyDescent="0.2">
      <c r="A14" s="19" t="s">
        <v>185</v>
      </c>
      <c r="B14" s="17" t="s">
        <v>140</v>
      </c>
      <c r="C14" s="57">
        <f t="shared" si="1"/>
        <v>3675</v>
      </c>
      <c r="D14" s="8"/>
      <c r="E14" s="88"/>
      <c r="F14" s="13"/>
      <c r="G14" s="14"/>
      <c r="H14" s="20">
        <v>50</v>
      </c>
      <c r="I14" s="58">
        <v>3675</v>
      </c>
      <c r="J14" s="10"/>
      <c r="K14" s="21">
        <f t="shared" si="0"/>
        <v>0</v>
      </c>
      <c r="L14" s="22"/>
    </row>
    <row r="15" spans="1:12" x14ac:dyDescent="0.2">
      <c r="A15" s="19" t="s">
        <v>186</v>
      </c>
      <c r="B15" s="17" t="s">
        <v>141</v>
      </c>
      <c r="C15" s="57">
        <f t="shared" si="1"/>
        <v>3675</v>
      </c>
      <c r="D15" s="8"/>
      <c r="E15" s="88"/>
      <c r="F15" s="13"/>
      <c r="G15" s="14"/>
      <c r="H15" s="20">
        <v>32</v>
      </c>
      <c r="I15" s="58">
        <v>3675</v>
      </c>
      <c r="J15" s="10"/>
      <c r="K15" s="21">
        <f t="shared" si="0"/>
        <v>0</v>
      </c>
      <c r="L15" s="22"/>
    </row>
    <row r="16" spans="1:12" x14ac:dyDescent="0.2">
      <c r="A16" s="19" t="s">
        <v>187</v>
      </c>
      <c r="B16" s="17" t="s">
        <v>142</v>
      </c>
      <c r="C16" s="57">
        <f t="shared" si="1"/>
        <v>3675</v>
      </c>
      <c r="D16" s="8"/>
      <c r="E16" s="88"/>
      <c r="F16" s="13"/>
      <c r="G16" s="14"/>
      <c r="H16" s="20">
        <v>60</v>
      </c>
      <c r="I16" s="58">
        <v>3675</v>
      </c>
      <c r="J16" s="10"/>
      <c r="K16" s="21">
        <f t="shared" si="0"/>
        <v>0</v>
      </c>
      <c r="L16" s="22"/>
    </row>
    <row r="17" spans="1:13" x14ac:dyDescent="0.2">
      <c r="A17" s="19" t="s">
        <v>188</v>
      </c>
      <c r="B17" s="17" t="s">
        <v>143</v>
      </c>
      <c r="C17" s="57">
        <f t="shared" si="1"/>
        <v>3675</v>
      </c>
      <c r="D17" s="8"/>
      <c r="E17" s="88"/>
      <c r="F17" s="13"/>
      <c r="G17" s="14"/>
      <c r="H17" s="20">
        <v>98</v>
      </c>
      <c r="I17" s="58">
        <v>3675</v>
      </c>
      <c r="J17" s="10"/>
      <c r="K17" s="21">
        <f t="shared" si="0"/>
        <v>0</v>
      </c>
      <c r="L17" s="22"/>
    </row>
    <row r="18" spans="1:13" x14ac:dyDescent="0.2">
      <c r="A18" s="19" t="s">
        <v>149</v>
      </c>
      <c r="B18" s="17" t="s">
        <v>144</v>
      </c>
      <c r="C18" s="57">
        <f>80*3</f>
        <v>240</v>
      </c>
      <c r="D18" s="8"/>
      <c r="E18" s="88"/>
      <c r="F18" s="13"/>
      <c r="G18" s="14"/>
      <c r="H18" s="20">
        <v>16</v>
      </c>
      <c r="I18" s="58">
        <v>240</v>
      </c>
      <c r="J18" s="10"/>
      <c r="K18" s="21">
        <f t="shared" si="0"/>
        <v>0</v>
      </c>
      <c r="L18" s="22"/>
    </row>
    <row r="19" spans="1:13" x14ac:dyDescent="0.2">
      <c r="A19" s="19" t="s">
        <v>150</v>
      </c>
      <c r="B19" s="17" t="s">
        <v>145</v>
      </c>
      <c r="C19" s="57">
        <f>81*3</f>
        <v>243</v>
      </c>
      <c r="D19" s="8"/>
      <c r="E19" s="88"/>
      <c r="F19" s="13"/>
      <c r="G19" s="14"/>
      <c r="H19" s="20">
        <v>23</v>
      </c>
      <c r="I19" s="58">
        <v>243</v>
      </c>
      <c r="J19" s="10"/>
      <c r="K19" s="21">
        <f t="shared" si="0"/>
        <v>0</v>
      </c>
      <c r="L19" s="22"/>
    </row>
    <row r="20" spans="1:13" x14ac:dyDescent="0.2">
      <c r="A20" s="19" t="s">
        <v>151</v>
      </c>
      <c r="B20" s="17" t="s">
        <v>146</v>
      </c>
      <c r="C20" s="57">
        <f>82*3</f>
        <v>246</v>
      </c>
      <c r="D20" s="8"/>
      <c r="E20" s="88"/>
      <c r="F20" s="13"/>
      <c r="G20" s="14"/>
      <c r="H20" s="20">
        <v>6</v>
      </c>
      <c r="I20" s="58">
        <v>246</v>
      </c>
      <c r="J20" s="10"/>
      <c r="K20" s="21">
        <f t="shared" si="0"/>
        <v>0</v>
      </c>
      <c r="L20" s="22"/>
    </row>
    <row r="21" spans="1:13" x14ac:dyDescent="0.2">
      <c r="A21" s="19" t="s">
        <v>200</v>
      </c>
      <c r="B21" s="17" t="s">
        <v>148</v>
      </c>
      <c r="C21" s="57">
        <v>50</v>
      </c>
      <c r="D21" s="8"/>
      <c r="E21" s="89"/>
      <c r="F21" s="13"/>
      <c r="G21" s="14"/>
      <c r="H21" s="20">
        <v>242</v>
      </c>
      <c r="I21" s="58">
        <v>50</v>
      </c>
      <c r="J21" s="10"/>
      <c r="K21" s="21">
        <f t="shared" si="0"/>
        <v>0</v>
      </c>
      <c r="L21" s="22"/>
    </row>
    <row r="22" spans="1:13" s="18" customFormat="1" ht="51" x14ac:dyDescent="0.2">
      <c r="A22" s="1" t="s">
        <v>5</v>
      </c>
      <c r="B22" s="1" t="s">
        <v>342</v>
      </c>
      <c r="C22" s="2" t="s">
        <v>339</v>
      </c>
      <c r="D22" s="1" t="s">
        <v>0</v>
      </c>
      <c r="E22" s="1" t="s">
        <v>365</v>
      </c>
      <c r="F22" s="5" t="s">
        <v>1</v>
      </c>
      <c r="G22" s="1" t="s">
        <v>2</v>
      </c>
      <c r="H22" s="2" t="s">
        <v>154</v>
      </c>
      <c r="I22" s="2" t="s">
        <v>340</v>
      </c>
      <c r="J22" s="3" t="s">
        <v>343</v>
      </c>
      <c r="K22" s="3" t="s">
        <v>155</v>
      </c>
      <c r="L22" s="4"/>
    </row>
    <row r="23" spans="1:13" x14ac:dyDescent="0.2">
      <c r="A23" s="19" t="s">
        <v>201</v>
      </c>
      <c r="B23" s="17" t="s">
        <v>134</v>
      </c>
      <c r="C23" s="57">
        <v>150</v>
      </c>
      <c r="D23" s="8"/>
      <c r="E23" s="87"/>
      <c r="F23" s="13"/>
      <c r="G23" s="14"/>
      <c r="H23" s="9">
        <v>48</v>
      </c>
      <c r="I23" s="58">
        <v>150</v>
      </c>
      <c r="J23" s="10"/>
      <c r="K23" s="23">
        <f t="shared" ref="K23:K54" si="2">(J23/I23)*C23*H23</f>
        <v>0</v>
      </c>
      <c r="L23" s="22"/>
      <c r="M23" s="6" t="e">
        <f>IF(#REF!="","",1)</f>
        <v>#REF!</v>
      </c>
    </row>
    <row r="24" spans="1:13" x14ac:dyDescent="0.2">
      <c r="A24" s="19" t="s">
        <v>202</v>
      </c>
      <c r="B24" s="17" t="s">
        <v>148</v>
      </c>
      <c r="C24" s="57">
        <v>50</v>
      </c>
      <c r="D24" s="8"/>
      <c r="E24" s="88"/>
      <c r="F24" s="13"/>
      <c r="G24" s="14"/>
      <c r="H24" s="20">
        <v>5</v>
      </c>
      <c r="I24" s="58">
        <v>50</v>
      </c>
      <c r="J24" s="10"/>
      <c r="K24" s="23">
        <f t="shared" si="2"/>
        <v>0</v>
      </c>
      <c r="L24" s="22"/>
    </row>
    <row r="25" spans="1:13" x14ac:dyDescent="0.2">
      <c r="A25" s="19" t="s">
        <v>208</v>
      </c>
      <c r="B25" s="17" t="s">
        <v>134</v>
      </c>
      <c r="C25" s="57">
        <v>150</v>
      </c>
      <c r="D25" s="8"/>
      <c r="E25" s="88"/>
      <c r="F25" s="13"/>
      <c r="G25" s="14"/>
      <c r="H25" s="20">
        <v>15</v>
      </c>
      <c r="I25" s="58">
        <v>150</v>
      </c>
      <c r="J25" s="10"/>
      <c r="K25" s="23">
        <f t="shared" si="2"/>
        <v>0</v>
      </c>
      <c r="L25" s="22"/>
    </row>
    <row r="26" spans="1:13" x14ac:dyDescent="0.2">
      <c r="A26" s="19" t="s">
        <v>203</v>
      </c>
      <c r="B26" s="17" t="s">
        <v>206</v>
      </c>
      <c r="C26" s="57">
        <f>30*100</f>
        <v>3000</v>
      </c>
      <c r="D26" s="8"/>
      <c r="E26" s="88"/>
      <c r="F26" s="13"/>
      <c r="G26" s="14"/>
      <c r="H26" s="9">
        <v>12</v>
      </c>
      <c r="I26" s="58">
        <v>3000</v>
      </c>
      <c r="J26" s="10"/>
      <c r="K26" s="23">
        <f t="shared" si="2"/>
        <v>0</v>
      </c>
      <c r="L26" s="22"/>
      <c r="M26" s="6" t="e">
        <f>IF(#REF!="","",1)</f>
        <v>#REF!</v>
      </c>
    </row>
    <row r="27" spans="1:13" x14ac:dyDescent="0.2">
      <c r="A27" s="19" t="s">
        <v>204</v>
      </c>
      <c r="B27" s="17" t="s">
        <v>206</v>
      </c>
      <c r="C27" s="57">
        <f>30*100</f>
        <v>3000</v>
      </c>
      <c r="D27" s="8"/>
      <c r="E27" s="88"/>
      <c r="F27" s="13"/>
      <c r="G27" s="14"/>
      <c r="H27" s="9">
        <v>4</v>
      </c>
      <c r="I27" s="58">
        <v>3000</v>
      </c>
      <c r="J27" s="10"/>
      <c r="K27" s="23">
        <f t="shared" si="2"/>
        <v>0</v>
      </c>
      <c r="L27" s="22"/>
      <c r="M27" s="6" t="e">
        <f>IF(#REF!="","",1)</f>
        <v>#REF!</v>
      </c>
    </row>
    <row r="28" spans="1:13" x14ac:dyDescent="0.2">
      <c r="A28" s="19" t="s">
        <v>205</v>
      </c>
      <c r="B28" s="17" t="s">
        <v>207</v>
      </c>
      <c r="C28" s="57">
        <v>800</v>
      </c>
      <c r="D28" s="8"/>
      <c r="E28" s="88"/>
      <c r="F28" s="13"/>
      <c r="G28" s="14"/>
      <c r="H28" s="20">
        <v>100</v>
      </c>
      <c r="I28" s="58">
        <v>8000</v>
      </c>
      <c r="J28" s="10"/>
      <c r="K28" s="23">
        <f t="shared" si="2"/>
        <v>0</v>
      </c>
      <c r="L28" s="22"/>
    </row>
    <row r="29" spans="1:13" x14ac:dyDescent="0.2">
      <c r="A29" s="19" t="s">
        <v>133</v>
      </c>
      <c r="B29" s="17" t="s">
        <v>135</v>
      </c>
      <c r="C29" s="57">
        <v>1000</v>
      </c>
      <c r="D29" s="8"/>
      <c r="E29" s="88"/>
      <c r="F29" s="13"/>
      <c r="G29" s="14"/>
      <c r="H29" s="9">
        <v>10</v>
      </c>
      <c r="I29" s="58">
        <v>1000</v>
      </c>
      <c r="J29" s="10"/>
      <c r="K29" s="23">
        <f t="shared" si="2"/>
        <v>0</v>
      </c>
      <c r="L29" s="22"/>
      <c r="M29" s="6" t="e">
        <f>IF(#REF!="","",1)</f>
        <v>#REF!</v>
      </c>
    </row>
    <row r="30" spans="1:13" x14ac:dyDescent="0.2">
      <c r="A30" s="19" t="s">
        <v>132</v>
      </c>
      <c r="B30" s="17" t="s">
        <v>135</v>
      </c>
      <c r="C30" s="57">
        <v>1000</v>
      </c>
      <c r="D30" s="8"/>
      <c r="E30" s="88"/>
      <c r="F30" s="13"/>
      <c r="G30" s="14"/>
      <c r="H30" s="9">
        <v>4</v>
      </c>
      <c r="I30" s="58">
        <v>1000</v>
      </c>
      <c r="J30" s="10"/>
      <c r="K30" s="23">
        <f t="shared" si="2"/>
        <v>0</v>
      </c>
      <c r="L30" s="22"/>
      <c r="M30" s="6" t="e">
        <f>IF(#REF!="","",1)</f>
        <v>#REF!</v>
      </c>
    </row>
    <row r="31" spans="1:13" s="24" customFormat="1" ht="15" x14ac:dyDescent="0.25">
      <c r="A31" s="7" t="s">
        <v>209</v>
      </c>
      <c r="B31" s="19" t="s">
        <v>210</v>
      </c>
      <c r="C31" s="7">
        <f>28*65</f>
        <v>1820</v>
      </c>
      <c r="D31" s="8"/>
      <c r="E31" s="88"/>
      <c r="F31" s="13"/>
      <c r="G31" s="13"/>
      <c r="H31" s="9">
        <v>3</v>
      </c>
      <c r="I31" s="58">
        <v>1820</v>
      </c>
      <c r="J31" s="10"/>
      <c r="K31" s="23">
        <f t="shared" si="2"/>
        <v>0</v>
      </c>
      <c r="L31" s="22"/>
    </row>
    <row r="32" spans="1:13" x14ac:dyDescent="0.2">
      <c r="A32" s="7" t="s">
        <v>211</v>
      </c>
      <c r="B32" s="17" t="s">
        <v>212</v>
      </c>
      <c r="C32" s="57">
        <f>22*50</f>
        <v>1100</v>
      </c>
      <c r="D32" s="8"/>
      <c r="E32" s="89"/>
      <c r="F32" s="13"/>
      <c r="G32" s="13"/>
      <c r="H32" s="9">
        <v>11</v>
      </c>
      <c r="I32" s="58">
        <v>1100</v>
      </c>
      <c r="J32" s="10"/>
      <c r="K32" s="23">
        <f t="shared" si="2"/>
        <v>0</v>
      </c>
      <c r="L32" s="22"/>
    </row>
    <row r="33" spans="1:18" x14ac:dyDescent="0.2">
      <c r="A33" s="7" t="s">
        <v>87</v>
      </c>
      <c r="B33" s="19" t="s">
        <v>88</v>
      </c>
      <c r="C33" s="7">
        <v>5</v>
      </c>
      <c r="D33" s="7" t="s">
        <v>6</v>
      </c>
      <c r="E33" s="8"/>
      <c r="F33" s="13"/>
      <c r="G33" s="13"/>
      <c r="H33" s="9">
        <v>5</v>
      </c>
      <c r="I33" s="58">
        <v>5</v>
      </c>
      <c r="J33" s="10"/>
      <c r="K33" s="23">
        <f t="shared" si="2"/>
        <v>0</v>
      </c>
      <c r="L33" s="22"/>
    </row>
    <row r="34" spans="1:18" x14ac:dyDescent="0.2">
      <c r="A34" s="7" t="s">
        <v>213</v>
      </c>
      <c r="B34" s="19" t="s">
        <v>89</v>
      </c>
      <c r="C34" s="7">
        <v>250</v>
      </c>
      <c r="D34" s="8"/>
      <c r="E34" s="87"/>
      <c r="F34" s="13"/>
      <c r="G34" s="13"/>
      <c r="H34" s="9">
        <v>3</v>
      </c>
      <c r="I34" s="58">
        <v>250</v>
      </c>
      <c r="J34" s="10"/>
      <c r="K34" s="23">
        <f t="shared" si="2"/>
        <v>0</v>
      </c>
      <c r="L34" s="22"/>
    </row>
    <row r="35" spans="1:18" x14ac:dyDescent="0.2">
      <c r="A35" s="7" t="s">
        <v>7</v>
      </c>
      <c r="B35" s="19" t="s">
        <v>134</v>
      </c>
      <c r="C35" s="7">
        <v>150</v>
      </c>
      <c r="D35" s="8"/>
      <c r="E35" s="89"/>
      <c r="F35" s="13"/>
      <c r="G35" s="13"/>
      <c r="H35" s="9">
        <v>12</v>
      </c>
      <c r="I35" s="58">
        <v>150</v>
      </c>
      <c r="J35" s="10"/>
      <c r="K35" s="23">
        <f t="shared" si="2"/>
        <v>0</v>
      </c>
      <c r="L35" s="22"/>
    </row>
    <row r="36" spans="1:18" x14ac:dyDescent="0.2">
      <c r="A36" s="7" t="s">
        <v>214</v>
      </c>
      <c r="B36" s="19" t="s">
        <v>215</v>
      </c>
      <c r="C36" s="7">
        <v>100</v>
      </c>
      <c r="D36" s="7" t="s">
        <v>8</v>
      </c>
      <c r="E36" s="8"/>
      <c r="F36" s="13"/>
      <c r="G36" s="13"/>
      <c r="H36" s="9">
        <v>2</v>
      </c>
      <c r="I36" s="58">
        <v>100</v>
      </c>
      <c r="J36" s="10"/>
      <c r="K36" s="23">
        <f t="shared" si="2"/>
        <v>0</v>
      </c>
      <c r="L36" s="22"/>
    </row>
    <row r="37" spans="1:18" x14ac:dyDescent="0.2">
      <c r="A37" s="7" t="s">
        <v>216</v>
      </c>
      <c r="B37" s="7" t="s">
        <v>217</v>
      </c>
      <c r="C37" s="7">
        <v>700</v>
      </c>
      <c r="D37" s="7" t="s">
        <v>66</v>
      </c>
      <c r="E37" s="8"/>
      <c r="F37" s="13"/>
      <c r="G37" s="13"/>
      <c r="H37" s="9">
        <v>7</v>
      </c>
      <c r="I37" s="58">
        <v>700</v>
      </c>
      <c r="J37" s="10"/>
      <c r="K37" s="23">
        <f t="shared" si="2"/>
        <v>0</v>
      </c>
      <c r="L37" s="22"/>
    </row>
    <row r="38" spans="1:18" x14ac:dyDescent="0.2">
      <c r="A38" s="7" t="s">
        <v>219</v>
      </c>
      <c r="B38" s="19" t="s">
        <v>218</v>
      </c>
      <c r="C38" s="7">
        <v>24</v>
      </c>
      <c r="D38" s="7" t="s">
        <v>9</v>
      </c>
      <c r="E38" s="8"/>
      <c r="F38" s="13"/>
      <c r="G38" s="13"/>
      <c r="H38" s="9">
        <v>2</v>
      </c>
      <c r="I38" s="58">
        <v>24</v>
      </c>
      <c r="J38" s="10"/>
      <c r="K38" s="23">
        <f t="shared" si="2"/>
        <v>0</v>
      </c>
      <c r="L38" s="22"/>
    </row>
    <row r="39" spans="1:18" x14ac:dyDescent="0.2">
      <c r="A39" s="7" t="s">
        <v>220</v>
      </c>
      <c r="B39" s="19" t="s">
        <v>221</v>
      </c>
      <c r="C39" s="7">
        <v>135</v>
      </c>
      <c r="D39" s="8"/>
      <c r="E39" s="87"/>
      <c r="F39" s="13"/>
      <c r="G39" s="13"/>
      <c r="H39" s="9">
        <v>500</v>
      </c>
      <c r="I39" s="58">
        <v>135</v>
      </c>
      <c r="J39" s="10"/>
      <c r="K39" s="23">
        <f t="shared" si="2"/>
        <v>0</v>
      </c>
      <c r="L39" s="22"/>
    </row>
    <row r="40" spans="1:18" x14ac:dyDescent="0.2">
      <c r="A40" s="7" t="s">
        <v>10</v>
      </c>
      <c r="B40" s="19" t="s">
        <v>90</v>
      </c>
      <c r="C40" s="7">
        <v>1</v>
      </c>
      <c r="D40" s="8"/>
      <c r="E40" s="88"/>
      <c r="F40" s="13"/>
      <c r="G40" s="13"/>
      <c r="H40" s="9">
        <v>3</v>
      </c>
      <c r="I40" s="58">
        <v>1</v>
      </c>
      <c r="J40" s="10"/>
      <c r="K40" s="23">
        <f t="shared" si="2"/>
        <v>0</v>
      </c>
      <c r="L40" s="22"/>
    </row>
    <row r="41" spans="1:18" x14ac:dyDescent="0.2">
      <c r="A41" s="7" t="s">
        <v>11</v>
      </c>
      <c r="B41" s="19" t="s">
        <v>90</v>
      </c>
      <c r="C41" s="7">
        <v>1</v>
      </c>
      <c r="D41" s="8"/>
      <c r="E41" s="88"/>
      <c r="F41" s="13"/>
      <c r="G41" s="13"/>
      <c r="H41" s="9">
        <v>6</v>
      </c>
      <c r="I41" s="58">
        <v>1</v>
      </c>
      <c r="J41" s="10"/>
      <c r="K41" s="23">
        <f t="shared" si="2"/>
        <v>0</v>
      </c>
      <c r="L41" s="22"/>
    </row>
    <row r="42" spans="1:18" x14ac:dyDescent="0.2">
      <c r="A42" s="7" t="s">
        <v>12</v>
      </c>
      <c r="B42" s="19" t="s">
        <v>222</v>
      </c>
      <c r="C42" s="7">
        <f>22*45</f>
        <v>990</v>
      </c>
      <c r="D42" s="8"/>
      <c r="E42" s="88"/>
      <c r="F42" s="13"/>
      <c r="G42" s="13"/>
      <c r="H42" s="9">
        <v>11</v>
      </c>
      <c r="I42" s="58">
        <v>990</v>
      </c>
      <c r="J42" s="10"/>
      <c r="K42" s="23">
        <f t="shared" si="2"/>
        <v>0</v>
      </c>
      <c r="L42" s="22"/>
    </row>
    <row r="43" spans="1:18" x14ac:dyDescent="0.2">
      <c r="A43" s="7" t="s">
        <v>224</v>
      </c>
      <c r="B43" s="19" t="s">
        <v>223</v>
      </c>
      <c r="C43" s="7">
        <v>180</v>
      </c>
      <c r="D43" s="8"/>
      <c r="E43" s="88"/>
      <c r="F43" s="13"/>
      <c r="G43" s="13"/>
      <c r="H43" s="9">
        <v>6</v>
      </c>
      <c r="I43" s="58">
        <v>180</v>
      </c>
      <c r="J43" s="10"/>
      <c r="K43" s="23">
        <f t="shared" si="2"/>
        <v>0</v>
      </c>
      <c r="L43" s="22"/>
    </row>
    <row r="44" spans="1:18" x14ac:dyDescent="0.2">
      <c r="A44" s="7" t="s">
        <v>178</v>
      </c>
      <c r="B44" s="19" t="s">
        <v>225</v>
      </c>
      <c r="C44" s="7">
        <v>200</v>
      </c>
      <c r="D44" s="8"/>
      <c r="E44" s="88"/>
      <c r="F44" s="13"/>
      <c r="G44" s="13"/>
      <c r="H44" s="9">
        <v>3</v>
      </c>
      <c r="I44" s="58">
        <v>200</v>
      </c>
      <c r="J44" s="10"/>
      <c r="K44" s="23">
        <f t="shared" si="2"/>
        <v>0</v>
      </c>
      <c r="L44" s="22"/>
      <c r="R44" s="25"/>
    </row>
    <row r="45" spans="1:18" x14ac:dyDescent="0.2">
      <c r="A45" s="7" t="s">
        <v>13</v>
      </c>
      <c r="B45" s="19" t="s">
        <v>226</v>
      </c>
      <c r="C45" s="7">
        <v>200</v>
      </c>
      <c r="D45" s="8"/>
      <c r="E45" s="88"/>
      <c r="F45" s="13"/>
      <c r="G45" s="13"/>
      <c r="H45" s="9">
        <v>1</v>
      </c>
      <c r="I45" s="58">
        <v>200</v>
      </c>
      <c r="J45" s="10"/>
      <c r="K45" s="23">
        <f t="shared" si="2"/>
        <v>0</v>
      </c>
      <c r="L45" s="22"/>
    </row>
    <row r="46" spans="1:18" x14ac:dyDescent="0.2">
      <c r="A46" s="7" t="s">
        <v>91</v>
      </c>
      <c r="B46" s="19" t="s">
        <v>227</v>
      </c>
      <c r="C46" s="7">
        <v>200</v>
      </c>
      <c r="D46" s="8"/>
      <c r="E46" s="88"/>
      <c r="F46" s="13"/>
      <c r="G46" s="13"/>
      <c r="H46" s="9">
        <v>1</v>
      </c>
      <c r="I46" s="58">
        <v>200</v>
      </c>
      <c r="J46" s="10"/>
      <c r="K46" s="23">
        <f t="shared" si="2"/>
        <v>0</v>
      </c>
      <c r="L46" s="22"/>
    </row>
    <row r="47" spans="1:18" x14ac:dyDescent="0.2">
      <c r="A47" s="7" t="s">
        <v>14</v>
      </c>
      <c r="B47" s="19" t="s">
        <v>228</v>
      </c>
      <c r="C47" s="7">
        <v>1.2</v>
      </c>
      <c r="D47" s="8"/>
      <c r="E47" s="88"/>
      <c r="F47" s="13"/>
      <c r="G47" s="13"/>
      <c r="H47" s="9">
        <v>2</v>
      </c>
      <c r="I47" s="58">
        <v>1.2</v>
      </c>
      <c r="J47" s="10"/>
      <c r="K47" s="23">
        <f t="shared" si="2"/>
        <v>0</v>
      </c>
      <c r="L47" s="22"/>
    </row>
    <row r="48" spans="1:18" x14ac:dyDescent="0.2">
      <c r="A48" s="7" t="s">
        <v>15</v>
      </c>
      <c r="B48" s="19" t="s">
        <v>229</v>
      </c>
      <c r="C48" s="7">
        <v>2.5</v>
      </c>
      <c r="D48" s="8"/>
      <c r="E48" s="88"/>
      <c r="F48" s="13"/>
      <c r="G48" s="13"/>
      <c r="H48" s="9">
        <v>2</v>
      </c>
      <c r="I48" s="58">
        <v>2.5</v>
      </c>
      <c r="J48" s="10"/>
      <c r="K48" s="23">
        <f t="shared" si="2"/>
        <v>0</v>
      </c>
      <c r="L48" s="22"/>
    </row>
    <row r="49" spans="1:12" x14ac:dyDescent="0.2">
      <c r="A49" s="7" t="s">
        <v>16</v>
      </c>
      <c r="B49" s="19" t="s">
        <v>90</v>
      </c>
      <c r="C49" s="7">
        <v>1</v>
      </c>
      <c r="D49" s="8"/>
      <c r="E49" s="88"/>
      <c r="F49" s="13"/>
      <c r="G49" s="13"/>
      <c r="H49" s="9">
        <v>1</v>
      </c>
      <c r="I49" s="58">
        <v>1</v>
      </c>
      <c r="J49" s="10"/>
      <c r="K49" s="23">
        <f t="shared" si="2"/>
        <v>0</v>
      </c>
      <c r="L49" s="22"/>
    </row>
    <row r="50" spans="1:12" x14ac:dyDescent="0.2">
      <c r="A50" s="7" t="s">
        <v>17</v>
      </c>
      <c r="B50" s="19" t="s">
        <v>90</v>
      </c>
      <c r="C50" s="7">
        <v>1</v>
      </c>
      <c r="D50" s="8"/>
      <c r="E50" s="88"/>
      <c r="F50" s="13"/>
      <c r="G50" s="13"/>
      <c r="H50" s="9">
        <v>1</v>
      </c>
      <c r="I50" s="58">
        <v>1</v>
      </c>
      <c r="J50" s="10"/>
      <c r="K50" s="23">
        <f t="shared" si="2"/>
        <v>0</v>
      </c>
      <c r="L50" s="22"/>
    </row>
    <row r="51" spans="1:12" x14ac:dyDescent="0.2">
      <c r="A51" s="7" t="s">
        <v>120</v>
      </c>
      <c r="B51" s="7" t="s">
        <v>273</v>
      </c>
      <c r="C51" s="7">
        <v>1</v>
      </c>
      <c r="D51" s="8"/>
      <c r="E51" s="88"/>
      <c r="F51" s="13"/>
      <c r="G51" s="13"/>
      <c r="H51" s="9">
        <v>3</v>
      </c>
      <c r="I51" s="58">
        <v>1</v>
      </c>
      <c r="J51" s="10"/>
      <c r="K51" s="23">
        <f t="shared" si="2"/>
        <v>0</v>
      </c>
      <c r="L51" s="12"/>
    </row>
    <row r="52" spans="1:12" x14ac:dyDescent="0.2">
      <c r="A52" s="7" t="s">
        <v>355</v>
      </c>
      <c r="B52" s="7" t="s">
        <v>366</v>
      </c>
      <c r="C52" s="7">
        <f>72*15</f>
        <v>1080</v>
      </c>
      <c r="D52" s="8"/>
      <c r="E52" s="88"/>
      <c r="F52" s="13"/>
      <c r="G52" s="13"/>
      <c r="H52" s="9">
        <v>3</v>
      </c>
      <c r="I52" s="58">
        <v>1080</v>
      </c>
      <c r="J52" s="10"/>
      <c r="K52" s="23">
        <f t="shared" si="2"/>
        <v>0</v>
      </c>
      <c r="L52" s="12"/>
    </row>
    <row r="53" spans="1:12" x14ac:dyDescent="0.2">
      <c r="A53" s="7" t="s">
        <v>356</v>
      </c>
      <c r="B53" s="7" t="s">
        <v>90</v>
      </c>
      <c r="C53" s="7">
        <v>1</v>
      </c>
      <c r="D53" s="8"/>
      <c r="E53" s="88"/>
      <c r="F53" s="13"/>
      <c r="G53" s="13"/>
      <c r="H53" s="9">
        <v>12</v>
      </c>
      <c r="I53" s="58">
        <v>1</v>
      </c>
      <c r="J53" s="10"/>
      <c r="K53" s="23">
        <f t="shared" si="2"/>
        <v>0</v>
      </c>
      <c r="L53" s="12"/>
    </row>
    <row r="54" spans="1:12" x14ac:dyDescent="0.2">
      <c r="A54" s="7" t="s">
        <v>357</v>
      </c>
      <c r="B54" s="7" t="s">
        <v>90</v>
      </c>
      <c r="C54" s="7">
        <v>1</v>
      </c>
      <c r="D54" s="8"/>
      <c r="E54" s="89"/>
      <c r="F54" s="13"/>
      <c r="G54" s="13"/>
      <c r="H54" s="9">
        <v>6</v>
      </c>
      <c r="I54" s="58">
        <v>1</v>
      </c>
      <c r="J54" s="10"/>
      <c r="K54" s="23">
        <f t="shared" si="2"/>
        <v>0</v>
      </c>
      <c r="L54" s="12"/>
    </row>
    <row r="55" spans="1:12" s="18" customFormat="1" ht="54.75" customHeight="1" x14ac:dyDescent="0.2">
      <c r="A55" s="1" t="s">
        <v>179</v>
      </c>
      <c r="B55" s="1" t="s">
        <v>342</v>
      </c>
      <c r="C55" s="2" t="s">
        <v>339</v>
      </c>
      <c r="D55" s="1" t="s">
        <v>0</v>
      </c>
      <c r="E55" s="1" t="s">
        <v>365</v>
      </c>
      <c r="F55" s="5" t="s">
        <v>1</v>
      </c>
      <c r="G55" s="1" t="s">
        <v>2</v>
      </c>
      <c r="H55" s="2" t="s">
        <v>154</v>
      </c>
      <c r="I55" s="2" t="s">
        <v>340</v>
      </c>
      <c r="J55" s="3" t="s">
        <v>343</v>
      </c>
      <c r="K55" s="3" t="s">
        <v>155</v>
      </c>
      <c r="L55" s="4"/>
    </row>
    <row r="56" spans="1:12" x14ac:dyDescent="0.2">
      <c r="A56" s="26" t="s">
        <v>180</v>
      </c>
      <c r="B56" s="26"/>
      <c r="C56" s="26"/>
      <c r="D56" s="26"/>
      <c r="E56" s="26"/>
      <c r="F56" s="26"/>
      <c r="G56" s="26"/>
      <c r="H56" s="26"/>
      <c r="I56" s="64"/>
      <c r="J56" s="27"/>
      <c r="K56" s="27"/>
      <c r="L56" s="28"/>
    </row>
    <row r="57" spans="1:12" x14ac:dyDescent="0.2">
      <c r="A57" s="7" t="s">
        <v>86</v>
      </c>
      <c r="B57" s="19" t="s">
        <v>231</v>
      </c>
      <c r="C57" s="7">
        <v>8.5</v>
      </c>
      <c r="D57" s="8"/>
      <c r="E57" s="87"/>
      <c r="F57" s="13"/>
      <c r="G57" s="13"/>
      <c r="H57" s="9">
        <v>2</v>
      </c>
      <c r="I57" s="58">
        <v>8.5</v>
      </c>
      <c r="J57" s="10"/>
      <c r="K57" s="11">
        <f t="shared" ref="K57:K64" si="3">(J57/I57)*C57*H57</f>
        <v>0</v>
      </c>
      <c r="L57" s="12"/>
    </row>
    <row r="58" spans="1:12" x14ac:dyDescent="0.2">
      <c r="A58" s="7" t="s">
        <v>35</v>
      </c>
      <c r="B58" s="19" t="s">
        <v>189</v>
      </c>
      <c r="C58" s="7">
        <v>1</v>
      </c>
      <c r="D58" s="8"/>
      <c r="E58" s="88"/>
      <c r="F58" s="13"/>
      <c r="G58" s="13"/>
      <c r="H58" s="9">
        <v>10</v>
      </c>
      <c r="I58" s="58">
        <v>1</v>
      </c>
      <c r="J58" s="10"/>
      <c r="K58" s="11">
        <f t="shared" si="3"/>
        <v>0</v>
      </c>
      <c r="L58" s="12"/>
    </row>
    <row r="59" spans="1:12" x14ac:dyDescent="0.2">
      <c r="A59" s="7" t="s">
        <v>36</v>
      </c>
      <c r="B59" s="19" t="s">
        <v>189</v>
      </c>
      <c r="C59" s="7">
        <v>1</v>
      </c>
      <c r="D59" s="8"/>
      <c r="E59" s="88"/>
      <c r="F59" s="13"/>
      <c r="G59" s="13"/>
      <c r="H59" s="9">
        <v>2</v>
      </c>
      <c r="I59" s="58">
        <v>1</v>
      </c>
      <c r="J59" s="10"/>
      <c r="K59" s="11">
        <f t="shared" si="3"/>
        <v>0</v>
      </c>
      <c r="L59" s="12"/>
    </row>
    <row r="60" spans="1:12" x14ac:dyDescent="0.2">
      <c r="A60" s="7" t="s">
        <v>95</v>
      </c>
      <c r="B60" s="19" t="s">
        <v>189</v>
      </c>
      <c r="C60" s="7">
        <v>1</v>
      </c>
      <c r="D60" s="8"/>
      <c r="E60" s="88"/>
      <c r="F60" s="13"/>
      <c r="G60" s="13"/>
      <c r="H60" s="9">
        <v>2</v>
      </c>
      <c r="I60" s="58">
        <v>1</v>
      </c>
      <c r="J60" s="10"/>
      <c r="K60" s="11">
        <f t="shared" si="3"/>
        <v>0</v>
      </c>
      <c r="L60" s="12"/>
    </row>
    <row r="61" spans="1:12" x14ac:dyDescent="0.2">
      <c r="A61" s="7" t="s">
        <v>37</v>
      </c>
      <c r="B61" s="19" t="s">
        <v>233</v>
      </c>
      <c r="C61" s="7">
        <v>12</v>
      </c>
      <c r="D61" s="8"/>
      <c r="E61" s="88"/>
      <c r="F61" s="13"/>
      <c r="G61" s="13"/>
      <c r="H61" s="9">
        <v>1</v>
      </c>
      <c r="I61" s="58">
        <v>12</v>
      </c>
      <c r="J61" s="10"/>
      <c r="K61" s="11">
        <f t="shared" si="3"/>
        <v>0</v>
      </c>
      <c r="L61" s="12"/>
    </row>
    <row r="62" spans="1:12" x14ac:dyDescent="0.2">
      <c r="A62" s="7" t="s">
        <v>181</v>
      </c>
      <c r="B62" s="19" t="s">
        <v>230</v>
      </c>
      <c r="C62" s="7">
        <v>10</v>
      </c>
      <c r="D62" s="8"/>
      <c r="E62" s="88"/>
      <c r="F62" s="13"/>
      <c r="G62" s="13"/>
      <c r="H62" s="20">
        <v>2</v>
      </c>
      <c r="I62" s="58">
        <v>10</v>
      </c>
      <c r="J62" s="10"/>
      <c r="K62" s="11">
        <f t="shared" si="3"/>
        <v>0</v>
      </c>
      <c r="L62" s="28"/>
    </row>
    <row r="63" spans="1:12" x14ac:dyDescent="0.2">
      <c r="A63" s="7" t="s">
        <v>232</v>
      </c>
      <c r="B63" s="19" t="s">
        <v>233</v>
      </c>
      <c r="C63" s="7">
        <v>12</v>
      </c>
      <c r="D63" s="8"/>
      <c r="E63" s="88"/>
      <c r="F63" s="13"/>
      <c r="G63" s="13"/>
      <c r="H63" s="20">
        <v>1</v>
      </c>
      <c r="I63" s="58">
        <v>12</v>
      </c>
      <c r="J63" s="10"/>
      <c r="K63" s="11">
        <f t="shared" si="3"/>
        <v>0</v>
      </c>
      <c r="L63" s="28"/>
    </row>
    <row r="64" spans="1:12" x14ac:dyDescent="0.2">
      <c r="A64" s="7" t="s">
        <v>96</v>
      </c>
      <c r="B64" s="19" t="s">
        <v>196</v>
      </c>
      <c r="C64" s="7">
        <v>2</v>
      </c>
      <c r="D64" s="8"/>
      <c r="E64" s="89"/>
      <c r="F64" s="13"/>
      <c r="G64" s="13"/>
      <c r="H64" s="9">
        <v>12</v>
      </c>
      <c r="I64" s="58">
        <v>2</v>
      </c>
      <c r="J64" s="10"/>
      <c r="K64" s="11">
        <f t="shared" si="3"/>
        <v>0</v>
      </c>
      <c r="L64" s="12"/>
    </row>
    <row r="65" spans="1:12" x14ac:dyDescent="0.2">
      <c r="A65" s="26" t="s">
        <v>83</v>
      </c>
      <c r="B65" s="26"/>
      <c r="C65" s="26"/>
      <c r="D65" s="26"/>
      <c r="E65" s="26"/>
      <c r="F65" s="26"/>
      <c r="G65" s="26"/>
      <c r="H65" s="29"/>
      <c r="I65" s="65"/>
      <c r="J65" s="30"/>
      <c r="K65" s="30"/>
      <c r="L65" s="12"/>
    </row>
    <row r="66" spans="1:12" x14ac:dyDescent="0.2">
      <c r="A66" s="7" t="s">
        <v>97</v>
      </c>
      <c r="B66" s="7" t="s">
        <v>189</v>
      </c>
      <c r="C66" s="7">
        <v>1</v>
      </c>
      <c r="D66" s="8"/>
      <c r="E66" s="87"/>
      <c r="F66" s="13"/>
      <c r="G66" s="13"/>
      <c r="H66" s="9">
        <v>4</v>
      </c>
      <c r="I66" s="58">
        <v>1</v>
      </c>
      <c r="J66" s="10"/>
      <c r="K66" s="11">
        <f t="shared" ref="K66:K77" si="4">(J66/I66)*C66*H66</f>
        <v>0</v>
      </c>
      <c r="L66" s="12"/>
    </row>
    <row r="67" spans="1:12" x14ac:dyDescent="0.2">
      <c r="A67" s="7" t="s">
        <v>234</v>
      </c>
      <c r="B67" s="19" t="s">
        <v>189</v>
      </c>
      <c r="C67" s="7">
        <v>1</v>
      </c>
      <c r="D67" s="8"/>
      <c r="E67" s="88"/>
      <c r="F67" s="13"/>
      <c r="G67" s="13"/>
      <c r="H67" s="9">
        <v>1</v>
      </c>
      <c r="I67" s="58">
        <v>1</v>
      </c>
      <c r="J67" s="10"/>
      <c r="K67" s="11">
        <f t="shared" si="4"/>
        <v>0</v>
      </c>
      <c r="L67" s="12"/>
    </row>
    <row r="68" spans="1:12" x14ac:dyDescent="0.2">
      <c r="A68" s="7" t="s">
        <v>98</v>
      </c>
      <c r="B68" s="7" t="s">
        <v>235</v>
      </c>
      <c r="C68" s="7">
        <v>75</v>
      </c>
      <c r="D68" s="8"/>
      <c r="E68" s="88"/>
      <c r="F68" s="13"/>
      <c r="G68" s="13"/>
      <c r="H68" s="9">
        <v>2</v>
      </c>
      <c r="I68" s="58">
        <v>75</v>
      </c>
      <c r="J68" s="10"/>
      <c r="K68" s="11">
        <f t="shared" si="4"/>
        <v>0</v>
      </c>
      <c r="L68" s="12"/>
    </row>
    <row r="69" spans="1:12" x14ac:dyDescent="0.2">
      <c r="A69" s="7" t="s">
        <v>99</v>
      </c>
      <c r="B69" s="7" t="s">
        <v>189</v>
      </c>
      <c r="C69" s="7">
        <v>1</v>
      </c>
      <c r="D69" s="8"/>
      <c r="E69" s="89"/>
      <c r="F69" s="13"/>
      <c r="G69" s="13"/>
      <c r="H69" s="9">
        <v>5</v>
      </c>
      <c r="I69" s="58">
        <v>1</v>
      </c>
      <c r="J69" s="10"/>
      <c r="K69" s="11">
        <f t="shared" si="4"/>
        <v>0</v>
      </c>
      <c r="L69" s="12"/>
    </row>
    <row r="70" spans="1:12" x14ac:dyDescent="0.2">
      <c r="A70" s="7" t="s">
        <v>38</v>
      </c>
      <c r="B70" s="7" t="s">
        <v>236</v>
      </c>
      <c r="C70" s="7">
        <v>250</v>
      </c>
      <c r="D70" s="7" t="s">
        <v>39</v>
      </c>
      <c r="E70" s="8"/>
      <c r="F70" s="13"/>
      <c r="G70" s="13"/>
      <c r="H70" s="9">
        <v>5</v>
      </c>
      <c r="I70" s="58">
        <v>250</v>
      </c>
      <c r="J70" s="10"/>
      <c r="K70" s="11">
        <f t="shared" si="4"/>
        <v>0</v>
      </c>
      <c r="L70" s="12"/>
    </row>
    <row r="71" spans="1:12" x14ac:dyDescent="0.2">
      <c r="A71" s="7" t="s">
        <v>237</v>
      </c>
      <c r="B71" s="7" t="s">
        <v>238</v>
      </c>
      <c r="C71" s="7">
        <v>250</v>
      </c>
      <c r="D71" s="8"/>
      <c r="E71" s="87"/>
      <c r="F71" s="13"/>
      <c r="G71" s="13"/>
      <c r="H71" s="9">
        <v>25</v>
      </c>
      <c r="I71" s="58">
        <v>250</v>
      </c>
      <c r="J71" s="10"/>
      <c r="K71" s="11">
        <f t="shared" si="4"/>
        <v>0</v>
      </c>
      <c r="L71" s="12"/>
    </row>
    <row r="72" spans="1:12" x14ac:dyDescent="0.2">
      <c r="A72" s="15" t="s">
        <v>191</v>
      </c>
      <c r="B72" s="7" t="s">
        <v>112</v>
      </c>
      <c r="C72" s="7">
        <v>1</v>
      </c>
      <c r="D72" s="8"/>
      <c r="E72" s="88"/>
      <c r="F72" s="13"/>
      <c r="G72" s="13"/>
      <c r="H72" s="9">
        <v>12</v>
      </c>
      <c r="I72" s="58">
        <v>1</v>
      </c>
      <c r="J72" s="10"/>
      <c r="K72" s="11">
        <f t="shared" si="4"/>
        <v>0</v>
      </c>
      <c r="L72" s="28"/>
    </row>
    <row r="73" spans="1:12" x14ac:dyDescent="0.2">
      <c r="A73" s="15" t="s">
        <v>101</v>
      </c>
      <c r="B73" s="7" t="s">
        <v>239</v>
      </c>
      <c r="C73" s="7">
        <v>500</v>
      </c>
      <c r="D73" s="8"/>
      <c r="E73" s="88"/>
      <c r="F73" s="13"/>
      <c r="G73" s="13"/>
      <c r="H73" s="9">
        <v>6</v>
      </c>
      <c r="I73" s="58">
        <v>500</v>
      </c>
      <c r="J73" s="10"/>
      <c r="K73" s="11">
        <f t="shared" si="4"/>
        <v>0</v>
      </c>
      <c r="L73" s="12"/>
    </row>
    <row r="74" spans="1:12" x14ac:dyDescent="0.2">
      <c r="A74" s="15" t="s">
        <v>190</v>
      </c>
      <c r="B74" s="7" t="s">
        <v>112</v>
      </c>
      <c r="C74" s="7">
        <v>1</v>
      </c>
      <c r="D74" s="8"/>
      <c r="E74" s="89"/>
      <c r="F74" s="13"/>
      <c r="G74" s="13"/>
      <c r="H74" s="9">
        <v>12</v>
      </c>
      <c r="I74" s="58">
        <v>1</v>
      </c>
      <c r="J74" s="10"/>
      <c r="K74" s="11">
        <f t="shared" si="4"/>
        <v>0</v>
      </c>
      <c r="L74" s="12"/>
    </row>
    <row r="75" spans="1:12" x14ac:dyDescent="0.2">
      <c r="A75" s="15" t="s">
        <v>40</v>
      </c>
      <c r="B75" s="7" t="s">
        <v>112</v>
      </c>
      <c r="C75" s="7">
        <v>1</v>
      </c>
      <c r="D75" s="7" t="s">
        <v>41</v>
      </c>
      <c r="E75" s="8"/>
      <c r="F75" s="13"/>
      <c r="G75" s="13"/>
      <c r="H75" s="9">
        <v>10</v>
      </c>
      <c r="I75" s="58">
        <v>1</v>
      </c>
      <c r="J75" s="10"/>
      <c r="K75" s="11">
        <f t="shared" si="4"/>
        <v>0</v>
      </c>
      <c r="L75" s="12"/>
    </row>
    <row r="76" spans="1:12" x14ac:dyDescent="0.2">
      <c r="A76" s="15" t="s">
        <v>198</v>
      </c>
      <c r="B76" s="7" t="s">
        <v>240</v>
      </c>
      <c r="C76" s="7">
        <v>78</v>
      </c>
      <c r="D76" s="8"/>
      <c r="E76" s="87"/>
      <c r="F76" s="13"/>
      <c r="G76" s="13"/>
      <c r="H76" s="9">
        <v>10</v>
      </c>
      <c r="I76" s="58">
        <v>78</v>
      </c>
      <c r="J76" s="10"/>
      <c r="K76" s="11">
        <f t="shared" si="4"/>
        <v>0</v>
      </c>
      <c r="L76" s="12"/>
    </row>
    <row r="77" spans="1:12" x14ac:dyDescent="0.2">
      <c r="A77" s="15" t="s">
        <v>333</v>
      </c>
      <c r="B77" s="7" t="s">
        <v>334</v>
      </c>
      <c r="C77" s="7">
        <f>3*900</f>
        <v>2700</v>
      </c>
      <c r="D77" s="8"/>
      <c r="E77" s="89"/>
      <c r="F77" s="13"/>
      <c r="G77" s="13"/>
      <c r="H77" s="9">
        <v>4</v>
      </c>
      <c r="I77" s="58">
        <v>2700</v>
      </c>
      <c r="J77" s="10"/>
      <c r="K77" s="11">
        <f t="shared" si="4"/>
        <v>0</v>
      </c>
      <c r="L77" s="12"/>
    </row>
    <row r="78" spans="1:12" x14ac:dyDescent="0.2">
      <c r="A78" s="26" t="s">
        <v>84</v>
      </c>
      <c r="B78" s="26"/>
      <c r="C78" s="26"/>
      <c r="D78" s="26"/>
      <c r="E78" s="26"/>
      <c r="F78" s="26"/>
      <c r="G78" s="26"/>
      <c r="H78" s="29"/>
      <c r="I78" s="65"/>
      <c r="J78" s="30"/>
      <c r="K78" s="30"/>
      <c r="L78" s="12"/>
    </row>
    <row r="79" spans="1:12" x14ac:dyDescent="0.2">
      <c r="A79" s="7" t="s">
        <v>42</v>
      </c>
      <c r="B79" s="7" t="s">
        <v>241</v>
      </c>
      <c r="C79" s="7">
        <v>5000</v>
      </c>
      <c r="D79" s="8"/>
      <c r="E79" s="87"/>
      <c r="F79" s="13"/>
      <c r="G79" s="13"/>
      <c r="H79" s="9">
        <v>4</v>
      </c>
      <c r="I79" s="58">
        <v>5000</v>
      </c>
      <c r="J79" s="10"/>
      <c r="K79" s="11">
        <f t="shared" ref="K79:K87" si="5">(J79/I79)*C79*H79</f>
        <v>0</v>
      </c>
      <c r="L79" s="12"/>
    </row>
    <row r="80" spans="1:12" x14ac:dyDescent="0.2">
      <c r="A80" s="7" t="s">
        <v>43</v>
      </c>
      <c r="B80" s="7" t="s">
        <v>242</v>
      </c>
      <c r="C80" s="7">
        <v>12</v>
      </c>
      <c r="D80" s="8"/>
      <c r="E80" s="89"/>
      <c r="F80" s="13"/>
      <c r="G80" s="13"/>
      <c r="H80" s="9">
        <v>1</v>
      </c>
      <c r="I80" s="58">
        <v>12</v>
      </c>
      <c r="J80" s="10"/>
      <c r="K80" s="11">
        <f t="shared" si="5"/>
        <v>0</v>
      </c>
      <c r="L80" s="12"/>
    </row>
    <row r="81" spans="1:12" x14ac:dyDescent="0.2">
      <c r="A81" s="7" t="s">
        <v>102</v>
      </c>
      <c r="B81" s="7" t="s">
        <v>243</v>
      </c>
      <c r="C81" s="7">
        <v>2</v>
      </c>
      <c r="D81" s="7" t="s">
        <v>45</v>
      </c>
      <c r="E81" s="8"/>
      <c r="F81" s="13"/>
      <c r="G81" s="13"/>
      <c r="H81" s="9">
        <v>20</v>
      </c>
      <c r="I81" s="58">
        <v>2</v>
      </c>
      <c r="J81" s="10"/>
      <c r="K81" s="11">
        <f t="shared" si="5"/>
        <v>0</v>
      </c>
      <c r="L81" s="12"/>
    </row>
    <row r="82" spans="1:12" x14ac:dyDescent="0.2">
      <c r="A82" s="7" t="s">
        <v>44</v>
      </c>
      <c r="B82" s="7" t="s">
        <v>244</v>
      </c>
      <c r="C82" s="7">
        <v>3</v>
      </c>
      <c r="D82" s="7" t="s">
        <v>45</v>
      </c>
      <c r="E82" s="8"/>
      <c r="F82" s="13"/>
      <c r="G82" s="13"/>
      <c r="H82" s="9">
        <v>20</v>
      </c>
      <c r="I82" s="58">
        <v>3</v>
      </c>
      <c r="J82" s="10"/>
      <c r="K82" s="11">
        <f t="shared" si="5"/>
        <v>0</v>
      </c>
      <c r="L82" s="12"/>
    </row>
    <row r="83" spans="1:12" x14ac:dyDescent="0.2">
      <c r="A83" s="7" t="s">
        <v>47</v>
      </c>
      <c r="B83" s="7" t="s">
        <v>253</v>
      </c>
      <c r="C83" s="7">
        <v>1200</v>
      </c>
      <c r="D83" s="8"/>
      <c r="E83" s="80"/>
      <c r="F83" s="13"/>
      <c r="G83" s="13"/>
      <c r="H83" s="9">
        <v>5</v>
      </c>
      <c r="I83" s="58">
        <v>1200</v>
      </c>
      <c r="J83" s="10"/>
      <c r="K83" s="11">
        <f t="shared" si="5"/>
        <v>0</v>
      </c>
      <c r="L83" s="12"/>
    </row>
    <row r="84" spans="1:12" x14ac:dyDescent="0.2">
      <c r="A84" s="7" t="s">
        <v>246</v>
      </c>
      <c r="B84" s="7" t="s">
        <v>249</v>
      </c>
      <c r="C84" s="7">
        <v>20</v>
      </c>
      <c r="D84" s="7" t="s">
        <v>252</v>
      </c>
      <c r="E84" s="8"/>
      <c r="F84" s="13"/>
      <c r="G84" s="13"/>
      <c r="H84" s="9">
        <v>20</v>
      </c>
      <c r="I84" s="58">
        <v>20</v>
      </c>
      <c r="J84" s="10"/>
      <c r="K84" s="11">
        <f t="shared" si="5"/>
        <v>0</v>
      </c>
      <c r="L84" s="12"/>
    </row>
    <row r="85" spans="1:12" x14ac:dyDescent="0.2">
      <c r="A85" s="7" t="s">
        <v>245</v>
      </c>
      <c r="B85" s="7" t="s">
        <v>248</v>
      </c>
      <c r="C85" s="7">
        <v>20</v>
      </c>
      <c r="D85" s="7" t="s">
        <v>252</v>
      </c>
      <c r="E85" s="8"/>
      <c r="F85" s="13"/>
      <c r="G85" s="13"/>
      <c r="H85" s="9">
        <v>17</v>
      </c>
      <c r="I85" s="58">
        <v>20</v>
      </c>
      <c r="J85" s="10"/>
      <c r="K85" s="11">
        <f t="shared" si="5"/>
        <v>0</v>
      </c>
      <c r="L85" s="12"/>
    </row>
    <row r="86" spans="1:12" x14ac:dyDescent="0.2">
      <c r="A86" s="7" t="s">
        <v>48</v>
      </c>
      <c r="B86" s="7" t="s">
        <v>250</v>
      </c>
      <c r="C86" s="7">
        <v>200</v>
      </c>
      <c r="D86" s="8"/>
      <c r="E86" s="87"/>
      <c r="F86" s="13"/>
      <c r="G86" s="13"/>
      <c r="H86" s="9">
        <v>4</v>
      </c>
      <c r="I86" s="58">
        <v>200</v>
      </c>
      <c r="J86" s="10"/>
      <c r="K86" s="11">
        <f t="shared" si="5"/>
        <v>0</v>
      </c>
      <c r="L86" s="12"/>
    </row>
    <row r="87" spans="1:12" x14ac:dyDescent="0.2">
      <c r="A87" s="7" t="s">
        <v>49</v>
      </c>
      <c r="B87" s="7" t="s">
        <v>251</v>
      </c>
      <c r="C87" s="7">
        <v>10</v>
      </c>
      <c r="D87" s="8"/>
      <c r="E87" s="89"/>
      <c r="F87" s="13"/>
      <c r="G87" s="13"/>
      <c r="H87" s="9">
        <v>10</v>
      </c>
      <c r="I87" s="58">
        <v>10</v>
      </c>
      <c r="J87" s="10"/>
      <c r="K87" s="11">
        <f t="shared" si="5"/>
        <v>0</v>
      </c>
      <c r="L87" s="12"/>
    </row>
    <row r="88" spans="1:12" x14ac:dyDescent="0.2">
      <c r="A88" s="26" t="s">
        <v>75</v>
      </c>
      <c r="B88" s="26"/>
      <c r="C88" s="26"/>
      <c r="D88" s="26"/>
      <c r="E88" s="26"/>
      <c r="F88" s="26"/>
      <c r="G88" s="26"/>
      <c r="H88" s="29"/>
      <c r="I88" s="65"/>
      <c r="J88" s="30"/>
      <c r="K88" s="30"/>
      <c r="L88" s="12"/>
    </row>
    <row r="89" spans="1:12" x14ac:dyDescent="0.2">
      <c r="A89" s="7" t="s">
        <v>254</v>
      </c>
      <c r="B89" s="19" t="s">
        <v>189</v>
      </c>
      <c r="C89" s="7">
        <v>1</v>
      </c>
      <c r="D89" s="8"/>
      <c r="E89" s="80"/>
      <c r="F89" s="13"/>
      <c r="G89" s="13"/>
      <c r="H89" s="9">
        <v>4</v>
      </c>
      <c r="I89" s="58">
        <v>1</v>
      </c>
      <c r="J89" s="10"/>
      <c r="K89" s="11">
        <f>(J89/I89)*C89*H89</f>
        <v>0</v>
      </c>
      <c r="L89" s="12"/>
    </row>
    <row r="90" spans="1:12" x14ac:dyDescent="0.2">
      <c r="A90" s="26" t="s">
        <v>192</v>
      </c>
      <c r="B90" s="26"/>
      <c r="C90" s="26"/>
      <c r="D90" s="26"/>
      <c r="E90" s="26"/>
      <c r="F90" s="26"/>
      <c r="G90" s="26"/>
      <c r="H90" s="29"/>
      <c r="I90" s="65"/>
      <c r="J90" s="30"/>
      <c r="K90" s="30"/>
      <c r="L90" s="12"/>
    </row>
    <row r="91" spans="1:12" x14ac:dyDescent="0.2">
      <c r="A91" s="15" t="s">
        <v>255</v>
      </c>
      <c r="B91" s="7" t="s">
        <v>256</v>
      </c>
      <c r="C91" s="7">
        <v>500</v>
      </c>
      <c r="D91" s="8"/>
      <c r="E91" s="87"/>
      <c r="F91" s="13"/>
      <c r="G91" s="13"/>
      <c r="H91" s="9">
        <v>25</v>
      </c>
      <c r="I91" s="58">
        <v>500</v>
      </c>
      <c r="J91" s="10"/>
      <c r="K91" s="11">
        <f>(J91/I91)*C91*H91</f>
        <v>0</v>
      </c>
      <c r="L91" s="28"/>
    </row>
    <row r="92" spans="1:12" x14ac:dyDescent="0.2">
      <c r="A92" s="15" t="s">
        <v>257</v>
      </c>
      <c r="B92" s="7" t="s">
        <v>256</v>
      </c>
      <c r="C92" s="7">
        <v>500</v>
      </c>
      <c r="D92" s="8"/>
      <c r="E92" s="89"/>
      <c r="F92" s="13"/>
      <c r="G92" s="13"/>
      <c r="H92" s="9">
        <v>25</v>
      </c>
      <c r="I92" s="58">
        <v>500</v>
      </c>
      <c r="J92" s="10"/>
      <c r="K92" s="11">
        <f>(J92/I92)*C92*H92</f>
        <v>0</v>
      </c>
      <c r="L92" s="28"/>
    </row>
    <row r="93" spans="1:12" x14ac:dyDescent="0.2">
      <c r="A93" s="26" t="s">
        <v>77</v>
      </c>
      <c r="B93" s="26"/>
      <c r="C93" s="26"/>
      <c r="D93" s="26"/>
      <c r="E93" s="26"/>
      <c r="F93" s="26"/>
      <c r="G93" s="26"/>
      <c r="H93" s="29"/>
      <c r="I93" s="65"/>
      <c r="J93" s="30"/>
      <c r="K93" s="31"/>
      <c r="L93" s="12"/>
    </row>
    <row r="94" spans="1:12" x14ac:dyDescent="0.2">
      <c r="A94" s="7" t="s">
        <v>103</v>
      </c>
      <c r="B94" s="15" t="s">
        <v>258</v>
      </c>
      <c r="C94" s="15">
        <f>24*0.5</f>
        <v>12</v>
      </c>
      <c r="D94" s="7" t="s">
        <v>18</v>
      </c>
      <c r="E94" s="8"/>
      <c r="F94" s="13"/>
      <c r="G94" s="13"/>
      <c r="H94" s="9">
        <v>2</v>
      </c>
      <c r="I94" s="58">
        <v>12</v>
      </c>
      <c r="J94" s="10"/>
      <c r="K94" s="11">
        <f t="shared" ref="K94:K117" si="6">(J94/I94)*C94*H94</f>
        <v>0</v>
      </c>
      <c r="L94" s="28"/>
    </row>
    <row r="95" spans="1:12" x14ac:dyDescent="0.2">
      <c r="A95" s="7" t="s">
        <v>197</v>
      </c>
      <c r="B95" s="15" t="s">
        <v>258</v>
      </c>
      <c r="C95" s="15">
        <f>24*0.5</f>
        <v>12</v>
      </c>
      <c r="D95" s="7" t="s">
        <v>19</v>
      </c>
      <c r="E95" s="8"/>
      <c r="F95" s="13"/>
      <c r="G95" s="13"/>
      <c r="H95" s="9">
        <v>1</v>
      </c>
      <c r="I95" s="58">
        <v>12</v>
      </c>
      <c r="J95" s="10"/>
      <c r="K95" s="11">
        <f t="shared" si="6"/>
        <v>0</v>
      </c>
      <c r="L95" s="28"/>
    </row>
    <row r="96" spans="1:12" x14ac:dyDescent="0.2">
      <c r="A96" s="7" t="s">
        <v>259</v>
      </c>
      <c r="B96" s="7" t="s">
        <v>258</v>
      </c>
      <c r="C96" s="7">
        <f>24*0.5</f>
        <v>12</v>
      </c>
      <c r="D96" s="7" t="s">
        <v>20</v>
      </c>
      <c r="E96" s="8"/>
      <c r="F96" s="13"/>
      <c r="G96" s="13"/>
      <c r="H96" s="9">
        <v>5</v>
      </c>
      <c r="I96" s="58">
        <v>12</v>
      </c>
      <c r="J96" s="10"/>
      <c r="K96" s="11">
        <f t="shared" si="6"/>
        <v>0</v>
      </c>
      <c r="L96" s="12"/>
    </row>
    <row r="97" spans="1:12" x14ac:dyDescent="0.2">
      <c r="A97" s="7" t="s">
        <v>104</v>
      </c>
      <c r="B97" s="7" t="s">
        <v>280</v>
      </c>
      <c r="C97" s="7">
        <f>24*20</f>
        <v>480</v>
      </c>
      <c r="D97" s="8"/>
      <c r="E97" s="80"/>
      <c r="F97" s="13"/>
      <c r="G97" s="13"/>
      <c r="H97" s="9">
        <v>5</v>
      </c>
      <c r="I97" s="58">
        <v>480</v>
      </c>
      <c r="J97" s="10"/>
      <c r="K97" s="11">
        <f t="shared" si="6"/>
        <v>0</v>
      </c>
      <c r="L97" s="12"/>
    </row>
    <row r="98" spans="1:12" x14ac:dyDescent="0.2">
      <c r="A98" s="7" t="s">
        <v>21</v>
      </c>
      <c r="B98" s="7" t="s">
        <v>280</v>
      </c>
      <c r="C98" s="7">
        <f t="shared" ref="C98:C102" si="7">24*20</f>
        <v>480</v>
      </c>
      <c r="D98" s="7" t="s">
        <v>18</v>
      </c>
      <c r="E98" s="8"/>
      <c r="F98" s="13"/>
      <c r="G98" s="13"/>
      <c r="H98" s="9">
        <v>10</v>
      </c>
      <c r="I98" s="58">
        <v>480</v>
      </c>
      <c r="J98" s="10"/>
      <c r="K98" s="11">
        <f t="shared" si="6"/>
        <v>0</v>
      </c>
      <c r="L98" s="12"/>
    </row>
    <row r="99" spans="1:12" x14ac:dyDescent="0.2">
      <c r="A99" s="7" t="s">
        <v>105</v>
      </c>
      <c r="B99" s="7" t="s">
        <v>280</v>
      </c>
      <c r="C99" s="7">
        <f t="shared" si="7"/>
        <v>480</v>
      </c>
      <c r="D99" s="7" t="s">
        <v>18</v>
      </c>
      <c r="E99" s="8"/>
      <c r="F99" s="13"/>
      <c r="G99" s="13"/>
      <c r="H99" s="9">
        <v>10</v>
      </c>
      <c r="I99" s="58">
        <v>480</v>
      </c>
      <c r="J99" s="10"/>
      <c r="K99" s="11">
        <f t="shared" si="6"/>
        <v>0</v>
      </c>
      <c r="L99" s="12"/>
    </row>
    <row r="100" spans="1:12" x14ac:dyDescent="0.2">
      <c r="A100" s="7" t="s">
        <v>22</v>
      </c>
      <c r="B100" s="7" t="s">
        <v>280</v>
      </c>
      <c r="C100" s="7">
        <f t="shared" si="7"/>
        <v>480</v>
      </c>
      <c r="D100" s="7" t="s">
        <v>23</v>
      </c>
      <c r="E100" s="8"/>
      <c r="F100" s="13"/>
      <c r="G100" s="13"/>
      <c r="H100" s="9">
        <v>10</v>
      </c>
      <c r="I100" s="58">
        <v>480</v>
      </c>
      <c r="J100" s="10"/>
      <c r="K100" s="11">
        <f t="shared" si="6"/>
        <v>0</v>
      </c>
      <c r="L100" s="12"/>
    </row>
    <row r="101" spans="1:12" x14ac:dyDescent="0.2">
      <c r="A101" s="7" t="s">
        <v>106</v>
      </c>
      <c r="B101" s="7" t="s">
        <v>280</v>
      </c>
      <c r="C101" s="7">
        <f t="shared" si="7"/>
        <v>480</v>
      </c>
      <c r="D101" s="7" t="s">
        <v>23</v>
      </c>
      <c r="E101" s="8"/>
      <c r="F101" s="13"/>
      <c r="G101" s="13"/>
      <c r="H101" s="9">
        <v>5</v>
      </c>
      <c r="I101" s="58">
        <v>480</v>
      </c>
      <c r="J101" s="10"/>
      <c r="K101" s="11">
        <f t="shared" si="6"/>
        <v>0</v>
      </c>
      <c r="L101" s="12"/>
    </row>
    <row r="102" spans="1:12" x14ac:dyDescent="0.2">
      <c r="A102" s="7" t="s">
        <v>107</v>
      </c>
      <c r="B102" s="7" t="s">
        <v>280</v>
      </c>
      <c r="C102" s="7">
        <f t="shared" si="7"/>
        <v>480</v>
      </c>
      <c r="D102" s="8"/>
      <c r="E102" s="87"/>
      <c r="F102" s="13"/>
      <c r="G102" s="13"/>
      <c r="H102" s="9">
        <v>5</v>
      </c>
      <c r="I102" s="58">
        <v>480</v>
      </c>
      <c r="J102" s="10"/>
      <c r="K102" s="11">
        <f t="shared" si="6"/>
        <v>0</v>
      </c>
      <c r="L102" s="12"/>
    </row>
    <row r="103" spans="1:12" x14ac:dyDescent="0.2">
      <c r="A103" s="7" t="s">
        <v>108</v>
      </c>
      <c r="B103" s="7" t="s">
        <v>281</v>
      </c>
      <c r="C103" s="7">
        <f>24*25</f>
        <v>600</v>
      </c>
      <c r="D103" s="8"/>
      <c r="E103" s="88"/>
      <c r="F103" s="13"/>
      <c r="G103" s="13"/>
      <c r="H103" s="9">
        <v>20</v>
      </c>
      <c r="I103" s="58">
        <v>600</v>
      </c>
      <c r="J103" s="10"/>
      <c r="K103" s="11">
        <f t="shared" si="6"/>
        <v>0</v>
      </c>
      <c r="L103" s="12"/>
    </row>
    <row r="104" spans="1:12" x14ac:dyDescent="0.2">
      <c r="A104" s="7" t="s">
        <v>109</v>
      </c>
      <c r="B104" s="7" t="s">
        <v>282</v>
      </c>
      <c r="C104" s="7">
        <f>24*25</f>
        <v>600</v>
      </c>
      <c r="D104" s="8"/>
      <c r="E104" s="89"/>
      <c r="F104" s="13"/>
      <c r="G104" s="13"/>
      <c r="H104" s="9">
        <v>40</v>
      </c>
      <c r="I104" s="58">
        <v>600</v>
      </c>
      <c r="J104" s="10"/>
      <c r="K104" s="11">
        <f t="shared" si="6"/>
        <v>0</v>
      </c>
      <c r="L104" s="12"/>
    </row>
    <row r="105" spans="1:12" x14ac:dyDescent="0.2">
      <c r="A105" s="7" t="s">
        <v>262</v>
      </c>
      <c r="B105" s="7" t="s">
        <v>261</v>
      </c>
      <c r="C105" s="7">
        <v>1.5</v>
      </c>
      <c r="D105" s="7" t="s">
        <v>23</v>
      </c>
      <c r="E105" s="8"/>
      <c r="F105" s="13"/>
      <c r="G105" s="13"/>
      <c r="H105" s="9">
        <v>5</v>
      </c>
      <c r="I105" s="58">
        <v>1.5</v>
      </c>
      <c r="J105" s="10"/>
      <c r="K105" s="11">
        <f t="shared" si="6"/>
        <v>0</v>
      </c>
      <c r="L105" s="12"/>
    </row>
    <row r="106" spans="1:12" x14ac:dyDescent="0.2">
      <c r="A106" s="7" t="s">
        <v>110</v>
      </c>
      <c r="B106" s="7" t="s">
        <v>261</v>
      </c>
      <c r="C106" s="7">
        <v>1.5</v>
      </c>
      <c r="D106" s="7" t="s">
        <v>18</v>
      </c>
      <c r="E106" s="8"/>
      <c r="F106" s="13"/>
      <c r="G106" s="13"/>
      <c r="H106" s="9">
        <v>5</v>
      </c>
      <c r="I106" s="58">
        <v>1.5</v>
      </c>
      <c r="J106" s="10"/>
      <c r="K106" s="11">
        <f t="shared" si="6"/>
        <v>0</v>
      </c>
      <c r="L106" s="12"/>
    </row>
    <row r="107" spans="1:12" x14ac:dyDescent="0.2">
      <c r="A107" s="7" t="s">
        <v>111</v>
      </c>
      <c r="B107" s="7" t="s">
        <v>265</v>
      </c>
      <c r="C107" s="7">
        <v>1</v>
      </c>
      <c r="D107" s="7" t="s">
        <v>24</v>
      </c>
      <c r="E107" s="8"/>
      <c r="F107" s="13"/>
      <c r="G107" s="13"/>
      <c r="H107" s="9">
        <v>2</v>
      </c>
      <c r="I107" s="58">
        <v>1</v>
      </c>
      <c r="J107" s="10"/>
      <c r="K107" s="11">
        <f t="shared" si="6"/>
        <v>0</v>
      </c>
      <c r="L107" s="12"/>
    </row>
    <row r="108" spans="1:12" x14ac:dyDescent="0.2">
      <c r="A108" s="7" t="s">
        <v>264</v>
      </c>
      <c r="B108" s="7" t="s">
        <v>280</v>
      </c>
      <c r="C108" s="7">
        <f>24*20</f>
        <v>480</v>
      </c>
      <c r="D108" s="8"/>
      <c r="E108" s="87"/>
      <c r="F108" s="13"/>
      <c r="G108" s="13"/>
      <c r="H108" s="9">
        <v>3</v>
      </c>
      <c r="I108" s="58">
        <v>480</v>
      </c>
      <c r="J108" s="10"/>
      <c r="K108" s="11">
        <f t="shared" si="6"/>
        <v>0</v>
      </c>
      <c r="L108" s="12"/>
    </row>
    <row r="109" spans="1:12" x14ac:dyDescent="0.2">
      <c r="A109" s="7" t="s">
        <v>263</v>
      </c>
      <c r="B109" s="7" t="s">
        <v>280</v>
      </c>
      <c r="C109" s="7">
        <f>24*20</f>
        <v>480</v>
      </c>
      <c r="D109" s="8"/>
      <c r="E109" s="89"/>
      <c r="F109" s="13"/>
      <c r="G109" s="13"/>
      <c r="H109" s="9">
        <v>2</v>
      </c>
      <c r="I109" s="58">
        <v>480</v>
      </c>
      <c r="J109" s="10"/>
      <c r="K109" s="11">
        <f t="shared" si="6"/>
        <v>0</v>
      </c>
      <c r="L109" s="12"/>
    </row>
    <row r="110" spans="1:12" x14ac:dyDescent="0.2">
      <c r="A110" s="7" t="s">
        <v>113</v>
      </c>
      <c r="B110" s="7" t="s">
        <v>280</v>
      </c>
      <c r="C110" s="7">
        <f>24*20</f>
        <v>480</v>
      </c>
      <c r="D110" s="7" t="s">
        <v>25</v>
      </c>
      <c r="E110" s="8"/>
      <c r="F110" s="13"/>
      <c r="G110" s="13"/>
      <c r="H110" s="9">
        <v>2</v>
      </c>
      <c r="I110" s="58">
        <v>480</v>
      </c>
      <c r="J110" s="10"/>
      <c r="K110" s="11">
        <f t="shared" si="6"/>
        <v>0</v>
      </c>
      <c r="L110" s="12"/>
    </row>
    <row r="111" spans="1:12" x14ac:dyDescent="0.2">
      <c r="A111" s="7" t="s">
        <v>114</v>
      </c>
      <c r="B111" s="7" t="s">
        <v>266</v>
      </c>
      <c r="C111" s="7">
        <v>600</v>
      </c>
      <c r="D111" s="8"/>
      <c r="E111" s="87"/>
      <c r="F111" s="13"/>
      <c r="G111" s="13"/>
      <c r="H111" s="9">
        <v>6</v>
      </c>
      <c r="I111" s="58">
        <v>600</v>
      </c>
      <c r="J111" s="10"/>
      <c r="K111" s="11">
        <f t="shared" si="6"/>
        <v>0</v>
      </c>
      <c r="L111" s="28"/>
    </row>
    <row r="112" spans="1:12" x14ac:dyDescent="0.2">
      <c r="A112" s="7" t="s">
        <v>115</v>
      </c>
      <c r="B112" s="7" t="s">
        <v>266</v>
      </c>
      <c r="C112" s="7">
        <v>600</v>
      </c>
      <c r="D112" s="8"/>
      <c r="E112" s="88"/>
      <c r="F112" s="13"/>
      <c r="G112" s="13"/>
      <c r="H112" s="9">
        <v>6</v>
      </c>
      <c r="I112" s="58">
        <v>600</v>
      </c>
      <c r="J112" s="10"/>
      <c r="K112" s="11">
        <f t="shared" si="6"/>
        <v>0</v>
      </c>
      <c r="L112" s="28"/>
    </row>
    <row r="113" spans="1:12" x14ac:dyDescent="0.2">
      <c r="A113" s="7" t="s">
        <v>268</v>
      </c>
      <c r="B113" s="7" t="s">
        <v>267</v>
      </c>
      <c r="C113" s="7">
        <v>6</v>
      </c>
      <c r="D113" s="8"/>
      <c r="E113" s="89"/>
      <c r="F113" s="13"/>
      <c r="G113" s="13"/>
      <c r="H113" s="9">
        <v>5</v>
      </c>
      <c r="I113" s="58">
        <v>6</v>
      </c>
      <c r="J113" s="10"/>
      <c r="K113" s="11">
        <f t="shared" si="6"/>
        <v>0</v>
      </c>
      <c r="L113" s="28"/>
    </row>
    <row r="114" spans="1:12" x14ac:dyDescent="0.2">
      <c r="A114" s="7" t="s">
        <v>26</v>
      </c>
      <c r="B114" s="7" t="s">
        <v>288</v>
      </c>
      <c r="C114" s="7">
        <f>40*20</f>
        <v>800</v>
      </c>
      <c r="D114" s="7" t="s">
        <v>27</v>
      </c>
      <c r="E114" s="8"/>
      <c r="F114" s="13"/>
      <c r="G114" s="13"/>
      <c r="H114" s="9">
        <v>4</v>
      </c>
      <c r="I114" s="58">
        <v>800</v>
      </c>
      <c r="J114" s="10"/>
      <c r="K114" s="11">
        <f t="shared" si="6"/>
        <v>0</v>
      </c>
      <c r="L114" s="12"/>
    </row>
    <row r="115" spans="1:12" x14ac:dyDescent="0.2">
      <c r="A115" s="7" t="s">
        <v>28</v>
      </c>
      <c r="B115" s="7" t="s">
        <v>267</v>
      </c>
      <c r="C115" s="7">
        <v>6</v>
      </c>
      <c r="D115" s="8"/>
      <c r="E115" s="90"/>
      <c r="F115" s="13"/>
      <c r="G115" s="13"/>
      <c r="H115" s="9">
        <v>5</v>
      </c>
      <c r="I115" s="58">
        <v>6</v>
      </c>
      <c r="J115" s="10"/>
      <c r="K115" s="11">
        <f t="shared" si="6"/>
        <v>0</v>
      </c>
      <c r="L115" s="12"/>
    </row>
    <row r="116" spans="1:12" x14ac:dyDescent="0.2">
      <c r="A116" s="7" t="s">
        <v>116</v>
      </c>
      <c r="B116" s="7" t="s">
        <v>293</v>
      </c>
      <c r="C116" s="7">
        <f>24*33</f>
        <v>792</v>
      </c>
      <c r="D116" s="8"/>
      <c r="E116" s="91"/>
      <c r="F116" s="13"/>
      <c r="G116" s="13"/>
      <c r="H116" s="9">
        <v>12</v>
      </c>
      <c r="I116" s="58">
        <v>792</v>
      </c>
      <c r="J116" s="10"/>
      <c r="K116" s="11">
        <f t="shared" si="6"/>
        <v>0</v>
      </c>
      <c r="L116" s="12"/>
    </row>
    <row r="117" spans="1:12" x14ac:dyDescent="0.2">
      <c r="A117" s="7" t="s">
        <v>29</v>
      </c>
      <c r="B117" s="7" t="s">
        <v>266</v>
      </c>
      <c r="C117" s="7">
        <v>600</v>
      </c>
      <c r="D117" s="7" t="s">
        <v>30</v>
      </c>
      <c r="E117" s="8"/>
      <c r="F117" s="13"/>
      <c r="G117" s="13"/>
      <c r="H117" s="9">
        <v>4</v>
      </c>
      <c r="I117" s="58">
        <v>600</v>
      </c>
      <c r="J117" s="10"/>
      <c r="K117" s="11">
        <f t="shared" si="6"/>
        <v>0</v>
      </c>
      <c r="L117" s="12"/>
    </row>
    <row r="118" spans="1:12" x14ac:dyDescent="0.2">
      <c r="A118" s="26" t="s">
        <v>78</v>
      </c>
      <c r="B118" s="26"/>
      <c r="C118" s="26"/>
      <c r="D118" s="26"/>
      <c r="E118" s="26"/>
      <c r="F118" s="26"/>
      <c r="G118" s="26"/>
      <c r="H118" s="29"/>
      <c r="I118" s="65"/>
      <c r="J118" s="30"/>
      <c r="K118" s="31"/>
      <c r="L118" s="12"/>
    </row>
    <row r="119" spans="1:12" x14ac:dyDescent="0.2">
      <c r="A119" s="7" t="s">
        <v>117</v>
      </c>
      <c r="B119" s="7" t="s">
        <v>296</v>
      </c>
      <c r="C119" s="7">
        <v>500</v>
      </c>
      <c r="D119" s="8"/>
      <c r="E119" s="87"/>
      <c r="F119" s="13"/>
      <c r="G119" s="13"/>
      <c r="H119" s="9">
        <v>10</v>
      </c>
      <c r="I119" s="58">
        <v>500</v>
      </c>
      <c r="J119" s="10"/>
      <c r="K119" s="11">
        <f>(J119/I119)*C119*H119</f>
        <v>0</v>
      </c>
      <c r="L119" s="12"/>
    </row>
    <row r="120" spans="1:12" x14ac:dyDescent="0.2">
      <c r="A120" s="7" t="s">
        <v>54</v>
      </c>
      <c r="B120" s="7" t="s">
        <v>271</v>
      </c>
      <c r="C120" s="7">
        <v>1.5</v>
      </c>
      <c r="D120" s="8"/>
      <c r="E120" s="88"/>
      <c r="F120" s="13"/>
      <c r="G120" s="13"/>
      <c r="H120" s="9">
        <v>5</v>
      </c>
      <c r="I120" s="58">
        <v>1.5</v>
      </c>
      <c r="J120" s="10"/>
      <c r="K120" s="11">
        <f>(J120/I120)*C120*H120</f>
        <v>0</v>
      </c>
      <c r="L120" s="12"/>
    </row>
    <row r="121" spans="1:12" x14ac:dyDescent="0.2">
      <c r="A121" s="7" t="s">
        <v>55</v>
      </c>
      <c r="B121" s="7" t="s">
        <v>269</v>
      </c>
      <c r="C121" s="7">
        <v>1.5</v>
      </c>
      <c r="D121" s="8"/>
      <c r="E121" s="88"/>
      <c r="F121" s="13"/>
      <c r="G121" s="13"/>
      <c r="H121" s="9">
        <v>2</v>
      </c>
      <c r="I121" s="58">
        <v>1.5</v>
      </c>
      <c r="J121" s="10"/>
      <c r="K121" s="11">
        <f>(J121/I121)*C121*H121</f>
        <v>0</v>
      </c>
      <c r="L121" s="12"/>
    </row>
    <row r="122" spans="1:12" x14ac:dyDescent="0.2">
      <c r="A122" s="7" t="s">
        <v>56</v>
      </c>
      <c r="B122" s="7" t="s">
        <v>269</v>
      </c>
      <c r="C122" s="7">
        <v>1.5</v>
      </c>
      <c r="D122" s="8"/>
      <c r="E122" s="88"/>
      <c r="F122" s="13"/>
      <c r="G122" s="13"/>
      <c r="H122" s="9">
        <v>5</v>
      </c>
      <c r="I122" s="58">
        <v>1.5</v>
      </c>
      <c r="J122" s="10"/>
      <c r="K122" s="11">
        <f>(J122/I122)*C122*H122</f>
        <v>0</v>
      </c>
      <c r="L122" s="12"/>
    </row>
    <row r="123" spans="1:12" x14ac:dyDescent="0.2">
      <c r="A123" s="7" t="s">
        <v>118</v>
      </c>
      <c r="B123" s="7" t="s">
        <v>270</v>
      </c>
      <c r="C123" s="7">
        <v>1.5</v>
      </c>
      <c r="D123" s="8"/>
      <c r="E123" s="89"/>
      <c r="F123" s="13"/>
      <c r="G123" s="13"/>
      <c r="H123" s="9">
        <v>2</v>
      </c>
      <c r="I123" s="58">
        <v>1.5</v>
      </c>
      <c r="J123" s="10"/>
      <c r="K123" s="11">
        <f>(J123/I123)*C123*H123</f>
        <v>0</v>
      </c>
      <c r="L123" s="12"/>
    </row>
    <row r="124" spans="1:12" x14ac:dyDescent="0.2">
      <c r="A124" s="26" t="s">
        <v>76</v>
      </c>
      <c r="B124" s="26"/>
      <c r="C124" s="26"/>
      <c r="D124" s="26"/>
      <c r="E124" s="26"/>
      <c r="F124" s="26"/>
      <c r="G124" s="26"/>
      <c r="H124" s="29"/>
      <c r="I124" s="65"/>
      <c r="J124" s="30"/>
      <c r="K124" s="31"/>
      <c r="L124" s="12"/>
    </row>
    <row r="125" spans="1:12" x14ac:dyDescent="0.2">
      <c r="A125" s="7" t="s">
        <v>57</v>
      </c>
      <c r="B125" s="7" t="s">
        <v>260</v>
      </c>
      <c r="C125" s="7">
        <v>24</v>
      </c>
      <c r="D125" s="7" t="s">
        <v>58</v>
      </c>
      <c r="E125" s="8"/>
      <c r="F125" s="13"/>
      <c r="G125" s="13"/>
      <c r="H125" s="9">
        <v>5</v>
      </c>
      <c r="I125" s="58">
        <v>24</v>
      </c>
      <c r="J125" s="10"/>
      <c r="K125" s="11">
        <f>(J125/I125)*C125*H125</f>
        <v>0</v>
      </c>
      <c r="L125" s="12"/>
    </row>
    <row r="126" spans="1:12" x14ac:dyDescent="0.2">
      <c r="A126" s="7" t="s">
        <v>51</v>
      </c>
      <c r="B126" s="7" t="s">
        <v>260</v>
      </c>
      <c r="C126" s="7">
        <v>24</v>
      </c>
      <c r="D126" s="7" t="s">
        <v>52</v>
      </c>
      <c r="E126" s="8"/>
      <c r="F126" s="13"/>
      <c r="G126" s="13"/>
      <c r="H126" s="9">
        <v>10</v>
      </c>
      <c r="I126" s="58">
        <v>24</v>
      </c>
      <c r="J126" s="10"/>
      <c r="K126" s="11">
        <f>(J126/I126)*C126*H126</f>
        <v>0</v>
      </c>
      <c r="L126" s="12"/>
    </row>
    <row r="127" spans="1:12" x14ac:dyDescent="0.2">
      <c r="A127" s="7" t="s">
        <v>119</v>
      </c>
      <c r="B127" s="7" t="s">
        <v>260</v>
      </c>
      <c r="C127" s="7">
        <v>24</v>
      </c>
      <c r="D127" s="7" t="s">
        <v>52</v>
      </c>
      <c r="E127" s="8"/>
      <c r="F127" s="13"/>
      <c r="G127" s="13"/>
      <c r="H127" s="9">
        <v>3</v>
      </c>
      <c r="I127" s="58">
        <v>24</v>
      </c>
      <c r="J127" s="10"/>
      <c r="K127" s="11">
        <f>(J127/I127)*C127*H127</f>
        <v>0</v>
      </c>
      <c r="L127" s="12"/>
    </row>
    <row r="128" spans="1:12" x14ac:dyDescent="0.2">
      <c r="A128" s="7" t="s">
        <v>59</v>
      </c>
      <c r="B128" s="7" t="s">
        <v>272</v>
      </c>
      <c r="C128" s="7">
        <f>4*6</f>
        <v>24</v>
      </c>
      <c r="D128" s="7" t="s">
        <v>53</v>
      </c>
      <c r="E128" s="8"/>
      <c r="F128" s="13"/>
      <c r="G128" s="13"/>
      <c r="H128" s="9">
        <v>2</v>
      </c>
      <c r="I128" s="58">
        <v>24</v>
      </c>
      <c r="J128" s="10"/>
      <c r="K128" s="11">
        <f>(J128/I128)*C128*H128</f>
        <v>0</v>
      </c>
      <c r="L128" s="12"/>
    </row>
    <row r="129" spans="1:12" x14ac:dyDescent="0.2">
      <c r="A129" s="26" t="s">
        <v>79</v>
      </c>
      <c r="B129" s="26"/>
      <c r="C129" s="26"/>
      <c r="D129" s="26"/>
      <c r="E129" s="26"/>
      <c r="F129" s="26"/>
      <c r="G129" s="26"/>
      <c r="H129" s="29"/>
      <c r="I129" s="65"/>
      <c r="J129" s="30"/>
      <c r="K129" s="31"/>
      <c r="L129" s="12"/>
    </row>
    <row r="130" spans="1:12" x14ac:dyDescent="0.2">
      <c r="A130" s="7" t="s">
        <v>94</v>
      </c>
      <c r="B130" s="19" t="s">
        <v>273</v>
      </c>
      <c r="C130" s="7">
        <v>1</v>
      </c>
      <c r="D130" s="7" t="s">
        <v>274</v>
      </c>
      <c r="E130" s="8"/>
      <c r="F130" s="13"/>
      <c r="G130" s="13"/>
      <c r="H130" s="9">
        <v>12</v>
      </c>
      <c r="I130" s="58">
        <v>1</v>
      </c>
      <c r="J130" s="10"/>
      <c r="K130" s="11">
        <f>(J130/I130)*C130*H130</f>
        <v>0</v>
      </c>
      <c r="L130" s="12"/>
    </row>
    <row r="131" spans="1:12" x14ac:dyDescent="0.2">
      <c r="A131" s="7" t="s">
        <v>60</v>
      </c>
      <c r="B131" s="7" t="s">
        <v>275</v>
      </c>
      <c r="C131" s="7">
        <v>80</v>
      </c>
      <c r="D131" s="8"/>
      <c r="E131" s="87"/>
      <c r="F131" s="13"/>
      <c r="G131" s="13"/>
      <c r="H131" s="9">
        <v>1</v>
      </c>
      <c r="I131" s="58">
        <v>80</v>
      </c>
      <c r="J131" s="10"/>
      <c r="K131" s="11">
        <f>(J131/I131)*C131*H131</f>
        <v>0</v>
      </c>
      <c r="L131" s="12"/>
    </row>
    <row r="132" spans="1:12" x14ac:dyDescent="0.2">
      <c r="A132" s="7" t="s">
        <v>61</v>
      </c>
      <c r="B132" s="7" t="s">
        <v>275</v>
      </c>
      <c r="C132" s="7">
        <v>80</v>
      </c>
      <c r="D132" s="8"/>
      <c r="E132" s="88"/>
      <c r="F132" s="13"/>
      <c r="G132" s="13"/>
      <c r="H132" s="9">
        <v>1</v>
      </c>
      <c r="I132" s="58">
        <v>80</v>
      </c>
      <c r="J132" s="10"/>
      <c r="K132" s="11">
        <f>(J132/I132)*C132*H132</f>
        <v>0</v>
      </c>
      <c r="L132" s="12"/>
    </row>
    <row r="133" spans="1:12" x14ac:dyDescent="0.2">
      <c r="A133" s="7" t="s">
        <v>92</v>
      </c>
      <c r="B133" s="7" t="s">
        <v>276</v>
      </c>
      <c r="C133" s="7">
        <v>1</v>
      </c>
      <c r="D133" s="8"/>
      <c r="E133" s="88"/>
      <c r="F133" s="13"/>
      <c r="G133" s="13"/>
      <c r="H133" s="9">
        <v>5</v>
      </c>
      <c r="I133" s="58">
        <v>1</v>
      </c>
      <c r="J133" s="10"/>
      <c r="K133" s="11">
        <f>(J133/I133)*C133*H133</f>
        <v>0</v>
      </c>
      <c r="L133" s="12"/>
    </row>
    <row r="134" spans="1:12" x14ac:dyDescent="0.2">
      <c r="A134" s="7" t="s">
        <v>93</v>
      </c>
      <c r="B134" s="7" t="s">
        <v>112</v>
      </c>
      <c r="C134" s="7">
        <v>1</v>
      </c>
      <c r="D134" s="8"/>
      <c r="E134" s="89"/>
      <c r="F134" s="13"/>
      <c r="G134" s="13"/>
      <c r="H134" s="9">
        <v>2</v>
      </c>
      <c r="I134" s="58">
        <v>1</v>
      </c>
      <c r="J134" s="10"/>
      <c r="K134" s="11">
        <f>(J134/I134)*C134*H134</f>
        <v>0</v>
      </c>
      <c r="L134" s="12"/>
    </row>
    <row r="135" spans="1:12" x14ac:dyDescent="0.2">
      <c r="A135" s="26" t="s">
        <v>80</v>
      </c>
      <c r="B135" s="26"/>
      <c r="C135" s="26"/>
      <c r="D135" s="26"/>
      <c r="E135" s="26"/>
      <c r="F135" s="26"/>
      <c r="G135" s="26"/>
      <c r="H135" s="29"/>
      <c r="I135" s="65"/>
      <c r="J135" s="30"/>
      <c r="K135" s="31"/>
      <c r="L135" s="12"/>
    </row>
    <row r="136" spans="1:12" x14ac:dyDescent="0.2">
      <c r="A136" s="7" t="s">
        <v>121</v>
      </c>
      <c r="B136" s="7" t="s">
        <v>277</v>
      </c>
      <c r="C136" s="7">
        <v>900</v>
      </c>
      <c r="D136" s="8"/>
      <c r="E136" s="87"/>
      <c r="F136" s="13"/>
      <c r="G136" s="13"/>
      <c r="H136" s="9">
        <v>6</v>
      </c>
      <c r="I136" s="58">
        <v>900</v>
      </c>
      <c r="J136" s="10"/>
      <c r="K136" s="11">
        <f>(J136/I136)*C136*H136</f>
        <v>0</v>
      </c>
      <c r="L136" s="12"/>
    </row>
    <row r="137" spans="1:12" x14ac:dyDescent="0.2">
      <c r="A137" s="7" t="s">
        <v>122</v>
      </c>
      <c r="B137" s="7" t="s">
        <v>277</v>
      </c>
      <c r="C137" s="7">
        <v>900</v>
      </c>
      <c r="D137" s="8"/>
      <c r="E137" s="88"/>
      <c r="F137" s="13"/>
      <c r="G137" s="13"/>
      <c r="H137" s="9">
        <v>6</v>
      </c>
      <c r="I137" s="58">
        <v>900</v>
      </c>
      <c r="J137" s="10"/>
      <c r="K137" s="11">
        <f>(J137/I137)*C137*H137</f>
        <v>0</v>
      </c>
      <c r="L137" s="12"/>
    </row>
    <row r="138" spans="1:12" x14ac:dyDescent="0.2">
      <c r="A138" s="7" t="s">
        <v>123</v>
      </c>
      <c r="B138" s="7" t="s">
        <v>277</v>
      </c>
      <c r="C138" s="7">
        <v>900</v>
      </c>
      <c r="D138" s="8"/>
      <c r="E138" s="88"/>
      <c r="F138" s="13"/>
      <c r="G138" s="13"/>
      <c r="H138" s="9">
        <v>3</v>
      </c>
      <c r="I138" s="58">
        <v>900</v>
      </c>
      <c r="J138" s="10"/>
      <c r="K138" s="11">
        <f>(J138/I138)*C138*H138</f>
        <v>0</v>
      </c>
      <c r="L138" s="12"/>
    </row>
    <row r="139" spans="1:12" x14ac:dyDescent="0.2">
      <c r="A139" s="7" t="s">
        <v>124</v>
      </c>
      <c r="B139" s="7" t="s">
        <v>277</v>
      </c>
      <c r="C139" s="7">
        <v>900</v>
      </c>
      <c r="D139" s="8"/>
      <c r="E139" s="88"/>
      <c r="F139" s="13"/>
      <c r="G139" s="13"/>
      <c r="H139" s="9">
        <v>6</v>
      </c>
      <c r="I139" s="58">
        <v>900</v>
      </c>
      <c r="J139" s="10"/>
      <c r="K139" s="11">
        <f>(J139/I139)*C139*H139</f>
        <v>0</v>
      </c>
      <c r="L139" s="12"/>
    </row>
    <row r="140" spans="1:12" x14ac:dyDescent="0.2">
      <c r="A140" s="7" t="s">
        <v>125</v>
      </c>
      <c r="B140" s="7" t="s">
        <v>277</v>
      </c>
      <c r="C140" s="7">
        <v>900</v>
      </c>
      <c r="D140" s="8"/>
      <c r="E140" s="89"/>
      <c r="F140" s="13"/>
      <c r="G140" s="13"/>
      <c r="H140" s="9">
        <v>3</v>
      </c>
      <c r="I140" s="58">
        <v>900</v>
      </c>
      <c r="J140" s="10"/>
      <c r="K140" s="11">
        <f>(J140/I140)*C140*H140</f>
        <v>0</v>
      </c>
      <c r="L140" s="12"/>
    </row>
    <row r="141" spans="1:12" x14ac:dyDescent="0.2">
      <c r="A141" s="31" t="s">
        <v>193</v>
      </c>
      <c r="B141" s="31"/>
      <c r="C141" s="26"/>
      <c r="D141" s="31"/>
      <c r="E141" s="31"/>
      <c r="F141" s="31"/>
      <c r="G141" s="31"/>
      <c r="H141" s="31"/>
      <c r="I141" s="66"/>
      <c r="J141" s="31"/>
      <c r="K141" s="31"/>
      <c r="L141" s="32"/>
    </row>
    <row r="142" spans="1:12" x14ac:dyDescent="0.2">
      <c r="A142" s="7" t="s">
        <v>32</v>
      </c>
      <c r="B142" s="7" t="s">
        <v>278</v>
      </c>
      <c r="C142" s="7">
        <v>1</v>
      </c>
      <c r="D142" s="8"/>
      <c r="E142" s="87"/>
      <c r="F142" s="13"/>
      <c r="G142" s="13"/>
      <c r="H142" s="9">
        <v>25</v>
      </c>
      <c r="I142" s="58">
        <v>1</v>
      </c>
      <c r="J142" s="10"/>
      <c r="K142" s="11">
        <f t="shared" ref="K142:K158" si="8">(J142/I142)*C142*H142</f>
        <v>0</v>
      </c>
      <c r="L142" s="12"/>
    </row>
    <row r="143" spans="1:12" x14ac:dyDescent="0.2">
      <c r="A143" s="7" t="s">
        <v>33</v>
      </c>
      <c r="B143" s="7" t="s">
        <v>278</v>
      </c>
      <c r="C143" s="7">
        <v>1</v>
      </c>
      <c r="D143" s="8"/>
      <c r="E143" s="88"/>
      <c r="F143" s="13"/>
      <c r="G143" s="13"/>
      <c r="H143" s="9">
        <v>25</v>
      </c>
      <c r="I143" s="58">
        <v>1</v>
      </c>
      <c r="J143" s="10"/>
      <c r="K143" s="11">
        <f t="shared" si="8"/>
        <v>0</v>
      </c>
      <c r="L143" s="12"/>
    </row>
    <row r="144" spans="1:12" x14ac:dyDescent="0.2">
      <c r="A144" s="7" t="s">
        <v>62</v>
      </c>
      <c r="B144" s="7" t="s">
        <v>278</v>
      </c>
      <c r="C144" s="7">
        <v>1</v>
      </c>
      <c r="D144" s="8"/>
      <c r="E144" s="88"/>
      <c r="F144" s="13"/>
      <c r="G144" s="13"/>
      <c r="H144" s="9">
        <v>25</v>
      </c>
      <c r="I144" s="58">
        <v>1</v>
      </c>
      <c r="J144" s="10"/>
      <c r="K144" s="11">
        <f t="shared" si="8"/>
        <v>0</v>
      </c>
      <c r="L144" s="12"/>
    </row>
    <row r="145" spans="1:12" x14ac:dyDescent="0.2">
      <c r="A145" s="7" t="s">
        <v>279</v>
      </c>
      <c r="B145" s="7" t="s">
        <v>278</v>
      </c>
      <c r="C145" s="7">
        <v>1</v>
      </c>
      <c r="D145" s="8"/>
      <c r="E145" s="88"/>
      <c r="F145" s="13"/>
      <c r="G145" s="13"/>
      <c r="H145" s="9">
        <v>12</v>
      </c>
      <c r="I145" s="58">
        <v>1</v>
      </c>
      <c r="J145" s="10"/>
      <c r="K145" s="11">
        <f t="shared" si="8"/>
        <v>0</v>
      </c>
      <c r="L145" s="12"/>
    </row>
    <row r="146" spans="1:12" x14ac:dyDescent="0.2">
      <c r="A146" s="7" t="s">
        <v>283</v>
      </c>
      <c r="B146" s="7" t="s">
        <v>284</v>
      </c>
      <c r="C146" s="7">
        <v>6</v>
      </c>
      <c r="D146" s="8"/>
      <c r="E146" s="88"/>
      <c r="F146" s="13"/>
      <c r="G146" s="13"/>
      <c r="H146" s="9">
        <v>5</v>
      </c>
      <c r="I146" s="58">
        <v>6</v>
      </c>
      <c r="J146" s="10"/>
      <c r="K146" s="11">
        <f t="shared" si="8"/>
        <v>0</v>
      </c>
      <c r="L146" s="12"/>
    </row>
    <row r="147" spans="1:12" x14ac:dyDescent="0.2">
      <c r="A147" s="7" t="s">
        <v>286</v>
      </c>
      <c r="B147" s="7" t="s">
        <v>285</v>
      </c>
      <c r="C147" s="7">
        <v>2.5</v>
      </c>
      <c r="D147" s="8"/>
      <c r="E147" s="88"/>
      <c r="F147" s="13"/>
      <c r="G147" s="13"/>
      <c r="H147" s="9">
        <v>2</v>
      </c>
      <c r="I147" s="58">
        <v>2.5</v>
      </c>
      <c r="J147" s="10"/>
      <c r="K147" s="11">
        <f t="shared" si="8"/>
        <v>0</v>
      </c>
      <c r="L147" s="12"/>
    </row>
    <row r="148" spans="1:12" x14ac:dyDescent="0.2">
      <c r="A148" s="7" t="s">
        <v>287</v>
      </c>
      <c r="B148" s="7" t="s">
        <v>285</v>
      </c>
      <c r="C148" s="7">
        <v>2.5</v>
      </c>
      <c r="D148" s="8"/>
      <c r="E148" s="88"/>
      <c r="F148" s="13"/>
      <c r="G148" s="13"/>
      <c r="H148" s="9">
        <v>2</v>
      </c>
      <c r="I148" s="58">
        <v>2.5</v>
      </c>
      <c r="J148" s="10"/>
      <c r="K148" s="11">
        <f t="shared" si="8"/>
        <v>0</v>
      </c>
      <c r="L148" s="12"/>
    </row>
    <row r="149" spans="1:12" x14ac:dyDescent="0.2">
      <c r="A149" s="7" t="s">
        <v>63</v>
      </c>
      <c r="B149" s="7" t="s">
        <v>285</v>
      </c>
      <c r="C149" s="7">
        <v>2.5</v>
      </c>
      <c r="D149" s="8"/>
      <c r="E149" s="88"/>
      <c r="F149" s="13"/>
      <c r="G149" s="13"/>
      <c r="H149" s="9">
        <v>2</v>
      </c>
      <c r="I149" s="58">
        <v>2.5</v>
      </c>
      <c r="J149" s="10"/>
      <c r="K149" s="11">
        <f t="shared" si="8"/>
        <v>0</v>
      </c>
      <c r="L149" s="12"/>
    </row>
    <row r="150" spans="1:12" x14ac:dyDescent="0.2">
      <c r="A150" s="7" t="s">
        <v>289</v>
      </c>
      <c r="B150" s="7" t="s">
        <v>112</v>
      </c>
      <c r="C150" s="7">
        <v>1</v>
      </c>
      <c r="D150" s="8"/>
      <c r="E150" s="88"/>
      <c r="F150" s="13"/>
      <c r="G150" s="13"/>
      <c r="H150" s="9">
        <v>80</v>
      </c>
      <c r="I150" s="58">
        <v>1</v>
      </c>
      <c r="J150" s="10"/>
      <c r="K150" s="11">
        <f t="shared" si="8"/>
        <v>0</v>
      </c>
      <c r="L150" s="12"/>
    </row>
    <row r="151" spans="1:12" x14ac:dyDescent="0.2">
      <c r="A151" s="7" t="s">
        <v>290</v>
      </c>
      <c r="B151" s="7" t="s">
        <v>112</v>
      </c>
      <c r="C151" s="7">
        <v>1</v>
      </c>
      <c r="D151" s="8"/>
      <c r="E151" s="88"/>
      <c r="F151" s="13"/>
      <c r="G151" s="13"/>
      <c r="H151" s="9">
        <v>80</v>
      </c>
      <c r="I151" s="58">
        <v>1</v>
      </c>
      <c r="J151" s="10"/>
      <c r="K151" s="11">
        <f t="shared" si="8"/>
        <v>0</v>
      </c>
      <c r="L151" s="12"/>
    </row>
    <row r="152" spans="1:12" x14ac:dyDescent="0.2">
      <c r="A152" s="7" t="s">
        <v>126</v>
      </c>
      <c r="B152" s="7" t="s">
        <v>291</v>
      </c>
      <c r="C152" s="7">
        <v>6</v>
      </c>
      <c r="D152" s="8"/>
      <c r="E152" s="88"/>
      <c r="F152" s="13"/>
      <c r="G152" s="13"/>
      <c r="H152" s="9">
        <v>1</v>
      </c>
      <c r="I152" s="58">
        <v>6</v>
      </c>
      <c r="J152" s="10"/>
      <c r="K152" s="11">
        <f t="shared" si="8"/>
        <v>0</v>
      </c>
      <c r="L152" s="12"/>
    </row>
    <row r="153" spans="1:12" x14ac:dyDescent="0.2">
      <c r="A153" s="7" t="s">
        <v>34</v>
      </c>
      <c r="B153" s="7" t="s">
        <v>292</v>
      </c>
      <c r="C153" s="7">
        <v>700</v>
      </c>
      <c r="D153" s="8"/>
      <c r="E153" s="88"/>
      <c r="F153" s="13"/>
      <c r="G153" s="13"/>
      <c r="H153" s="9">
        <v>10</v>
      </c>
      <c r="I153" s="58">
        <v>700</v>
      </c>
      <c r="J153" s="10"/>
      <c r="K153" s="11">
        <f t="shared" si="8"/>
        <v>0</v>
      </c>
      <c r="L153" s="12"/>
    </row>
    <row r="154" spans="1:12" x14ac:dyDescent="0.2">
      <c r="A154" s="15" t="s">
        <v>360</v>
      </c>
      <c r="B154" s="15" t="s">
        <v>90</v>
      </c>
      <c r="C154" s="7">
        <v>1</v>
      </c>
      <c r="D154" s="8"/>
      <c r="E154" s="88"/>
      <c r="F154" s="13"/>
      <c r="G154" s="13"/>
      <c r="H154" s="20">
        <v>10</v>
      </c>
      <c r="I154" s="58">
        <v>1</v>
      </c>
      <c r="J154" s="10"/>
      <c r="K154" s="11">
        <f t="shared" si="8"/>
        <v>0</v>
      </c>
      <c r="L154" s="12"/>
    </row>
    <row r="155" spans="1:12" x14ac:dyDescent="0.2">
      <c r="A155" s="15" t="s">
        <v>359</v>
      </c>
      <c r="B155" s="15" t="s">
        <v>90</v>
      </c>
      <c r="C155" s="7">
        <v>1</v>
      </c>
      <c r="D155" s="8"/>
      <c r="E155" s="88"/>
      <c r="F155" s="13"/>
      <c r="G155" s="13"/>
      <c r="H155" s="20">
        <v>10</v>
      </c>
      <c r="I155" s="58">
        <v>1</v>
      </c>
      <c r="J155" s="10"/>
      <c r="K155" s="11">
        <f t="shared" si="8"/>
        <v>0</v>
      </c>
      <c r="L155" s="12"/>
    </row>
    <row r="156" spans="1:12" x14ac:dyDescent="0.2">
      <c r="A156" s="15" t="s">
        <v>358</v>
      </c>
      <c r="B156" s="15" t="s">
        <v>90</v>
      </c>
      <c r="C156" s="7">
        <v>1</v>
      </c>
      <c r="D156" s="8"/>
      <c r="E156" s="88"/>
      <c r="F156" s="13"/>
      <c r="G156" s="13"/>
      <c r="H156" s="20">
        <v>10</v>
      </c>
      <c r="I156" s="58">
        <v>1</v>
      </c>
      <c r="J156" s="10"/>
      <c r="K156" s="11">
        <f t="shared" si="8"/>
        <v>0</v>
      </c>
      <c r="L156" s="12"/>
    </row>
    <row r="157" spans="1:12" x14ac:dyDescent="0.2">
      <c r="A157" s="15" t="s">
        <v>362</v>
      </c>
      <c r="B157" s="15" t="s">
        <v>90</v>
      </c>
      <c r="C157" s="7">
        <v>1</v>
      </c>
      <c r="D157" s="8"/>
      <c r="E157" s="88"/>
      <c r="F157" s="13"/>
      <c r="G157" s="13"/>
      <c r="H157" s="20">
        <v>10</v>
      </c>
      <c r="I157" s="58">
        <v>1</v>
      </c>
      <c r="J157" s="10"/>
      <c r="K157" s="11">
        <f t="shared" si="8"/>
        <v>0</v>
      </c>
      <c r="L157" s="12"/>
    </row>
    <row r="158" spans="1:12" x14ac:dyDescent="0.2">
      <c r="A158" s="15" t="s">
        <v>363</v>
      </c>
      <c r="B158" s="15" t="s">
        <v>361</v>
      </c>
      <c r="C158" s="7">
        <v>200</v>
      </c>
      <c r="D158" s="8"/>
      <c r="E158" s="89"/>
      <c r="F158" s="13"/>
      <c r="G158" s="13"/>
      <c r="H158" s="20">
        <v>10</v>
      </c>
      <c r="I158" s="58">
        <v>200</v>
      </c>
      <c r="J158" s="10"/>
      <c r="K158" s="11">
        <f t="shared" si="8"/>
        <v>0</v>
      </c>
      <c r="L158" s="12"/>
    </row>
    <row r="159" spans="1:12" x14ac:dyDescent="0.2">
      <c r="A159" s="31" t="s">
        <v>81</v>
      </c>
      <c r="B159" s="31"/>
      <c r="C159" s="26"/>
      <c r="D159" s="31"/>
      <c r="E159" s="31"/>
      <c r="F159" s="31"/>
      <c r="G159" s="31"/>
      <c r="H159" s="31"/>
      <c r="I159" s="66"/>
      <c r="J159" s="31"/>
      <c r="K159" s="31"/>
      <c r="L159" s="32"/>
    </row>
    <row r="160" spans="1:12" x14ac:dyDescent="0.2">
      <c r="A160" s="7" t="s">
        <v>299</v>
      </c>
      <c r="B160" s="7" t="s">
        <v>300</v>
      </c>
      <c r="C160" s="7">
        <v>56</v>
      </c>
      <c r="D160" s="8"/>
      <c r="E160" s="87"/>
      <c r="F160" s="13"/>
      <c r="G160" s="13"/>
      <c r="H160" s="9">
        <v>12</v>
      </c>
      <c r="I160" s="58">
        <v>56</v>
      </c>
      <c r="J160" s="10"/>
      <c r="K160" s="11">
        <f t="shared" ref="K160:K168" si="9">(J160/I160)*C160*H160</f>
        <v>0</v>
      </c>
      <c r="L160" s="12"/>
    </row>
    <row r="161" spans="1:12" x14ac:dyDescent="0.2">
      <c r="A161" s="7" t="s">
        <v>301</v>
      </c>
      <c r="B161" s="7" t="s">
        <v>275</v>
      </c>
      <c r="C161" s="7">
        <v>80</v>
      </c>
      <c r="D161" s="8"/>
      <c r="E161" s="88"/>
      <c r="F161" s="13"/>
      <c r="G161" s="13"/>
      <c r="H161" s="9">
        <v>10</v>
      </c>
      <c r="I161" s="58">
        <v>80</v>
      </c>
      <c r="J161" s="10"/>
      <c r="K161" s="11">
        <f t="shared" si="9"/>
        <v>0</v>
      </c>
      <c r="L161" s="12"/>
    </row>
    <row r="162" spans="1:12" x14ac:dyDescent="0.2">
      <c r="A162" s="7" t="s">
        <v>302</v>
      </c>
      <c r="B162" s="7" t="s">
        <v>275</v>
      </c>
      <c r="C162" s="7">
        <v>80</v>
      </c>
      <c r="D162" s="8"/>
      <c r="E162" s="88"/>
      <c r="F162" s="13"/>
      <c r="G162" s="13"/>
      <c r="H162" s="9">
        <v>10</v>
      </c>
      <c r="I162" s="58">
        <v>80</v>
      </c>
      <c r="J162" s="10"/>
      <c r="K162" s="11">
        <f t="shared" si="9"/>
        <v>0</v>
      </c>
      <c r="L162" s="12"/>
    </row>
    <row r="163" spans="1:12" x14ac:dyDescent="0.2">
      <c r="A163" s="7" t="s">
        <v>294</v>
      </c>
      <c r="B163" s="7" t="s">
        <v>247</v>
      </c>
      <c r="C163" s="7">
        <v>20</v>
      </c>
      <c r="D163" s="8"/>
      <c r="E163" s="88"/>
      <c r="F163" s="13"/>
      <c r="G163" s="13"/>
      <c r="H163" s="9">
        <v>10</v>
      </c>
      <c r="I163" s="58">
        <v>20</v>
      </c>
      <c r="J163" s="10"/>
      <c r="K163" s="11">
        <f t="shared" si="9"/>
        <v>0</v>
      </c>
      <c r="L163" s="12"/>
    </row>
    <row r="164" spans="1:12" x14ac:dyDescent="0.2">
      <c r="A164" s="7" t="s">
        <v>64</v>
      </c>
      <c r="B164" s="7" t="s">
        <v>247</v>
      </c>
      <c r="C164" s="7">
        <v>20</v>
      </c>
      <c r="D164" s="8"/>
      <c r="E164" s="88"/>
      <c r="F164" s="13"/>
      <c r="G164" s="13"/>
      <c r="H164" s="9">
        <v>10</v>
      </c>
      <c r="I164" s="58">
        <v>20</v>
      </c>
      <c r="J164" s="10"/>
      <c r="K164" s="11">
        <f t="shared" si="9"/>
        <v>0</v>
      </c>
      <c r="L164" s="12"/>
    </row>
    <row r="165" spans="1:12" x14ac:dyDescent="0.2">
      <c r="A165" s="7" t="s">
        <v>65</v>
      </c>
      <c r="B165" s="7" t="s">
        <v>303</v>
      </c>
      <c r="C165" s="7">
        <v>200</v>
      </c>
      <c r="D165" s="8"/>
      <c r="E165" s="88"/>
      <c r="F165" s="13"/>
      <c r="G165" s="13"/>
      <c r="H165" s="9">
        <v>2</v>
      </c>
      <c r="I165" s="58">
        <v>200</v>
      </c>
      <c r="J165" s="10"/>
      <c r="K165" s="11">
        <f t="shared" si="9"/>
        <v>0</v>
      </c>
      <c r="L165" s="12"/>
    </row>
    <row r="166" spans="1:12" x14ac:dyDescent="0.2">
      <c r="A166" s="7" t="s">
        <v>304</v>
      </c>
      <c r="B166" s="7" t="s">
        <v>247</v>
      </c>
      <c r="C166" s="7">
        <v>20</v>
      </c>
      <c r="D166" s="8"/>
      <c r="E166" s="88"/>
      <c r="F166" s="13"/>
      <c r="G166" s="13"/>
      <c r="H166" s="9">
        <v>3</v>
      </c>
      <c r="I166" s="58">
        <v>20</v>
      </c>
      <c r="J166" s="10"/>
      <c r="K166" s="11">
        <f t="shared" si="9"/>
        <v>0</v>
      </c>
      <c r="L166" s="12"/>
    </row>
    <row r="167" spans="1:12" x14ac:dyDescent="0.2">
      <c r="A167" s="7" t="s">
        <v>298</v>
      </c>
      <c r="B167" s="7" t="s">
        <v>297</v>
      </c>
      <c r="C167" s="7">
        <v>24</v>
      </c>
      <c r="D167" s="8"/>
      <c r="E167" s="88"/>
      <c r="F167" s="13"/>
      <c r="G167" s="13"/>
      <c r="H167" s="9">
        <v>5</v>
      </c>
      <c r="I167" s="58">
        <v>24</v>
      </c>
      <c r="J167" s="10"/>
      <c r="K167" s="11">
        <f t="shared" si="9"/>
        <v>0</v>
      </c>
      <c r="L167" s="12"/>
    </row>
    <row r="168" spans="1:12" x14ac:dyDescent="0.2">
      <c r="A168" s="7" t="s">
        <v>295</v>
      </c>
      <c r="B168" s="7" t="s">
        <v>247</v>
      </c>
      <c r="C168" s="7">
        <v>20</v>
      </c>
      <c r="D168" s="8"/>
      <c r="E168" s="89"/>
      <c r="F168" s="13"/>
      <c r="G168" s="13"/>
      <c r="H168" s="9">
        <v>12</v>
      </c>
      <c r="I168" s="58">
        <v>20</v>
      </c>
      <c r="J168" s="10"/>
      <c r="K168" s="11">
        <f t="shared" si="9"/>
        <v>0</v>
      </c>
      <c r="L168" s="12"/>
    </row>
    <row r="169" spans="1:12" x14ac:dyDescent="0.2">
      <c r="A169" s="31" t="s">
        <v>82</v>
      </c>
      <c r="B169" s="31"/>
      <c r="C169" s="26"/>
      <c r="D169" s="31"/>
      <c r="E169" s="31"/>
      <c r="F169" s="31"/>
      <c r="G169" s="31"/>
      <c r="H169" s="31"/>
      <c r="I169" s="66"/>
      <c r="J169" s="31"/>
      <c r="K169" s="31"/>
      <c r="L169" s="32"/>
    </row>
    <row r="170" spans="1:12" x14ac:dyDescent="0.2">
      <c r="A170" s="7" t="s">
        <v>129</v>
      </c>
      <c r="B170" s="7" t="s">
        <v>305</v>
      </c>
      <c r="C170" s="7">
        <f>6*75</f>
        <v>450</v>
      </c>
      <c r="D170" s="8"/>
      <c r="E170" s="87"/>
      <c r="F170" s="13"/>
      <c r="G170" s="13"/>
      <c r="H170" s="9">
        <v>10</v>
      </c>
      <c r="I170" s="58">
        <v>450</v>
      </c>
      <c r="J170" s="10"/>
      <c r="K170" s="11">
        <f>(J170/I170)*C170*H170</f>
        <v>0</v>
      </c>
      <c r="L170" s="12"/>
    </row>
    <row r="171" spans="1:12" x14ac:dyDescent="0.2">
      <c r="A171" s="7" t="s">
        <v>127</v>
      </c>
      <c r="B171" s="7" t="s">
        <v>305</v>
      </c>
      <c r="C171" s="7">
        <f>6*75</f>
        <v>450</v>
      </c>
      <c r="D171" s="8"/>
      <c r="E171" s="88"/>
      <c r="F171" s="13"/>
      <c r="G171" s="13"/>
      <c r="H171" s="9">
        <v>10</v>
      </c>
      <c r="I171" s="58">
        <v>450</v>
      </c>
      <c r="J171" s="10"/>
      <c r="K171" s="11">
        <f>(J171/I171)*C171*H171</f>
        <v>0</v>
      </c>
      <c r="L171" s="12"/>
    </row>
    <row r="172" spans="1:12" x14ac:dyDescent="0.2">
      <c r="A172" s="7" t="s">
        <v>128</v>
      </c>
      <c r="B172" s="7" t="s">
        <v>305</v>
      </c>
      <c r="C172" s="7">
        <f>6*75</f>
        <v>450</v>
      </c>
      <c r="D172" s="8"/>
      <c r="E172" s="89"/>
      <c r="F172" s="13"/>
      <c r="G172" s="13"/>
      <c r="H172" s="9">
        <v>10</v>
      </c>
      <c r="I172" s="58">
        <v>450</v>
      </c>
      <c r="J172" s="10"/>
      <c r="K172" s="11">
        <f>(J172/I172)*C172*H172</f>
        <v>0</v>
      </c>
      <c r="L172" s="12"/>
    </row>
    <row r="173" spans="1:12" x14ac:dyDescent="0.2">
      <c r="A173" s="31" t="s">
        <v>194</v>
      </c>
      <c r="B173" s="31"/>
      <c r="C173" s="26"/>
      <c r="D173" s="31"/>
      <c r="E173" s="31"/>
      <c r="F173" s="31"/>
      <c r="G173" s="31"/>
      <c r="H173" s="31"/>
      <c r="I173" s="66"/>
      <c r="J173" s="31"/>
      <c r="K173" s="31"/>
      <c r="L173" s="32"/>
    </row>
    <row r="174" spans="1:12" x14ac:dyDescent="0.2">
      <c r="A174" s="7" t="s">
        <v>130</v>
      </c>
      <c r="B174" s="7" t="s">
        <v>189</v>
      </c>
      <c r="C174" s="7">
        <v>1</v>
      </c>
      <c r="D174" s="8"/>
      <c r="E174" s="87"/>
      <c r="F174" s="13"/>
      <c r="G174" s="13"/>
      <c r="H174" s="9">
        <v>4</v>
      </c>
      <c r="I174" s="58">
        <v>1</v>
      </c>
      <c r="J174" s="10"/>
      <c r="K174" s="11">
        <f t="shared" ref="K174:K185" si="10">(J174/I174)*C174*H174</f>
        <v>0</v>
      </c>
      <c r="L174" s="12"/>
    </row>
    <row r="175" spans="1:12" x14ac:dyDescent="0.2">
      <c r="A175" s="7" t="s">
        <v>67</v>
      </c>
      <c r="B175" s="7" t="s">
        <v>189</v>
      </c>
      <c r="C175" s="7">
        <v>1</v>
      </c>
      <c r="D175" s="8"/>
      <c r="E175" s="88"/>
      <c r="F175" s="13"/>
      <c r="G175" s="13"/>
      <c r="H175" s="9">
        <v>60</v>
      </c>
      <c r="I175" s="58">
        <v>1</v>
      </c>
      <c r="J175" s="10"/>
      <c r="K175" s="11">
        <f t="shared" si="10"/>
        <v>0</v>
      </c>
      <c r="L175" s="12"/>
    </row>
    <row r="176" spans="1:12" x14ac:dyDescent="0.2">
      <c r="A176" s="7" t="s">
        <v>68</v>
      </c>
      <c r="B176" s="7" t="s">
        <v>189</v>
      </c>
      <c r="C176" s="7">
        <v>1</v>
      </c>
      <c r="D176" s="8"/>
      <c r="E176" s="88"/>
      <c r="F176" s="13"/>
      <c r="G176" s="13"/>
      <c r="H176" s="9">
        <v>60</v>
      </c>
      <c r="I176" s="58">
        <v>1</v>
      </c>
      <c r="J176" s="10"/>
      <c r="K176" s="11">
        <f t="shared" si="10"/>
        <v>0</v>
      </c>
      <c r="L176" s="12"/>
    </row>
    <row r="177" spans="1:33" x14ac:dyDescent="0.2">
      <c r="A177" s="7" t="s">
        <v>69</v>
      </c>
      <c r="B177" s="7" t="s">
        <v>189</v>
      </c>
      <c r="C177" s="7">
        <v>1</v>
      </c>
      <c r="D177" s="8"/>
      <c r="E177" s="88"/>
      <c r="F177" s="13"/>
      <c r="G177" s="13"/>
      <c r="H177" s="9">
        <v>60</v>
      </c>
      <c r="I177" s="58">
        <v>1</v>
      </c>
      <c r="J177" s="10"/>
      <c r="K177" s="11">
        <f t="shared" si="10"/>
        <v>0</v>
      </c>
      <c r="L177" s="12"/>
    </row>
    <row r="178" spans="1:33" x14ac:dyDescent="0.2">
      <c r="A178" s="7" t="s">
        <v>70</v>
      </c>
      <c r="B178" s="7" t="s">
        <v>189</v>
      </c>
      <c r="C178" s="7">
        <v>1</v>
      </c>
      <c r="D178" s="8"/>
      <c r="E178" s="88"/>
      <c r="F178" s="13"/>
      <c r="G178" s="13"/>
      <c r="H178" s="9">
        <v>60</v>
      </c>
      <c r="I178" s="58">
        <v>1</v>
      </c>
      <c r="J178" s="10"/>
      <c r="K178" s="11">
        <f t="shared" si="10"/>
        <v>0</v>
      </c>
      <c r="L178" s="12"/>
    </row>
    <row r="179" spans="1:33" x14ac:dyDescent="0.2">
      <c r="A179" s="7" t="s">
        <v>313</v>
      </c>
      <c r="B179" s="7" t="s">
        <v>189</v>
      </c>
      <c r="C179" s="7">
        <v>1</v>
      </c>
      <c r="D179" s="8"/>
      <c r="E179" s="88"/>
      <c r="F179" s="13"/>
      <c r="G179" s="13"/>
      <c r="H179" s="9">
        <v>10</v>
      </c>
      <c r="I179" s="58">
        <v>1</v>
      </c>
      <c r="J179" s="10"/>
      <c r="K179" s="11">
        <f t="shared" si="10"/>
        <v>0</v>
      </c>
      <c r="L179" s="12"/>
    </row>
    <row r="180" spans="1:33" x14ac:dyDescent="0.2">
      <c r="A180" s="7" t="s">
        <v>314</v>
      </c>
      <c r="B180" s="7" t="s">
        <v>189</v>
      </c>
      <c r="C180" s="7">
        <v>1</v>
      </c>
      <c r="D180" s="8"/>
      <c r="E180" s="88"/>
      <c r="F180" s="13"/>
      <c r="G180" s="13"/>
      <c r="H180" s="9">
        <v>10</v>
      </c>
      <c r="I180" s="58">
        <v>1</v>
      </c>
      <c r="J180" s="10"/>
      <c r="K180" s="11">
        <f t="shared" si="10"/>
        <v>0</v>
      </c>
      <c r="L180" s="12"/>
    </row>
    <row r="181" spans="1:33" x14ac:dyDescent="0.2">
      <c r="A181" s="7" t="s">
        <v>315</v>
      </c>
      <c r="B181" s="7" t="s">
        <v>189</v>
      </c>
      <c r="C181" s="7">
        <v>1</v>
      </c>
      <c r="D181" s="8"/>
      <c r="E181" s="88"/>
      <c r="F181" s="13"/>
      <c r="G181" s="13"/>
      <c r="H181" s="9">
        <v>5</v>
      </c>
      <c r="I181" s="58">
        <v>1</v>
      </c>
      <c r="J181" s="10"/>
      <c r="K181" s="11">
        <f t="shared" si="10"/>
        <v>0</v>
      </c>
      <c r="L181" s="12"/>
    </row>
    <row r="182" spans="1:33" x14ac:dyDescent="0.2">
      <c r="A182" s="7" t="s">
        <v>307</v>
      </c>
      <c r="B182" s="7" t="s">
        <v>306</v>
      </c>
      <c r="C182" s="7">
        <v>1</v>
      </c>
      <c r="D182" s="8"/>
      <c r="E182" s="88"/>
      <c r="F182" s="13"/>
      <c r="G182" s="13"/>
      <c r="H182" s="9">
        <v>10</v>
      </c>
      <c r="I182" s="58">
        <v>1</v>
      </c>
      <c r="J182" s="10"/>
      <c r="K182" s="11">
        <f t="shared" si="10"/>
        <v>0</v>
      </c>
      <c r="L182" s="12"/>
    </row>
    <row r="183" spans="1:33" x14ac:dyDescent="0.2">
      <c r="A183" s="7" t="s">
        <v>71</v>
      </c>
      <c r="B183" s="7" t="s">
        <v>308</v>
      </c>
      <c r="C183" s="7">
        <v>5000</v>
      </c>
      <c r="D183" s="8"/>
      <c r="E183" s="88"/>
      <c r="F183" s="13"/>
      <c r="G183" s="13"/>
      <c r="H183" s="9">
        <v>1</v>
      </c>
      <c r="I183" s="58">
        <v>5000</v>
      </c>
      <c r="J183" s="10"/>
      <c r="K183" s="11">
        <f t="shared" si="10"/>
        <v>0</v>
      </c>
      <c r="L183" s="12"/>
    </row>
    <row r="184" spans="1:33" x14ac:dyDescent="0.2">
      <c r="A184" s="7" t="s">
        <v>310</v>
      </c>
      <c r="B184" s="7" t="s">
        <v>309</v>
      </c>
      <c r="C184" s="7">
        <v>1000</v>
      </c>
      <c r="D184" s="8"/>
      <c r="E184" s="88"/>
      <c r="F184" s="13"/>
      <c r="G184" s="13"/>
      <c r="H184" s="9">
        <v>20</v>
      </c>
      <c r="I184" s="58">
        <v>1000</v>
      </c>
      <c r="J184" s="10"/>
      <c r="K184" s="11">
        <f t="shared" si="10"/>
        <v>0</v>
      </c>
      <c r="L184" s="12"/>
    </row>
    <row r="185" spans="1:33" x14ac:dyDescent="0.2">
      <c r="A185" s="7" t="s">
        <v>312</v>
      </c>
      <c r="B185" s="7" t="s">
        <v>311</v>
      </c>
      <c r="C185" s="7">
        <v>6</v>
      </c>
      <c r="D185" s="8"/>
      <c r="E185" s="89"/>
      <c r="F185" s="13"/>
      <c r="G185" s="13"/>
      <c r="H185" s="9">
        <v>10</v>
      </c>
      <c r="I185" s="58">
        <v>6</v>
      </c>
      <c r="J185" s="10"/>
      <c r="K185" s="11">
        <f t="shared" si="10"/>
        <v>0</v>
      </c>
      <c r="L185" s="12"/>
    </row>
    <row r="186" spans="1:33" x14ac:dyDescent="0.2">
      <c r="A186" s="31" t="s">
        <v>74</v>
      </c>
      <c r="B186" s="31"/>
      <c r="C186" s="26"/>
      <c r="D186" s="31"/>
      <c r="E186" s="31"/>
      <c r="F186" s="31"/>
      <c r="G186" s="31"/>
      <c r="H186" s="31"/>
      <c r="I186" s="66"/>
      <c r="J186" s="31"/>
      <c r="K186" s="31"/>
      <c r="L186" s="32"/>
    </row>
    <row r="187" spans="1:33" x14ac:dyDescent="0.2">
      <c r="A187" s="7" t="s">
        <v>316</v>
      </c>
      <c r="B187" s="7" t="s">
        <v>317</v>
      </c>
      <c r="C187" s="7">
        <f>72*20</f>
        <v>1440</v>
      </c>
      <c r="D187" s="7" t="s">
        <v>72</v>
      </c>
      <c r="E187" s="8"/>
      <c r="F187" s="13"/>
      <c r="G187" s="13"/>
      <c r="H187" s="9">
        <v>3</v>
      </c>
      <c r="I187" s="58">
        <v>1440</v>
      </c>
      <c r="J187" s="10"/>
      <c r="K187" s="11">
        <f>(J187/I187)*C187*H187</f>
        <v>0</v>
      </c>
      <c r="L187" s="12"/>
    </row>
    <row r="188" spans="1:33" x14ac:dyDescent="0.2">
      <c r="A188" s="7" t="s">
        <v>318</v>
      </c>
      <c r="B188" s="7" t="s">
        <v>189</v>
      </c>
      <c r="C188" s="7">
        <v>1</v>
      </c>
      <c r="D188" s="8"/>
      <c r="E188" s="87"/>
      <c r="F188" s="13"/>
      <c r="G188" s="13"/>
      <c r="H188" s="9">
        <v>20</v>
      </c>
      <c r="I188" s="58">
        <v>1</v>
      </c>
      <c r="J188" s="10"/>
      <c r="K188" s="11">
        <f>(J188/I188)*C188*H188</f>
        <v>0</v>
      </c>
      <c r="L188" s="12"/>
    </row>
    <row r="189" spans="1:33" x14ac:dyDescent="0.2">
      <c r="A189" s="7" t="s">
        <v>320</v>
      </c>
      <c r="B189" s="7" t="s">
        <v>284</v>
      </c>
      <c r="C189" s="7">
        <v>6</v>
      </c>
      <c r="D189" s="8"/>
      <c r="E189" s="88"/>
      <c r="F189" s="13"/>
      <c r="G189" s="13"/>
      <c r="H189" s="9">
        <v>8</v>
      </c>
      <c r="I189" s="58">
        <v>6</v>
      </c>
      <c r="J189" s="10"/>
      <c r="K189" s="11">
        <f>(J189/I189)*C189*H189</f>
        <v>0</v>
      </c>
      <c r="L189" s="12"/>
    </row>
    <row r="190" spans="1:33" x14ac:dyDescent="0.2">
      <c r="A190" s="7" t="s">
        <v>321</v>
      </c>
      <c r="B190" s="7" t="s">
        <v>284</v>
      </c>
      <c r="C190" s="7">
        <v>6</v>
      </c>
      <c r="D190" s="8"/>
      <c r="E190" s="88"/>
      <c r="F190" s="13"/>
      <c r="G190" s="13"/>
      <c r="H190" s="9">
        <v>8</v>
      </c>
      <c r="I190" s="58">
        <v>6</v>
      </c>
      <c r="J190" s="10"/>
      <c r="K190" s="11">
        <f>(J190/I190)*C190*H190</f>
        <v>0</v>
      </c>
      <c r="L190" s="12"/>
    </row>
    <row r="191" spans="1:33" x14ac:dyDescent="0.2">
      <c r="A191" s="7" t="s">
        <v>319</v>
      </c>
      <c r="B191" s="7" t="s">
        <v>100</v>
      </c>
      <c r="C191" s="7">
        <v>1</v>
      </c>
      <c r="D191" s="8"/>
      <c r="E191" s="89"/>
      <c r="F191" s="13"/>
      <c r="G191" s="13"/>
      <c r="H191" s="9">
        <v>15</v>
      </c>
      <c r="I191" s="58">
        <v>1</v>
      </c>
      <c r="J191" s="10"/>
      <c r="K191" s="11">
        <f>(J191/I191)*C191*H191</f>
        <v>0</v>
      </c>
      <c r="L191" s="12"/>
    </row>
    <row r="192" spans="1:33" s="33" customFormat="1" x14ac:dyDescent="0.2">
      <c r="A192" s="31" t="s">
        <v>83</v>
      </c>
      <c r="B192" s="31"/>
      <c r="C192" s="26"/>
      <c r="D192" s="31"/>
      <c r="E192" s="31"/>
      <c r="F192" s="31"/>
      <c r="G192" s="31"/>
      <c r="H192" s="31"/>
      <c r="I192" s="66"/>
      <c r="J192" s="31"/>
      <c r="K192" s="31"/>
      <c r="L192" s="32"/>
      <c r="M192" s="6"/>
      <c r="N192" s="6"/>
      <c r="O192" s="6"/>
      <c r="P192" s="6"/>
      <c r="Q192" s="6"/>
      <c r="R192" s="6"/>
      <c r="S192" s="6"/>
      <c r="T192" s="6"/>
      <c r="U192" s="6"/>
      <c r="V192" s="6"/>
      <c r="W192" s="6"/>
      <c r="X192" s="6"/>
      <c r="Y192" s="6"/>
      <c r="Z192" s="6"/>
      <c r="AA192" s="6"/>
      <c r="AB192" s="6"/>
      <c r="AC192" s="6"/>
      <c r="AD192" s="6"/>
      <c r="AE192" s="6"/>
      <c r="AF192" s="6"/>
      <c r="AG192" s="6"/>
    </row>
    <row r="193" spans="1:12" x14ac:dyDescent="0.2">
      <c r="A193" s="7" t="s">
        <v>131</v>
      </c>
      <c r="B193" s="7" t="s">
        <v>189</v>
      </c>
      <c r="C193" s="7">
        <v>1</v>
      </c>
      <c r="D193" s="7" t="s">
        <v>73</v>
      </c>
      <c r="E193" s="8"/>
      <c r="F193" s="13"/>
      <c r="G193" s="13"/>
      <c r="H193" s="9">
        <v>2</v>
      </c>
      <c r="I193" s="58">
        <v>1</v>
      </c>
      <c r="J193" s="10"/>
      <c r="K193" s="11">
        <f>(J193/I193)*C193*H193</f>
        <v>0</v>
      </c>
      <c r="L193" s="12"/>
    </row>
    <row r="194" spans="1:12" x14ac:dyDescent="0.2">
      <c r="A194" s="7" t="s">
        <v>327</v>
      </c>
      <c r="B194" s="7" t="s">
        <v>189</v>
      </c>
      <c r="C194" s="7">
        <v>1</v>
      </c>
      <c r="D194" s="8"/>
      <c r="E194" s="87"/>
      <c r="F194" s="13"/>
      <c r="G194" s="13"/>
      <c r="H194" s="9">
        <v>5</v>
      </c>
      <c r="I194" s="58">
        <v>1</v>
      </c>
      <c r="J194" s="10"/>
      <c r="K194" s="11">
        <f>(J194/I194)*C194*H194</f>
        <v>0</v>
      </c>
      <c r="L194" s="12"/>
    </row>
    <row r="195" spans="1:12" x14ac:dyDescent="0.2">
      <c r="A195" s="7" t="s">
        <v>328</v>
      </c>
      <c r="B195" s="7" t="s">
        <v>322</v>
      </c>
      <c r="C195" s="7">
        <v>50</v>
      </c>
      <c r="D195" s="8"/>
      <c r="E195" s="89"/>
      <c r="F195" s="13"/>
      <c r="G195" s="13"/>
      <c r="H195" s="9">
        <v>4</v>
      </c>
      <c r="I195" s="58">
        <v>50</v>
      </c>
      <c r="J195" s="10"/>
      <c r="K195" s="11">
        <f>(J195/I195)*C195*H195</f>
        <v>0</v>
      </c>
      <c r="L195" s="12"/>
    </row>
    <row r="196" spans="1:12" x14ac:dyDescent="0.2">
      <c r="A196" s="31" t="s">
        <v>84</v>
      </c>
      <c r="B196" s="31"/>
      <c r="C196" s="26"/>
      <c r="D196" s="31"/>
      <c r="E196" s="31"/>
      <c r="F196" s="31"/>
      <c r="G196" s="31"/>
      <c r="H196" s="31"/>
      <c r="I196" s="66"/>
      <c r="J196" s="31"/>
      <c r="K196" s="31"/>
      <c r="L196" s="34"/>
    </row>
    <row r="197" spans="1:12" x14ac:dyDescent="0.2">
      <c r="A197" s="7" t="s">
        <v>324</v>
      </c>
      <c r="B197" s="7" t="s">
        <v>323</v>
      </c>
      <c r="C197" s="7">
        <v>72</v>
      </c>
      <c r="D197" s="7" t="s">
        <v>50</v>
      </c>
      <c r="E197" s="8"/>
      <c r="F197" s="13"/>
      <c r="G197" s="13"/>
      <c r="H197" s="9">
        <v>2</v>
      </c>
      <c r="I197" s="58">
        <v>72</v>
      </c>
      <c r="J197" s="10"/>
      <c r="K197" s="11">
        <f>(J197/I197)*C197*H197</f>
        <v>0</v>
      </c>
      <c r="L197" s="12"/>
    </row>
    <row r="198" spans="1:12" x14ac:dyDescent="0.2">
      <c r="A198" s="7" t="s">
        <v>329</v>
      </c>
      <c r="B198" s="7" t="s">
        <v>330</v>
      </c>
      <c r="C198" s="7">
        <v>1</v>
      </c>
      <c r="D198" s="7" t="s">
        <v>46</v>
      </c>
      <c r="E198" s="8"/>
      <c r="F198" s="13"/>
      <c r="G198" s="13"/>
      <c r="H198" s="9">
        <v>3</v>
      </c>
      <c r="I198" s="58">
        <v>1</v>
      </c>
      <c r="J198" s="10"/>
      <c r="K198" s="11">
        <f>(J198/I198)*C198*H198</f>
        <v>0</v>
      </c>
      <c r="L198" s="12"/>
    </row>
    <row r="199" spans="1:12" x14ac:dyDescent="0.2">
      <c r="A199" s="31" t="s">
        <v>195</v>
      </c>
      <c r="B199" s="31"/>
      <c r="C199" s="26"/>
      <c r="D199" s="31"/>
      <c r="E199" s="31"/>
      <c r="F199" s="31"/>
      <c r="G199" s="31"/>
      <c r="H199" s="31"/>
      <c r="I199" s="66"/>
      <c r="J199" s="31"/>
      <c r="K199" s="31"/>
      <c r="L199" s="32"/>
    </row>
    <row r="200" spans="1:12" x14ac:dyDescent="0.2">
      <c r="A200" s="7" t="s">
        <v>325</v>
      </c>
      <c r="B200" s="7" t="s">
        <v>189</v>
      </c>
      <c r="C200" s="7">
        <v>1</v>
      </c>
      <c r="D200" s="8"/>
      <c r="E200" s="80"/>
      <c r="F200" s="13"/>
      <c r="G200" s="13"/>
      <c r="H200" s="9">
        <v>24</v>
      </c>
      <c r="I200" s="58">
        <v>1</v>
      </c>
      <c r="J200" s="10"/>
      <c r="K200" s="11">
        <f>(J200/I200)*C200*H200</f>
        <v>0</v>
      </c>
      <c r="L200" s="12"/>
    </row>
    <row r="201" spans="1:12" x14ac:dyDescent="0.2">
      <c r="A201" s="31" t="s">
        <v>85</v>
      </c>
      <c r="B201" s="31"/>
      <c r="C201" s="26"/>
      <c r="D201" s="31"/>
      <c r="E201" s="31"/>
      <c r="F201" s="31"/>
      <c r="G201" s="31"/>
      <c r="H201" s="31"/>
      <c r="I201" s="66"/>
      <c r="J201" s="31"/>
      <c r="K201" s="31"/>
      <c r="L201" s="32"/>
    </row>
    <row r="202" spans="1:12" x14ac:dyDescent="0.2">
      <c r="A202" s="7" t="s">
        <v>326</v>
      </c>
      <c r="B202" s="7" t="s">
        <v>189</v>
      </c>
      <c r="C202" s="7">
        <v>1</v>
      </c>
      <c r="D202" s="8"/>
      <c r="E202" s="87"/>
      <c r="F202" s="13"/>
      <c r="G202" s="13"/>
      <c r="H202" s="9">
        <v>3</v>
      </c>
      <c r="I202" s="58">
        <v>1</v>
      </c>
      <c r="J202" s="10"/>
      <c r="K202" s="11">
        <f>(J202/I202)*C202*H202</f>
        <v>0</v>
      </c>
      <c r="L202" s="12"/>
    </row>
    <row r="203" spans="1:12" x14ac:dyDescent="0.2">
      <c r="A203" s="7" t="s">
        <v>331</v>
      </c>
      <c r="B203" s="7" t="s">
        <v>189</v>
      </c>
      <c r="C203" s="7">
        <v>1</v>
      </c>
      <c r="D203" s="8"/>
      <c r="E203" s="89"/>
      <c r="F203" s="13"/>
      <c r="G203" s="13"/>
      <c r="H203" s="9">
        <v>5</v>
      </c>
      <c r="I203" s="58">
        <v>1</v>
      </c>
      <c r="J203" s="10"/>
      <c r="K203" s="11">
        <f>(J203/I203)*C203*H203</f>
        <v>0</v>
      </c>
      <c r="L203" s="12"/>
    </row>
    <row r="204" spans="1:12" x14ac:dyDescent="0.2">
      <c r="A204" s="31" t="s">
        <v>75</v>
      </c>
      <c r="B204" s="31"/>
      <c r="C204" s="26"/>
      <c r="D204" s="31"/>
      <c r="E204" s="31"/>
      <c r="F204" s="31"/>
      <c r="G204" s="31"/>
      <c r="H204" s="31"/>
      <c r="I204" s="66"/>
      <c r="J204" s="31"/>
      <c r="K204" s="31"/>
      <c r="L204" s="32"/>
    </row>
    <row r="205" spans="1:12" x14ac:dyDescent="0.2">
      <c r="A205" s="7" t="s">
        <v>332</v>
      </c>
      <c r="B205" s="7" t="s">
        <v>189</v>
      </c>
      <c r="C205" s="7">
        <v>1</v>
      </c>
      <c r="D205" s="8"/>
      <c r="E205" s="80"/>
      <c r="F205" s="13"/>
      <c r="G205" s="13"/>
      <c r="H205" s="9">
        <v>20</v>
      </c>
      <c r="I205" s="58">
        <v>1</v>
      </c>
      <c r="J205" s="47"/>
      <c r="K205" s="11">
        <f>(J205/I205)*C205*H205</f>
        <v>0</v>
      </c>
      <c r="L205" s="12"/>
    </row>
    <row r="206" spans="1:12" x14ac:dyDescent="0.2">
      <c r="A206" s="35"/>
      <c r="B206" s="35"/>
      <c r="C206" s="60"/>
      <c r="D206" s="35"/>
      <c r="E206" s="35"/>
      <c r="F206" s="39"/>
      <c r="G206" s="39"/>
      <c r="H206" s="36"/>
      <c r="I206" s="36"/>
      <c r="J206" s="37"/>
      <c r="K206" s="38"/>
      <c r="L206" s="12"/>
    </row>
    <row r="207" spans="1:12" x14ac:dyDescent="0.2">
      <c r="A207" s="32"/>
      <c r="B207" s="32"/>
      <c r="C207" s="59"/>
      <c r="D207" s="32"/>
      <c r="E207" s="32"/>
      <c r="F207" s="39"/>
      <c r="G207" s="39"/>
      <c r="H207" s="34"/>
      <c r="I207" s="34"/>
      <c r="J207" s="12"/>
      <c r="K207" s="12"/>
      <c r="L207" s="12"/>
    </row>
    <row r="208" spans="1:12" ht="18.75" x14ac:dyDescent="0.3">
      <c r="A208" s="110" t="s">
        <v>177</v>
      </c>
      <c r="B208" s="111"/>
      <c r="C208" s="111"/>
      <c r="D208" s="111"/>
      <c r="E208" s="111"/>
      <c r="F208" s="111"/>
      <c r="G208" s="111"/>
      <c r="H208" s="111"/>
      <c r="I208" s="111"/>
      <c r="J208" s="112"/>
      <c r="K208" s="46">
        <f>SUM(K5:K205)</f>
        <v>0</v>
      </c>
      <c r="L208" s="12"/>
    </row>
    <row r="209" spans="1:12" x14ac:dyDescent="0.2">
      <c r="A209" s="39"/>
      <c r="B209" s="39"/>
      <c r="C209" s="61"/>
      <c r="D209" s="39"/>
      <c r="E209" s="39"/>
      <c r="H209" s="40"/>
      <c r="I209" s="40"/>
      <c r="J209" s="41"/>
      <c r="K209" s="42"/>
      <c r="L209" s="12"/>
    </row>
    <row r="210" spans="1:12" x14ac:dyDescent="0.2">
      <c r="K210" s="45"/>
      <c r="L210" s="12"/>
    </row>
    <row r="211" spans="1:12" x14ac:dyDescent="0.2">
      <c r="B211" s="49"/>
      <c r="C211" s="63"/>
      <c r="D211" s="49"/>
      <c r="E211" s="49"/>
      <c r="H211" s="50"/>
      <c r="I211" s="50"/>
      <c r="J211" s="51"/>
      <c r="K211" s="52"/>
      <c r="L211" s="12"/>
    </row>
    <row r="212" spans="1:12" x14ac:dyDescent="0.2">
      <c r="A212" s="48"/>
      <c r="B212" s="113" t="s">
        <v>156</v>
      </c>
      <c r="C212" s="113"/>
      <c r="D212" s="113"/>
      <c r="E212" s="79"/>
      <c r="H212" s="114"/>
      <c r="I212" s="115"/>
      <c r="J212" s="115"/>
      <c r="K212" s="116"/>
      <c r="L212" s="12"/>
    </row>
    <row r="213" spans="1:12" x14ac:dyDescent="0.2">
      <c r="A213" s="48"/>
      <c r="B213" s="113" t="s">
        <v>158</v>
      </c>
      <c r="C213" s="113"/>
      <c r="D213" s="113"/>
      <c r="E213" s="79"/>
      <c r="H213" s="117"/>
      <c r="I213" s="117"/>
      <c r="J213" s="117"/>
      <c r="K213" s="117"/>
      <c r="L213" s="12"/>
    </row>
    <row r="214" spans="1:12" x14ac:dyDescent="0.2">
      <c r="A214" s="48"/>
      <c r="B214" s="101" t="s">
        <v>157</v>
      </c>
      <c r="C214" s="102"/>
      <c r="D214" s="103"/>
      <c r="E214" s="79"/>
      <c r="H214" s="92"/>
      <c r="I214" s="93"/>
      <c r="J214" s="93"/>
      <c r="K214" s="94"/>
      <c r="L214" s="12"/>
    </row>
    <row r="215" spans="1:12" x14ac:dyDescent="0.2">
      <c r="A215" s="48"/>
      <c r="B215" s="104"/>
      <c r="C215" s="105"/>
      <c r="D215" s="106"/>
      <c r="E215" s="79"/>
      <c r="H215" s="95"/>
      <c r="I215" s="96"/>
      <c r="J215" s="96"/>
      <c r="K215" s="97"/>
      <c r="L215" s="12"/>
    </row>
    <row r="216" spans="1:12" x14ac:dyDescent="0.2">
      <c r="A216" s="48"/>
      <c r="B216" s="104"/>
      <c r="C216" s="105"/>
      <c r="D216" s="106"/>
      <c r="E216" s="79"/>
      <c r="H216" s="95"/>
      <c r="I216" s="96"/>
      <c r="J216" s="96"/>
      <c r="K216" s="97"/>
      <c r="L216" s="12"/>
    </row>
    <row r="217" spans="1:12" x14ac:dyDescent="0.2">
      <c r="A217" s="48"/>
      <c r="B217" s="104"/>
      <c r="C217" s="105"/>
      <c r="D217" s="106"/>
      <c r="E217" s="79"/>
      <c r="H217" s="95"/>
      <c r="I217" s="96"/>
      <c r="J217" s="96"/>
      <c r="K217" s="97"/>
      <c r="L217" s="12"/>
    </row>
    <row r="218" spans="1:12" x14ac:dyDescent="0.2">
      <c r="A218" s="48"/>
      <c r="B218" s="104"/>
      <c r="C218" s="105"/>
      <c r="D218" s="106"/>
      <c r="E218" s="79"/>
      <c r="H218" s="95"/>
      <c r="I218" s="96"/>
      <c r="J218" s="96"/>
      <c r="K218" s="97"/>
      <c r="L218" s="12"/>
    </row>
    <row r="219" spans="1:12" x14ac:dyDescent="0.2">
      <c r="A219" s="48"/>
      <c r="B219" s="104"/>
      <c r="C219" s="105"/>
      <c r="D219" s="106"/>
      <c r="E219" s="79"/>
      <c r="H219" s="95"/>
      <c r="I219" s="96"/>
      <c r="J219" s="96"/>
      <c r="K219" s="97"/>
      <c r="L219" s="12"/>
    </row>
    <row r="220" spans="1:12" x14ac:dyDescent="0.2">
      <c r="A220" s="48"/>
      <c r="B220" s="107"/>
      <c r="C220" s="108"/>
      <c r="D220" s="109"/>
      <c r="E220" s="79"/>
      <c r="H220" s="98"/>
      <c r="I220" s="99"/>
      <c r="J220" s="99"/>
      <c r="K220" s="100"/>
      <c r="L220" s="12"/>
    </row>
    <row r="221" spans="1:12" x14ac:dyDescent="0.2">
      <c r="B221" s="39"/>
      <c r="C221" s="61"/>
      <c r="D221" s="39"/>
      <c r="E221" s="39"/>
      <c r="H221" s="40"/>
      <c r="I221" s="40"/>
      <c r="J221" s="41"/>
      <c r="K221" s="42"/>
      <c r="L221" s="12"/>
    </row>
    <row r="222" spans="1:12" x14ac:dyDescent="0.2">
      <c r="K222" s="45"/>
      <c r="L222" s="12"/>
    </row>
    <row r="223" spans="1:12" x14ac:dyDescent="0.2">
      <c r="K223" s="45"/>
      <c r="L223" s="12"/>
    </row>
    <row r="224" spans="1:12" x14ac:dyDescent="0.2">
      <c r="K224" s="45"/>
      <c r="L224" s="12"/>
    </row>
    <row r="225" spans="11:12" x14ac:dyDescent="0.2">
      <c r="K225" s="45"/>
      <c r="L225" s="12"/>
    </row>
    <row r="226" spans="11:12" x14ac:dyDescent="0.2">
      <c r="K226" s="45"/>
      <c r="L226" s="12"/>
    </row>
    <row r="227" spans="11:12" x14ac:dyDescent="0.2">
      <c r="K227" s="45"/>
      <c r="L227" s="12"/>
    </row>
    <row r="228" spans="11:12" x14ac:dyDescent="0.2">
      <c r="K228" s="45"/>
      <c r="L228" s="12"/>
    </row>
    <row r="229" spans="11:12" x14ac:dyDescent="0.2">
      <c r="K229" s="45"/>
      <c r="L229" s="12"/>
    </row>
    <row r="230" spans="11:12" x14ac:dyDescent="0.2">
      <c r="K230" s="45"/>
      <c r="L230" s="12"/>
    </row>
    <row r="231" spans="11:12" x14ac:dyDescent="0.2">
      <c r="K231" s="45"/>
      <c r="L231" s="12"/>
    </row>
    <row r="232" spans="11:12" x14ac:dyDescent="0.2">
      <c r="K232" s="45"/>
      <c r="L232" s="12"/>
    </row>
    <row r="233" spans="11:12" x14ac:dyDescent="0.2">
      <c r="K233" s="45"/>
      <c r="L233" s="12"/>
    </row>
    <row r="234" spans="11:12" x14ac:dyDescent="0.2">
      <c r="K234" s="45"/>
      <c r="L234" s="12"/>
    </row>
    <row r="235" spans="11:12" x14ac:dyDescent="0.2">
      <c r="K235" s="45"/>
      <c r="L235" s="12"/>
    </row>
    <row r="236" spans="11:12" x14ac:dyDescent="0.2">
      <c r="K236" s="45"/>
      <c r="L236" s="12"/>
    </row>
    <row r="237" spans="11:12" x14ac:dyDescent="0.2">
      <c r="K237" s="45"/>
      <c r="L237" s="12"/>
    </row>
    <row r="238" spans="11:12" x14ac:dyDescent="0.2">
      <c r="K238" s="45"/>
      <c r="L238" s="12"/>
    </row>
    <row r="239" spans="11:12" x14ac:dyDescent="0.2">
      <c r="K239" s="45"/>
      <c r="L239" s="12"/>
    </row>
    <row r="240" spans="11:12" x14ac:dyDescent="0.2">
      <c r="K240" s="45"/>
      <c r="L240" s="12"/>
    </row>
    <row r="241" spans="11:12" x14ac:dyDescent="0.2">
      <c r="K241" s="45"/>
      <c r="L241" s="12"/>
    </row>
    <row r="242" spans="11:12" x14ac:dyDescent="0.2">
      <c r="K242" s="45"/>
      <c r="L242" s="12"/>
    </row>
    <row r="243" spans="11:12" x14ac:dyDescent="0.2">
      <c r="K243" s="45"/>
      <c r="L243" s="12"/>
    </row>
    <row r="244" spans="11:12" x14ac:dyDescent="0.2">
      <c r="K244" s="45"/>
      <c r="L244" s="12"/>
    </row>
    <row r="245" spans="11:12" x14ac:dyDescent="0.2">
      <c r="K245" s="45"/>
      <c r="L245" s="12"/>
    </row>
    <row r="246" spans="11:12" x14ac:dyDescent="0.2">
      <c r="K246" s="45"/>
      <c r="L246" s="12"/>
    </row>
    <row r="247" spans="11:12" x14ac:dyDescent="0.2">
      <c r="K247" s="45"/>
      <c r="L247" s="12"/>
    </row>
    <row r="248" spans="11:12" x14ac:dyDescent="0.2">
      <c r="K248" s="45"/>
      <c r="L248" s="12"/>
    </row>
    <row r="249" spans="11:12" x14ac:dyDescent="0.2">
      <c r="K249" s="45"/>
      <c r="L249" s="12"/>
    </row>
    <row r="250" spans="11:12" x14ac:dyDescent="0.2">
      <c r="K250" s="45"/>
      <c r="L250" s="12"/>
    </row>
    <row r="251" spans="11:12" x14ac:dyDescent="0.2">
      <c r="K251" s="45"/>
      <c r="L251" s="12"/>
    </row>
    <row r="252" spans="11:12" x14ac:dyDescent="0.2">
      <c r="K252" s="45"/>
      <c r="L252" s="12"/>
    </row>
    <row r="253" spans="11:12" x14ac:dyDescent="0.2">
      <c r="K253" s="45"/>
      <c r="L253" s="12"/>
    </row>
    <row r="254" spans="11:12" x14ac:dyDescent="0.2">
      <c r="K254" s="45"/>
      <c r="L254" s="12"/>
    </row>
    <row r="255" spans="11:12" x14ac:dyDescent="0.2">
      <c r="K255" s="45"/>
      <c r="L255" s="12"/>
    </row>
    <row r="256" spans="11:12" x14ac:dyDescent="0.2">
      <c r="K256" s="45"/>
      <c r="L256" s="12"/>
    </row>
    <row r="257" spans="11:12" x14ac:dyDescent="0.2">
      <c r="K257" s="45"/>
      <c r="L257" s="12"/>
    </row>
    <row r="258" spans="11:12" x14ac:dyDescent="0.2">
      <c r="K258" s="45"/>
      <c r="L258" s="12"/>
    </row>
    <row r="259" spans="11:12" x14ac:dyDescent="0.2">
      <c r="K259" s="45"/>
      <c r="L259" s="12"/>
    </row>
    <row r="260" spans="11:12" x14ac:dyDescent="0.2">
      <c r="K260" s="45"/>
      <c r="L260" s="12"/>
    </row>
    <row r="261" spans="11:12" x14ac:dyDescent="0.2">
      <c r="K261" s="45"/>
      <c r="L261" s="12"/>
    </row>
    <row r="262" spans="11:12" x14ac:dyDescent="0.2">
      <c r="K262" s="45"/>
      <c r="L262" s="12"/>
    </row>
    <row r="263" spans="11:12" x14ac:dyDescent="0.2">
      <c r="K263" s="45"/>
      <c r="L263" s="12"/>
    </row>
    <row r="264" spans="11:12" x14ac:dyDescent="0.2">
      <c r="K264" s="45"/>
      <c r="L264" s="12"/>
    </row>
    <row r="265" spans="11:12" x14ac:dyDescent="0.2">
      <c r="K265" s="45"/>
      <c r="L265" s="12"/>
    </row>
    <row r="266" spans="11:12" x14ac:dyDescent="0.2">
      <c r="K266" s="45"/>
      <c r="L266" s="12"/>
    </row>
    <row r="267" spans="11:12" x14ac:dyDescent="0.2">
      <c r="K267" s="45"/>
      <c r="L267" s="12"/>
    </row>
    <row r="268" spans="11:12" x14ac:dyDescent="0.2">
      <c r="K268" s="45"/>
      <c r="L268" s="12"/>
    </row>
    <row r="269" spans="11:12" x14ac:dyDescent="0.2">
      <c r="K269" s="45"/>
      <c r="L269" s="12"/>
    </row>
    <row r="270" spans="11:12" x14ac:dyDescent="0.2">
      <c r="K270" s="45"/>
      <c r="L270" s="12"/>
    </row>
    <row r="271" spans="11:12" x14ac:dyDescent="0.2">
      <c r="K271" s="45"/>
      <c r="L271" s="12"/>
    </row>
    <row r="272" spans="11:12" x14ac:dyDescent="0.2">
      <c r="K272" s="45"/>
      <c r="L272" s="12"/>
    </row>
    <row r="273" spans="11:12" x14ac:dyDescent="0.2">
      <c r="K273" s="45"/>
      <c r="L273" s="12"/>
    </row>
    <row r="274" spans="11:12" x14ac:dyDescent="0.2">
      <c r="K274" s="45"/>
      <c r="L274" s="12"/>
    </row>
    <row r="275" spans="11:12" x14ac:dyDescent="0.2">
      <c r="L275" s="41"/>
    </row>
  </sheetData>
  <sheetProtection algorithmName="SHA-512" hashValue="NG6d4hDY7GFTmEdGqliJ5edBkVqAgIbSVj4a2RFJmj8Zm87TheX/z3ft/JjUL+B1IyyPy8ucu7LzRgNXhfI/Bw==" saltValue="TWXdlDKUqev2jf5QdzfdqQ==" spinCount="100000" sheet="1" objects="1" scenarios="1"/>
  <mergeCells count="33">
    <mergeCell ref="H214:K220"/>
    <mergeCell ref="B214:D220"/>
    <mergeCell ref="A208:J208"/>
    <mergeCell ref="B212:D212"/>
    <mergeCell ref="B213:D213"/>
    <mergeCell ref="H212:K212"/>
    <mergeCell ref="H213:K213"/>
    <mergeCell ref="E34:E35"/>
    <mergeCell ref="E23:E32"/>
    <mergeCell ref="E39:E54"/>
    <mergeCell ref="E11:E21"/>
    <mergeCell ref="E5:E9"/>
    <mergeCell ref="E57:E64"/>
    <mergeCell ref="E66:E69"/>
    <mergeCell ref="E71:E74"/>
    <mergeCell ref="E76:E77"/>
    <mergeCell ref="E79:E80"/>
    <mergeCell ref="E86:E87"/>
    <mergeCell ref="E102:E104"/>
    <mergeCell ref="E108:E109"/>
    <mergeCell ref="E111:E113"/>
    <mergeCell ref="E115:E116"/>
    <mergeCell ref="E91:E92"/>
    <mergeCell ref="E119:E123"/>
    <mergeCell ref="E131:E134"/>
    <mergeCell ref="E136:E140"/>
    <mergeCell ref="E142:E158"/>
    <mergeCell ref="E160:E168"/>
    <mergeCell ref="E170:E172"/>
    <mergeCell ref="E174:E185"/>
    <mergeCell ref="E188:E191"/>
    <mergeCell ref="E194:E195"/>
    <mergeCell ref="E202:E203"/>
  </mergeCells>
  <phoneticPr fontId="1" type="noConversion"/>
  <pageMargins left="0.74803149606299213" right="0.74803149606299213" top="0.98425196850393704" bottom="0.98425196850393704" header="0.51181102362204722" footer="0.51181102362204722"/>
  <pageSetup paperSize="9" scale="54" fitToHeight="8" orientation="landscape" r:id="rId1"/>
  <headerFooter alignWithMargins="0"/>
  <ignoredErrors>
    <ignoredError sqref="K7:K9" evalError="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b4b2b478-38d2-4de8-8dd2-94dc9e74ff5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DE637146F23B049B3082E225F4260AB" ma:contentTypeVersion="13" ma:contentTypeDescription="Een nieuw document maken." ma:contentTypeScope="" ma:versionID="7fdcf3984c3238803af5822dff2328a5">
  <xsd:schema xmlns:xsd="http://www.w3.org/2001/XMLSchema" xmlns:xs="http://www.w3.org/2001/XMLSchema" xmlns:p="http://schemas.microsoft.com/office/2006/metadata/properties" xmlns:ns3="b4b2b478-38d2-4de8-8dd2-94dc9e74ff53" xmlns:ns4="2bf1d93f-5440-4fbb-bea0-7127986dde1b" targetNamespace="http://schemas.microsoft.com/office/2006/metadata/properties" ma:root="true" ma:fieldsID="dcf782e0a579e71dad987b41b05fbf01" ns3:_="" ns4:_="">
    <xsd:import namespace="b4b2b478-38d2-4de8-8dd2-94dc9e74ff53"/>
    <xsd:import namespace="2bf1d93f-5440-4fbb-bea0-7127986dde1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LengthInSeconds"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b2b478-38d2-4de8-8dd2-94dc9e74ff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bf1d93f-5440-4fbb-bea0-7127986dde1b"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SharingHintHash" ma:index="16"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6814F3-4A0A-413A-93CD-028412015A95}">
  <ds:schemaRefs>
    <ds:schemaRef ds:uri="http://schemas.microsoft.com/sharepoint/v3/contenttype/forms"/>
  </ds:schemaRefs>
</ds:datastoreItem>
</file>

<file path=customXml/itemProps2.xml><?xml version="1.0" encoding="utf-8"?>
<ds:datastoreItem xmlns:ds="http://schemas.openxmlformats.org/officeDocument/2006/customXml" ds:itemID="{BF994D78-680E-4DB5-B2CF-B4329E13986D}">
  <ds:schemaRefs>
    <ds:schemaRef ds:uri="http://schemas.microsoft.com/office/2006/metadata/properties"/>
    <ds:schemaRef ds:uri="http://schemas.microsoft.com/office/infopath/2007/PartnerControls"/>
    <ds:schemaRef ds:uri="b4b2b478-38d2-4de8-8dd2-94dc9e74ff53"/>
  </ds:schemaRefs>
</ds:datastoreItem>
</file>

<file path=customXml/itemProps3.xml><?xml version="1.0" encoding="utf-8"?>
<ds:datastoreItem xmlns:ds="http://schemas.openxmlformats.org/officeDocument/2006/customXml" ds:itemID="{EDCAC745-91C8-4216-82E8-41E691D5A1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b2b478-38d2-4de8-8dd2-94dc9e74ff53"/>
    <ds:schemaRef ds:uri="2bf1d93f-5440-4fbb-bea0-7127986dd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Kernassortiment</vt:lpstr>
    </vt:vector>
  </TitlesOfParts>
  <Company>Combined Business Power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 Ankersmit (CBP)</dc:creator>
  <cp:lastModifiedBy>Amber Hofkamp</cp:lastModifiedBy>
  <cp:lastPrinted>2015-03-03T10:56:47Z</cp:lastPrinted>
  <dcterms:created xsi:type="dcterms:W3CDTF">2010-04-26T11:11:05Z</dcterms:created>
  <dcterms:modified xsi:type="dcterms:W3CDTF">2026-06-25T11:45:10Z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0x0101004DE637146F23B049B3082E225F4260AB</vt:lpwstr>
  </property>
</Properties>
</file>