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5.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aveExternalLinkValues="0" codeName="ThisWorkbook"/>
  <mc:AlternateContent xmlns:mc="http://schemas.openxmlformats.org/markup-compatibility/2006">
    <mc:Choice Requires="x15">
      <x15ac:absPath xmlns:x15ac="http://schemas.microsoft.com/office/spreadsheetml/2010/11/ac" url="K:\CSG\Projecten\Waterschap de Dommel\Aanbesteding 2026\05 WDD Definitieve versies voor TenderNed\"/>
    </mc:Choice>
  </mc:AlternateContent>
  <xr:revisionPtr revIDLastSave="0" documentId="13_ncr:1_{0F435D24-D349-4BA2-84C3-6305008AB3FF}" xr6:coauthVersionLast="47" xr6:coauthVersionMax="47" xr10:uidLastSave="{00000000-0000-0000-0000-000000000000}"/>
  <bookViews>
    <workbookView xWindow="-110" yWindow="-110" windowWidth="19420" windowHeight="10300" tabRatio="827" firstSheet="1" activeTab="1" xr2:uid="{252EAAEC-247D-4E4C-942C-C1003530EB6C}"/>
  </bookViews>
  <sheets>
    <sheet name="CSG_macros" sheetId="2" state="veryHidden" r:id="rId1"/>
    <sheet name="Inschrijfblad" sheetId="406" r:id="rId2"/>
    <sheet name="Kengetallen" sheetId="407" r:id="rId3"/>
    <sheet name="Ma-Vrij" sheetId="394" r:id="rId4"/>
    <sheet name="Werkelijke dagen WDD" sheetId="405" r:id="rId5"/>
    <sheet name="Invulmatrix SMO" sheetId="385" r:id="rId6"/>
    <sheet name="Aanvullende werkzaamheden" sheetId="388" r:id="rId7"/>
    <sheet name="Werkplekreiniging" sheetId="393" r:id="rId8"/>
    <sheet name="Invulmatrix Glas" sheetId="386" r:id="rId9"/>
    <sheet name="Uurtariefopbouw Contract" sheetId="408" r:id="rId10"/>
    <sheet name="Afroep ma-vr" sheetId="409" r:id="rId11"/>
    <sheet name="Afroep avonduren" sheetId="410" r:id="rId12"/>
    <sheet name="Afroep weekend" sheetId="411" r:id="rId13"/>
    <sheet name="Afroep feestdagen" sheetId="412" r:id="rId14"/>
    <sheet name="Toelichting Werkprogramma's" sheetId="413" r:id="rId15"/>
  </sheets>
  <definedNames>
    <definedName name="\0" localSheetId="11">#REF!</definedName>
    <definedName name="\0" localSheetId="13">#REF!</definedName>
    <definedName name="\0" localSheetId="10">#REF!</definedName>
    <definedName name="\0" localSheetId="12">#REF!</definedName>
    <definedName name="\0" localSheetId="1">#REF!</definedName>
    <definedName name="\0" localSheetId="2">#REF!</definedName>
    <definedName name="\0" localSheetId="3">#REF!</definedName>
    <definedName name="\0" localSheetId="9">#REF!</definedName>
    <definedName name="\0" localSheetId="4">#REF!</definedName>
    <definedName name="\0">#REF!</definedName>
    <definedName name="\1">#REF!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M" localSheetId="11">#REF!</definedName>
    <definedName name="\M" localSheetId="13">#REF!</definedName>
    <definedName name="\M" localSheetId="10">#REF!</definedName>
    <definedName name="\M" localSheetId="12">#REF!</definedName>
    <definedName name="\M" localSheetId="1">#REF!</definedName>
    <definedName name="\M" localSheetId="2">#REF!</definedName>
    <definedName name="\M" localSheetId="3">#REF!</definedName>
    <definedName name="\M" localSheetId="9">#REF!</definedName>
    <definedName name="\M" localSheetId="4">#REF!</definedName>
    <definedName name="\M">#REF!</definedName>
    <definedName name="\N">#REF!</definedName>
    <definedName name="\P" localSheetId="11">#REF!</definedName>
    <definedName name="\P" localSheetId="13">#REF!</definedName>
    <definedName name="\P" localSheetId="10">#REF!</definedName>
    <definedName name="\P" localSheetId="12">#REF!</definedName>
    <definedName name="\P" localSheetId="1">#REF!</definedName>
    <definedName name="\P" localSheetId="2">#REF!</definedName>
    <definedName name="\P" localSheetId="3">#REF!</definedName>
    <definedName name="\P" localSheetId="9">#REF!</definedName>
    <definedName name="\P" localSheetId="4">#REF!</definedName>
    <definedName name="\P">#REF!</definedName>
    <definedName name="\W" localSheetId="1">#REF!</definedName>
    <definedName name="\W" localSheetId="2">#REF!</definedName>
    <definedName name="\W" localSheetId="3">#REF!</definedName>
    <definedName name="\W" localSheetId="9">#REF!</definedName>
    <definedName name="\W" localSheetId="4">#REF!</definedName>
    <definedName name="\W">#REF!</definedName>
    <definedName name="\X">#REF!</definedName>
    <definedName name="_" hidden="1">#REF!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 localSheetId="2">#REF!</definedName>
    <definedName name="____DAT1">#REF!</definedName>
    <definedName name="____DAT10" localSheetId="2">#REF!</definedName>
    <definedName name="____DAT10">#REF!</definedName>
    <definedName name="____DAT11" localSheetId="2">#REF!</definedName>
    <definedName name="____DAT11">#REF!</definedName>
    <definedName name="____DAT12" localSheetId="2">#REF!</definedName>
    <definedName name="____DAT12">#REF!</definedName>
    <definedName name="____DAT13" localSheetId="2">#REF!</definedName>
    <definedName name="____DAT13">#REF!</definedName>
    <definedName name="____DAT14" localSheetId="2">#REF!</definedName>
    <definedName name="____DAT14">#REF!</definedName>
    <definedName name="____DAT2" localSheetId="2">#REF!</definedName>
    <definedName name="____DAT2">#REF!</definedName>
    <definedName name="____DAT3" localSheetId="2">#REF!</definedName>
    <definedName name="____DAT3">#REF!</definedName>
    <definedName name="____DAT4" localSheetId="2">#REF!</definedName>
    <definedName name="____DAT4">#REF!</definedName>
    <definedName name="____DAT5" localSheetId="2">#REF!</definedName>
    <definedName name="____DAT5">#REF!</definedName>
    <definedName name="____DAT6" localSheetId="2">#REF!</definedName>
    <definedName name="____DAT6">#REF!</definedName>
    <definedName name="____DAT7" localSheetId="2">#REF!</definedName>
    <definedName name="____DAT7">#REF!</definedName>
    <definedName name="____DAT8" localSheetId="2">#REF!</definedName>
    <definedName name="____DAT8">#REF!</definedName>
    <definedName name="____DAT9" localSheetId="2">#REF!</definedName>
    <definedName name="____DAT9">#REF!</definedName>
    <definedName name="___DAT1" localSheetId="1">#REF!</definedName>
    <definedName name="___DAT1" localSheetId="2">#REF!</definedName>
    <definedName name="___DAT1" localSheetId="3">#REF!</definedName>
    <definedName name="___DAT1" localSheetId="9">#REF!</definedName>
    <definedName name="___DAT1">#REF!</definedName>
    <definedName name="___DAT10" localSheetId="1">#REF!</definedName>
    <definedName name="___DAT10" localSheetId="2">#REF!</definedName>
    <definedName name="___DAT10" localSheetId="3">#REF!</definedName>
    <definedName name="___DAT10" localSheetId="9">#REF!</definedName>
    <definedName name="___DAT10">#REF!</definedName>
    <definedName name="___DAT11" localSheetId="1">#REF!</definedName>
    <definedName name="___DAT11" localSheetId="2">#REF!</definedName>
    <definedName name="___DAT11" localSheetId="3">#REF!</definedName>
    <definedName name="___DAT11" localSheetId="9">#REF!</definedName>
    <definedName name="___DAT11">#REF!</definedName>
    <definedName name="___DAT12" localSheetId="1">#REF!</definedName>
    <definedName name="___DAT12" localSheetId="2">#REF!</definedName>
    <definedName name="___DAT12" localSheetId="3">#REF!</definedName>
    <definedName name="___DAT12" localSheetId="9">#REF!</definedName>
    <definedName name="___DAT12">#REF!</definedName>
    <definedName name="___DAT13" localSheetId="1">#REF!</definedName>
    <definedName name="___DAT13" localSheetId="2">#REF!</definedName>
    <definedName name="___DAT13" localSheetId="3">#REF!</definedName>
    <definedName name="___DAT13" localSheetId="9">#REF!</definedName>
    <definedName name="___DAT13">#REF!</definedName>
    <definedName name="___DAT14" localSheetId="1">#REF!</definedName>
    <definedName name="___DAT14" localSheetId="2">#REF!</definedName>
    <definedName name="___DAT14" localSheetId="3">#REF!</definedName>
    <definedName name="___DAT14" localSheetId="9">#REF!</definedName>
    <definedName name="___DAT14">#REF!</definedName>
    <definedName name="___DAT2" localSheetId="1">#REF!</definedName>
    <definedName name="___DAT2" localSheetId="2">#REF!</definedName>
    <definedName name="___DAT2" localSheetId="3">#REF!</definedName>
    <definedName name="___DAT2" localSheetId="9">#REF!</definedName>
    <definedName name="___DAT2">#REF!</definedName>
    <definedName name="___DAT3" localSheetId="1">#REF!</definedName>
    <definedName name="___DAT3" localSheetId="2">#REF!</definedName>
    <definedName name="___DAT3" localSheetId="3">#REF!</definedName>
    <definedName name="___DAT3" localSheetId="9">#REF!</definedName>
    <definedName name="___DAT3">#REF!</definedName>
    <definedName name="___DAT4" localSheetId="1">#REF!</definedName>
    <definedName name="___DAT4" localSheetId="2">#REF!</definedName>
    <definedName name="___DAT4" localSheetId="3">#REF!</definedName>
    <definedName name="___DAT4" localSheetId="9">#REF!</definedName>
    <definedName name="___DAT4">#REF!</definedName>
    <definedName name="___DAT5" localSheetId="1">#REF!</definedName>
    <definedName name="___DAT5" localSheetId="2">#REF!</definedName>
    <definedName name="___DAT5" localSheetId="3">#REF!</definedName>
    <definedName name="___DAT5" localSheetId="9">#REF!</definedName>
    <definedName name="___DAT5">#REF!</definedName>
    <definedName name="___DAT6" localSheetId="1">#REF!</definedName>
    <definedName name="___DAT6" localSheetId="2">#REF!</definedName>
    <definedName name="___DAT6" localSheetId="3">#REF!</definedName>
    <definedName name="___DAT6" localSheetId="9">#REF!</definedName>
    <definedName name="___DAT6">#REF!</definedName>
    <definedName name="___DAT7" localSheetId="1">#REF!</definedName>
    <definedName name="___DAT7" localSheetId="2">#REF!</definedName>
    <definedName name="___DAT7" localSheetId="3">#REF!</definedName>
    <definedName name="___DAT7" localSheetId="9">#REF!</definedName>
    <definedName name="___DAT7">#REF!</definedName>
    <definedName name="___DAT8" localSheetId="1">#REF!</definedName>
    <definedName name="___DAT8" localSheetId="2">#REF!</definedName>
    <definedName name="___DAT8" localSheetId="3">#REF!</definedName>
    <definedName name="___DAT8" localSheetId="9">#REF!</definedName>
    <definedName name="___DAT8">#REF!</definedName>
    <definedName name="___DAT9" localSheetId="1">#REF!</definedName>
    <definedName name="___DAT9" localSheetId="2">#REF!</definedName>
    <definedName name="___DAT9" localSheetId="3">#REF!</definedName>
    <definedName name="___DAT9" localSheetId="9">#REF!</definedName>
    <definedName name="___DAT9">#REF!</definedName>
    <definedName name="__123Graph_A" hidden="1">#REF!</definedName>
    <definedName name="__1F" hidden="1">#REF!</definedName>
    <definedName name="__2F" hidden="1">#REF!</definedName>
    <definedName name="__3_0_F" hidden="1">#REF!</definedName>
    <definedName name="__5F" hidden="1">#REF!</definedName>
    <definedName name="__7_0_F" hidden="1">#REF!</definedName>
    <definedName name="__DAT1" localSheetId="1">#REF!</definedName>
    <definedName name="__DAT1" localSheetId="2">#REF!</definedName>
    <definedName name="__DAT1" localSheetId="3">#REF!</definedName>
    <definedName name="__DAT1" localSheetId="9">#REF!</definedName>
    <definedName name="__DAT1">#REF!</definedName>
    <definedName name="__DAT10" localSheetId="1">#REF!</definedName>
    <definedName name="__DAT10" localSheetId="2">#REF!</definedName>
    <definedName name="__DAT10" localSheetId="3">#REF!</definedName>
    <definedName name="__DAT10" localSheetId="9">#REF!</definedName>
    <definedName name="__DAT10">#REF!</definedName>
    <definedName name="__DAT11" localSheetId="1">#REF!</definedName>
    <definedName name="__DAT11" localSheetId="2">#REF!</definedName>
    <definedName name="__DAT11" localSheetId="3">#REF!</definedName>
    <definedName name="__DAT11" localSheetId="9">#REF!</definedName>
    <definedName name="__DAT11">#REF!</definedName>
    <definedName name="__DAT12" localSheetId="1">#REF!</definedName>
    <definedName name="__DAT12" localSheetId="2">#REF!</definedName>
    <definedName name="__DAT12" localSheetId="3">#REF!</definedName>
    <definedName name="__DAT12" localSheetId="9">#REF!</definedName>
    <definedName name="__DAT12">#REF!</definedName>
    <definedName name="__DAT13" localSheetId="1">#REF!</definedName>
    <definedName name="__DAT13" localSheetId="2">#REF!</definedName>
    <definedName name="__DAT13" localSheetId="3">#REF!</definedName>
    <definedName name="__DAT13" localSheetId="9">#REF!</definedName>
    <definedName name="__DAT13">#REF!</definedName>
    <definedName name="__DAT14" localSheetId="1">#REF!</definedName>
    <definedName name="__DAT14" localSheetId="2">#REF!</definedName>
    <definedName name="__DAT14" localSheetId="3">#REF!</definedName>
    <definedName name="__DAT14" localSheetId="9">#REF!</definedName>
    <definedName name="__DAT14">#REF!</definedName>
    <definedName name="__DAT2" localSheetId="1">#REF!</definedName>
    <definedName name="__DAT2" localSheetId="2">#REF!</definedName>
    <definedName name="__DAT2" localSheetId="3">#REF!</definedName>
    <definedName name="__DAT2" localSheetId="9">#REF!</definedName>
    <definedName name="__DAT2">#REF!</definedName>
    <definedName name="__DAT3" localSheetId="1">#REF!</definedName>
    <definedName name="__DAT3" localSheetId="2">#REF!</definedName>
    <definedName name="__DAT3" localSheetId="3">#REF!</definedName>
    <definedName name="__DAT3" localSheetId="9">#REF!</definedName>
    <definedName name="__DAT3">#REF!</definedName>
    <definedName name="__DAT4" localSheetId="1">#REF!</definedName>
    <definedName name="__DAT4" localSheetId="2">#REF!</definedName>
    <definedName name="__DAT4" localSheetId="3">#REF!</definedName>
    <definedName name="__DAT4" localSheetId="9">#REF!</definedName>
    <definedName name="__DAT4">#REF!</definedName>
    <definedName name="__DAT5" localSheetId="1">#REF!</definedName>
    <definedName name="__DAT5" localSheetId="2">#REF!</definedName>
    <definedName name="__DAT5" localSheetId="3">#REF!</definedName>
    <definedName name="__DAT5" localSheetId="9">#REF!</definedName>
    <definedName name="__DAT5">#REF!</definedName>
    <definedName name="__DAT6" localSheetId="1">#REF!</definedName>
    <definedName name="__DAT6" localSheetId="2">#REF!</definedName>
    <definedName name="__DAT6" localSheetId="3">#REF!</definedName>
    <definedName name="__DAT6" localSheetId="9">#REF!</definedName>
    <definedName name="__DAT6">#REF!</definedName>
    <definedName name="__DAT7" localSheetId="1">#REF!</definedName>
    <definedName name="__DAT7" localSheetId="2">#REF!</definedName>
    <definedName name="__DAT7" localSheetId="3">#REF!</definedName>
    <definedName name="__DAT7" localSheetId="9">#REF!</definedName>
    <definedName name="__DAT7">#REF!</definedName>
    <definedName name="__DAT8" localSheetId="1">#REF!</definedName>
    <definedName name="__DAT8" localSheetId="2">#REF!</definedName>
    <definedName name="__DAT8" localSheetId="3">#REF!</definedName>
    <definedName name="__DAT8" localSheetId="9">#REF!</definedName>
    <definedName name="__DAT8">#REF!</definedName>
    <definedName name="__DAT9" localSheetId="1">#REF!</definedName>
    <definedName name="__DAT9" localSheetId="2">#REF!</definedName>
    <definedName name="__DAT9" localSheetId="3">#REF!</definedName>
    <definedName name="__DAT9" localSheetId="9">#REF!</definedName>
    <definedName name="__DAT9">#REF!</definedName>
    <definedName name="_1" localSheetId="1">#REF!</definedName>
    <definedName name="_1" localSheetId="2">#REF!</definedName>
    <definedName name="_1" localSheetId="3">#REF!</definedName>
    <definedName name="_1" localSheetId="9">#REF!</definedName>
    <definedName name="_1" localSheetId="4">#REF!</definedName>
    <definedName name="_1">#REF!</definedName>
    <definedName name="_1_____0_F" hidden="1">#REF!</definedName>
    <definedName name="_1_0_F" hidden="1">#REF!</definedName>
    <definedName name="_10" localSheetId="11">#REF!</definedName>
    <definedName name="_10" localSheetId="13">#REF!</definedName>
    <definedName name="_10" localSheetId="10">#REF!</definedName>
    <definedName name="_10" localSheetId="12">#REF!</definedName>
    <definedName name="_10" localSheetId="1">#REF!</definedName>
    <definedName name="_10" localSheetId="2">#REF!</definedName>
    <definedName name="_10" localSheetId="3">#REF!</definedName>
    <definedName name="_10" localSheetId="9">#REF!</definedName>
    <definedName name="_10" localSheetId="4">#REF!</definedName>
    <definedName name="_10">#REF!</definedName>
    <definedName name="_100" localSheetId="1">#REF!</definedName>
    <definedName name="_100" localSheetId="2">#REF!</definedName>
    <definedName name="_100" localSheetId="9">#REF!</definedName>
    <definedName name="_100">#REF!</definedName>
    <definedName name="_11" localSheetId="11">#REF!</definedName>
    <definedName name="_11" localSheetId="13">#REF!</definedName>
    <definedName name="_11" localSheetId="10">#REF!</definedName>
    <definedName name="_11" localSheetId="12">#REF!</definedName>
    <definedName name="_11" localSheetId="1">#REF!</definedName>
    <definedName name="_11" localSheetId="2">#REF!</definedName>
    <definedName name="_11" localSheetId="3">#REF!</definedName>
    <definedName name="_11" localSheetId="9">#REF!</definedName>
    <definedName name="_11" localSheetId="4">#REF!</definedName>
    <definedName name="_11">#REF!</definedName>
    <definedName name="_12" localSheetId="11">#REF!</definedName>
    <definedName name="_12" localSheetId="13">#REF!</definedName>
    <definedName name="_12" localSheetId="10">#REF!</definedName>
    <definedName name="_12" localSheetId="12">#REF!</definedName>
    <definedName name="_12" localSheetId="1">#REF!</definedName>
    <definedName name="_12" localSheetId="2">#REF!</definedName>
    <definedName name="_12" localSheetId="3">#REF!</definedName>
    <definedName name="_12" localSheetId="9">#REF!</definedName>
    <definedName name="_12" localSheetId="4">#REF!</definedName>
    <definedName name="_12">#REF!</definedName>
    <definedName name="_125" localSheetId="11">#REF!</definedName>
    <definedName name="_125" localSheetId="13">#REF!</definedName>
    <definedName name="_125" localSheetId="10">#REF!</definedName>
    <definedName name="_125" localSheetId="12">#REF!</definedName>
    <definedName name="_125" localSheetId="1">#REF!</definedName>
    <definedName name="_125" localSheetId="2">#REF!</definedName>
    <definedName name="_125" localSheetId="9">#REF!</definedName>
    <definedName name="_125" localSheetId="4">#REF!</definedName>
    <definedName name="_125">#REF!</definedName>
    <definedName name="_13" localSheetId="11">#REF!</definedName>
    <definedName name="_13" localSheetId="13">#REF!</definedName>
    <definedName name="_13" localSheetId="10">#REF!</definedName>
    <definedName name="_13" localSheetId="12">#REF!</definedName>
    <definedName name="_13" localSheetId="1">#REF!</definedName>
    <definedName name="_13" localSheetId="2">#REF!</definedName>
    <definedName name="_13" localSheetId="3">#REF!</definedName>
    <definedName name="_13" localSheetId="9">#REF!</definedName>
    <definedName name="_13" localSheetId="4">#REF!</definedName>
    <definedName name="_13">#REF!</definedName>
    <definedName name="_14" localSheetId="11">#REF!</definedName>
    <definedName name="_14" localSheetId="13">#REF!</definedName>
    <definedName name="_14" localSheetId="10">#REF!</definedName>
    <definedName name="_14" localSheetId="12">#REF!</definedName>
    <definedName name="_14" localSheetId="1">#REF!</definedName>
    <definedName name="_14" localSheetId="2">#REF!</definedName>
    <definedName name="_14" localSheetId="3">#REF!</definedName>
    <definedName name="_14" localSheetId="9">#REF!</definedName>
    <definedName name="_14" localSheetId="4">#REF!</definedName>
    <definedName name="_14">#REF!</definedName>
    <definedName name="_15" localSheetId="11">#REF!</definedName>
    <definedName name="_15" localSheetId="13">#REF!</definedName>
    <definedName name="_15" localSheetId="10">#REF!</definedName>
    <definedName name="_15" localSheetId="12">#REF!</definedName>
    <definedName name="_15" localSheetId="1">#REF!</definedName>
    <definedName name="_15" localSheetId="2">#REF!</definedName>
    <definedName name="_15" localSheetId="3">#REF!</definedName>
    <definedName name="_15" localSheetId="9">#REF!</definedName>
    <definedName name="_15" localSheetId="4">#REF!</definedName>
    <definedName name="_15">#REF!</definedName>
    <definedName name="_16" localSheetId="1">#REF!</definedName>
    <definedName name="_16" localSheetId="2">#REF!</definedName>
    <definedName name="_16" localSheetId="3">#REF!</definedName>
    <definedName name="_16" localSheetId="9">#REF!</definedName>
    <definedName name="_16" localSheetId="4">#REF!</definedName>
    <definedName name="_16">#REF!</definedName>
    <definedName name="_16_0_F" hidden="1">#REF!</definedName>
    <definedName name="_17" localSheetId="11">#REF!</definedName>
    <definedName name="_17" localSheetId="13">#REF!</definedName>
    <definedName name="_17" localSheetId="10">#REF!</definedName>
    <definedName name="_17" localSheetId="12">#REF!</definedName>
    <definedName name="_17" localSheetId="1">#REF!</definedName>
    <definedName name="_17" localSheetId="2">#REF!</definedName>
    <definedName name="_17" localSheetId="3">#REF!</definedName>
    <definedName name="_17" localSheetId="9">#REF!</definedName>
    <definedName name="_17" localSheetId="4">#REF!</definedName>
    <definedName name="_17">#REF!</definedName>
    <definedName name="_18" localSheetId="11">#REF!</definedName>
    <definedName name="_18" localSheetId="13">#REF!</definedName>
    <definedName name="_18" localSheetId="10">#REF!</definedName>
    <definedName name="_18" localSheetId="12">#REF!</definedName>
    <definedName name="_18" localSheetId="1">#REF!</definedName>
    <definedName name="_18" localSheetId="2">#REF!</definedName>
    <definedName name="_18" localSheetId="3">#REF!</definedName>
    <definedName name="_18" localSheetId="9">#REF!</definedName>
    <definedName name="_18" localSheetId="4">#REF!</definedName>
    <definedName name="_18">#REF!</definedName>
    <definedName name="_18_0_F" hidden="1">#REF!</definedName>
    <definedName name="_19" localSheetId="11">#REF!</definedName>
    <definedName name="_19" localSheetId="13">#REF!</definedName>
    <definedName name="_19" localSheetId="10">#REF!</definedName>
    <definedName name="_19" localSheetId="12">#REF!</definedName>
    <definedName name="_19" localSheetId="1">#REF!</definedName>
    <definedName name="_19" localSheetId="2">#REF!</definedName>
    <definedName name="_19" localSheetId="3">#REF!</definedName>
    <definedName name="_19" localSheetId="9">#REF!</definedName>
    <definedName name="_19" localSheetId="4">#REF!</definedName>
    <definedName name="_19">#REF!</definedName>
    <definedName name="_191" localSheetId="1">#REF!</definedName>
    <definedName name="_191" localSheetId="2">#REF!</definedName>
    <definedName name="_191" localSheetId="3">#REF!</definedName>
    <definedName name="_191" localSheetId="9">#REF!</definedName>
    <definedName name="_191" localSheetId="4">#REF!</definedName>
    <definedName name="_191">#REF!</definedName>
    <definedName name="_1F" localSheetId="2" hidden="1">#REF!</definedName>
    <definedName name="_1F" hidden="1">#REF!</definedName>
    <definedName name="_2" localSheetId="11">#REF!</definedName>
    <definedName name="_2" localSheetId="13">#REF!</definedName>
    <definedName name="_2" localSheetId="10">#REF!</definedName>
    <definedName name="_2" localSheetId="12">#REF!</definedName>
    <definedName name="_2" localSheetId="1">#REF!</definedName>
    <definedName name="_2" localSheetId="2">#REF!</definedName>
    <definedName name="_2" localSheetId="3">#REF!</definedName>
    <definedName name="_2" localSheetId="9">#REF!</definedName>
    <definedName name="_2" localSheetId="4">#REF!</definedName>
    <definedName name="_2">#REF!</definedName>
    <definedName name="_2____0_F" hidden="1">#REF!</definedName>
    <definedName name="_2_0_F" localSheetId="2" hidden="1">#REF!</definedName>
    <definedName name="_2_0_F" hidden="1">#REF!</definedName>
    <definedName name="_20" localSheetId="11">#REF!</definedName>
    <definedName name="_20" localSheetId="13">#REF!</definedName>
    <definedName name="_20" localSheetId="10">#REF!</definedName>
    <definedName name="_20" localSheetId="12">#REF!</definedName>
    <definedName name="_20" localSheetId="1">#REF!</definedName>
    <definedName name="_20" localSheetId="2">#REF!</definedName>
    <definedName name="_20" localSheetId="3">#REF!</definedName>
    <definedName name="_20" localSheetId="9">#REF!</definedName>
    <definedName name="_20" localSheetId="4">#REF!</definedName>
    <definedName name="_20">#REF!</definedName>
    <definedName name="_21" localSheetId="11">#REF!</definedName>
    <definedName name="_21" localSheetId="13">#REF!</definedName>
    <definedName name="_21" localSheetId="10">#REF!</definedName>
    <definedName name="_21" localSheetId="12">#REF!</definedName>
    <definedName name="_21" localSheetId="1">#REF!</definedName>
    <definedName name="_21" localSheetId="2">#REF!</definedName>
    <definedName name="_21" localSheetId="3">#REF!</definedName>
    <definedName name="_21" localSheetId="9">#REF!</definedName>
    <definedName name="_21" localSheetId="4">#REF!</definedName>
    <definedName name="_21">#REF!</definedName>
    <definedName name="_22" localSheetId="11">#REF!</definedName>
    <definedName name="_22" localSheetId="13">#REF!</definedName>
    <definedName name="_22" localSheetId="10">#REF!</definedName>
    <definedName name="_22" localSheetId="12">#REF!</definedName>
    <definedName name="_22" localSheetId="1">#REF!</definedName>
    <definedName name="_22" localSheetId="2">#REF!</definedName>
    <definedName name="_22" localSheetId="3">#REF!</definedName>
    <definedName name="_22" localSheetId="9">#REF!</definedName>
    <definedName name="_22" localSheetId="4">#REF!</definedName>
    <definedName name="_22">#REF!</definedName>
    <definedName name="_23" localSheetId="1">#REF!</definedName>
    <definedName name="_23" localSheetId="2">#REF!</definedName>
    <definedName name="_23" localSheetId="3">#REF!</definedName>
    <definedName name="_23" localSheetId="9">#REF!</definedName>
    <definedName name="_23" localSheetId="4">#REF!</definedName>
    <definedName name="_23">#REF!</definedName>
    <definedName name="_2F" localSheetId="2" hidden="1">#REF!</definedName>
    <definedName name="_2F" hidden="1">#REF!</definedName>
    <definedName name="_3" localSheetId="11">#REF!</definedName>
    <definedName name="_3" localSheetId="13">#REF!</definedName>
    <definedName name="_3" localSheetId="10">#REF!</definedName>
    <definedName name="_3" localSheetId="12">#REF!</definedName>
    <definedName name="_3" localSheetId="1">#REF!</definedName>
    <definedName name="_3" localSheetId="2">#REF!</definedName>
    <definedName name="_3" localSheetId="3">#REF!</definedName>
    <definedName name="_3" localSheetId="9">#REF!</definedName>
    <definedName name="_3" localSheetId="4">#REF!</definedName>
    <definedName name="_3">#REF!</definedName>
    <definedName name="_3___0_F" hidden="1">#REF!</definedName>
    <definedName name="_3_0_F" hidden="1">#REF!</definedName>
    <definedName name="_3F" hidden="1">#REF!</definedName>
    <definedName name="_4" localSheetId="11">#REF!</definedName>
    <definedName name="_4" localSheetId="13">#REF!</definedName>
    <definedName name="_4" localSheetId="10">#REF!</definedName>
    <definedName name="_4" localSheetId="12">#REF!</definedName>
    <definedName name="_4" localSheetId="1">#REF!</definedName>
    <definedName name="_4" localSheetId="2">#REF!</definedName>
    <definedName name="_4" localSheetId="3">#REF!</definedName>
    <definedName name="_4" localSheetId="9">#REF!</definedName>
    <definedName name="_4" localSheetId="4">#REF!</definedName>
    <definedName name="_4">#REF!</definedName>
    <definedName name="_4_0_F" hidden="1">#REF!</definedName>
    <definedName name="_4F" localSheetId="11" hidden="1">#REF!</definedName>
    <definedName name="_4F" localSheetId="13" hidden="1">#REF!</definedName>
    <definedName name="_4F" localSheetId="10" hidden="1">#REF!</definedName>
    <definedName name="_4F" localSheetId="12" hidden="1">#REF!</definedName>
    <definedName name="_4F" localSheetId="4" hidden="1">#REF!</definedName>
    <definedName name="_4F" hidden="1">#REF!</definedName>
    <definedName name="_5" localSheetId="11">#REF!</definedName>
    <definedName name="_5" localSheetId="13">#REF!</definedName>
    <definedName name="_5" localSheetId="10">#REF!</definedName>
    <definedName name="_5" localSheetId="12">#REF!</definedName>
    <definedName name="_5" localSheetId="1">#REF!</definedName>
    <definedName name="_5" localSheetId="2">#REF!</definedName>
    <definedName name="_5" localSheetId="3">#REF!</definedName>
    <definedName name="_5" localSheetId="9">#REF!</definedName>
    <definedName name="_5" localSheetId="4">#REF!</definedName>
    <definedName name="_5">#REF!</definedName>
    <definedName name="_5_0_F" localSheetId="2" hidden="1">#REF!</definedName>
    <definedName name="_5_0_F" hidden="1">#REF!</definedName>
    <definedName name="_5F" hidden="1">#REF!</definedName>
    <definedName name="_6" localSheetId="11">#REF!</definedName>
    <definedName name="_6" localSheetId="13">#REF!</definedName>
    <definedName name="_6" localSheetId="10">#REF!</definedName>
    <definedName name="_6" localSheetId="12">#REF!</definedName>
    <definedName name="_6" localSheetId="1">#REF!</definedName>
    <definedName name="_6" localSheetId="2">#REF!</definedName>
    <definedName name="_6" localSheetId="3">#REF!</definedName>
    <definedName name="_6" localSheetId="9">#REF!</definedName>
    <definedName name="_6" localSheetId="4">#REF!</definedName>
    <definedName name="_6">#REF!</definedName>
    <definedName name="_6_0_F" localSheetId="4" hidden="1">#REF!</definedName>
    <definedName name="_6_0_F" hidden="1">#REF!</definedName>
    <definedName name="_7" localSheetId="11">#REF!</definedName>
    <definedName name="_7" localSheetId="13">#REF!</definedName>
    <definedName name="_7" localSheetId="10">#REF!</definedName>
    <definedName name="_7" localSheetId="12">#REF!</definedName>
    <definedName name="_7" localSheetId="1">#REF!</definedName>
    <definedName name="_7" localSheetId="2">#REF!</definedName>
    <definedName name="_7" localSheetId="3">#REF!</definedName>
    <definedName name="_7" localSheetId="9">#REF!</definedName>
    <definedName name="_7" localSheetId="4">#REF!</definedName>
    <definedName name="_7">#REF!</definedName>
    <definedName name="_7_0_F" localSheetId="2" hidden="1">#REF!</definedName>
    <definedName name="_7_0_F" hidden="1">#REF!</definedName>
    <definedName name="_8" localSheetId="11">#REF!</definedName>
    <definedName name="_8" localSheetId="13">#REF!</definedName>
    <definedName name="_8" localSheetId="10">#REF!</definedName>
    <definedName name="_8" localSheetId="12">#REF!</definedName>
    <definedName name="_8" localSheetId="1">#REF!</definedName>
    <definedName name="_8" localSheetId="2">#REF!</definedName>
    <definedName name="_8" localSheetId="3">#REF!</definedName>
    <definedName name="_8" localSheetId="9">#REF!</definedName>
    <definedName name="_8" localSheetId="4">#REF!</definedName>
    <definedName name="_8">#REF!</definedName>
    <definedName name="_8_0_F" localSheetId="11" hidden="1">#REF!</definedName>
    <definedName name="_8_0_F" localSheetId="13" hidden="1">#REF!</definedName>
    <definedName name="_8_0_F" localSheetId="10" hidden="1">#REF!</definedName>
    <definedName name="_8_0_F" localSheetId="12" hidden="1">#REF!</definedName>
    <definedName name="_8_0_F" localSheetId="2" hidden="1">#REF!</definedName>
    <definedName name="_8_0_F" hidden="1">#REF!</definedName>
    <definedName name="_9" localSheetId="11">#REF!</definedName>
    <definedName name="_9" localSheetId="13">#REF!</definedName>
    <definedName name="_9" localSheetId="10">#REF!</definedName>
    <definedName name="_9" localSheetId="12">#REF!</definedName>
    <definedName name="_9" localSheetId="1">#REF!</definedName>
    <definedName name="_9" localSheetId="2">#REF!</definedName>
    <definedName name="_9" localSheetId="3">#REF!</definedName>
    <definedName name="_9" localSheetId="9">#REF!</definedName>
    <definedName name="_9" localSheetId="4">#REF!</definedName>
    <definedName name="_9">#REF!</definedName>
    <definedName name="_DAT1" localSheetId="11">#REF!</definedName>
    <definedName name="_DAT1" localSheetId="13">#REF!</definedName>
    <definedName name="_DAT1" localSheetId="10">#REF!</definedName>
    <definedName name="_DAT1" localSheetId="12">#REF!</definedName>
    <definedName name="_DAT1" localSheetId="1">#REF!</definedName>
    <definedName name="_DAT1" localSheetId="2">#REF!</definedName>
    <definedName name="_DAT1" localSheetId="3">#REF!</definedName>
    <definedName name="_DAT1" localSheetId="9">#REF!</definedName>
    <definedName name="_DAT1">#REF!</definedName>
    <definedName name="_DAT10" localSheetId="11">#REF!</definedName>
    <definedName name="_DAT10" localSheetId="13">#REF!</definedName>
    <definedName name="_DAT10" localSheetId="10">#REF!</definedName>
    <definedName name="_DAT10" localSheetId="12">#REF!</definedName>
    <definedName name="_DAT10" localSheetId="1">#REF!</definedName>
    <definedName name="_DAT10" localSheetId="2">#REF!</definedName>
    <definedName name="_DAT10" localSheetId="3">#REF!</definedName>
    <definedName name="_DAT10" localSheetId="9">#REF!</definedName>
    <definedName name="_DAT10">#REF!</definedName>
    <definedName name="_DAT11" localSheetId="1">#REF!</definedName>
    <definedName name="_DAT11" localSheetId="2">#REF!</definedName>
    <definedName name="_DAT11" localSheetId="3">#REF!</definedName>
    <definedName name="_DAT11" localSheetId="9">#REF!</definedName>
    <definedName name="_DAT11">#REF!</definedName>
    <definedName name="_DAT12" localSheetId="1">#REF!</definedName>
    <definedName name="_DAT12" localSheetId="2">#REF!</definedName>
    <definedName name="_DAT12" localSheetId="3">#REF!</definedName>
    <definedName name="_DAT12" localSheetId="9">#REF!</definedName>
    <definedName name="_DAT12">#REF!</definedName>
    <definedName name="_DAT13" localSheetId="1">#REF!</definedName>
    <definedName name="_DAT13" localSheetId="2">#REF!</definedName>
    <definedName name="_DAT13" localSheetId="3">#REF!</definedName>
    <definedName name="_DAT13" localSheetId="9">#REF!</definedName>
    <definedName name="_DAT13">#REF!</definedName>
    <definedName name="_DAT14" localSheetId="1">#REF!</definedName>
    <definedName name="_DAT14" localSheetId="2">#REF!</definedName>
    <definedName name="_DAT14" localSheetId="3">#REF!</definedName>
    <definedName name="_DAT14" localSheetId="9">#REF!</definedName>
    <definedName name="_DAT14">#REF!</definedName>
    <definedName name="_DAT2" localSheetId="1">#REF!</definedName>
    <definedName name="_DAT2" localSheetId="2">#REF!</definedName>
    <definedName name="_DAT2" localSheetId="3">#REF!</definedName>
    <definedName name="_DAT2" localSheetId="9">#REF!</definedName>
    <definedName name="_DAT2">#REF!</definedName>
    <definedName name="_DAT3" localSheetId="1">#REF!</definedName>
    <definedName name="_DAT3" localSheetId="2">#REF!</definedName>
    <definedName name="_DAT3" localSheetId="3">#REF!</definedName>
    <definedName name="_DAT3" localSheetId="9">#REF!</definedName>
    <definedName name="_DAT3">#REF!</definedName>
    <definedName name="_DAT4" localSheetId="1">#REF!</definedName>
    <definedName name="_DAT4" localSheetId="2">#REF!</definedName>
    <definedName name="_DAT4" localSheetId="3">#REF!</definedName>
    <definedName name="_DAT4" localSheetId="9">#REF!</definedName>
    <definedName name="_DAT4">#REF!</definedName>
    <definedName name="_DAT5" localSheetId="1">#REF!</definedName>
    <definedName name="_DAT5" localSheetId="2">#REF!</definedName>
    <definedName name="_DAT5" localSheetId="3">#REF!</definedName>
    <definedName name="_DAT5" localSheetId="9">#REF!</definedName>
    <definedName name="_DAT5">#REF!</definedName>
    <definedName name="_DAT6" localSheetId="1">#REF!</definedName>
    <definedName name="_DAT6" localSheetId="2">#REF!</definedName>
    <definedName name="_DAT6" localSheetId="3">#REF!</definedName>
    <definedName name="_DAT6" localSheetId="9">#REF!</definedName>
    <definedName name="_DAT6">#REF!</definedName>
    <definedName name="_DAT7" localSheetId="1">#REF!</definedName>
    <definedName name="_DAT7" localSheetId="2">#REF!</definedName>
    <definedName name="_DAT7" localSheetId="3">#REF!</definedName>
    <definedName name="_DAT7" localSheetId="9">#REF!</definedName>
    <definedName name="_DAT7">#REF!</definedName>
    <definedName name="_DAT8" localSheetId="1">#REF!</definedName>
    <definedName name="_DAT8" localSheetId="2">#REF!</definedName>
    <definedName name="_DAT8" localSheetId="3">#REF!</definedName>
    <definedName name="_DAT8" localSheetId="9">#REF!</definedName>
    <definedName name="_DAT8">#REF!</definedName>
    <definedName name="_DAT9" localSheetId="1">#REF!</definedName>
    <definedName name="_DAT9" localSheetId="2">#REF!</definedName>
    <definedName name="_DAT9" localSheetId="3">#REF!</definedName>
    <definedName name="_DAT9" localSheetId="9">#REF!</definedName>
    <definedName name="_DAT9">#REF!</definedName>
    <definedName name="_Dist_Bin" localSheetId="1" hidden="1">#REF!</definedName>
    <definedName name="_Dist_Bin" localSheetId="2" hidden="1">#REF!</definedName>
    <definedName name="_Dist_Bin" localSheetId="3" hidden="1">#REF!</definedName>
    <definedName name="_Dist_Bin" localSheetId="9" hidden="1">#REF!</definedName>
    <definedName name="_Dist_Bin" hidden="1">#REF!</definedName>
    <definedName name="_Dist_Values" localSheetId="1" hidden="1">#REF!</definedName>
    <definedName name="_Dist_Values" localSheetId="2" hidden="1">#REF!</definedName>
    <definedName name="_Dist_Values" localSheetId="3" hidden="1">#REF!</definedName>
    <definedName name="_Dist_Values" localSheetId="9" hidden="1">#REF!</definedName>
    <definedName name="_Dist_Values" hidden="1">#REF!</definedName>
    <definedName name="_Fill" localSheetId="11" hidden="1">#REF!</definedName>
    <definedName name="_Fill" localSheetId="13" hidden="1">#REF!</definedName>
    <definedName name="_Fill" localSheetId="10" hidden="1">#REF!</definedName>
    <definedName name="_Fill" localSheetId="12" hidden="1">#REF!</definedName>
    <definedName name="_Fill" localSheetId="1" hidden="1">#REF!</definedName>
    <definedName name="_Fill" localSheetId="2" hidden="1">#REF!</definedName>
    <definedName name="_Fill" localSheetId="9" hidden="1">#REF!</definedName>
    <definedName name="_Fill" localSheetId="4" hidden="1">#REF!</definedName>
    <definedName name="_Fill" hidden="1">#REF!</definedName>
    <definedName name="_fill2" hidden="1">#REF!</definedName>
    <definedName name="_xlnm._FilterDatabase" localSheetId="8" hidden="1">'Invulmatrix Glas'!$A$4:$R$99</definedName>
    <definedName name="_xlnm._FilterDatabase" localSheetId="3" hidden="1">'Ma-Vrij'!$A$3:$AD$743</definedName>
    <definedName name="_fte1">#REF!</definedName>
    <definedName name="_Key1" localSheetId="11" hidden="1">#REF!</definedName>
    <definedName name="_Key1" localSheetId="13" hidden="1">#REF!</definedName>
    <definedName name="_Key1" localSheetId="10" hidden="1">#REF!</definedName>
    <definedName name="_Key1" localSheetId="12" hidden="1">#REF!</definedName>
    <definedName name="_Key1" localSheetId="1" hidden="1">#REF!</definedName>
    <definedName name="_Key1" localSheetId="2" hidden="1">#REF!</definedName>
    <definedName name="_Key1" localSheetId="3" hidden="1">#REF!</definedName>
    <definedName name="_Key1" localSheetId="9" hidden="1">#REF!</definedName>
    <definedName name="_Key1" localSheetId="4" hidden="1">#REF!</definedName>
    <definedName name="_Key1" hidden="1">#REF!</definedName>
    <definedName name="_Key2" localSheetId="1" hidden="1">#REF!</definedName>
    <definedName name="_Key2" localSheetId="2" hidden="1">#REF!</definedName>
    <definedName name="_Key2" localSheetId="3" hidden="1">#REF!</definedName>
    <definedName name="_Key2" localSheetId="9" hidden="1">#REF!</definedName>
    <definedName name="_Key2" hidden="1">#REF!</definedName>
    <definedName name="_Key3" hidden="1">#N/A</definedName>
    <definedName name="_Order1" hidden="1">255</definedName>
    <definedName name="_Order2" hidden="1">255</definedName>
    <definedName name="_pv2004">#REF!</definedName>
    <definedName name="_Sort" localSheetId="1" hidden="1">#REF!</definedName>
    <definedName name="_Sort" localSheetId="2" hidden="1">#REF!</definedName>
    <definedName name="_Sort" localSheetId="3" hidden="1">#REF!</definedName>
    <definedName name="_Sort" localSheetId="9" hidden="1">#REF!</definedName>
    <definedName name="_Sort" localSheetId="4" hidden="1">#REF!</definedName>
    <definedName name="_Sort" hidden="1">#REF!</definedName>
    <definedName name="_Sort2" hidden="1">#N/A</definedName>
    <definedName name="_Table1_In1" hidden="1">#N/A</definedName>
    <definedName name="_Table1_Out" hidden="1">#N/A</definedName>
    <definedName name="Aanneemsomxyz" hidden="1">#REF!</definedName>
    <definedName name="aantal_niet_gebruikt" localSheetId="1">#REF!</definedName>
    <definedName name="aantal_niet_gebruikt" localSheetId="2">#REF!</definedName>
    <definedName name="aantal_niet_gebruikt" localSheetId="9">#REF!</definedName>
    <definedName name="aantal_niet_gebruikt" localSheetId="4">#REF!</definedName>
    <definedName name="aantal_niet_gebruikt">#REF!</definedName>
    <definedName name="AccessDatabase" hidden="1">"C:\data\excel\BASISWP.mdb"</definedName>
    <definedName name="administratie">#N/A</definedName>
    <definedName name="_xlnm.Print_Area" localSheetId="1">#REF!</definedName>
    <definedName name="_xlnm.Print_Area" localSheetId="2">#REF!</definedName>
    <definedName name="_xlnm.Print_Area" localSheetId="3">#REF!</definedName>
    <definedName name="_xlnm.Print_Area" localSheetId="9">#REF!</definedName>
    <definedName name="_xlnm.Print_Area" localSheetId="4">'Werkelijke dagen WDD'!$A$1:$Q$54</definedName>
    <definedName name="_xlnm.Print_Area">#REF!</definedName>
    <definedName name="AFDRUKBEREIK_MI" localSheetId="1">#REF!</definedName>
    <definedName name="AFDRUKBEREIK_MI" localSheetId="2">#REF!</definedName>
    <definedName name="AFDRUKBEREIK_MI" localSheetId="3">#REF!</definedName>
    <definedName name="AFDRUKBEREIK_MI" localSheetId="9">#REF!</definedName>
    <definedName name="AFDRUKBEREIK_MI">#REF!</definedName>
    <definedName name="afschr">#N/A</definedName>
    <definedName name="Alg">#N/A</definedName>
    <definedName name="anak">#REF!</definedName>
    <definedName name="antwoord" localSheetId="11">#REF!</definedName>
    <definedName name="antwoord" localSheetId="13">#REF!</definedName>
    <definedName name="antwoord" localSheetId="10">#REF!</definedName>
    <definedName name="antwoord" localSheetId="12">#REF!</definedName>
    <definedName name="antwoord" localSheetId="1">#REF!</definedName>
    <definedName name="antwoord" localSheetId="2">#REF!</definedName>
    <definedName name="antwoord" localSheetId="9">#REF!</definedName>
    <definedName name="antwoord" localSheetId="4">#REF!</definedName>
    <definedName name="antwoord">#REF!</definedName>
    <definedName name="Auto">#N/A</definedName>
    <definedName name="b" hidden="1">#REF!</definedName>
    <definedName name="B_01">#REF!</definedName>
    <definedName name="B_05">#REF!</definedName>
    <definedName name="B_06">#REF!</definedName>
    <definedName name="B_07">#REF!</definedName>
    <definedName name="B_08">#REF!</definedName>
    <definedName name="B_09">#REF!</definedName>
    <definedName name="B_20">#REF!</definedName>
    <definedName name="B_21">#REF!</definedName>
    <definedName name="B_22">#REF!</definedName>
    <definedName name="B_23">#REF!</definedName>
    <definedName name="B_24">#REF!</definedName>
    <definedName name="B_30">#REF!</definedName>
    <definedName name="B_31">#REF!</definedName>
    <definedName name="B_32">#REF!</definedName>
    <definedName name="B_33">#REF!</definedName>
    <definedName name="B_34">#REF!</definedName>
    <definedName name="B_41">#REF!</definedName>
    <definedName name="B_42">#REF!</definedName>
    <definedName name="B_43">#REF!</definedName>
    <definedName name="B_44">#REF!</definedName>
    <definedName name="B_45">#REF!</definedName>
    <definedName name="B_50">#REF!</definedName>
    <definedName name="B_51">#REF!</definedName>
    <definedName name="B_52">#REF!</definedName>
    <definedName name="B_53">#REF!</definedName>
    <definedName name="B_60">#REF!</definedName>
    <definedName name="B_61">#REF!</definedName>
    <definedName name="B_62">#REF!</definedName>
    <definedName name="B_70">#REF!</definedName>
    <definedName name="B_71">#REF!</definedName>
    <definedName name="B_72">#REF!</definedName>
    <definedName name="B_74">#REF!</definedName>
    <definedName name="B_75">#REF!</definedName>
    <definedName name="berichtok" localSheetId="1">Inschrijfblad!berichtok</definedName>
    <definedName name="berichtok" localSheetId="2">Kengetallen!berichtok</definedName>
    <definedName name="berichtok" localSheetId="3">'Ma-Vrij'!berichtok</definedName>
    <definedName name="berichtok" localSheetId="9">'Uurtariefopbouw Contract'!berichtok</definedName>
    <definedName name="berichtok" localSheetId="4">'Werkelijke dagen WDD'!berichtok</definedName>
    <definedName name="berichtok">[0]!berichtok</definedName>
    <definedName name="berichtoke" localSheetId="11">'Afroep avonduren'!berichtoke</definedName>
    <definedName name="berichtoke" localSheetId="13">'Afroep feestdagen'!berichtoke</definedName>
    <definedName name="berichtoke" localSheetId="10">'Afroep ma-vr'!berichtoke</definedName>
    <definedName name="berichtoke" localSheetId="12">'Afroep weekend'!berichtoke</definedName>
    <definedName name="berichtoke" localSheetId="1">Inschrijfblad!berichtoke</definedName>
    <definedName name="berichtoke" localSheetId="2">#N/A</definedName>
    <definedName name="berichtoke" localSheetId="3">'Ma-Vrij'!berichtoke</definedName>
    <definedName name="berichtoke" localSheetId="9">'Uurtariefopbouw Contract'!berichtoke</definedName>
    <definedName name="berichtoke" localSheetId="4">'Werkelijke dagen WDD'!berichtoke</definedName>
    <definedName name="berichtoke">[0]!berichtoke</definedName>
    <definedName name="berichtoke1" localSheetId="11">'Afroep avonduren'!berichtoke1</definedName>
    <definedName name="berichtoke1" localSheetId="13">'Afroep feestdagen'!berichtoke1</definedName>
    <definedName name="berichtoke1" localSheetId="10">'Afroep ma-vr'!berichtoke1</definedName>
    <definedName name="berichtoke1" localSheetId="12">'Afroep weekend'!berichtoke1</definedName>
    <definedName name="berichtoke1" localSheetId="1">Inschrijfblad!berichtoke1</definedName>
    <definedName name="berichtoke1" localSheetId="2">Kengetallen!berichtoke1</definedName>
    <definedName name="berichtoke1" localSheetId="3">'Ma-Vrij'!berichtoke1</definedName>
    <definedName name="berichtoke1" localSheetId="9">'Uurtariefopbouw Contract'!berichtoke1</definedName>
    <definedName name="berichtoke1" localSheetId="4">'Werkelijke dagen WDD'!berichtoke1</definedName>
    <definedName name="berichtoke1">[0]!berichtoke1</definedName>
    <definedName name="Berkt" localSheetId="1">Inschrijfblad!Berkt</definedName>
    <definedName name="Berkt" localSheetId="2">Kengetallen!Berkt</definedName>
    <definedName name="Berkt" localSheetId="3">'Ma-Vrij'!Berkt</definedName>
    <definedName name="Berkt" localSheetId="9">'Uurtariefopbouw Contract'!Berkt</definedName>
    <definedName name="Berkt">[0]!Berkt</definedName>
    <definedName name="BEx0017DGUEDPCFJUPUZOOLJCS2B" hidden="1">#N/A</definedName>
    <definedName name="BEx001CNWHJ5RULCSFM36ZCGJ1UH" hidden="1">#N/A</definedName>
    <definedName name="BEx004791UAJIJSN57OT7YBLNP82" hidden="1">#N/A</definedName>
    <definedName name="BEx007SQ2HZHXYPUEUFYA27SD1GS" hidden="1">#N/A</definedName>
    <definedName name="BEx008P2NVFDLBHL7IZ5WTMVOQ1F" hidden="1">#N/A</definedName>
    <definedName name="BEx009G00IN0JUIAQ4WE9NHTMQE2" hidden="1">#N/A</definedName>
    <definedName name="BEx00DXTY2JDVGWQKV8H7FG4SV30" hidden="1">#N/A</definedName>
    <definedName name="BEx00GHLTYRH5N2S6P78YW1CD30N" hidden="1">#N/A</definedName>
    <definedName name="BEx00JC31DY11L45SEU4B10BIN6W" hidden="1">#N/A</definedName>
    <definedName name="BEx00KZHZBHP3TDV1YMX4B19B95O" hidden="1">#N/A</definedName>
    <definedName name="BEx01HY6E3GJ66ABU5ABN26V6Q13" hidden="1">#N/A</definedName>
    <definedName name="BEx01I8YYDMHIY7BRETR13A8BEZ1" hidden="1">#N/A</definedName>
    <definedName name="BEx01PW5YQKEGAR8JDDI5OARYXDF" hidden="1">#N/A</definedName>
    <definedName name="BEx01XJ94SHJ1YQ7ORPW0RQGKI2H" hidden="1">#N/A</definedName>
    <definedName name="BEx02Q08R9G839Q4RFGG9026C7PX" hidden="1">#N/A</definedName>
    <definedName name="BEx02SEL3Z1QWGAHXDPUA9WLTTPS" hidden="1">#N/A</definedName>
    <definedName name="BEx02Y3KJZH5BGDM9QEZ1PVVI114" hidden="1">#N/A</definedName>
    <definedName name="BEx0313GRLLASDTVPW5DHTXHE74M" hidden="1">#N/A</definedName>
    <definedName name="BEx1F0SOZ3H5XUHXD7O01TCR8T6J" hidden="1">#N/A</definedName>
    <definedName name="BEx1F9HL824UCNCVZ2U62J4KZCX8" hidden="1">#N/A</definedName>
    <definedName name="BEx1FEVSJKTI1Q1Z874QZVFSJSVA" hidden="1">#N/A</definedName>
    <definedName name="BEx1FGDRUHHLI1GBHELT4PK0LY4V" hidden="1">#N/A</definedName>
    <definedName name="BEx1FJZ7GKO99IYTP6GGGF7EUL3Z" hidden="1">#N/A</definedName>
    <definedName name="BEx1FZV2CM77TBH1R6YYV9P06KA2" hidden="1">#N/A</definedName>
    <definedName name="BEx1G59AY8195JTUM6P18VXUFJ3E" hidden="1">#N/A</definedName>
    <definedName name="BEx1GVMRHFXUP6XYYY9NR12PV5TF" hidden="1">#N/A</definedName>
    <definedName name="BEx1H6KIT7BHUH6MDDWC935V9N47" hidden="1">#N/A</definedName>
    <definedName name="BEx1HDGOOJ3SKHYMWUZJ1P0RQZ9N" hidden="1">#N/A</definedName>
    <definedName name="BEx1HDM5ZXSJG6JQEMSFV52PZ10V" hidden="1">#N/A</definedName>
    <definedName name="BEx1HETBBZVN5F43LKOFMC4QB0CR" hidden="1">#N/A</definedName>
    <definedName name="BEx1HGWNWPLNXICOTP90TKQVVE4E" hidden="1">#N/A</definedName>
    <definedName name="BEx1HIPLJZABY0EMUOTZN0EQMDPU" hidden="1">#N/A</definedName>
    <definedName name="BEx1HO94JIRX219MPWMB5E5XZ04X" hidden="1">#N/A</definedName>
    <definedName name="BEx1HQNF6KHM21E3XLW0NMSSEI9S" hidden="1">#N/A</definedName>
    <definedName name="BEx1HSLNWIW4S97ZBYY7I7M5YVH4" hidden="1">#N/A</definedName>
    <definedName name="BEx1I4QKTILCKZUSOJCVZN7SNHL5" hidden="1">#N/A</definedName>
    <definedName name="BEx1IE0ZP7RIFM9FI24S9I6AAJ14" hidden="1">#N/A</definedName>
    <definedName name="BEx1IGQ5B697MNDOE06MVSR0H58E" hidden="1">#N/A</definedName>
    <definedName name="BEx1IKRPW8MLB9Y485M1TL2IT9SH" hidden="1">#N/A</definedName>
    <definedName name="BEx1J0CSSHDJGBJUHVOEMCF2P4DL" hidden="1">#N/A</definedName>
    <definedName name="BEx1J7E8VCGLPYU82QXVUG5N3ZAI" hidden="1">#N/A</definedName>
    <definedName name="BEx1JGE2YQWH8S25USOY08XVGO0D" hidden="1">#N/A</definedName>
    <definedName name="BEx1JJJC9T1W7HY4V7HP1S1W4JO1" hidden="1">#N/A</definedName>
    <definedName name="BEx1JKKZSJ7DI4PTFVI9VVFMB1X2" hidden="1">#N/A</definedName>
    <definedName name="BEx1JUBQFRVMASSFK4B3V0AD7YP9" hidden="1">#N/A</definedName>
    <definedName name="BEx1JXBM5W4YRWNQ0P95QQS6JWD6" hidden="1">#N/A</definedName>
    <definedName name="BEx1K6WVWVHVJKOYEWMY8N8FFGGX" hidden="1">#N/A</definedName>
    <definedName name="BEx1KGY9QEHZ9QSARMQUTQKRK4UX" hidden="1">#N/A</definedName>
    <definedName name="BEx1KKP1ELIF2UII2FWVGL7M1X7J" hidden="1">#N/A</definedName>
    <definedName name="BEx1KUVWMB0QCWA3RBE4CADFVRIS" hidden="1">#N/A</definedName>
    <definedName name="BEx1L2OG1SDFK2TPXELJ77YP4NI2" hidden="1">#N/A</definedName>
    <definedName name="BEx1L6Q60MWRDJB4L20LK0XPA0Z2" hidden="1">#N/A</definedName>
    <definedName name="BEx1LD63FP2Z4BR9TKSHOZW9KKZ5" hidden="1">#N/A</definedName>
    <definedName name="BEx1LDMB9RW982DUILM2WPT5VWQ3" hidden="1">#N/A</definedName>
    <definedName name="BEx1LRPGDQCOEMW8YT80J1XCDCIV" hidden="1">#N/A</definedName>
    <definedName name="BEx1LRUSJW4JG54X07QWD9R27WV9" hidden="1">#N/A</definedName>
    <definedName name="BEx1LXP3CEKP3I5OFTVOHJAA9NFI" hidden="1">#N/A</definedName>
    <definedName name="BEx1M1WBK5T0LP1AK2JYV6W87ID6" hidden="1">#N/A</definedName>
    <definedName name="BEx1M51HHDYGIT8PON7U8ICL2S95" hidden="1">#N/A</definedName>
    <definedName name="BEx1MTRKKVCHOZ0YGID6HZ49LJTO" hidden="1">#N/A</definedName>
    <definedName name="BEx1N3CUJ3UX61X38ZAJVPEN4KMC" hidden="1">#N/A</definedName>
    <definedName name="BEx1NM34KQTO1LDNSAFD1L82UZFG" hidden="1">#N/A</definedName>
    <definedName name="BEx1NO6TXZVOGCUWCCRTXRXWW0XL" hidden="1">#N/A</definedName>
    <definedName name="BEx1NS8EU5P9FQV3S0WRTXI5L361" hidden="1">#N/A</definedName>
    <definedName name="BEx1NUBX5VUYZFKQH69FN6BTLWCR" hidden="1">#N/A</definedName>
    <definedName name="BEx1NZ4K1L8UON80Y2A4RASKWGNP" hidden="1">#N/A</definedName>
    <definedName name="BEx1OLAZ915OGYWP0QP1QQWDLCRX" hidden="1">#N/A</definedName>
    <definedName name="BEx1OO5ER042IS6IC4TLDI75JNVH" hidden="1">#N/A</definedName>
    <definedName name="BEx1OTE54CBSUT8FWKRALEDCUWN4" hidden="1">#N/A</definedName>
    <definedName name="BEx1OVSMPADTX95QUOX34KZQ8EDY" hidden="1">#N/A</definedName>
    <definedName name="BEx1OX544IO9FQJI7YYQGZCEHB3O" hidden="1">#N/A</definedName>
    <definedName name="BEx1OY6SVEUT2EQ26P7EKEND342G" hidden="1">#N/A</definedName>
    <definedName name="BEx1OYN1LPIPI12O9G6F7QAOS9T4" hidden="1">#N/A</definedName>
    <definedName name="BEx1P1HHKJA799O3YZXQAX6KFH58" hidden="1">#N/A</definedName>
    <definedName name="BEx1P34W467WGPOXPK292QFJIPHJ" hidden="1">#N/A</definedName>
    <definedName name="BEx1P7S1J4TKGVJ43C2Q2R3M9WRB" hidden="1">#N/A</definedName>
    <definedName name="BEx1PA11BLPVZM8RC5BL46WX8YB5" hidden="1">#N/A</definedName>
    <definedName name="BEx1PBZ4BEFIPGMQXT9T8S4PZ2IM" hidden="1">#N/A</definedName>
    <definedName name="BEx1PLF2CFSXBZPVI6CJ534EIJDN" hidden="1">#N/A</definedName>
    <definedName name="BEx1PMWZB2DO6EM9BKLUICZJ65HD" hidden="1">#N/A</definedName>
    <definedName name="BEx1QA54J2A4I7IBQR19BTY28ZMR" hidden="1">#N/A</definedName>
    <definedName name="BEx1QMQAHG3KQUK59DVM68SWKZIZ" hidden="1">#N/A</definedName>
    <definedName name="BEx1R9YFKJCMSEST8OVCAO5E47FO" hidden="1">#N/A</definedName>
    <definedName name="BEx1RBGC06B3T52OIC0EQ1KGVP1I" hidden="1">#N/A</definedName>
    <definedName name="BEx1RRC7X4NI1CU4EO5XYE2GVARJ" hidden="1">#N/A</definedName>
    <definedName name="BEx1RZA1NCGT832L7EMR7GMF588W" hidden="1">#N/A</definedName>
    <definedName name="BEx1S0XGIPUSZQUCSGWSK10GKW7Y" hidden="1">#N/A</definedName>
    <definedName name="BEx1S5VFNKIXHTTCWSV60UC50EZ8" hidden="1">#N/A</definedName>
    <definedName name="BEx1SK3U02H0RGKEYXW7ZMCEOF3V" hidden="1">#N/A</definedName>
    <definedName name="BEx1SSNEZINBJT29QVS62VS1THT4" hidden="1">#N/A</definedName>
    <definedName name="BEx1SVNCHNANBJIDIQVB8AFK4HAN" hidden="1">#N/A</definedName>
    <definedName name="BEx1TJ0WLS9O7KNSGIPWTYHDYI1D" hidden="1">#N/A</definedName>
    <definedName name="BEx1U7WFO8OZKB1EBF4H386JW91L" hidden="1">#N/A</definedName>
    <definedName name="BEx1U87938YR9N6HYI24KVBKLOS3" hidden="1">#N/A</definedName>
    <definedName name="BEx1UESH4KDWHYESQU2IE55RS3LI" hidden="1">#N/A</definedName>
    <definedName name="BEx1UI8N9KTCPSOJ7RDW0T8UEBNP" hidden="1">#N/A</definedName>
    <definedName name="BEx1UML0HHJFHA5TBOYQ24I3RV1W" hidden="1">#N/A</definedName>
    <definedName name="BEx1UUDIQPZ23XQ79GUL0RAWRSCK" hidden="1">#N/A</definedName>
    <definedName name="BEx1V67SEV778NVW68J8W5SND1J7" hidden="1">#N/A</definedName>
    <definedName name="BEx1VIY9SQLRESD11CC4PHYT0XSG" hidden="1">#N/A</definedName>
    <definedName name="BEx1WC67EH10SC38QWX3WEA5KH3A" hidden="1">#N/A</definedName>
    <definedName name="BEx1WGYTKZZIPM1577W5FEYKFH3V" hidden="1">#N/A</definedName>
    <definedName name="BEx1WHPURIV3D3PTJJ359H1OP7ZV" hidden="1">#N/A</definedName>
    <definedName name="BEx1WLWY2CR1WRD694JJSWSDFAIR" hidden="1">#N/A</definedName>
    <definedName name="BEx1WMD1LWPWRIK6GGAJRJAHJM8I" hidden="1">#N/A</definedName>
    <definedName name="BEx1WR0D41MR174LBF3P9E3K0J51" hidden="1">#N/A</definedName>
    <definedName name="BEx1WUB1FAS5PHU33TJ60SUHR618" hidden="1">#N/A</definedName>
    <definedName name="BEx1WVSZACWFIJP7NDCT16JKC46I" hidden="1">#N/A</definedName>
    <definedName name="BEx1WX04G0INSPPG9NTNR3DYR6PZ" hidden="1">#N/A</definedName>
    <definedName name="BEx1X3LHU9DPG01VWX2IF65TRATF" hidden="1">#N/A</definedName>
    <definedName name="BEx1XK8AAMO0AH0Z1OUKW30CA7EQ" hidden="1">#N/A</definedName>
    <definedName name="BEx1XL4MZ7C80495GHQRWOBS16PQ" hidden="1">#N/A</definedName>
    <definedName name="BEx1Y2IGS2K95E1M51PEF9KJZ0KB" hidden="1">#N/A</definedName>
    <definedName name="BEx1Y3PKK83X2FN9SAALFHOWKMRQ" hidden="1">#N/A</definedName>
    <definedName name="BEx1YL3DJ7Y4AZ01ERCOGW0FJ26T" hidden="1">#N/A</definedName>
    <definedName name="BEx1Z2RYHSVD1H37817SN93VMURZ" hidden="1">#N/A</definedName>
    <definedName name="BEx3AMAKWI6458B67VKZO56MCNJW" hidden="1">#N/A</definedName>
    <definedName name="BEx3AOOVM42G82TNF53W0EKXLUSI" hidden="1">#N/A</definedName>
    <definedName name="BEx3AZH9W4SUFCAHNDOQ728R9V4L" hidden="1">#N/A</definedName>
    <definedName name="BEx3BNR9ES4KY7Q1DK83KC5NDGL8" hidden="1">#N/A</definedName>
    <definedName name="BEx3BQR5VZXNQ4H949ORM8ESU3B3" hidden="1">#N/A</definedName>
    <definedName name="BEx3BTLL3ASJN134DLEQTQM70VZM" hidden="1">#N/A</definedName>
    <definedName name="BEx3BW5CTV0DJU5AQS3ZQFK2VLF3" hidden="1">#N/A</definedName>
    <definedName name="BEx3BYP0FG369M7G3JEFLMMXAKTS" hidden="1">#N/A</definedName>
    <definedName name="BEx3C2QR0WUD19QSVO8EMIPNQJKH" hidden="1">#N/A</definedName>
    <definedName name="BEx3CKFCCPZZ6ROLAT5C1DZNIC1U" hidden="1">#N/A</definedName>
    <definedName name="BEx3CO0SVO4WLH0DO43DCHYDTH1P" hidden="1">#N/A</definedName>
    <definedName name="BEx3D9G6QTSPF9UYI4X0XY0VE896" hidden="1">#N/A</definedName>
    <definedName name="BEx3DCQU9PBRXIMLO62KS5RLH447" hidden="1">#N/A</definedName>
    <definedName name="BEx3EF99FD6QNNCNOKDEE67JHTUJ" hidden="1">#N/A</definedName>
    <definedName name="BEx3EHCSERZ2O2OAG8Y95UPG2IY9" hidden="1">#N/A</definedName>
    <definedName name="BEx3EJR3TCJDYS7ZXNDS5N9KTGIK" hidden="1">#N/A</definedName>
    <definedName name="BEx3ELJTTBS6P05CNISMGOJOA60V" hidden="1">#N/A</definedName>
    <definedName name="BEx3EQSLJBDDJRHNX19PBFCKNY2I" hidden="1">#N/A</definedName>
    <definedName name="BEx3EUUAX947Q5N6MY6W0KSNY78Y" hidden="1">#N/A</definedName>
    <definedName name="BEx3FHMD1P5XBCH23ZKIFO6ZTCNB" hidden="1">#N/A</definedName>
    <definedName name="BEx3FI2G3YYIACQHXNXEA15M8ZK5" hidden="1">#N/A</definedName>
    <definedName name="BEx3FJ9MHSLDK8W91GO85FX1GX57" hidden="1">#N/A</definedName>
    <definedName name="BEx3FR251HFU7A33PU01SJUENL2B" hidden="1">#N/A</definedName>
    <definedName name="BEx3FX7EJL47JSLSWP3EOC265WAE" hidden="1">#N/A</definedName>
    <definedName name="BEx3G201R8NLJ6FIHO2QS0SW9QVV" hidden="1">#N/A</definedName>
    <definedName name="BEx3G2LL2II66XY5YCDPG4JE13A3" hidden="1">#N/A</definedName>
    <definedName name="BEx3G2WA0DTYY9D8AGHHOBTPE2B2" hidden="1">#N/A</definedName>
    <definedName name="BEx3GCXR6IAS0B6WJ03GJVH7CO52" hidden="1">#N/A</definedName>
    <definedName name="BEx3GEVV18SEQDI1JGY7EN6D1GT1" hidden="1">#N/A</definedName>
    <definedName name="BEx3GKFH64MKQX61S7DYTZ15JCPY" hidden="1">#N/A</definedName>
    <definedName name="BEx3GMJ1Y6UU02DLRL0QXCEKDA6C" hidden="1">#N/A</definedName>
    <definedName name="BEx3GN4LY0135CBDIN1TU2UEODGF" hidden="1">#N/A</definedName>
    <definedName name="BEx3GPDH2AH4QKT4OOSN563XUHBD" hidden="1">#N/A</definedName>
    <definedName name="BEx3H5UX2GZFZZT657YR76RHW5I6" hidden="1">#N/A</definedName>
    <definedName name="BEx3HMSEFOP6DBM4R97XA6B7NFG6" hidden="1">#N/A</definedName>
    <definedName name="BEx3HWJ5SQSD2CVCQNR183X44FR8" hidden="1">#N/A</definedName>
    <definedName name="BEx3I09YVXO0G4X7KGSA4WGORM35" hidden="1">#N/A</definedName>
    <definedName name="BEx3ICF1GY8HQEBIU9S43PDJ90BX" hidden="1">#N/A</definedName>
    <definedName name="BEx3IYAH2DEBFWO8F94H4MXE3RLY" hidden="1">#N/A</definedName>
    <definedName name="BEx3IZXXSYEW50379N2EAFWO8DZV" hidden="1">#N/A</definedName>
    <definedName name="BEx3J1VZVGTKT4ATPO9O5JCSFTTR" hidden="1">#N/A</definedName>
    <definedName name="BEx3JC2TY7JNAAC3L7QHVPQXLGQ8" hidden="1">#N/A</definedName>
    <definedName name="BEx3JX23SYDIGOGM4Y0CQFBW8ZBV" hidden="1">#N/A</definedName>
    <definedName name="BEx3JXCXCVBZJGV5VEG9MJEI01AL" hidden="1">#N/A</definedName>
    <definedName name="BEx3JYK2N7X59TPJSKYZ77ENY8SS" hidden="1">#N/A</definedName>
    <definedName name="BEx3K4EII7GU1CG0BN7UL15M6J8Z" hidden="1">#N/A</definedName>
    <definedName name="BEx3K4ZXQUQ2KYZF74B84SO48XMW" hidden="1">#N/A</definedName>
    <definedName name="BEx3KEFXUCVNVPH7KSEGAZYX13B5" hidden="1">#N/A</definedName>
    <definedName name="BEx3KFXUAF6YXAA47B7Q6X9B3VGB" hidden="1">#N/A</definedName>
    <definedName name="BEx3KIXQYOGMPK4WJJAVBRX4NR28" hidden="1">#N/A</definedName>
    <definedName name="BEx3KJOMVOSFZVJUL3GKCNP6DQDS" hidden="1">#N/A</definedName>
    <definedName name="BEx3KP2VRBMORK0QEAZUYCXL3DHJ" hidden="1">#N/A</definedName>
    <definedName name="BEx3L4IN3LI4C26SITKTGAH27CDU" hidden="1">#N/A</definedName>
    <definedName name="BEx3L4YQ0J7ZU0M5QM6YIPCEYC9K" hidden="1">#N/A</definedName>
    <definedName name="BEx3L60DJOR7NQN42G7YSAODP1EX" hidden="1">#N/A</definedName>
    <definedName name="BEx3L65VP6HER1J8TZ62SHD5RCBC" hidden="1">#N/A</definedName>
    <definedName name="BEx3L7D0PI38HWZ7VADU16C9E33D" hidden="1">#N/A</definedName>
    <definedName name="BEx3LM1PR4Y7KINKMTMKR984GX8Q" hidden="1">#N/A</definedName>
    <definedName name="BEx3LPCEZ1C0XEKNCM3YT09JWCUO" hidden="1">#N/A</definedName>
    <definedName name="BEx3M1MR1K1NQD03H74BFWOK4MWQ" hidden="1">#N/A</definedName>
    <definedName name="BEx3M4H77MYUKOOD31H9F80NMVK8" hidden="1">#N/A</definedName>
    <definedName name="BEx3M9VFX329PZWYC4DMZ6P3W9R2" hidden="1">#N/A</definedName>
    <definedName name="BEx3MCQ0VEBV0CZXDS505L38EQ8N" hidden="1">#N/A</definedName>
    <definedName name="BEx3MEYV5LQY0BAL7V3CFAFVOM3T" hidden="1">#N/A</definedName>
    <definedName name="BEx3MREOFWJQEYMCMBL7ZE06NBN6" hidden="1">#N/A</definedName>
    <definedName name="BEx3NKXF7GYXHBK75UI6MDRUSU0J" hidden="1">#N/A</definedName>
    <definedName name="BEx3NLIZ7PHF2XE59ECZ3MD04ZG1" hidden="1">#N/A</definedName>
    <definedName name="BEx3NMQ4BVC94728AUM7CCX7UHTU" hidden="1">#N/A</definedName>
    <definedName name="BEx3NR2I4OUFP3Z2QZEDU2PIFIDI" hidden="1">#N/A</definedName>
    <definedName name="BEx3O19B8FTTAPVT5DZXQGQXWFR8" hidden="1">#N/A</definedName>
    <definedName name="BEx3O85IKWARA6NCJOLRBRJFMEWW" hidden="1">#N/A</definedName>
    <definedName name="BEx3OJZSCGFRW7SVGBFI0X9DNVMM" hidden="1">#N/A</definedName>
    <definedName name="BEx3ORSBUXAF21MKEY90YJV9AY9A" hidden="1">#N/A</definedName>
    <definedName name="BEx3OV8BH6PYNZT7C246LOAU9SVX" hidden="1">#N/A</definedName>
    <definedName name="BEx3OXRYJZUEY6E72UJU0PHLMYAR" hidden="1">#N/A</definedName>
    <definedName name="BEx3P59TTRSGQY888P5C1O7M2PQT" hidden="1">#N/A</definedName>
    <definedName name="BEx3PDNRRNKD5GOUBUQFXAHIXLD9" hidden="1">#N/A</definedName>
    <definedName name="BEx3PDT8GNPWLLN02IH1XPV90XYK" hidden="1">#N/A</definedName>
    <definedName name="BEx3PKEMDW8KZEP11IL927C5O7I2" hidden="1">#N/A</definedName>
    <definedName name="BEx3PKJZ1Z7L9S6KV8KXVS6B2FX4" hidden="1">#N/A</definedName>
    <definedName name="BEx3PMNG53Z5HY138H99QOMTX8W3" hidden="1">#N/A</definedName>
    <definedName name="BEx3PP1RRSFZ8UC0JC9R91W6LNKW" hidden="1">#N/A</definedName>
    <definedName name="BEx3PVXYZC8WB9ZJE7OCKUXZ46EA" hidden="1">#N/A</definedName>
    <definedName name="BEx3Q0VWPU5EQECK7MQ47TYJ3SWW" hidden="1">#N/A</definedName>
    <definedName name="BEx3Q7BZ9PUXK2RLIOFSIS9AHU1B" hidden="1">#N/A</definedName>
    <definedName name="BEx3Q8J42S9VU6EAN2Y28MR6DF88" hidden="1">#N/A</definedName>
    <definedName name="BEx3QEDFOYFY5NBTININ5W4RLD4Q" hidden="1">#N/A</definedName>
    <definedName name="BEx3QIKJ3U962US1Q564NZDLU8LD" hidden="1">#N/A</definedName>
    <definedName name="BEx3QR9D45DHW50VQ7Y3Q1AXPOB9" hidden="1">#N/A</definedName>
    <definedName name="BEx3QSWT2S5KWG6U2V9711IYDQBM" hidden="1">#N/A</definedName>
    <definedName name="BEx3QVGG7Q2X4HZHJAM35A8T3VR7" hidden="1">#N/A</definedName>
    <definedName name="BEx3R0JUB9YN8PHPPQTAMIT1IHWK" hidden="1">#N/A</definedName>
    <definedName name="BEx3R81NFRO7M81VHVKOBFT0QBIL" hidden="1">#N/A</definedName>
    <definedName name="BEx3RHC2ZD5UFS6QD4OPFCNNMWH1" hidden="1">#N/A</definedName>
    <definedName name="BEx3RQ10QIWBAPHALAA91BUUCM2X" hidden="1">#N/A</definedName>
    <definedName name="BEx3RV4E1WT43SZBUN09RTB8EK1O" hidden="1">#N/A</definedName>
    <definedName name="BEx3RXYU0QLFXSFTM5EB20GD03W5" hidden="1">#N/A</definedName>
    <definedName name="BEx3RYKLC3QQO3XTUN7BEW2AQL98" hidden="1">#N/A</definedName>
    <definedName name="BEx3SICJ45BYT6FHBER86PJT25FC" hidden="1">#N/A</definedName>
    <definedName name="BEx3SMUCMJVGQ2H4EHQI5ZFHEF0P" hidden="1">#N/A</definedName>
    <definedName name="BEx3SN56F03CPDRDA7LZ763V0N4I" hidden="1">#N/A</definedName>
    <definedName name="BEx3SPE6N1ORXPRCDL3JPZD73Z9F" hidden="1">#N/A</definedName>
    <definedName name="BEx3T29ZTULQE0OMSMWUMZDU9ZZ0" hidden="1">#N/A</definedName>
    <definedName name="BEx3T6MJ1QDJ929WMUDVZ0O3UW0Y" hidden="1">#N/A</definedName>
    <definedName name="BEx3TPCSI16OAB2L9M9IULQMQ9J9" hidden="1">#N/A</definedName>
    <definedName name="BEx3U64YUOZ419BAJS2W78UMATAW" hidden="1">#N/A</definedName>
    <definedName name="BEx3U94WCEA5DKMWBEX1GU0LKYG2" hidden="1">#N/A</definedName>
    <definedName name="BEx3U9VZ8SQVYS6ZA038J7AP7ZGW" hidden="1">#N/A</definedName>
    <definedName name="BEx3UIQ5WRJBGNTFCCLOR4N7B1OQ" hidden="1">#N/A</definedName>
    <definedName name="BEx3UJMIX2NUSSWGMSI25A5DM4CH" hidden="1">#N/A</definedName>
    <definedName name="BEx3UKOCOQG7S1YQ436S997K1KWV" hidden="1">#N/A</definedName>
    <definedName name="BEx3UYM19VIXLA0EU7LB9NHA77PB" hidden="1">#N/A</definedName>
    <definedName name="BEx3VML7CG70HPISMVYIUEN3711Q" hidden="1">#N/A</definedName>
    <definedName name="BEx56ZID5H04P9AIYLP1OASFGV56" hidden="1">#N/A</definedName>
    <definedName name="BEx587EYSS57E3PI8DT973HLJM9E" hidden="1">#N/A</definedName>
    <definedName name="BEx587KFQ3VKCOCY1SA5F24PQGUI" hidden="1">#N/A</definedName>
    <definedName name="BEx58O780PQ05NF0Z1SKKRB3N099" hidden="1">#N/A</definedName>
    <definedName name="BEx58XHO7ZULLF2EUD7YIS0MGQJ5" hidden="1">#N/A</definedName>
    <definedName name="BEx58ZW0HAIGIPEX9CVA1PQQTR6X" hidden="1">#N/A</definedName>
    <definedName name="BEx59BA1KH3RG6K1LHL7YS2VB79N" hidden="1">#N/A</definedName>
    <definedName name="BEx59E9WABJP2TN71QAIKK79HPK9" hidden="1">#N/A</definedName>
    <definedName name="BEx59P7MAPNU129ZTC5H3EH892G1" hidden="1">#N/A</definedName>
    <definedName name="BEx59PD4714GTTN3F2N7OX311Y6X" hidden="1">#N/A</definedName>
    <definedName name="BEx5A11WZRQSIE089QE119AOX9ZG" hidden="1">#N/A</definedName>
    <definedName name="BEx5A7CIGCOTHJKHGUBDZG91JGPZ" hidden="1">#N/A</definedName>
    <definedName name="BEx5A8UFLT2SWVSG5COFA9B8P376" hidden="1">#N/A</definedName>
    <definedName name="BEx5AFFTN3IXIBHDKM0FYC4OFL1S" hidden="1">#N/A</definedName>
    <definedName name="BEx5AOFIO8KVRHIZ1RII337AA8ML" hidden="1">#N/A</definedName>
    <definedName name="BEx5APRZ66L5BWHFE8E4YYNEDTI4" hidden="1">#N/A</definedName>
    <definedName name="BEx5AUVDSQ35VO4BD9AKKGBM5S7D" hidden="1">#N/A</definedName>
    <definedName name="BEx5B4RHHX0J1BF2FZKEA0SPP29O" hidden="1">#N/A</definedName>
    <definedName name="BEx5B5YMSWP0OVI5CIQRP5V18D0C" hidden="1">#N/A</definedName>
    <definedName name="BEx5B825RW35M5H0UB2IZGGRS4ER" hidden="1">#N/A</definedName>
    <definedName name="BEx5BAWPMY0TL684WDXX6KKJLRCN" hidden="1">#N/A</definedName>
    <definedName name="BEx5BBI61U4Y65GD0ARMTALPP7SJ" hidden="1">#N/A</definedName>
    <definedName name="BEx5BDR56MEV4IHY6CIH2SVNG1UB" hidden="1">#N/A</definedName>
    <definedName name="BEx5BESZC5H329SKHGJOHZFILYJJ" hidden="1">#N/A</definedName>
    <definedName name="BEx5BHSQ42B50IU1TEQFUXFX9XQD" hidden="1">#N/A</definedName>
    <definedName name="BEx5BKSM4UN4C1DM3EYKM79MRC5K" hidden="1">#N/A</definedName>
    <definedName name="BEx5BNN8NPH9KVOBARB9CDD9WLB6" hidden="1">#N/A</definedName>
    <definedName name="BEx5BYFMZ80TDDN2EZO8CF39AIAC" hidden="1">#N/A</definedName>
    <definedName name="BEx5C2BWFW6SHZBFDEISKGXHZCQW" hidden="1">#N/A</definedName>
    <definedName name="BEx5C49ZFH8TO9ZU55729C3F7XG7" hidden="1">#N/A</definedName>
    <definedName name="BEx5C8GZQK13G60ZM70P63I5OS0L" hidden="1">#N/A</definedName>
    <definedName name="BEx5CAPTVN2NBT3UOMA1UFAL1C2R" hidden="1">#N/A</definedName>
    <definedName name="BEx5CEM3SYF9XP0ZZVE0GEPCLV3F" hidden="1">#N/A</definedName>
    <definedName name="BEx5CFYQ0F1Z6P8SCVJ0I3UPVFE4" hidden="1">#N/A</definedName>
    <definedName name="BEx5CINUDCSDCAJSNNV7XVNU8Q79" hidden="1">#N/A</definedName>
    <definedName name="BEx5CNLUIOYU8EODGA03Z3547I9T" hidden="1">#N/A</definedName>
    <definedName name="BEx5CPEKNSJORIPFQC2E1LTRYY8L" hidden="1">#N/A</definedName>
    <definedName name="BEx5CSUOL05D8PAM2TRDA9VRJT1O" hidden="1">#N/A</definedName>
    <definedName name="BEx5CUNFOO4YDFJ22HCMI2QKIGKM" hidden="1">#N/A</definedName>
    <definedName name="BEx5D8L47OF0WHBPFWXGZINZWUBZ" hidden="1">#N/A</definedName>
    <definedName name="BEx5DAJAHQ2SKUPCKSCR3PYML67L" hidden="1">#N/A</definedName>
    <definedName name="BEx5DC18JM1KJCV44PF18E0LNRKA" hidden="1">#N/A</definedName>
    <definedName name="BEx5DJIZBTNS011R9IIG2OQ2L6ZX" hidden="1">#N/A</definedName>
    <definedName name="BEx5E123OLO9WQUOIRIDJ967KAGK" hidden="1">#N/A</definedName>
    <definedName name="BEx5E2UU5NES6W779W2OZTZOB4O7" hidden="1">#N/A</definedName>
    <definedName name="BEx5E4CSE5G83J5K32WENF7BXL82" hidden="1">#N/A</definedName>
    <definedName name="BEx5ELQL9B0VR6UT18KP11DHOTFX" hidden="1">#N/A</definedName>
    <definedName name="BEx5ER4TJTFPN7IB1MNEB1ZFR5M6" hidden="1">#N/A</definedName>
    <definedName name="BEx5F6V72QTCK7O39Y59R0EVM6CW" hidden="1">#N/A</definedName>
    <definedName name="BEx5FGLQVACD5F5YZG4DGSCHCGO2" hidden="1">#N/A</definedName>
    <definedName name="BEx5FLJWHLW3BTZILDPN5NMA449V" hidden="1">#N/A</definedName>
    <definedName name="BEx5FNI2O10YN2SI1NO4X5GP3GTF" hidden="1">#N/A</definedName>
    <definedName name="BEx5FO8YRFSZCG3L608EHIHIHFY4" hidden="1">#N/A</definedName>
    <definedName name="BEx5FQNA6V4CNYSH013K45RI4BCV" hidden="1">#N/A</definedName>
    <definedName name="BEx5FVQPPEU32CPNV9RRQ9MNLLVE" hidden="1">#N/A</definedName>
    <definedName name="BEx5G08KGMG5X2AQKDGPFYG5GH94" hidden="1">#N/A</definedName>
    <definedName name="BEx5G1A8TFN4C4QII35U9DKYNIS8" hidden="1">#N/A</definedName>
    <definedName name="BEx5G1L0QO91KEPDMV1D8OT4BT73" hidden="1">#N/A</definedName>
    <definedName name="BEx5G86DZL1VYUX6KWODAP3WFAWP" hidden="1">#N/A</definedName>
    <definedName name="BEx5G8BV2GIOCM3C7IUFK8L04A6M" hidden="1">#N/A</definedName>
    <definedName name="BEx5GID9MVBUPFFT9M8K8B5MO9NV" hidden="1">#N/A</definedName>
    <definedName name="BEx5GN0EWA9SCQDPQ7NTUQH82QVK" hidden="1">#N/A</definedName>
    <definedName name="BEx5GNBCU4WZ74I0UXFL9ZG2XSGJ" hidden="1">#N/A</definedName>
    <definedName name="BEx5GUCTYC7QCWGWU5BTO7Y7HDZX" hidden="1">#N/A</definedName>
    <definedName name="BEx5GYUPJULJQ624TEESYFG1NFOH" hidden="1">#N/A</definedName>
    <definedName name="BEx5H0NEE0AIN5E2UHJ9J9ISU9N1" hidden="1">#N/A</definedName>
    <definedName name="BEx5H1UJSEUQM2K8QHQXO5THVHSO" hidden="1">#N/A</definedName>
    <definedName name="BEx5HAOT9XWUF7XIFRZZS8B9F5TZ" hidden="1">#N/A</definedName>
    <definedName name="BEx5HE4XRF9BUY04MENWY9CHHN5H" hidden="1">#N/A</definedName>
    <definedName name="BEx5HFHMABAT0H9KKS754X4T304E" hidden="1">#N/A</definedName>
    <definedName name="BEx5HGDZ7MX1S3KNXLRL9WU565V4" hidden="1">#N/A</definedName>
    <definedName name="BEx5HJZ9FAVNZSSBTAYRPZDYM9NU" hidden="1">#N/A</definedName>
    <definedName name="BEx5HZ9JMKHNLFWLVUB1WP5B39BL" hidden="1">#N/A</definedName>
    <definedName name="BEx5I244LQHZTF3XI66J8705R9XX" hidden="1">#N/A</definedName>
    <definedName name="BEx5I8PBP4LIXDGID5BP0THLO0AQ" hidden="1">#N/A</definedName>
    <definedName name="BEx5I8USVUB3JP4S9OXGMZVMOQXR" hidden="1">#N/A</definedName>
    <definedName name="BEx5I9GDQSYIAL65UQNDMNFQCS9Y" hidden="1">#N/A</definedName>
    <definedName name="BEx5IBUPG9AWNW5PK7JGRGEJ4OLM" hidden="1">#N/A</definedName>
    <definedName name="BEx5IC06RVN8BSAEPREVKHKLCJ2L" hidden="1">#N/A</definedName>
    <definedName name="BEx5J0FFP1KS4NGY20AEJI8VREEA" hidden="1">#N/A</definedName>
    <definedName name="BEx5JF3ZXLDIS8VNKDCY7ZI7H1CI" hidden="1">#N/A</definedName>
    <definedName name="BEx5JHCZJ8G6OOOW6EF3GABXKH6F" hidden="1">#N/A</definedName>
    <definedName name="BEx5JI9DQUUUW49I2W1BO33PH3D8" hidden="1">#N/A</definedName>
    <definedName name="BEx5JJB6W446THXQCRUKD3I7RKLP" hidden="1">#N/A</definedName>
    <definedName name="BEx5JNCT8Z7XSSPD5EMNAJELCU2V" hidden="1">#N/A</definedName>
    <definedName name="BEx5JQCNT9Y4RM306CHC8IPY3HBZ" hidden="1">#N/A</definedName>
    <definedName name="BEx5K08PYKE6JOKBYIB006TX619P" hidden="1">#N/A</definedName>
    <definedName name="BEx5K51DSERT1TR7B4A29R41W4NX" hidden="1">#N/A</definedName>
    <definedName name="BEx5KYER580I4T7WTLMUN7NLNP5K" hidden="1">#N/A</definedName>
    <definedName name="BEx5LHLB3M6K4ZKY2F42QBZT30ZH" hidden="1">#N/A</definedName>
    <definedName name="BEx5LRMNU3HXIE1BUMDHRU31F7JJ" hidden="1">#N/A</definedName>
    <definedName name="BEx5LSJ1LPUAX3ENSPECWPG4J7D1" hidden="1">#N/A</definedName>
    <definedName name="BEx5LTKQ8RQWJE4BC88OP928893U" hidden="1">#N/A</definedName>
    <definedName name="BEx5MB9BR71LZDG7XXQ2EO58JC5F" hidden="1">#N/A</definedName>
    <definedName name="BEx5MLQZM68YQSKARVWTTPINFQ2C" hidden="1">#N/A</definedName>
    <definedName name="BEx5MVXTKNBXHNWTL43C670E4KXC" hidden="1">#N/A</definedName>
    <definedName name="BEx5N4XI4PWB1W9PMZ4O5R0HWTYD" hidden="1">#N/A</definedName>
    <definedName name="BEx5NA68N6FJFX9UJXK4M14U487F" hidden="1">#N/A</definedName>
    <definedName name="BEx5NIKBG2GDJOYGE3WCXKU7YY51" hidden="1">#N/A</definedName>
    <definedName name="BEx5NV06L5J5IMKGOMGKGJ4PBZCD" hidden="1">#N/A</definedName>
    <definedName name="BEx5NZSSQ6PY99ZX2D7Q9IGOR34W" hidden="1">#N/A</definedName>
    <definedName name="BEx5O3ZUQ2OARA1CDOZ3NC4UE5AA" hidden="1">#N/A</definedName>
    <definedName name="BEx5OAFS0NJ2CB86A02E1JYHMLQ1" hidden="1">#N/A</definedName>
    <definedName name="BEx5OG4RPU8W1ETWDWM234NYYYEN" hidden="1">#N/A</definedName>
    <definedName name="BEx5OP9Y43F99O2IT69MKCCXGL61" hidden="1">#N/A</definedName>
    <definedName name="BEx5P9Y9RDXNUAJ6CZ2LHMM8IM7T" hidden="1">#N/A</definedName>
    <definedName name="BEx5PHWB2C0D5QLP3BZIP3UO7DIZ" hidden="1">#N/A</definedName>
    <definedName name="BEx5PJP02W68K2E46L5C5YBSNU6T" hidden="1">#N/A</definedName>
    <definedName name="BEx5PLCA8DOMAU315YCS5275L2HS" hidden="1">#N/A</definedName>
    <definedName name="BEx5PRXMZ5M65Z732WNNGV564C2J" hidden="1">#N/A</definedName>
    <definedName name="BEx5QPSW4IPLH50WSR87HRER05RF" hidden="1">#N/A</definedName>
    <definedName name="BEx73V0EP8EMNRC3EZJJKKVKWQVB" hidden="1">#N/A</definedName>
    <definedName name="BEx741WJHIJVXUX131SBXTVW8D71" hidden="1">#N/A</definedName>
    <definedName name="BEx74Q6H3O7133AWQXWC21MI2UFT" hidden="1">#N/A</definedName>
    <definedName name="BEx74W6BJ8ENO3J25WNM5H5APKA3" hidden="1">#N/A</definedName>
    <definedName name="BEx755GRRD9BL27YHLH5QWIYLWB7" hidden="1">#N/A</definedName>
    <definedName name="BEx759D1D5SXS5ELLZVBI0SXYUNF" hidden="1">#N/A</definedName>
    <definedName name="BEx75GJZSZHUDN6OOAGQYFUDA2LP" hidden="1">#N/A</definedName>
    <definedName name="BEx75HGCCV5K4UCJWYV8EV9AG5YT" hidden="1">#N/A</definedName>
    <definedName name="BEx75PZT8TY5P13U978NVBUXKHT4" hidden="1">#N/A</definedName>
    <definedName name="BEx75T55F7GML8V1DMWL26WRT006" hidden="1">#N/A</definedName>
    <definedName name="BEx75VJGR07JY6UUWURQ4PJ29UKC" hidden="1">#N/A</definedName>
    <definedName name="BEx7741OUGLA0WJQLQRUJSL4DE00" hidden="1">#N/A</definedName>
    <definedName name="BEx774N83DXLJZ54Q42PWIJZ2DN1" hidden="1">#N/A</definedName>
    <definedName name="BEx779QNIY3061ZV9BR462WKEGRW" hidden="1">#N/A</definedName>
    <definedName name="BEx77G19QU9A95CNHE6QMVSQR2T3" hidden="1">#N/A</definedName>
    <definedName name="BEx77P0S3GVMS7BJUL9OWUGJ1B02" hidden="1">#N/A</definedName>
    <definedName name="BEx77QDESURI6WW5582YXSK3A972" hidden="1">#N/A</definedName>
    <definedName name="BEx77VBI9XOPFHKEWU5EHQ9J675Y" hidden="1">#N/A</definedName>
    <definedName name="BEx7809GQOCLHSNH95VOYIX7P1TV" hidden="1">#N/A</definedName>
    <definedName name="BEx780K8XAXUHGVZGZWQ74DK4CI3" hidden="1">#N/A</definedName>
    <definedName name="BEx78226TN58UE0CTY98YEDU0LSL" hidden="1">#N/A</definedName>
    <definedName name="BEx7881ZZBWHRAX6W2GY19J8MGEQ" hidden="1">#N/A</definedName>
    <definedName name="BEx78HHRIWDLHQX2LG0HWFRYEL1T" hidden="1">#N/A</definedName>
    <definedName name="BEx78QMXZ2P1ZB3HJ9O50DWHCMXR" hidden="1">#N/A</definedName>
    <definedName name="BEx78SFO5VR28677DWZEMDN7G86X" hidden="1">#N/A</definedName>
    <definedName name="BEx78SFOYH1Z0ZDTO47W2M60TW6K" hidden="1">#N/A</definedName>
    <definedName name="BEx79JK3E6JO8MX4O35A5G8NZCC8" hidden="1">#N/A</definedName>
    <definedName name="BEx79OCP4HQ6XP8EWNGEUDLOZBBS" hidden="1">#N/A</definedName>
    <definedName name="BEx79SEAYKUZB0H4LYBCD6WWJBG2" hidden="1">#N/A</definedName>
    <definedName name="BEx79SJRHTLS9PYM69O9BWW1FMJK" hidden="1">#N/A</definedName>
    <definedName name="BEx79YJJLBELICW9F9FRYSCQ101L" hidden="1">#N/A</definedName>
    <definedName name="BEx79YUC7B0V77FSBGIRCY1BR4VK" hidden="1">#N/A</definedName>
    <definedName name="BEx7A06T3RC2891FUX05G3QPRAUE" hidden="1">#N/A</definedName>
    <definedName name="BEx7A9S3JA1X7FH4CFSQLTZC4691" hidden="1">#N/A</definedName>
    <definedName name="BEx7ABA2C9IWH5VSLVLLLCY62161" hidden="1">#N/A</definedName>
    <definedName name="BEx7AE4LPLX8N85BYB0WCO5S7ZPV" hidden="1">#N/A</definedName>
    <definedName name="BEx7ASD1I654MEDCO6GGWA95PXSC" hidden="1">#N/A</definedName>
    <definedName name="BEx7AVCX9S5RJP3NSZ4QM4E6ERDT" hidden="1">#N/A</definedName>
    <definedName name="BEx7AVYIGP0930MV5JEBWRYCJN68" hidden="1">#N/A</definedName>
    <definedName name="BEx7B6LH6917TXOSAAQ6U7HVF018" hidden="1">#N/A</definedName>
    <definedName name="BEx7BPXFZXJ79FQ0E8AQE21PGVHA" hidden="1">#N/A</definedName>
    <definedName name="BEx7C04AM39DQMC1TIX7CFZ2ADHX" hidden="1">#N/A</definedName>
    <definedName name="BEx7C40F0PQURHPI6YQ39NFIR86Z" hidden="1">#N/A</definedName>
    <definedName name="BEx7C93VR7SYRIJS1JO8YZKSFAW9" hidden="1">#N/A</definedName>
    <definedName name="BEx7CCPC6R1KQQZ2JQU6EFI1G0RM" hidden="1">#N/A</definedName>
    <definedName name="BEx7CIJST9GLS2QD383UK7VUDTGL" hidden="1">#N/A</definedName>
    <definedName name="BEx7CO8T2XKC7GHDSYNAWTZ9L7YR" hidden="1">#N/A</definedName>
    <definedName name="BEx7CW1CF00DO8A36UNC2X7K65C2" hidden="1">#N/A</definedName>
    <definedName name="BEx7CW6NFRL2P4XWP0MWHIYA97KF" hidden="1">#N/A</definedName>
    <definedName name="BEx7D5RWKRS4W71J4NZ6ZSFHPKFT" hidden="1">#N/A</definedName>
    <definedName name="BEx7D8H1TPOX1UN17QZYEV7Q58GA" hidden="1">#N/A</definedName>
    <definedName name="BEx7DGF13H2074LRWFZQ45PZ6JPX" hidden="1">#N/A</definedName>
    <definedName name="BEx7DKWUXEDIISSX4GDD4YYT887F" hidden="1">#N/A</definedName>
    <definedName name="BEx7DMUYR2HC26WW7AOB1TULERMB" hidden="1">#N/A</definedName>
    <definedName name="BEx7DVJTRV44IMJIBFXELE67SZ7S" hidden="1">#N/A</definedName>
    <definedName name="BEx7DVUMFCI5INHMVFIJ44RTTSTT" hidden="1">#N/A</definedName>
    <definedName name="BEx7E2QT2U8THYOKBPXONB1B47WH" hidden="1">#N/A</definedName>
    <definedName name="BEx7E5QP7W6UKO74F5Y0VJ741HS5" hidden="1">#N/A</definedName>
    <definedName name="BEx7E6N29HGH3I47AFB2DCS6MVS6" hidden="1">#N/A</definedName>
    <definedName name="BEx7EBA8IYHQKT7IQAOAML660SYA" hidden="1">#N/A</definedName>
    <definedName name="BEx7EI6C8MCRZFEQYUBE5FSUTIHK" hidden="1">#N/A</definedName>
    <definedName name="BEx7EI6DL1Z6UWLFBXAKVGZTKHWJ" hidden="1">#N/A</definedName>
    <definedName name="BEx7EQKHX7GZYOLXRDU534TT4H64" hidden="1">#N/A</definedName>
    <definedName name="BEx7ETV6L1TM7JSXJIGK3FC6RVZW" hidden="1">#N/A</definedName>
    <definedName name="BEx7EYYLHMBYQTH6I377FCQS7CSX" hidden="1">#N/A</definedName>
    <definedName name="BEx7FCLG1RYI2SNOU1Y2GQZNZSWA" hidden="1">#N/A</definedName>
    <definedName name="BEx7FN32ZGWOAA4TTH79KINTDWR9" hidden="1">#N/A</definedName>
    <definedName name="BEx7G82CKM3NIY1PHNFK28M09PCH" hidden="1">#N/A</definedName>
    <definedName name="BEx7GR3ENYWRXXS5IT0UMEGOLGUH" hidden="1">#N/A</definedName>
    <definedName name="BEx7GSAL6P7TASL8MB63RFST1LJL" hidden="1">#N/A</definedName>
    <definedName name="BEx7H0JD6I5I8WQLLWOYWY5YWPQE" hidden="1">#N/A</definedName>
    <definedName name="BEx7H14XCXH7WEXEY1HVO53A6AGH" hidden="1">#N/A</definedName>
    <definedName name="BEx7HFTIA8AC8BR8HKIN81VE1SGW" hidden="1">#N/A</definedName>
    <definedName name="BEx7HGVBEF4LEIF6RC14N3PSU461" hidden="1">#N/A</definedName>
    <definedName name="BEx7HQ5T9FZ42QWS09UO4DT42Y0R" hidden="1">#N/A</definedName>
    <definedName name="BEx7HRCZE3CVGON1HV07MT5MNDZ3" hidden="1">#N/A</definedName>
    <definedName name="BEx7HWGE2CANG5M17X4C8YNC3N8F" hidden="1">#N/A</definedName>
    <definedName name="BEx7I6N9UJ7ZK5MSKY7CP3K1BEUX" hidden="1">#N/A</definedName>
    <definedName name="BEx7IBVYN47SFZIA0K4MDKQZNN9V" hidden="1">#N/A</definedName>
    <definedName name="BEx7IV2IJ5WT7UC0UG7WP0WF2JZI" hidden="1">#N/A</definedName>
    <definedName name="BEx7IXGU74GE5E4S6W4Z13AR092Y" hidden="1">#N/A</definedName>
    <definedName name="BEx7J4YL8Q3BI1MLH16YYQ18IJRD" hidden="1">#N/A</definedName>
    <definedName name="BEx7JH3HGBPI07OHZ5LFYK0UFZQR" hidden="1">#N/A</definedName>
    <definedName name="BEx7JV194190CNM6WWGQ3UBJ3CHH" hidden="1">#N/A</definedName>
    <definedName name="BEx7K7GZ607XQOGB81A1HINBTGOZ" hidden="1">#N/A</definedName>
    <definedName name="BEx7KEYPBDXSNROH8M6CDCBN6B50" hidden="1">#N/A</definedName>
    <definedName name="BEx7KSAS8BZT6H8OQCZ5DNSTMO07" hidden="1">#N/A</definedName>
    <definedName name="BEx7KWHTBD21COXVI4HNEQH0Z3L8" hidden="1">#N/A</definedName>
    <definedName name="BEx7KXUGRMRSUXCM97Z7VRZQ9JH2" hidden="1">#N/A</definedName>
    <definedName name="BEx7L21IQVP1N1TTQLRMANSSLSLE" hidden="1">#N/A</definedName>
    <definedName name="BEx7L5C6U8MP6IZ67BD649WQYJEK" hidden="1">#N/A</definedName>
    <definedName name="BEx7L8HEYEVTATR0OG5JJO647KNI" hidden="1">#N/A</definedName>
    <definedName name="BEx7L8XOV64OMS15ZFURFEUXLMWF" hidden="1">#N/A</definedName>
    <definedName name="BEx7MAUI1JJFDIJGDW4RWY5384LY" hidden="1">#N/A</definedName>
    <definedName name="BEx7MJZO3UKAMJ53UWOJ5ZD4GGMQ" hidden="1">#N/A</definedName>
    <definedName name="BEx7MT4MFNXIVQGAT6D971GZW7CA" hidden="1">#N/A</definedName>
    <definedName name="BEx7NI062THZAM6I8AJWTFJL91CS" hidden="1">#N/A</definedName>
    <definedName name="BEx904S75BPRYMHF0083JF7ES4NG" hidden="1">#N/A</definedName>
    <definedName name="BEx90HDD4RWF7JZGA8GCGG7D63MG" hidden="1">#N/A</definedName>
    <definedName name="BEx90VGH5H09ON2QXYC9WIIEU98T" hidden="1">#N/A</definedName>
    <definedName name="BEx9175B70QXYAU5A8DJPGZQ46L9" hidden="1">#N/A</definedName>
    <definedName name="BEx91AQQRTV87AO27VWHSFZAD4ZR" hidden="1">#N/A</definedName>
    <definedName name="BEx91L8FLL5CWLA2CDHKCOMGVDZN" hidden="1">#N/A</definedName>
    <definedName name="BEx91OTVH9ZDBC3QTORU8RZX4EOC" hidden="1">#N/A</definedName>
    <definedName name="BEx91QH5JRZKQP1GPN2SQMR3CKAG" hidden="1">#N/A</definedName>
    <definedName name="BEx91ROALDNHO7FI4X8L61RH4UJE" hidden="1">#N/A</definedName>
    <definedName name="BEx91TMID71GVYH0U16QM1RV3PX0" hidden="1">#N/A</definedName>
    <definedName name="BEx91VF2D78PAF337E3L2L81K9W2" hidden="1">#N/A</definedName>
    <definedName name="BEx921PNZ46VORG2VRMWREWIC0SE" hidden="1">#N/A</definedName>
    <definedName name="BEx92DPEKL5WM5A3CN8674JI0PR3" hidden="1">#N/A</definedName>
    <definedName name="BEx92ER2RMY93TZK0D9L9T3H0GI5" hidden="1">#N/A</definedName>
    <definedName name="BEx92FI04PJT4LI23KKIHRXWJDTT" hidden="1">#N/A</definedName>
    <definedName name="BEx92HR14HQ9D5JXCSPA4SS4RT62" hidden="1">#N/A</definedName>
    <definedName name="BEx92HWA2D6A5EX9MFG68G0NOMSN" hidden="1">#N/A</definedName>
    <definedName name="BEx92PUBDIXAU1FW5ZAXECMAU0LN" hidden="1">#N/A</definedName>
    <definedName name="BEx92S8MHFFIVRQ2YSHZNQGOFUHD" hidden="1">#N/A</definedName>
    <definedName name="BEx93B9OULL2YGC896XXYAAJSTRK" hidden="1">#N/A</definedName>
    <definedName name="BEx93FRKF99NRT3LH99UTIH7AAYF" hidden="1">#N/A</definedName>
    <definedName name="BEx93M7FSHP50OG34A4W8W8DF12U" hidden="1">#N/A</definedName>
    <definedName name="BEx93OLWY2O3PRA74U41VG5RXT4Q" hidden="1">#N/A</definedName>
    <definedName name="BEx93RWFAF6YJGYUTITVM445C02U" hidden="1">#N/A</definedName>
    <definedName name="BEx93SY9RWG3HUV4YXQKXJH9FH14" hidden="1">#N/A</definedName>
    <definedName name="BEx93TJUX3U0FJDBG6DDSNQ91R5J" hidden="1">#N/A</definedName>
    <definedName name="BEx942UCRHMI4B0US31HO95GSC2X" hidden="1">#N/A</definedName>
    <definedName name="BEx948ZFFQWVIDNG4AZAUGGGEB5U" hidden="1">#N/A</definedName>
    <definedName name="BEx94CKXG92OMURH41SNU6IOHK4J" hidden="1">#N/A</definedName>
    <definedName name="BEx94GXG30CIVB6ZQN3X3IK6BZXQ" hidden="1">#N/A</definedName>
    <definedName name="BEx94HZ5LURYM9ST744ALV6ZCKYP" hidden="1">#N/A</definedName>
    <definedName name="BEx94IQ75E90YUMWJ9N591LR7DQQ" hidden="1">#N/A</definedName>
    <definedName name="BEx94N7W5T3U7UOE97D6OVIBUCXS" hidden="1">#N/A</definedName>
    <definedName name="BEx955NIAWX5OLAHMTV6QFUZPR30" hidden="1">#N/A</definedName>
    <definedName name="BEx9581TYVI2M5TT4ISDAJV4W7Z6" hidden="1">#N/A</definedName>
    <definedName name="BEx95NHF4RVUE0YDOAFZEIVBYJXD" hidden="1">#N/A</definedName>
    <definedName name="BEx95QBZMG0E2KQ9BERJ861QLYN3" hidden="1">#N/A</definedName>
    <definedName name="BEx95QHBVDN795UNQJLRXG3RDU49" hidden="1">#N/A</definedName>
    <definedName name="BEx95TBVUWV7L7OMFMZDQEXGVHU6" hidden="1">#N/A</definedName>
    <definedName name="BEx95U89DZZSVO39TGS62CX8G9N4" hidden="1">#N/A</definedName>
    <definedName name="BEx9602K2GHNBUEUVT9ONRQU1GMD" hidden="1">#N/A</definedName>
    <definedName name="BEx962BL3Y4LA53EBYI64ZYMZE8U" hidden="1">#N/A</definedName>
    <definedName name="BEx96KR21O7H9R29TN0S45Y3QPUK" hidden="1">#N/A</definedName>
    <definedName name="BEx96SUFKHHFE8XQ6UUO6ILDOXHO" hidden="1">#N/A</definedName>
    <definedName name="BEx96UN4YWXBDEZ1U1ZUIPP41Z7I" hidden="1">#N/A</definedName>
    <definedName name="BEx970MYCPJ6DQ44TKLOIGZO5LHH" hidden="1">#N/A</definedName>
    <definedName name="BEx978KSD61YJH3S9DGO050R2EHA" hidden="1">#N/A</definedName>
    <definedName name="BEx97DDEQY6VOEGFTO3TR7IYQJSC" hidden="1">#N/A</definedName>
    <definedName name="BEx97H9O1NAKAPK4MX4PKO34ICL5" hidden="1">#N/A</definedName>
    <definedName name="BEx97HVA5F2I0D6ID81KCUDEQOIH" hidden="1">#N/A</definedName>
    <definedName name="BEx97MNUZQ1Z0AO2FL7XQYVNCPR7" hidden="1">#N/A</definedName>
    <definedName name="BEx97NPQBACJVD9K1YXI08RTW9E2" hidden="1">#N/A</definedName>
    <definedName name="BEx97RWQLXS0OORDCN69IGA58CWU" hidden="1">#N/A</definedName>
    <definedName name="BEx97YNGGDFIXHTMGFL2IHAQX9MI" hidden="1">#N/A</definedName>
    <definedName name="BEx981HW73BUZWT14TBTZHC0ZTJ4" hidden="1">#N/A</definedName>
    <definedName name="BEx9871KU0N99P0900EAK69VFYT2" hidden="1">#N/A</definedName>
    <definedName name="BEx98IFKNJFGZFLID1YTRFEG1SXY" hidden="1">#N/A</definedName>
    <definedName name="BEx9915UVD4G7RA3IMLFZ0LG3UA2" hidden="1">#N/A</definedName>
    <definedName name="BEx992CZON8AO7U7V88VN1JBO0MG" hidden="1">#N/A</definedName>
    <definedName name="BEx9952469XMFGSPXL7CMXHPJF90" hidden="1">#N/A</definedName>
    <definedName name="BEx99B77I7TUSHRR4HIZ9FU2EIUT" hidden="1">#N/A</definedName>
    <definedName name="BEx99Q6PH5F3OQKCCAAO75PYDEFN" hidden="1">#N/A</definedName>
    <definedName name="BEx99WBYT2D6UUC1PT7A40ENYID4" hidden="1">#N/A</definedName>
    <definedName name="BEx99ZRZ4I7FHDPGRAT5VW7NVBPU" hidden="1">#N/A</definedName>
    <definedName name="BEx9AT5E3ZSHKSOL35O38L8HF9TH" hidden="1">#N/A</definedName>
    <definedName name="BEx9AV8W1FAWF5BHATYEN47X12JN" hidden="1">#N/A</definedName>
    <definedName name="BEx9B8A5186FNTQQNLIO5LK02ABI" hidden="1">#N/A</definedName>
    <definedName name="BEx9B8VR20E2CILU4CDQUQQ9ONXK" hidden="1">#N/A</definedName>
    <definedName name="BEx9B917EUP13X6FQ3NPQL76XM5V" hidden="1">#N/A</definedName>
    <definedName name="BEx9BAJ5WYEQ623HUT9NNCMP3RUG" hidden="1">#N/A</definedName>
    <definedName name="BEx9BO60YTLX02NROHEAYHRC3NAS" hidden="1">#N/A</definedName>
    <definedName name="BEx9BYSYW7QCPXS2NAVLFAU5Y2Z2" hidden="1">#N/A</definedName>
    <definedName name="BEx9C590HJ2O31IWJB73C1HR74AI" hidden="1">#N/A</definedName>
    <definedName name="BEx9CCQRMYYOGIOYTOM73VKDIPS1" hidden="1">#N/A</definedName>
    <definedName name="BEx9D1BC9FT19KY0INAABNDBAMR1" hidden="1">#N/A</definedName>
    <definedName name="BEx9DN6ZMF18Q39MPMXSDJTZQNJ3" hidden="1">#N/A</definedName>
    <definedName name="BEx9E14TDNSEMI784W0OTIEQMWN6" hidden="1">#N/A</definedName>
    <definedName name="BEx9E2BZ2B1R41FMGJCJ7JLGLUAJ" hidden="1">#N/A</definedName>
    <definedName name="BEx9EG9KBJ77M8LEOR9ITOKN5KXY" hidden="1">#N/A</definedName>
    <definedName name="BEx9EMK6HAJJMVYZTN5AUIV7O1E6" hidden="1">#N/A</definedName>
    <definedName name="BEx9EQLVZHYQ1TPX7WH3SOWXCZLE" hidden="1">#N/A</definedName>
    <definedName name="BEx9ETLU0EK5LGEM1QCNYN2S8O5F" hidden="1">#N/A</definedName>
    <definedName name="BEx9F0Y2ESUNE3U7TQDLMPE9BO67" hidden="1">#N/A</definedName>
    <definedName name="BEx9F5W18ZGFOKGRE8PR6T1MO6GT" hidden="1">#N/A</definedName>
    <definedName name="BEx9F78N4HY0XFGBQ4UJRD52L1EI" hidden="1">#N/A</definedName>
    <definedName name="BEx9FF16LOQP5QIR4UHW5EIFGQB8" hidden="1">#N/A</definedName>
    <definedName name="BEx9FJTSRCZ3ZXT3QVBJT5NF8T7V" hidden="1">#N/A</definedName>
    <definedName name="BEx9FRBEEYPS5HLS3XT34AKZN94G" hidden="1">#N/A</definedName>
    <definedName name="BEx9GDY4D8ZPQJCYFIMYM0V0C51Y" hidden="1">#N/A</definedName>
    <definedName name="BEx9GGY04V0ZWI6O9KZH4KSBB389" hidden="1">#N/A</definedName>
    <definedName name="BEx9GNOPB6OZ2RH3FCDNJR38RJOS" hidden="1">#N/A</definedName>
    <definedName name="BEx9GUQALUWCD30UKUQGSWW8KBQ7" hidden="1">#N/A</definedName>
    <definedName name="BEx9GY6BVFQGCLMOWVT6PIC9WP5X" hidden="1">#N/A</definedName>
    <definedName name="BEx9GZ2P3FDHKXEBXX2VS0BG2NP2" hidden="1">#N/A</definedName>
    <definedName name="BEx9H04IB14E1437FF2OIRRWBSD7" hidden="1">#N/A</definedName>
    <definedName name="BEx9H5O1KDZJCW91Q29VRPY5YS6P" hidden="1">#N/A</definedName>
    <definedName name="BEx9H8YR0E906F1JXZMBX3LNT004" hidden="1">#N/A</definedName>
    <definedName name="BEx9I8XIG7E5NB48QQHXP23FIN60" hidden="1">#N/A</definedName>
    <definedName name="BEx9IQRF01ATLVK0YE60ARKQJ68L" hidden="1">#N/A</definedName>
    <definedName name="BEx9IT5QNZWKM6YQ5WER0DC2PMMU" hidden="1">#N/A</definedName>
    <definedName name="BEx9IW5MFLXTVCJHVUZTUH93AXOS" hidden="1">#N/A</definedName>
    <definedName name="BEx9IXCSPSZC80YZUPRCYTG326KV" hidden="1">#N/A</definedName>
    <definedName name="BEx9IZR39NHDGOM97H4E6F81RTQW" hidden="1">#N/A</definedName>
    <definedName name="BEx9J6CH5E7YZPER7HXEIOIKGPCA" hidden="1">#N/A</definedName>
    <definedName name="BEx9JJTZKVUJAVPTRE0RAVTEH41G" hidden="1">#N/A</definedName>
    <definedName name="BEx9JLBYK239B3F841C7YG1GT7ST" hidden="1">#N/A</definedName>
    <definedName name="BExAW4IIW5D0MDY6TJ3G4FOLPYIR" hidden="1">#N/A</definedName>
    <definedName name="BExAX410NB4F2XOB84OR2197H8M5" hidden="1">#N/A</definedName>
    <definedName name="BExAX8TNG8LQ5Q4904SAYQIPGBSV" hidden="1">#N/A</definedName>
    <definedName name="BExAXSLQ6PC437HXV12Q231ZRMCE" hidden="1">#N/A</definedName>
    <definedName name="BExAY0EAT2LXR5MFGM0DLIB45PLO" hidden="1">#N/A</definedName>
    <definedName name="BExAYE6LNIEBR9DSNI5JGNITGKIT" hidden="1">#N/A</definedName>
    <definedName name="BExAYHMLXGGO25P8HYB2S75DEB4F" hidden="1">#N/A</definedName>
    <definedName name="BExAYKXAUWGDOPG952TEJ2UKZKWN" hidden="1">#N/A</definedName>
    <definedName name="BExAYP9TDTI2MBP6EYE0H39CPMXN" hidden="1">#N/A</definedName>
    <definedName name="BExAYPPWJPWDKU59O051WMGB7O0J" hidden="1">#N/A</definedName>
    <definedName name="BExAYR2JZCJBUH6F1LZC2A7JIVRJ" hidden="1">#N/A</definedName>
    <definedName name="BExAYTGVRD3DLKO75RFPMBKCIWB8" hidden="1">#N/A</definedName>
    <definedName name="BExAYY9H9COOT46HJLPVDLTO12UL" hidden="1">#N/A</definedName>
    <definedName name="BExAZCNEGB4JYHC8CZ51KTN890US" hidden="1">#N/A</definedName>
    <definedName name="BExAZFCI302YFYRDJYQDWQQL0Q0O" hidden="1">#N/A</definedName>
    <definedName name="BExAZLHLST9OP89R1HJMC1POQG8H" hidden="1">#N/A</definedName>
    <definedName name="BExAZMDYMIAA7RX1BMCKU1VLBRGY" hidden="1">#N/A</definedName>
    <definedName name="BExAZNL6BHI8DCQWXOX4I2P839UX" hidden="1">#N/A</definedName>
    <definedName name="BExAZRMWSONMCG9KDUM4KAQ7BONM" hidden="1">#N/A</definedName>
    <definedName name="BExAZTFG4SJRG4TW6JXRF7N08JFI" hidden="1">#N/A</definedName>
    <definedName name="BExAZUS4A8OHDZK0MWAOCCCKTH73" hidden="1">#N/A</definedName>
    <definedName name="BExAZX6FECVK3E07KXM2XPYKGM6U" hidden="1">#N/A</definedName>
    <definedName name="BExB012NJ8GASTNNPBRRFTLHIOC9" hidden="1">#N/A</definedName>
    <definedName name="BExB072HHXVMUC0VYNGG48GRSH5Q" hidden="1">#N/A</definedName>
    <definedName name="BExB0FRDEYDEUEAB1W8KD6D965XA" hidden="1">#N/A</definedName>
    <definedName name="BExB0KPCN7YJORQAYUCF4YKIKPMC" hidden="1">#N/A</definedName>
    <definedName name="BExB0WE4PI3NOBXXVO9CTEN4DIU2" hidden="1">#N/A</definedName>
    <definedName name="BExB10QNIVITUYS55OAEKK3VLJFE" hidden="1">#N/A</definedName>
    <definedName name="BExB15ZDRY4CIJ911DONP0KCY9KU" hidden="1">#N/A</definedName>
    <definedName name="BExB16VQY0O0RLZYJFU3OFEONVTE" hidden="1">#N/A</definedName>
    <definedName name="BExB1FKNY2UO4W5FUGFHJOA2WFGG" hidden="1">#N/A</definedName>
    <definedName name="BExB1GMD0PIDGTFBGQOPRWQSP9I4" hidden="1">#N/A</definedName>
    <definedName name="BExB1Q29OO6LNFNT1EQLA3KYE7MX" hidden="1">#N/A</definedName>
    <definedName name="BExB1TNRV5EBWZEHYLHI76T0FVA7" hidden="1">#N/A</definedName>
    <definedName name="BExB1WI6M8I0EEP1ANUQZCFY24EV" hidden="1">#N/A</definedName>
    <definedName name="BExB203OWC9QZA3BYOKQ18L4FUJE" hidden="1">#N/A</definedName>
    <definedName name="BExB2CJHTU7C591BR4WRL5L2F2K6" hidden="1">#N/A</definedName>
    <definedName name="BExB2K1AV4PGNS1O6C7D7AO411AX" hidden="1">#N/A</definedName>
    <definedName name="BExB2O2UYHKI324YE324E1N7FVIB" hidden="1">#N/A</definedName>
    <definedName name="BExB2Q0VJ0MU2URO3JOVUAVHEI3V" hidden="1">#N/A</definedName>
    <definedName name="BExB2XTFEXDYQDW34D3PVMX1V1U4" hidden="1">#N/A</definedName>
    <definedName name="BExB30IP1DNKNQ6PZ5ERUGR5MK4Z" hidden="1">#N/A</definedName>
    <definedName name="BExB442RX0T3L6HUL6X5T21CENW6" hidden="1">#N/A</definedName>
    <definedName name="BExB4ADD0L7417CII901XTFKXD1J" hidden="1">#N/A</definedName>
    <definedName name="BExB4DO1V1NL2AVK5YE1RSL5RYHL" hidden="1">#N/A</definedName>
    <definedName name="BExB4DYU06HCGRIPBSWRCXK804UM" hidden="1">#N/A</definedName>
    <definedName name="BExB4Z3EZBGYYI33U0KQ8NEIH8PY" hidden="1">#N/A</definedName>
    <definedName name="BExB55368XW7UX657ZSPC6BFE92S" hidden="1">#N/A</definedName>
    <definedName name="BExB57MZEPL2SA2ONPK66YFLZWJU" hidden="1">#N/A</definedName>
    <definedName name="BExB5833OAOJ22VK1YK47FHUSVK2" hidden="1">#N/A</definedName>
    <definedName name="BExB58JDIHS42JZT9DJJMKA8QFCO" hidden="1">#N/A</definedName>
    <definedName name="BExB58U5FQC5JWV9CGC83HLLZUZI" hidden="1">#N/A</definedName>
    <definedName name="BExB5EDO9XUKHF74X3HAU2WPPHZH" hidden="1">#N/A</definedName>
    <definedName name="BExB5G6EH68AYEP1UT0GHUEL3SLN" hidden="1">#N/A</definedName>
    <definedName name="BExB5QYVEZWFE5DQVHAM760EV05X" hidden="1">#N/A</definedName>
    <definedName name="BExB5U9IRH14EMOE0YGIE3WIVLFS" hidden="1">#N/A</definedName>
    <definedName name="BExB5VWYMOV6BAIH7XUBBVPU7MMD" hidden="1">#N/A</definedName>
    <definedName name="BExB610DZWIJP1B72U9QM42COH2B" hidden="1">#N/A</definedName>
    <definedName name="BExB6C3FUAKK9ML5T767NMWGA9YB" hidden="1">#N/A</definedName>
    <definedName name="BExB6C8X6JYRLKZKK17VE3QUNL3D" hidden="1">#N/A</definedName>
    <definedName name="BExB6HN3QRFPXM71MDUK21BKM7PF" hidden="1">#N/A</definedName>
    <definedName name="BExB6IZMHCZ3LB7N73KD90YB1HBZ" hidden="1">#N/A</definedName>
    <definedName name="BExB719SGNX4Y8NE6JEXC555K596" hidden="1">#N/A</definedName>
    <definedName name="BExB7265DCHKS7V2OWRBXCZTEIW9" hidden="1">#N/A</definedName>
    <definedName name="BExB74PS5P9G0P09Y6DZSCX0FLTJ" hidden="1">#N/A</definedName>
    <definedName name="BExB78RH79J0MIF7H8CAZ0CFE88Q" hidden="1">#N/A</definedName>
    <definedName name="BExB7ELT09HGDVO5BJC1ZY9D09GZ" hidden="1">#N/A</definedName>
    <definedName name="BExB806PAXX70XUTA3ZI7OORD78R" hidden="1">#N/A</definedName>
    <definedName name="BExB8HF4UBVZKQCSRFRUQL2EE6VL" hidden="1">#N/A</definedName>
    <definedName name="BExB8HKHKZ1ORJZUYGG2M4VSCC39" hidden="1">#N/A</definedName>
    <definedName name="BExB8QPH8DC5BESEVPSMBCWVN6PO" hidden="1">#N/A</definedName>
    <definedName name="BExB8U5N0D85YR8APKN3PPKG0FWP" hidden="1">#N/A</definedName>
    <definedName name="BExB9DHI5I2TJ2LXYPM98EE81L27" hidden="1">#N/A</definedName>
    <definedName name="BExB9OFEJQI7DWLR5ILALK4AUEQI" hidden="1">#N/A</definedName>
    <definedName name="BExB9Q2MZZHBGW8QQKVEYIMJBPIE" hidden="1">#N/A</definedName>
    <definedName name="BExBA1GON0EZRJ20UYPILAPLNQWM" hidden="1">#N/A</definedName>
    <definedName name="BExBA69ASGYRZW1G1DYIS9QRRTBN" hidden="1">#N/A</definedName>
    <definedName name="BExBA6K42582A14WFFWQ3Q8QQWB6" hidden="1">#N/A</definedName>
    <definedName name="BExBA8I5D4R8R2PYQ1K16TWGTOEP" hidden="1">#N/A</definedName>
    <definedName name="BExBA93PE0DGUUTA7LLSIGBIXWE5" hidden="1">#N/A</definedName>
    <definedName name="BExBAI8X0FKDQJ6YZJQDTTG4ZCWY" hidden="1">#N/A</definedName>
    <definedName name="BExBAIZSROJUYYBNOT18HCMEH05A" hidden="1">#N/A</definedName>
    <definedName name="BExBAKN7XIBAXCF9PCNVS038PCQO" hidden="1">#N/A</definedName>
    <definedName name="BExBAKXZ7PBW3DDKKA5MWC1ZUC7O" hidden="1">#N/A</definedName>
    <definedName name="BExBAO8NLXZXHO6KCIECSFCH3RR0" hidden="1">#N/A</definedName>
    <definedName name="BExBAOOT1KBSIEISN1ADL4RMY879" hidden="1">#N/A</definedName>
    <definedName name="BExBAVKX8Q09370X1GCZWJ4E91YJ" hidden="1">#N/A</definedName>
    <definedName name="BExBAX2X2ENJYO4QTR5VAIQ86L7B" hidden="1">#N/A</definedName>
    <definedName name="BExBAZ13D3F1DVJQ6YJ8JGUYEYJE" hidden="1">#N/A</definedName>
    <definedName name="BExBBTG649R9I0CT042JLL8LXV18" hidden="1">#N/A</definedName>
    <definedName name="BExBBUCJQRR74Q7GPWDEZXYK2KJL" hidden="1">#N/A</definedName>
    <definedName name="BExBBV8XVMD9CKZY711T0BN7H3PM" hidden="1">#N/A</definedName>
    <definedName name="BExBC78HXWXHO3XAB6E8NVTBGLJS" hidden="1">#N/A</definedName>
    <definedName name="BExBCKKJTIRKC1RZJRTK65HHLX4W" hidden="1">#N/A</definedName>
    <definedName name="BExBCLMEPAN3XXX174TU8SS0627Q" hidden="1">#N/A</definedName>
    <definedName name="BExBCRBEYR2KZ8FAQFZ2NHY13WIY" hidden="1">#N/A</definedName>
    <definedName name="BExBD4I559NXSV6J07Q343TKYMVJ" hidden="1">#N/A</definedName>
    <definedName name="BExBDBZQLTX3OGFYGULQFK5WEZU5" hidden="1">#N/A</definedName>
    <definedName name="BExBDJS9TUEU8Z84IV59E5V4T8K6" hidden="1">#N/A</definedName>
    <definedName name="BExBDKOMSVH4XMH52CFJ3F028I9R" hidden="1">#N/A</definedName>
    <definedName name="BExBDSRXVZQ0W5WXQMP5XD00GRRL" hidden="1">#N/A</definedName>
    <definedName name="BExBDUVGK3E1J4JY9ZYTS7V14BLY" hidden="1">#N/A</definedName>
    <definedName name="BExBE162OSBKD30I7T1DKKPT3I9I" hidden="1">#N/A</definedName>
    <definedName name="BExBEAGILECV3WHYFKDKT4CNWSQT" hidden="1">#N/A</definedName>
    <definedName name="BExBEC9ATLQZF86W1M3APSM4HEOH" hidden="1">#N/A</definedName>
    <definedName name="BExBEYFQJE9YK12A6JBMRFKEC7RN" hidden="1">#N/A</definedName>
    <definedName name="BExBG1ED81J2O4A2S5F5Y3BPHMCR" hidden="1">#N/A</definedName>
    <definedName name="BExCRLIHS7466WFJ3RPIUGGXYESZ" hidden="1">#N/A</definedName>
    <definedName name="BExCS1EDDUEAEWHVYXHIP9I1WCJH" hidden="1">#N/A</definedName>
    <definedName name="BExCS6SLRCBH006GNRE27HFRHP40" hidden="1">#N/A</definedName>
    <definedName name="BExCS7ZPMHFJ4UJDAL8CQOLSZ13B" hidden="1">#N/A</definedName>
    <definedName name="BExCS8W4NJUZH9S1CYB6XSDLEPBW" hidden="1">#N/A</definedName>
    <definedName name="BExCSAE1M6G20R41J0Y24YNN0YC1" hidden="1">#N/A</definedName>
    <definedName name="BExCSAOUZOYKHN7HV511TO8VDJ02" hidden="1">#N/A</definedName>
    <definedName name="BExCSMOFTXSUEC1T46LR1UPYRCX5" hidden="1">#N/A</definedName>
    <definedName name="BExCSSDG3TM6TPKS19E9QYJEELZ6" hidden="1">#N/A</definedName>
    <definedName name="BExCSZV7U67UWXL2HKJNM5W1E4OO" hidden="1">#N/A</definedName>
    <definedName name="BExCT4NSDT61OCH04Y2QIFIOP75H" hidden="1">#N/A</definedName>
    <definedName name="BExCTW8G3VCZ55S09HTUGXKB1P2M" hidden="1">#N/A</definedName>
    <definedName name="BExCTYS2KX0QANOLT8LGZ9WV3S3T" hidden="1">#N/A</definedName>
    <definedName name="BExCTZZ9JNES4EDHW97NP0EGQALX" hidden="1">#N/A</definedName>
    <definedName name="BExCU0A1V6NMZQ9ASYJ8QIVQ5UR2" hidden="1">#N/A</definedName>
    <definedName name="BExCU2834920JBHSPCRC4UF80OLL" hidden="1">#N/A</definedName>
    <definedName name="BExCU8O54I3P3WRYWY1CRP3S78QY" hidden="1">#N/A</definedName>
    <definedName name="BExCUDRJO23YOKT8GPWOVQ4XEHF5" hidden="1">#N/A</definedName>
    <definedName name="BExCUPAXFR16YMWL30ME3F3BSRDZ" hidden="1">#N/A</definedName>
    <definedName name="BExCUR94DHCE47PUUWEMT5QZOYR2" hidden="1">#N/A</definedName>
    <definedName name="BExCV634L7SVHGB0UDDTRRQ2Q72H" hidden="1">#N/A</definedName>
    <definedName name="BExCVBXGSXT9FWJRG62PX9S1RK83" hidden="1">#N/A</definedName>
    <definedName name="BExCVHBNLOHNFS0JAV3I1XGPNH9W" hidden="1">#N/A</definedName>
    <definedName name="BExCVI86R31A2IOZIEBY1FJLVILD" hidden="1">#N/A</definedName>
    <definedName name="BExCVKGZXE0I9EIXKBZVSGSEY2RR" hidden="1">#N/A</definedName>
    <definedName name="BExCVV44WY5807WGMTGKPW0GT256" hidden="1">#N/A</definedName>
    <definedName name="BExCVZ5PN4V6MRBZ04PZJW3GEF8S" hidden="1">#N/A</definedName>
    <definedName name="BExCW13R0GWJYGXZBNCPAHQN4NR2" hidden="1">#N/A</definedName>
    <definedName name="BExCW8QZ1BC1S2B3B7JHM40K2CKD" hidden="1">#N/A</definedName>
    <definedName name="BExCW9Y5HWU4RJTNX74O6L24VGCK" hidden="1">#N/A</definedName>
    <definedName name="BExCWD8O25KU2E65TFO2EY0J3EOC" hidden="1">#N/A</definedName>
    <definedName name="BExCWPDPESGZS07QGBLSBWDNVJLZ" hidden="1">#N/A</definedName>
    <definedName name="BExCWPOJBPYXHKBIABHC85IJY09D" hidden="1">#N/A</definedName>
    <definedName name="BExCWTVKHIVCRHF8GC39KI58YM5K" hidden="1">#N/A</definedName>
    <definedName name="BExCX2KGRZBRVLZNM8SUSIE6A0RL" hidden="1">#N/A</definedName>
    <definedName name="BExCX3X451T70LZ1VF95L7W4Y4TM" hidden="1">#N/A</definedName>
    <definedName name="BExCX4NZ2N1OUGXM7EV0U7VULJMM" hidden="1">#N/A</definedName>
    <definedName name="BExCXILMURGYMAH6N5LF5DV6K3GM" hidden="1">#N/A</definedName>
    <definedName name="BExCXQUFBMXQ1650735H48B1AZT3" hidden="1">#N/A</definedName>
    <definedName name="BExCY2DQO9VLA77Q7EG3T0XNXX4F" hidden="1">#N/A</definedName>
    <definedName name="BExCY6VMJ68MX3C981R5Q0BX5791" hidden="1">#N/A</definedName>
    <definedName name="BExCYAH2SAZCPW6XCB7V7PMMCAWO" hidden="1">#N/A</definedName>
    <definedName name="BExCYJBB52X8B3AREHCC1L5QNPX7" hidden="1">#N/A</definedName>
    <definedName name="BExCYPRC5HJE6N2XQTHCT6NXGP8N" hidden="1">#N/A</definedName>
    <definedName name="BExCYUK0I3UEXZNFDW71G6Z6D8XR" hidden="1">#N/A</definedName>
    <definedName name="BExCZFZCXMLY5DWESYJ9NGTJYQ8M" hidden="1">#N/A</definedName>
    <definedName name="BExCZJ4P8WS0BDT31WDXI0ROE7D6" hidden="1">#N/A</definedName>
    <definedName name="BExCZKH6NI0EE02L995IFVBD1J59" hidden="1">#N/A</definedName>
    <definedName name="BExCZUD9FEOJBKDJ51Z3JON9LKJ8" hidden="1">#N/A</definedName>
    <definedName name="BExD0508DAALLU00PHFPBC8SRRKT" hidden="1">#N/A</definedName>
    <definedName name="BExD0HALIN0JR4JTPGDEVAEE5EX5" hidden="1">#N/A</definedName>
    <definedName name="BExD0LCCDPG16YLY5WQSZF1XI5DA" hidden="1">#N/A</definedName>
    <definedName name="BExD0RMWSB4TRECEHTH6NN4K9DFZ" hidden="1">#N/A</definedName>
    <definedName name="BExD0U6KG10QGVDI1XSHK0J10A2V" hidden="1">#N/A</definedName>
    <definedName name="BExD13RUIBGRXDL4QDZ305UKUR12" hidden="1">#N/A</definedName>
    <definedName name="BExD14DETV5R4OOTMAXD5NAKWRO3" hidden="1">#N/A</definedName>
    <definedName name="BExD1OAU9OXQAZA4D70HP72CU6GB" hidden="1">#N/A</definedName>
    <definedName name="BExD1Y1JV61416YA1XRQHKWPZIE7" hidden="1">#N/A</definedName>
    <definedName name="BExD2CFHIRMBKN5KXE5QP4XXEWFS" hidden="1">#N/A</definedName>
    <definedName name="BExD2DMHH1HWXQ9W0YYMDP8AAX8Q" hidden="1">#N/A</definedName>
    <definedName name="BExD2HTPC7IWBAU6OSQ67MQA8BYZ" hidden="1">#N/A</definedName>
    <definedName name="BExD363H2VGFIQUCE6LS4AC5J0ZT" hidden="1">#N/A</definedName>
    <definedName name="BExD3A588E939V61P1XEW0FI5Q0S" hidden="1">#N/A</definedName>
    <definedName name="BExD3CJJDKVR9M18XI3WDZH80WL6" hidden="1">#N/A</definedName>
    <definedName name="BExD3ESD9WYJIB3TRDPJ1CKXRAVL" hidden="1">#N/A</definedName>
    <definedName name="BExD3F368X5S25MWSUNIV57RDB57" hidden="1">#N/A</definedName>
    <definedName name="BExD3IJ5IT335SOSNV9L85WKAOSI" hidden="1">#N/A</definedName>
    <definedName name="BExD3KBVUY57GMMQTOFEU6S6G1AY" hidden="1">#N/A</definedName>
    <definedName name="BExD3NMR7AW2Z6V8SC79VQR37NA6" hidden="1">#N/A</definedName>
    <definedName name="BExD3QXA2UQ2W4N7NYLUEOG40BZB" hidden="1">#N/A</definedName>
    <definedName name="BExD3U2N041TEJ7GCN005UTPHNXY" hidden="1">#N/A</definedName>
    <definedName name="BExD40O0CFTNJFOFMMM1KH0P7BUI" hidden="1">#N/A</definedName>
    <definedName name="BExD4BR9HJ3MWWZ5KLVZWX9FJAUS" hidden="1">#N/A</definedName>
    <definedName name="BExD4F1WTKT3H0N9MF4H1LX7MBSY" hidden="1">#N/A</definedName>
    <definedName name="BExD4H5GQWXBS6LUL3TSP36DVO38" hidden="1">#N/A</definedName>
    <definedName name="BExD4JJSS3QDBLABCJCHD45SRNPI" hidden="1">#N/A</definedName>
    <definedName name="BExD4R1I0MKF033I5LPUYIMTZ6E8" hidden="1">#N/A</definedName>
    <definedName name="BExD50MT3M6XZLNUP9JL93EG6D9R" hidden="1">#N/A</definedName>
    <definedName name="BExD5EV7KDSVF1CJT38M4IBPFLPY" hidden="1">#N/A</definedName>
    <definedName name="BExD5FRK547OESJRYAW574DZEZ7J" hidden="1">#N/A</definedName>
    <definedName name="BExD5I5X2YA2YNCTCDSMEL4CWF4N" hidden="1">#N/A</definedName>
    <definedName name="BExD5QUSRFJWRQ1ZM50WYLCF74DF" hidden="1">#N/A</definedName>
    <definedName name="BExD5SSUIF6AJQHBHK8PNMFBPRYB" hidden="1">#N/A</definedName>
    <definedName name="BExD623C9LRX18BE0W2V6SZLQUXX" hidden="1">#N/A</definedName>
    <definedName name="BExD6CQA7UMJBXV7AIFAIHUF2ICX" hidden="1">#N/A</definedName>
    <definedName name="BExD6FKVK8WJWNYPVENR7Q8Q30PK" hidden="1">#N/A</definedName>
    <definedName name="BExD6GMP0LK8WKVWMIT1NNH8CHLF" hidden="1">#N/A</definedName>
    <definedName name="BExD6H2TE0WWAUIWVSSCLPZ6B88N" hidden="1">#N/A</definedName>
    <definedName name="BExD71LTOE015TV5RSAHM8NT8GVW" hidden="1">#N/A</definedName>
    <definedName name="BExD73USXVADC7EHGHVTQNCT06ZA" hidden="1">#N/A</definedName>
    <definedName name="BExD7GAIGULTB3YHM1OS9RBQOTEC" hidden="1">#N/A</definedName>
    <definedName name="BExD7IE1DHIS52UFDCTSKPJQNRD5" hidden="1">#N/A</definedName>
    <definedName name="BExD7IUBGUWHYC9UNZ1IY5XFYKQN" hidden="1">#N/A</definedName>
    <definedName name="BExD7JQOJ35HGL8U2OCEI2P2JT7I" hidden="1">#N/A</definedName>
    <definedName name="BExD7KSDKNDNH95NDT3S7GM3MUU2" hidden="1">#N/A</definedName>
    <definedName name="BExD8H5O087KQVWIVPUUID5VMGMS" hidden="1">#N/A</definedName>
    <definedName name="BExD8OCLZMFN5K3VZYI4Q4ITVKUA" hidden="1">#N/A</definedName>
    <definedName name="BExD93C1R6LC0631ECHVFYH0R0PD" hidden="1">#N/A</definedName>
    <definedName name="BExD97TXIO0COVNN4OH3DEJ33YLM" hidden="1">#N/A</definedName>
    <definedName name="BExD99RZ1RFIMK6O1ZHSPJ68X9Y5" hidden="1">#N/A</definedName>
    <definedName name="BExD9L0ID3VSOU609GKWYTA5BFMA" hidden="1">#N/A</definedName>
    <definedName name="BExD9M7SEMG0JK2FUTTZXWIEBTKB" hidden="1">#N/A</definedName>
    <definedName name="BExD9MNYBYB1AICQL5165G472IE2" hidden="1">#N/A</definedName>
    <definedName name="BExD9PNSYT7GASEGUVL48MUQ02WO" hidden="1">#N/A</definedName>
    <definedName name="BExD9TK2MIWFH5SKUYU9ZKF4NPHQ" hidden="1">#N/A</definedName>
    <definedName name="BExDA6LD9061UULVKUUI4QP8SK13" hidden="1">#N/A</definedName>
    <definedName name="BExDAGMVMNLQ6QXASB9R6D8DIT12" hidden="1">#N/A</definedName>
    <definedName name="BExDAYBHU9ADLXI8VRC7F608RVGM" hidden="1">#N/A</definedName>
    <definedName name="BExDBDR1XR0FV0CYUCB2OJ7CJCZU" hidden="1">#N/A</definedName>
    <definedName name="BExDC7F818VN0S18ID7XRCRVYPJ4" hidden="1">#N/A</definedName>
    <definedName name="BExDCL7K96PC9VZYB70ZW3QPVIJE" hidden="1">#N/A</definedName>
    <definedName name="BExDCP3UZ3C2O4C1F7KMU0Z9U32N" hidden="1">#N/A</definedName>
    <definedName name="BExENOJIQ2GLZHO94GMIW8I2J9E9" hidden="1">#N/A</definedName>
    <definedName name="BExEOBX3WECDMYCV9RLN49APTXMM" hidden="1">#N/A</definedName>
    <definedName name="BExEP4E4F36662JDI0TOD85OP7X9" hidden="1">#N/A</definedName>
    <definedName name="BExEPN9VIYI0FVL0HLZQXJFO6TT0" hidden="1">#N/A</definedName>
    <definedName name="BExEPYT6VDSMR8MU2341Q5GM2Y9V" hidden="1">#N/A</definedName>
    <definedName name="BExEQ2ENYLMY8K1796XBB31CJHNN" hidden="1">#N/A</definedName>
    <definedName name="BExEQ2PFE4N40LEPGDPS90WDL6BN" hidden="1">#N/A</definedName>
    <definedName name="BExEQ2PFURT24NQYGYVE8NKX1EGA" hidden="1">#N/A</definedName>
    <definedName name="BExEQB8ZWXO6IIGOEPWTLOJGE2NR" hidden="1">#N/A</definedName>
    <definedName name="BExEQBZX0EL6LIKPY01197ACK65H" hidden="1">#N/A</definedName>
    <definedName name="BExEQDXZALJLD4OBF74IKZBR13SR" hidden="1">#N/A</definedName>
    <definedName name="BExEQFLE2RPWGMWQAI4JMKUEFRPT" hidden="1">#N/A</definedName>
    <definedName name="BExEQTZAP8R69U31W4LKGTKKGKQE" hidden="1">#N/A</definedName>
    <definedName name="BExER2O72H1F9WV6S1J04C15PXX7" hidden="1">#N/A</definedName>
    <definedName name="BExERRUIKIOATPZ9U4HQ0V52RJAU" hidden="1">#N/A</definedName>
    <definedName name="BExERSANFNM1O7T65PC5MJ301YET" hidden="1">#N/A</definedName>
    <definedName name="BExERWCEBKQRYWRQLYJ4UCMMKTHG" hidden="1">#N/A</definedName>
    <definedName name="BExES44RHHDL3V7FLV6M20834WF1" hidden="1">#N/A</definedName>
    <definedName name="BExES4A7VE2X3RYYTVRLKZD4I7WU" hidden="1">#N/A</definedName>
    <definedName name="BExES6ZC8R7PHJ21OVJFLIR7DY30" hidden="1">#N/A</definedName>
    <definedName name="BExESMKD95A649M0WRSG6CXXP326" hidden="1">#N/A</definedName>
    <definedName name="BExESR27ZXJG5VMY4PR9D940VS7T" hidden="1">#N/A</definedName>
    <definedName name="BExESZ03KXL8DQ2591HLR56ZML94" hidden="1">#N/A</definedName>
    <definedName name="BExESZAW5N443NRTKIP59OEI1CR6" hidden="1">#N/A</definedName>
    <definedName name="BExET3HXQ60A4O2OLKX8QNXRI6LQ" hidden="1">#N/A</definedName>
    <definedName name="BExETA3B1FCIOA80H94K90FWXQKE" hidden="1">#N/A</definedName>
    <definedName name="BExETAZOYT4CJIT8RRKC9F2HJG1D" hidden="1">#N/A</definedName>
    <definedName name="BExETF6QD5A9GEINE1KZRRC2LXWM" hidden="1">#N/A</definedName>
    <definedName name="BExETQ9XRXLUACN82805SPSPNKHI" hidden="1">#N/A</definedName>
    <definedName name="BExETR0YRMOR63E6DHLEHV9QVVON" hidden="1">#N/A</definedName>
    <definedName name="BExETVTGY38YXYYF7N73OYN6FYY3" hidden="1">#N/A</definedName>
    <definedName name="BExEUNE4T242Y59C6MS28MXEUGCP" hidden="1">#N/A</definedName>
    <definedName name="BExEV2TP7NA3ZR6RJGH5ER370OUM" hidden="1">#N/A</definedName>
    <definedName name="BExEV69USLNYO2QRJRC0J92XUF00" hidden="1">#N/A</definedName>
    <definedName name="BExEV6KNTQOCFD7GV726XQEVQ7R6" hidden="1">#N/A</definedName>
    <definedName name="BExEV6VGM4POO9QT9KH3QA3VYCWM" hidden="1">#N/A</definedName>
    <definedName name="BExEVET98G3FU6QBF9LHYWSAMV0O" hidden="1">#N/A</definedName>
    <definedName name="BExEVNCUT0PDUYNJH7G6BSEWZOT2" hidden="1">#N/A</definedName>
    <definedName name="BExEVPGF4V5J0WQRZKUM8F9TTKZJ" hidden="1">#N/A</definedName>
    <definedName name="BExEVVLIEVWYRF2UUC1H0H5QU1CP" hidden="1">#N/A</definedName>
    <definedName name="BExEVWCKO8T84GW9Z3X47915XKSH" hidden="1">#N/A</definedName>
    <definedName name="BExEVZSJWMZ5L2ZE7AZC57CXKW6T" hidden="1">#N/A</definedName>
    <definedName name="BExEW0JL1GFFCXMDGW54CI7Y8FZN" hidden="1">#N/A</definedName>
    <definedName name="BExEW1W2ZOBW1EAU1J8V409RY2NK" hidden="1">#N/A</definedName>
    <definedName name="BExEW68M9WL8214QH9C7VCK7BN08" hidden="1">#N/A</definedName>
    <definedName name="BExEW8HFKH6F47KIHYBDRUEFZ2ZZ" hidden="1">#N/A</definedName>
    <definedName name="BExEWLO75K95C6IRKHXSP7VP81T4" hidden="1">#N/A</definedName>
    <definedName name="BExEWNBGQS1U2LW3W84T4LSJ9K00" hidden="1">#N/A</definedName>
    <definedName name="BExEWO7STL7HNZSTY8VQBPTX1WK6" hidden="1">#N/A</definedName>
    <definedName name="BExEWQ0M1N3KMKTDJ73H10QSG4W1" hidden="1">#N/A</definedName>
    <definedName name="BExEX85F3OSW8NSCYGYPS9372Z1Q" hidden="1">#N/A</definedName>
    <definedName name="BExEX9HWY2G6928ZVVVQF77QCM2C" hidden="1">#N/A</definedName>
    <definedName name="BExEXBQWAYKMVBRJRHB8PFCSYFVN" hidden="1">#N/A</definedName>
    <definedName name="BExEXRBZ0DI9E2UFLLKYWGN66B61" hidden="1">#N/A</definedName>
    <definedName name="BExEYLG9FL9V1JPPNZ3FUDNSEJ4V" hidden="1">#N/A</definedName>
    <definedName name="BExEYOW8C1B3OUUCIGEC7L8OOW1Z" hidden="1">#N/A</definedName>
    <definedName name="BExEYUQJXZT6N5HJH8ACJF6SRWEE" hidden="1">#N/A</definedName>
    <definedName name="BExEZ1S6VZCG01ZPLBSS9Z1SBOJ2" hidden="1">#N/A</definedName>
    <definedName name="BExEZGBFNJR8DLPN0V11AU22L6WY" hidden="1">#N/A</definedName>
    <definedName name="BExF02Y3V3QEPO2XLDSK47APK9XJ" hidden="1">#N/A</definedName>
    <definedName name="BExF09OS91RT7N7IW8JLMZ121ZP3" hidden="1">#N/A</definedName>
    <definedName name="BExF0LOEHV42P2DV7QL8O7HOQ3N9" hidden="1">#N/A</definedName>
    <definedName name="BExF0WRM9VO25RLSO03ZOCE8H7K5" hidden="1">#N/A</definedName>
    <definedName name="BExF0ZRI7W4RSLIDLHTSM0AWXO3S" hidden="1">#N/A</definedName>
    <definedName name="BExF19CT3MMZZ2T5EWMDNG3UOJ01" hidden="1">#N/A</definedName>
    <definedName name="BExF1M38U6NX17YJA8YU359B5Z4M" hidden="1">#N/A</definedName>
    <definedName name="BExF1MU4W3NPEY0OHRDWP5IANCBB" hidden="1">#N/A</definedName>
    <definedName name="BExF1MZN8MWMOKOARHJ1QAF9HPGT" hidden="1">#N/A</definedName>
    <definedName name="BExF1US4ZIQYSU5LBFYNRA9N0K2O" hidden="1">#N/A</definedName>
    <definedName name="BExF2CWZN6E87RGTBMD4YQI2QT7R" hidden="1">#N/A</definedName>
    <definedName name="BExF2DYO1WQ7GMXSTAQRDBW1NSFG" hidden="1">#N/A</definedName>
    <definedName name="BExF2MSWNUY9Z6BZJQZ538PPTION" hidden="1">#N/A</definedName>
    <definedName name="BExF2QZYWHTYGUTTXR15CKCV3LS7" hidden="1">#N/A</definedName>
    <definedName name="BExF2T8Y6TSJ74RMSZOA9CEH4OZ6" hidden="1">#N/A</definedName>
    <definedName name="BExF31N3YM4F37EOOY8M8VI1KXN8" hidden="1">#N/A</definedName>
    <definedName name="BExF37C1YKBT79Z9SOJAG5MXQGTU" hidden="1">#N/A</definedName>
    <definedName name="BExF3A6HPA6DGYALZNHHJPMCUYZR" hidden="1">#N/A</definedName>
    <definedName name="BExF3I9T44X7DV9HHV51DVDDPPZG" hidden="1">#N/A</definedName>
    <definedName name="BExF3JMFX5DILOIFUDIO1HZUK875" hidden="1">#N/A</definedName>
    <definedName name="BExF3NTC4BGZEM6B87TCFX277QCS" hidden="1">#N/A</definedName>
    <definedName name="BExF3Q7NI90WT31QHYSJDIG0LLLJ" hidden="1">#N/A</definedName>
    <definedName name="BExF3QD55TIY1MSBSRK9TUJKBEWO" hidden="1">#N/A</definedName>
    <definedName name="BExF3QT8J6RIF1L3R700MBSKIOKW" hidden="1">#N/A</definedName>
    <definedName name="BExF42SSBVPMLK2UB3B7FPEIY9TU" hidden="1">#N/A</definedName>
    <definedName name="BExF4HXSWB50BKYPWA0HTT8W56H6" hidden="1">#N/A</definedName>
    <definedName name="BExF4KHF04IWW4LQ95FHQPFE4Y9K" hidden="1">#N/A</definedName>
    <definedName name="BExF4MVQM5Y0QRDLDFSKWWTF709C" hidden="1">#N/A</definedName>
    <definedName name="BExF4PVMZYV36E8HOYY06J81AMBI" hidden="1">#N/A</definedName>
    <definedName name="BExF4SF9NEX1FZE9N8EXT89PM54D" hidden="1">#N/A</definedName>
    <definedName name="BExF4Z0M2VQGGT194Q7OYCHCMWXV" hidden="1">#N/A</definedName>
    <definedName name="BExF52GTGP8MHGII4KJ8TJGR8W8U" hidden="1">#N/A</definedName>
    <definedName name="BExF57K7L3UC1I2FSAWURR4SN0UN" hidden="1">#N/A</definedName>
    <definedName name="BExF5HR2GFV7O8LKG9SJ4BY78LYA" hidden="1">#N/A</definedName>
    <definedName name="BExF5ZFO2A29GHWR5ES64Z9OS16J" hidden="1">#N/A</definedName>
    <definedName name="BExF63S045JO7H2ZJCBTBVH3SUIF" hidden="1">#N/A</definedName>
    <definedName name="BExF642TEGTXCI9A61ZOONJCB0U1" hidden="1">#N/A</definedName>
    <definedName name="BExF67O951CF8UJF3KBDNR0E83C1" hidden="1">#N/A</definedName>
    <definedName name="BExF6EV7I35NVMIJGYTB6E24YVPA" hidden="1">#N/A</definedName>
    <definedName name="BExF6FGUF393KTMBT40S5BYAFG00" hidden="1">#N/A</definedName>
    <definedName name="BExF6GNYXWY8A0SY4PW1B6KJMMTM" hidden="1">#N/A</definedName>
    <definedName name="BExF6IB8K74Z0AFT05GPOKKZW7C9" hidden="1">#N/A</definedName>
    <definedName name="BExF6NUXJI11W2IAZNAM1QWC0459" hidden="1">#N/A</definedName>
    <definedName name="BExF6P7E2AQOKGBSB5PI5GH3E0FU" hidden="1">#N/A</definedName>
    <definedName name="BExF6RR76KNVIXGJOVFO8GDILKGZ" hidden="1">#N/A</definedName>
    <definedName name="BExF6ZE8D5CMPJPRWT6S4HM56LPF" hidden="1">#N/A</definedName>
    <definedName name="BExF76FV8SF7AJK7B35AL7VTZF6D" hidden="1">#N/A</definedName>
    <definedName name="BExF7EOIMC1OYL1N7835KGOI0FIZ" hidden="1">#N/A</definedName>
    <definedName name="BExF7K88K7ASGV6RAOAGH52G04VR" hidden="1">#N/A</definedName>
    <definedName name="BExF7OVDRP3LHNAF2CX4V84CKKIR" hidden="1">#N/A</definedName>
    <definedName name="BExF7QO41X2A2SL8UXDNP99GY7U9" hidden="1">#N/A</definedName>
    <definedName name="BExF81GI8B8WBHXFTET68A9358BR" hidden="1">#N/A</definedName>
    <definedName name="BExGL97US0Y3KXXASUTVR26XLT70" hidden="1">#N/A</definedName>
    <definedName name="BExGLC7R4C33RO0PID97ZPPVCW4M" hidden="1">#N/A</definedName>
    <definedName name="BExGLFIF7HCFSHNQHKEV6RY0WCO3" hidden="1">#N/A</definedName>
    <definedName name="BExGLTARRL0J772UD2TXEYAVPY6E" hidden="1">#N/A</definedName>
    <definedName name="BExGLVP1IU8K5A8J1340XFMYPR88" hidden="1">#N/A</definedName>
    <definedName name="BExGLYE6RZTAAWHJBG2QFJPTDS2Q" hidden="1">#N/A</definedName>
    <definedName name="BExGM4DZ65OAQP7MA4LN6QMYZOFF" hidden="1">#N/A</definedName>
    <definedName name="BExGMCXCWEC9XNUOEMZ61TMI6CUO" hidden="1">#N/A</definedName>
    <definedName name="BExGMJDGIH0MEPC2TUSFUCY2ROTB" hidden="1">#N/A</definedName>
    <definedName name="BExGMKPW2HPKN0M0XKF3AZ8YP0D6" hidden="1">#N/A</definedName>
    <definedName name="BExGMP2F175LGL6QVSJGP6GKYHHA" hidden="1">#N/A</definedName>
    <definedName name="BExGMPIIP8GKML2VVA8OEFL43NCS" hidden="1">#N/A</definedName>
    <definedName name="BExGMZ3SRIXLXMWBVOXXV3M4U4YL" hidden="1">#N/A</definedName>
    <definedName name="BExGMZ3UBN48IXU1ZEFYECEMZ1IM" hidden="1">#N/A</definedName>
    <definedName name="BExGN4I0QATXNZCLZJM1KH1OIJQH" hidden="1">#N/A</definedName>
    <definedName name="BExGN9FZ2RWCMSY1YOBJKZMNIM9R" hidden="1">#N/A</definedName>
    <definedName name="BExGNDSIMTHOCXXG6QOGR6DA8SGG" hidden="1">#N/A</definedName>
    <definedName name="BExGNN2YQ9BDAZXT2GLCSAPXKIM7" hidden="1">#N/A</definedName>
    <definedName name="BExGNSS0CKRPKHO25R3TDBEL2NHX" hidden="1">#N/A</definedName>
    <definedName name="BExGNYH0MO8NOVS85L15G0RWX4GW" hidden="1">#N/A</definedName>
    <definedName name="BExGNZO44DEG8CGIDYSEGDUQ531R" hidden="1">#N/A</definedName>
    <definedName name="BExGO09QLSRLDUVWWZXNB7M5LVOX" hidden="1">#N/A</definedName>
    <definedName name="BExGO2O0V6UYDY26AX8OSN72F77N" hidden="1">#N/A</definedName>
    <definedName name="BExGO2YUBOVLYHY1QSIHRE1KLAFV" hidden="1">#N/A</definedName>
    <definedName name="BExGO70E2O70LF46V8T26YFPL4V8" hidden="1">#N/A</definedName>
    <definedName name="BExGOB25QJMQCQE76MRW9X58OIOO" hidden="1">#N/A</definedName>
    <definedName name="BExGODAZKJ9EXMQZNQR5YDBSS525" hidden="1">#N/A</definedName>
    <definedName name="BExGODR8ZSMUC11I56QHSZ686XV5" hidden="1">#N/A</definedName>
    <definedName name="BExGOXJDHUDPDT8I8IVGVW9J0R5Q" hidden="1">#N/A</definedName>
    <definedName name="BExGPHGT5KDOCMV2EFS4OVKTWBRD" hidden="1">#N/A</definedName>
    <definedName name="BExGPID72Y4Y619LWASUQZKZHJNC" hidden="1">#N/A</definedName>
    <definedName name="BExGPPENQIANVGLVQJ77DK5JPRTB" hidden="1">#N/A</definedName>
    <definedName name="BExGQ1ZU4967P72AHF4V1D0FOL5C" hidden="1">#N/A</definedName>
    <definedName name="BExGQ36ZOMR9GV8T05M605MMOY3Y" hidden="1">#N/A</definedName>
    <definedName name="BExGQ61DTJ0SBFMDFBAK3XZ9O0ZO" hidden="1">#N/A</definedName>
    <definedName name="BExGQ6SG9XEOD0VMBAR22YPZWSTA" hidden="1">#N/A</definedName>
    <definedName name="BExGQGJ1A7LNZUS8QSMOG8UNGLMK" hidden="1">#N/A</definedName>
    <definedName name="BExGQPO7ENFEQC0NC6MC9OZR2LHY" hidden="1">#N/A</definedName>
    <definedName name="BExGQX0H4EZMXBJTKJJE4ICJWN5O" hidden="1">#N/A</definedName>
    <definedName name="BExGR4CW3WRIID17GGX4MI9ZDHFE" hidden="1">#N/A</definedName>
    <definedName name="BExGR65GJX27MU2OL6NI5PB8XVB4" hidden="1">#N/A</definedName>
    <definedName name="BExGR6LQ97HETGS3CT96L4IK0JSH" hidden="1">#N/A</definedName>
    <definedName name="BExGR9ATP2LVT7B9OCPSLJ11H9SX" hidden="1">#N/A</definedName>
    <definedName name="BExGRUKVVKDL8483WI70VN2QZDGD" hidden="1">#N/A</definedName>
    <definedName name="BExGS2IWR5DUNJ1U9PAKIV8CMBNI" hidden="1">#N/A</definedName>
    <definedName name="BExGS69P9FFTEOPDS0MWFKF45G47" hidden="1">#N/A</definedName>
    <definedName name="BExGS6F1JFHM5MUJ1RFO50WP6D05" hidden="1">#N/A</definedName>
    <definedName name="BExGSA5YB5ZGE4NHDVCZ55TQAJTL" hidden="1">#N/A</definedName>
    <definedName name="BExGSCEUCQQVDEEKWJ677QTGUVTE" hidden="1">#N/A</definedName>
    <definedName name="BExGSQY65LH1PCKKM5WHDW83F35O" hidden="1">#N/A</definedName>
    <definedName name="BExGSYW1GKISF0PMUAK3XJK9PEW9" hidden="1">#N/A</definedName>
    <definedName name="BExGT0DZJB6LSF6L693UUB9EY1VQ" hidden="1">#N/A</definedName>
    <definedName name="BExGTGVFIF8HOQXR54SK065A8M4K" hidden="1">#N/A</definedName>
    <definedName name="BExGTIYX3OWPIINOGY1E4QQYSKHP" hidden="1">#N/A</definedName>
    <definedName name="BExGTKGUN0KUU3C0RL2LK98D8MEK" hidden="1">#N/A</definedName>
    <definedName name="BExGTZ046J7VMUG4YPKFN2K8TWB7" hidden="1">#N/A</definedName>
    <definedName name="BExGU2G9OPRZRIU9YGF6NX9FUW0J" hidden="1">#N/A</definedName>
    <definedName name="BExGU6HTKLRZO8UOI3DTAM5RFDBA" hidden="1">#N/A</definedName>
    <definedName name="BExGUDDZXFFQHAF4UZF8ZB1HO7H6" hidden="1">#N/A</definedName>
    <definedName name="BExGUIBXBRHGM97ZX6GBA4ZDQ79C" hidden="1">#N/A</definedName>
    <definedName name="BExGUM8D91UNPCOO4TKP9FGX85TF" hidden="1">#N/A</definedName>
    <definedName name="BExGUQF9N9FKI7S0H30WUAEB5LPD" hidden="1">#N/A</definedName>
    <definedName name="BExGUR6BA03XPBK60SQUW197GJ5X" hidden="1">#N/A</definedName>
    <definedName name="BExGUVIP60TA4B7X2PFGMBFUSKGX" hidden="1">#N/A</definedName>
    <definedName name="BExGUZKF06F209XL1IZWVJEQ82EE" hidden="1">#N/A</definedName>
    <definedName name="BExGV2EVT380QHD4AP2RL9MR8L5L" hidden="1">#N/A</definedName>
    <definedName name="BExGVV6OOLDQ3TXZK51TTF3YX0WN" hidden="1">#N/A</definedName>
    <definedName name="BExGW0KVS7U0C87XFZ78QW991IEV" hidden="1">#N/A</definedName>
    <definedName name="BExGW2Z7AMPG6H9EXA9ML6EZVGGA" hidden="1">#N/A</definedName>
    <definedName name="BExGWABG5VT5XO1A196RK61AXA8C" hidden="1">#N/A</definedName>
    <definedName name="BExGWEO0JDG84NYLEAV5NSOAGMJZ" hidden="1">#N/A</definedName>
    <definedName name="BExGWLEOC70Z8QAJTPT2PDHTNM4L" hidden="1">#N/A</definedName>
    <definedName name="BExGWNCXLCRTLBVMTXYJ5PHQI6SS" hidden="1">#N/A</definedName>
    <definedName name="BExGX6U988MCFIGDA1282F92U9AA" hidden="1">#N/A</definedName>
    <definedName name="BExGX7FTB1CKAT5HUW6H531FIY6I" hidden="1">#N/A</definedName>
    <definedName name="BExGX9DVACJQIZ4GH6YAD2A7F70O" hidden="1">#N/A</definedName>
    <definedName name="BExGXDVP2S2Y8Z8Q43I78RCIK3DD" hidden="1">#N/A</definedName>
    <definedName name="BExGXHBOCVPSB8JI8A8MI2HCDYNV" hidden="1">#N/A</definedName>
    <definedName name="BExGXJ9W5JU7TT9S0BKL5Y6VVB39" hidden="1">#N/A</definedName>
    <definedName name="BExGXWB73RJ4BASBQTQ8EY0EC1EB" hidden="1">#N/A</definedName>
    <definedName name="BExGXZ0ABB43C7SMRKZHWOSU9EQX" hidden="1">#N/A</definedName>
    <definedName name="BExGY6SU3SYVCJ3AG2ITY59SAZ5A" hidden="1">#N/A</definedName>
    <definedName name="BExGY6YA4P5KMY2VHT0DYK3YTFAX" hidden="1">#N/A</definedName>
    <definedName name="BExGY8G88PVVRYHPHRPJZFSX6HSC" hidden="1">#N/A</definedName>
    <definedName name="BExGYC718HTZ80PNKYPVIYGRJVF6" hidden="1">#N/A</definedName>
    <definedName name="BExGYCNATXZY2FID93B17YWIPPRD" hidden="1">#N/A</definedName>
    <definedName name="BExGYGJJJ3BBCQAOA51WHP01HN73" hidden="1">#N/A</definedName>
    <definedName name="BExGYOS6TV2C72PLRFU8RP1I58GY" hidden="1">#N/A</definedName>
    <definedName name="BExGZJ78ZWZCVHZ3BKEKFJZ6MAEO" hidden="1">#N/A</definedName>
    <definedName name="BExGZOLH2QV73J3M9IWDDPA62TP4" hidden="1">#N/A</definedName>
    <definedName name="BExGZP1PWGFKVVVN4YDIS22DZPCR" hidden="1">#N/A</definedName>
    <definedName name="BExH00L21GZX5YJJGVMOAWBERLP5" hidden="1">#N/A</definedName>
    <definedName name="BExH02ZD6VAY1KQLAQYBBI6WWIZB" hidden="1">#N/A</definedName>
    <definedName name="BExH08Z6LQCGGSGSAILMHX4X7JMD" hidden="1">#N/A</definedName>
    <definedName name="BExH0KT9Z8HEVRRQRGQ8YHXRLIJA" hidden="1">#N/A</definedName>
    <definedName name="BExH0M0FDN12YBOCKL3XL2Z7T7Y8" hidden="1">#N/A</definedName>
    <definedName name="BExH0O9G06YPZ5TN9RYT326I1CP2" hidden="1">#N/A</definedName>
    <definedName name="BExH0WNJAKTJRCKMTX8O4KNMIIJM" hidden="1">#N/A</definedName>
    <definedName name="BExH12Y4WX542WI3ZEM15AK4UM9J" hidden="1">#N/A</definedName>
    <definedName name="BExH1FDTQXR9QQ31WDB7OPXU7MPT" hidden="1">#N/A</definedName>
    <definedName name="BExH1FOMEUIJNIDJAUY0ZQFBJSY9" hidden="1">#N/A</definedName>
    <definedName name="BExH1JFFHEBFX9BWJMNIA3N66R3Z" hidden="1">#N/A</definedName>
    <definedName name="BExH1Z0GIUSVTF2H1G1I3PDGBNK2" hidden="1">#N/A</definedName>
    <definedName name="BExH225UTM6S9FW4MUDZS7F1PQSH" hidden="1">#N/A</definedName>
    <definedName name="BExH23271RF7AYZ542KHQTH68GQ7" hidden="1">#N/A</definedName>
    <definedName name="BExH2GJQR4JALNB314RY0LDI49VH" hidden="1">#N/A</definedName>
    <definedName name="BExH2JZR49T7644JFVE7B3N7RZM9" hidden="1">#N/A</definedName>
    <definedName name="BExH2UHF0QTJG107MULYB16WBJM9" hidden="1">#N/A</definedName>
    <definedName name="BExH2WKXV8X5S2GSBBTWGI0NLNAH" hidden="1">#N/A</definedName>
    <definedName name="BExH2XS1UFYFGU0S0EBXX90W2WE8" hidden="1">#N/A</definedName>
    <definedName name="BExH2XS2TND9SB0GC295R4FP6K5Y" hidden="1">#N/A</definedName>
    <definedName name="BExH2ZA0SZ4SSITL50NA8LZ3OEX6" hidden="1">#N/A</definedName>
    <definedName name="BExH31Z3JNVJPESWKXHILGXZHP2M" hidden="1">#N/A</definedName>
    <definedName name="BExH3E9HZ3QJCDZW7WI7YACFQCHE" hidden="1">#N/A</definedName>
    <definedName name="BExH3IRB6764RQ5HBYRLH6XCT29X" hidden="1">#N/A</definedName>
    <definedName name="BExIG2U8V6RSB47SXLCQG3Q68YRO" hidden="1">#N/A</definedName>
    <definedName name="BExIGJBO8R13LV7CZ7C1YCP974NN" hidden="1">#N/A</definedName>
    <definedName name="BExIGWT86FPOEYTI8GXCGU5Y3KGK" hidden="1">#N/A</definedName>
    <definedName name="BExIHBHXA7E7VUTBVHXXXCH3A5CL" hidden="1">#N/A</definedName>
    <definedName name="BExIHPQCQTGEW8QOJVIQ4VX0P6DX" hidden="1">#N/A</definedName>
    <definedName name="BExII1KN91Q7DLW0UB7W2TJ5ACT9" hidden="1">#N/A</definedName>
    <definedName name="BExII50LI8I0CDOOZEMIVHVA2V95" hidden="1">#N/A</definedName>
    <definedName name="BExIIXMY38TQD12CVV4S57L3I809" hidden="1">#N/A</definedName>
    <definedName name="BExIIY37NEVU2LGS1JE4VR9AN6W4" hidden="1">#N/A</definedName>
    <definedName name="BExIIYJAGXR8TPZ1KCYM7EGJ79UW" hidden="1">#N/A</definedName>
    <definedName name="BExIJ3160YCWGAVEU0208ZGXXG3P" hidden="1">#N/A</definedName>
    <definedName name="BExIJFGZJ5ED9D6KAY4PGQYLELAX" hidden="1">#N/A</definedName>
    <definedName name="BExIJN9K7FRSV774URAA9G9UA017" hidden="1">#N/A</definedName>
    <definedName name="BExIJQK80ZEKSTV62E59AYJYUNLI" hidden="1">#N/A</definedName>
    <definedName name="BExIJRLX3M0YQLU1D5Y9V7HM5QNM" hidden="1">#N/A</definedName>
    <definedName name="BExIJV22J0QA7286KNPMHO1ZUCB3" hidden="1">#N/A</definedName>
    <definedName name="BExIJVI6OC7B6ZE9V4PAOYZXKNER" hidden="1">#N/A</definedName>
    <definedName name="BExIJWK0NGTGQ4X7D5VIVXD14JHI" hidden="1">#N/A</definedName>
    <definedName name="BExIJWPCIYINEJUTXU74VK7WG031" hidden="1">#N/A</definedName>
    <definedName name="BExIKFL37W5CTMW32P870PSWISG0" hidden="1">#N/A</definedName>
    <definedName name="BExIKHTXPZR5A8OHB6HDP6QWDHAD" hidden="1">#N/A</definedName>
    <definedName name="BExIKMMJOETSAXJYY1SIKM58LMA2" hidden="1">#N/A</definedName>
    <definedName name="BExIKRF6AQ6VOO9KCIWSM6FY8M7D" hidden="1">#N/A</definedName>
    <definedName name="BExIKTYZESFT3LC0ASFMFKSE0D1X" hidden="1">#N/A</definedName>
    <definedName name="BExIKXVA6M8K0PTRYAGXS666L335" hidden="1">#N/A</definedName>
    <definedName name="BExIL0PMZ2SXK9R6MLP43KBU1J2P" hidden="1">#N/A</definedName>
    <definedName name="BExILAAXRTRAD18K74M6MGUEEPUM" hidden="1">#N/A</definedName>
    <definedName name="BExILG5F338C0FFLMVOKMKF8X5ZP" hidden="1">#N/A</definedName>
    <definedName name="BExILGQTQM0HOD0BJI90YO7GOIN3" hidden="1">#N/A</definedName>
    <definedName name="BExIM9DBUB7ZGF4B20FVUO9QGOX2" hidden="1">#N/A</definedName>
    <definedName name="BExIMGK9Z94TFPWWZFMD10HV0IF6" hidden="1">#N/A</definedName>
    <definedName name="BExIMPEGKG18TELVC33T4OQTNBWC" hidden="1">#N/A</definedName>
    <definedName name="BExIMPPAQC59853UQYQHOFQQ73RC" hidden="1">#N/A</definedName>
    <definedName name="BExIN4OR435DL1US13JQPOQK8GD5" hidden="1">#N/A</definedName>
    <definedName name="BExINI6A7H3KSFRFA6UBBDPKW37F" hidden="1">#N/A</definedName>
    <definedName name="BExINIMK8XC3JOBT2EXYFHHH52H0" hidden="1">#N/A</definedName>
    <definedName name="BExINLX401ZKEGWU168DS4JUM2J6" hidden="1">#N/A</definedName>
    <definedName name="BExINMYYJO1FTV1CZF6O5XCFAMQX" hidden="1">#N/A</definedName>
    <definedName name="BExINP2H4KI05FRFV5PKZFE00HKO" hidden="1">#N/A</definedName>
    <definedName name="BExINZELVWYGU876QUUZCIMXPBQC" hidden="1">#N/A</definedName>
    <definedName name="BExIOCQUQHKUU1KONGSDOLQTQEIC" hidden="1">#N/A</definedName>
    <definedName name="BExIOFL8Y5O61VLKTB4H20IJNWS1" hidden="1">#N/A</definedName>
    <definedName name="BExIOMBXRW5NS4ZPYX9G5QREZ5J6" hidden="1">#N/A</definedName>
    <definedName name="BExIORA3GK78T7C7SNBJJUONJ0LS" hidden="1">#N/A</definedName>
    <definedName name="BExIORFDXP4AVIEBLSTZ8ETSXMNM" hidden="1">#N/A</definedName>
    <definedName name="BExIOTZ5EFZ2NASVQ05RH15HRSW6" hidden="1">#N/A</definedName>
    <definedName name="BExIP8YNN6UUE1GZ223SWH7DLGKO" hidden="1">#N/A</definedName>
    <definedName name="BExIPAB4AOL592OJCC1CFAXTLF1A" hidden="1">#N/A</definedName>
    <definedName name="BExIPB25DKX4S2ZCKQN7KWSC3JBF" hidden="1">#N/A</definedName>
    <definedName name="BExIPDLT8JYAMGE5HTN4D1YHZF3V" hidden="1">#N/A</definedName>
    <definedName name="BExIPG040Q08EWIWL6CAVR3GRI43" hidden="1">#N/A</definedName>
    <definedName name="BExIPKNFUDPDKOSH5GHDVNA8D66S" hidden="1">#N/A</definedName>
    <definedName name="BExIQ1VS9A2FHVD9TUHKG9K8EVVP" hidden="1">#N/A</definedName>
    <definedName name="BExIQ3J19L30PSQ2CXNT6IHW0I7V" hidden="1">#N/A</definedName>
    <definedName name="BExIQ3OJ7M04XCY276IO0LJA5XUK" hidden="1">#N/A</definedName>
    <definedName name="BExIQ5S19ITB0NDRUN4XV7B905ED" hidden="1">#N/A</definedName>
    <definedName name="BExIQ9TMQT2EIXSVQW7GVSOAW2VJ" hidden="1">#N/A</definedName>
    <definedName name="BExIQBMDE1L6J4H27K1FMSHQKDSE" hidden="1">#N/A</definedName>
    <definedName name="BExIQE65LVXUOF3UZFO7SDHFJH22" hidden="1">#N/A</definedName>
    <definedName name="BExIQG9OO2KKBOWTMD1OXY36TEGA" hidden="1">#N/A</definedName>
    <definedName name="BExIQX1XBB31HZTYEEVOBSE3C5A6" hidden="1">#N/A</definedName>
    <definedName name="BExIQYP5T1TPAQYW7QU1Q98BKX7W" hidden="1">#N/A</definedName>
    <definedName name="BExIR2ALYRP9FW99DK2084J7IIDC" hidden="1">#N/A</definedName>
    <definedName name="BExIR8FQETPTQYW37DBVDWG3J4JW" hidden="1">#N/A</definedName>
    <definedName name="BExIRRBGTY01OQOI3U5SW59RFDFI" hidden="1">#N/A</definedName>
    <definedName name="BExIS4T0DRF57HYO7OGG72KBOFOI" hidden="1">#N/A</definedName>
    <definedName name="BExIS77BJDDK18PGI9DSEYZPIL7P" hidden="1">#N/A</definedName>
    <definedName name="BExIS8USL1T3Z97CZ30HJ98E2GXQ" hidden="1">#N/A</definedName>
    <definedName name="BExISC5B700MZUBFTQ9K4IKTF7HR" hidden="1">#N/A</definedName>
    <definedName name="BExISDHXS49S1H56ENBPRF1NLD5C" hidden="1">#N/A</definedName>
    <definedName name="BExISM1JLV54A21A164IURMPGUMU" hidden="1">#N/A</definedName>
    <definedName name="BExISRFKJYUZ4AKW44IJF7RF9Y90" hidden="1">#N/A</definedName>
    <definedName name="BExIT1MK8TBAK3SNP36A8FKDQSOK" hidden="1">#N/A</definedName>
    <definedName name="BExIT3KM9TXKDFPIS3K8ZCMT31TE" hidden="1">#N/A</definedName>
    <definedName name="BExITBNYANV2S8KD56GOGCKW393R" hidden="1">#N/A</definedName>
    <definedName name="BExIUD4OJGH65NFNQ4VMCE3R4J1X" hidden="1">#N/A</definedName>
    <definedName name="BExIUTB5OAAXYW0OFMP0PS40SPOB" hidden="1">#N/A</definedName>
    <definedName name="BExIUUT2MHIOV6R3WHA0DPM1KBKY" hidden="1">#N/A</definedName>
    <definedName name="BExIUYPDT1AM6MWGWQS646PIZIWC" hidden="1">#N/A</definedName>
    <definedName name="BExIV0I2O9F8D1UK1SI8AEYR6U0A" hidden="1">#N/A</definedName>
    <definedName name="BExIV2LM38XPLRTWT0R44TMQ59E5" hidden="1">#N/A</definedName>
    <definedName name="BExIV3HY4S0YRV1F7XEMF2YHAR2I" hidden="1">#N/A</definedName>
    <definedName name="BExIV6HUZFRIFLXW2SICKGTAH1PV" hidden="1">#N/A</definedName>
    <definedName name="BExIVC6WZMHRBRGIBUVX0CO2RK05" hidden="1">#N/A</definedName>
    <definedName name="BExIVCXWL6H5LD9DHDIA4F5U9TQL" hidden="1">#N/A</definedName>
    <definedName name="BExIVMOIPSEWSIHIDDLOXESQ28A0" hidden="1">#N/A</definedName>
    <definedName name="BExIVNVNJX9BYDLC88NG09YF5XQ6" hidden="1">#N/A</definedName>
    <definedName name="BExIVQVKLMGSRYT1LFZH0KUIA4OR" hidden="1">#N/A</definedName>
    <definedName name="BExIVYTFI35KNR2XSA6N8OJYUTUR" hidden="1">#N/A</definedName>
    <definedName name="BExIWB3SY3WRIVIOF988DNNODBOA" hidden="1">#N/A</definedName>
    <definedName name="BExIWB99CG0H52LRD6QWPN4L6DV2" hidden="1">#N/A</definedName>
    <definedName name="BExIWG1W7XP9DFYYSZAIOSHM0QLQ" hidden="1">#N/A</definedName>
    <definedName name="BExIWH3KUK94B7833DD4TB0Y6KP9" hidden="1">#N/A</definedName>
    <definedName name="BExIWKE9MGIDWORBI43AWTUNYFAN" hidden="1">#N/A</definedName>
    <definedName name="BExIX34PM5DBTRHRQWP6PL6WIX88" hidden="1">#N/A</definedName>
    <definedName name="BExIX5OAP9KSUE5SIZCW9P39Q4WE" hidden="1">#N/A</definedName>
    <definedName name="BExIXGRJPVJMUDGSG7IHPXPNO69B" hidden="1">#N/A</definedName>
    <definedName name="BExIXM5R87ZL3FHALWZXYCPHGX3E" hidden="1">#N/A</definedName>
    <definedName name="BExIXS036ZCKT2Z8XZKLZ8PFWQGL" hidden="1">#N/A</definedName>
    <definedName name="BExIXY5CF9PFM0P40AZ4U51TMWV0" hidden="1">#N/A</definedName>
    <definedName name="BExIYEXJBK8JDWIRSVV4RJSKZVV1" hidden="1">#N/A</definedName>
    <definedName name="BExIYI2RH0K4225XO970K2IQ1E79" hidden="1">#N/A</definedName>
    <definedName name="BExIYMPZ0KS2KOJFQAUQJ77L7701" hidden="1">#N/A</definedName>
    <definedName name="BExIYP9Q6FV9T0R9G3UDKLS4TTYX" hidden="1">#N/A</definedName>
    <definedName name="BExIYZGLDQ1TN7BIIN4RLDP31GIM" hidden="1">#N/A</definedName>
    <definedName name="BExIZ4K0EZJK6PW3L8SVKTJFSWW9" hidden="1">#N/A</definedName>
    <definedName name="BExIZAECOEZGBAO29QMV14E6XDIV" hidden="1">#N/A</definedName>
    <definedName name="BExIZKVXYD5O2JBU81F2UFJZLLSI" hidden="1">#N/A</definedName>
    <definedName name="BExIZPZDHC8HGER83WHCZAHOX7LK" hidden="1">#N/A</definedName>
    <definedName name="BExIZY2PUZ0OF9YKK1B13IW0VS6G" hidden="1">#N/A</definedName>
    <definedName name="BExJ08KBRR2XMWW3VZMPSQKXHZUH" hidden="1">#N/A</definedName>
    <definedName name="BExJ0DYJWXGE7DA39PYL3WM05U9O" hidden="1">#N/A</definedName>
    <definedName name="BExJ0MY8SY5J5V50H3UKE78ODTVB" hidden="1">#N/A</definedName>
    <definedName name="BExJ0YC98G37ML4N8FLP8D95EFRF" hidden="1">#N/A</definedName>
    <definedName name="BExKCDYKAEV45AFXHVHZZ62E5BM3" hidden="1">#N/A</definedName>
    <definedName name="BExKDKO0W4AGQO1V7K6Q4VM750FT" hidden="1">#N/A</definedName>
    <definedName name="BExKDLF10G7W77J87QWH3ZGLUCLW" hidden="1">#N/A</definedName>
    <definedName name="BExKEFE0I3MT6ZLC4T1L9465HKTN" hidden="1">#N/A</definedName>
    <definedName name="BExKEK6O5BVJP4VY02FY7JNAZ6BT" hidden="1">#N/A</definedName>
    <definedName name="BExKEKXK6E6QX339ELPXDIRZSJE0" hidden="1">#N/A</definedName>
    <definedName name="BExKEOOIBMP7N8033EY2CJYCBX6H" hidden="1">#N/A</definedName>
    <definedName name="BExKEW0RR5LA3VC46A2BEOOMQE56" hidden="1">#N/A</definedName>
    <definedName name="BExKFA3VI1CZK21SM0N3LZWT9LA1" hidden="1">#N/A</definedName>
    <definedName name="BExKFINBFV5J2NFRCL4YUO3YF0ZE" hidden="1">#N/A</definedName>
    <definedName name="BExKFISRBFACTAMJSALEYMY66F6X" hidden="1">#N/A</definedName>
    <definedName name="BExKFOSK5DJ151C4E8544UWMYTOC" hidden="1">#N/A</definedName>
    <definedName name="BExKFYJC4EVEV54F82K6VKP7Q3OU" hidden="1">#N/A</definedName>
    <definedName name="BExKG4IYHBKQQ8J8FN10GB2IKO33" hidden="1">#N/A</definedName>
    <definedName name="BExKGF0L44S78D33WMQ1A75TRKB9" hidden="1">#N/A</definedName>
    <definedName name="BExKGFRN31B3G20LMQ4LRF879J68" hidden="1">#N/A</definedName>
    <definedName name="BExKGJD3U3ADZILP20U3EURP0UQP" hidden="1">#N/A</definedName>
    <definedName name="BExKGNK5YGKP0YHHTAAOV17Z9EIM" hidden="1">#N/A</definedName>
    <definedName name="BExKGV77YH9YXIQTRKK2331QGYKF" hidden="1">#N/A</definedName>
    <definedName name="BExKH3FTZ5VGTB86W9M4AB39R0G8" hidden="1">#N/A</definedName>
    <definedName name="BExKH3FV5U5O6XZM7STS3NZKQFGJ" hidden="1">#N/A</definedName>
    <definedName name="BExKHAMUH8NR3HRV0V6FHJE3ROLN" hidden="1">#N/A</definedName>
    <definedName name="BExKHCFKOWFHO2WW0N7Y5XDXEWAO" hidden="1">#N/A</definedName>
    <definedName name="BExKHIVLONZ46HLMR50DEXKEUNEP" hidden="1">#N/A</definedName>
    <definedName name="BExKHPM9XA0ADDK7TUR0N38EXWEP" hidden="1">#N/A</definedName>
    <definedName name="BExKI4076KXCDE5KXL79KT36OKLO" hidden="1">#N/A</definedName>
    <definedName name="BExKI7LO70WYISR7Q0Y1ZDWO9M3B" hidden="1">#N/A</definedName>
    <definedName name="BExKIDLFLK167PMKMF6ZK1C29TRD" hidden="1">#N/A</definedName>
    <definedName name="BExKIGQV6TXIZG039HBOJU62WP2U" hidden="1">#N/A</definedName>
    <definedName name="BExKILE008SF3KTAN8WML3XKI1NZ" hidden="1">#N/A</definedName>
    <definedName name="BExKINSBB6RS7I489QHMCOMU4Z2X" hidden="1">#N/A</definedName>
    <definedName name="BExKIU87ZKSOC2DYZWFK6SAK9I8E" hidden="1">#N/A</definedName>
    <definedName name="BExKJ449HLYX2DJ9UF0H9GTPSQ73" hidden="1">#N/A</definedName>
    <definedName name="BExKJELX2RUC8UEC56IZPYYZXHA7" hidden="1">#N/A</definedName>
    <definedName name="BExKJINMXS61G2TZEXCJAWVV4F57" hidden="1">#N/A</definedName>
    <definedName name="BExKJK5ME8KB7HA0180L7OUZDDGV" hidden="1">#N/A</definedName>
    <definedName name="BExKJN5IF0VMDILJ5K8ZENF2QYV1" hidden="1">#N/A</definedName>
    <definedName name="BExKJUSJPFUIK20FTVAFJWR2OUYX" hidden="1">#N/A</definedName>
    <definedName name="BExKK8VP5RS3D0UXZVKA37C4SYBP" hidden="1">#N/A</definedName>
    <definedName name="BExKKIM9NPF6B3SPMPIQB27HQME4" hidden="1">#N/A</definedName>
    <definedName name="BExKKIX1BCBQ4R3K41QD8NTV0OV0" hidden="1">#N/A</definedName>
    <definedName name="BExKKQ3ZWADYV03YHMXDOAMU90EB" hidden="1">#N/A</definedName>
    <definedName name="BExKKUGD2HMJWQEYZ8H3X1BMXFS9" hidden="1">#N/A</definedName>
    <definedName name="BExKKX05KCZZZPKOR1NE5A8RGVT4" hidden="1">#N/A</definedName>
    <definedName name="BExKLD6S9L66QYREYHBE5J44OK7X" hidden="1">#N/A</definedName>
    <definedName name="BExKLEZK32L28GYJWVO63BZ5E1JD" hidden="1">#N/A</definedName>
    <definedName name="BExKLLKVVHT06LA55JB2FC871DC5" hidden="1">#N/A</definedName>
    <definedName name="BExKMWBX4EH3EYJ07UFEM08NB40Z" hidden="1">#N/A</definedName>
    <definedName name="BExKNBGV2IR3S7M0BX4810KZB4V3" hidden="1">#N/A</definedName>
    <definedName name="BExKNCTBZTSY3MO42VU5PLV6YUHZ" hidden="1">#N/A</definedName>
    <definedName name="BExKNGV2YY749C42AQ2T9QNIE5C3" hidden="1">#N/A</definedName>
    <definedName name="BExKNV8UOHVWEHDJWI2WMJ9X6QHZ" hidden="1">#N/A</definedName>
    <definedName name="BExKNZLD7UATC1MYRNJD8H2NH4KU" hidden="1">#N/A</definedName>
    <definedName name="BExKNZQUKQQG2Y97R74G4O4BJP1L" hidden="1">#N/A</definedName>
    <definedName name="BExKO06X0EAD3ABEG1E8PWLDWHBA" hidden="1">#N/A</definedName>
    <definedName name="BExKO2AHHSGNI1AZOIOW21KPXKPE" hidden="1">#N/A</definedName>
    <definedName name="BExKO2FXWJWC5IZLDN8JHYILQJ2N" hidden="1">#N/A</definedName>
    <definedName name="BExKO438WZ8FKOU00NURGFMOYXWN" hidden="1">#N/A</definedName>
    <definedName name="BExKODIZGWW2EQD0FEYW6WK6XLCM" hidden="1">#N/A</definedName>
    <definedName name="BExKOPO2HPWVQGAKW8LOZMPIDEFG" hidden="1">#N/A</definedName>
    <definedName name="BExKPEZP0QTKOTLIMMIFSVTHQEEK" hidden="1">#N/A</definedName>
    <definedName name="BExKPLQJX0HJ8OTXBXH9IC9J2V0W" hidden="1">#N/A</definedName>
    <definedName name="BExKPN8C7GN36ZJZHLOB74LU6KT0" hidden="1">#N/A</definedName>
    <definedName name="BExKPX9VZ1J5021Q98K60HMPJU58" hidden="1">#N/A</definedName>
    <definedName name="BExKQJGAAWNM3NT19E9I0CQDBTU0" hidden="1">#N/A</definedName>
    <definedName name="BExKQM5GJ1ZN5REKFE7YVBQ0KXWF" hidden="1">#N/A</definedName>
    <definedName name="BExKQOEA7HV9U5DH9C8JXFD62EKH" hidden="1">#N/A</definedName>
    <definedName name="BExKQQ71278061G7ZFYGPWOMOMY2" hidden="1">#N/A</definedName>
    <definedName name="BExKQTXRG3ECU8NT47UR7643LO5G" hidden="1">#N/A</definedName>
    <definedName name="BExKQVL7HPOIZ4FHANDFMVOJLEPR" hidden="1">#N/A</definedName>
    <definedName name="BExKR32XG1WY77WDT8KW9FJPGQTU" hidden="1">#N/A</definedName>
    <definedName name="BExKR8RZSEHW184G0Z56B4EGNU72" hidden="1">#N/A</definedName>
    <definedName name="BExKRVUSQ6PA7ZYQSTEQL3X7PB9P" hidden="1">#N/A</definedName>
    <definedName name="BExKRY3KZ7F7RB2KH8HXSQ85IEQO" hidden="1">#N/A</definedName>
    <definedName name="BExKSA37DZTCK6H13HPIKR0ZFVL8" hidden="1">#N/A</definedName>
    <definedName name="BExKSFMOMSZYDE0WNC94F40S6636" hidden="1">#N/A</definedName>
    <definedName name="BExKSHQ9K79S8KYUWIV5M5LAHHF1" hidden="1">#N/A</definedName>
    <definedName name="BExKSIS3VA1NCEFCZZSIK8B3YIBZ" hidden="1">#N/A</definedName>
    <definedName name="BExKSJTWG9L3FCX8FLK4EMUJMF27" hidden="1">#N/A</definedName>
    <definedName name="BExKSU0MKNAVZYYPKCYTZDWQX4R8" hidden="1">#N/A</definedName>
    <definedName name="BExKSWEY2UGHSELTM5ONBYK5EA7O" hidden="1">#N/A</definedName>
    <definedName name="BExKSX60G1MUS689FXIGYP2F7C62" hidden="1">#N/A</definedName>
    <definedName name="BExKT2UZ7Y2VWF5NQE18SJRLD2RN" hidden="1">#N/A</definedName>
    <definedName name="BExKT3GJFNGAM09H5F615E36A38C" hidden="1">#N/A</definedName>
    <definedName name="BExKTQZGN8GI3XGSEXMPCCA3S19H" hidden="1">#N/A</definedName>
    <definedName name="BExKTUKYYU0F6TUW1RXV24LRAZFE" hidden="1">#N/A</definedName>
    <definedName name="BExKU3FBLHQBIUTN6XEZW5GC9OG1" hidden="1">#N/A</definedName>
    <definedName name="BExKU82I99FEUIZLODXJDOJC96CQ" hidden="1">#N/A</definedName>
    <definedName name="BExKUDM0DFSCM3D91SH0XLXJSL18" hidden="1">#N/A</definedName>
    <definedName name="BExKULEKJLA77AUQPDUHSM94Y76Z" hidden="1">#N/A</definedName>
    <definedName name="BExKV08R85MKI3MAX9E2HERNQUNL" hidden="1">#N/A</definedName>
    <definedName name="BExKV4AAUNNJL5JWD7PX6BFKVS6O" hidden="1">#N/A</definedName>
    <definedName name="BExKVDVK6HN74GQPTXICP9BFC8CF" hidden="1">#N/A</definedName>
    <definedName name="BExKVFZ3ZZGIC1QI8XN6BYFWN0ZY" hidden="1">#N/A</definedName>
    <definedName name="BExKVG4KGO28KPGTAFL1R8TTZ10N" hidden="1">#N/A</definedName>
    <definedName name="BExKW0CSH7DA02YSNV64PSEIXB2P" hidden="1">#N/A</definedName>
    <definedName name="BExM9NUG3Q31X01AI9ZJCZIX25CS" hidden="1">#N/A</definedName>
    <definedName name="BExM9OG182RP30MY23PG49LVPZ1C" hidden="1">#N/A</definedName>
    <definedName name="BExMA64MW1S18NH8DCKPCCEI5KCB" hidden="1">#N/A</definedName>
    <definedName name="BExMALEWFUEM8Y686IT03ECURUBR" hidden="1">#N/A</definedName>
    <definedName name="BExMAXJS82ZJ8RS22VLE0V0LDUII" hidden="1">#N/A</definedName>
    <definedName name="BExMB4QRS0R3MTB4CMUHFZ84LNZQ" hidden="1">#N/A</definedName>
    <definedName name="BExMBC35WKQY5CWQJLV4D05O6971" hidden="1">#N/A</definedName>
    <definedName name="BExMBFTZV4Q1A5KG25C1N9PHQNSW" hidden="1">#N/A</definedName>
    <definedName name="BExMBK6ISK3U7KHZKUJXIDKGF6VW" hidden="1">#N/A</definedName>
    <definedName name="BExMBYPQDG9AYDQ5E8IECVFREPO6" hidden="1">#N/A</definedName>
    <definedName name="BExMC8AZUTX8LG89K2JJR7ZG62XX" hidden="1">#N/A</definedName>
    <definedName name="BExMCA96YR10V72G2R0SCIKPZLIZ" hidden="1">#N/A</definedName>
    <definedName name="BExMCB5JU5I2VQDUBS4O42BTEVKI" hidden="1">#N/A</definedName>
    <definedName name="BExMCFSQFSEMPY5IXDIRKZDASDBR" hidden="1">#N/A</definedName>
    <definedName name="BExMCMZOEYWVOOJ98TBHTTCS7XB8" hidden="1">#N/A</definedName>
    <definedName name="BExMCS8EF2W3FS9QADNKREYSI8P0" hidden="1">#N/A</definedName>
    <definedName name="BExMCUS7GSOM96J0HJ7EH0FFM2AC" hidden="1">#N/A</definedName>
    <definedName name="BExMCYTT6TVDWMJXO1NZANRTVNAN" hidden="1">#N/A</definedName>
    <definedName name="BExMD5F6IAV108XYJLXUO9HD0IT6" hidden="1">#N/A</definedName>
    <definedName name="BExMDANV66W9T3XAXID40XFJ0J93" hidden="1">#N/A</definedName>
    <definedName name="BExMDGD1KQP7NNR78X2ZX4FCBQ1S" hidden="1">#N/A</definedName>
    <definedName name="BExMDH3XZO91XQHJTA1XQI5DGUPD" hidden="1">#N/A</definedName>
    <definedName name="BExMDIRDK0DI8P86HB7WPH8QWLSQ" hidden="1">#N/A</definedName>
    <definedName name="BExMDPI2FVMORSWDDCVAJ85WYAYO" hidden="1">#N/A</definedName>
    <definedName name="BExMDUWB7VWHFFR266QXO46BNV2S" hidden="1">#N/A</definedName>
    <definedName name="BExME2U47N8LZG0BPJ49ANY5QVV2" hidden="1">#N/A</definedName>
    <definedName name="BExME88DH5DUKMUFI9FNVECXFD2E" hidden="1">#N/A</definedName>
    <definedName name="BExME9A7MOGAK7YTTQYXP5DL6VYA" hidden="1">#N/A</definedName>
    <definedName name="BExMEOV9YFRY5C3GDLU60GIX10BY" hidden="1">#N/A</definedName>
    <definedName name="BExMEY09ESM4H2YGKEQQRYUD114R" hidden="1">#N/A</definedName>
    <definedName name="BExMF4G4IUPQY1Y5GEY5N3E04CL6" hidden="1">#N/A</definedName>
    <definedName name="BExMF9UIGYMOAQK0ELUWP0S0HZZY" hidden="1">#N/A</definedName>
    <definedName name="BExMFDLBSWFMRDYJ2DZETI3EXKN2" hidden="1">#N/A</definedName>
    <definedName name="BExMFHXOBUF8DP34JEC7FCJV5DTZ" hidden="1">#N/A</definedName>
    <definedName name="BExMFLDTMRTCHKA37LQW67BG8D5C" hidden="1">#N/A</definedName>
    <definedName name="BExMGG3PFIHPHX7NXB7HDFI3N12L" hidden="1">#N/A</definedName>
    <definedName name="BExMH3H9TW5TJCNU5Z1EWXP3BAEP" hidden="1">#N/A</definedName>
    <definedName name="BExMHOWPB34KPZ76M2KIX2C9R2VB" hidden="1">#N/A</definedName>
    <definedName name="BExMHSSYC6KVHA3QDTSYPN92TWMI" hidden="1">#N/A</definedName>
    <definedName name="BExMI0WA793SF41LQ40A28U8OXQY" hidden="1">#N/A</definedName>
    <definedName name="BExMI3AJ9477KDL4T9DHET4LJJTW" hidden="1">#N/A</definedName>
    <definedName name="BExMI6L9KX05GAK523JFKICJMTA5" hidden="1">#N/A</definedName>
    <definedName name="BExMI6QQ20XHD0NWJUN741B37182" hidden="1">#N/A</definedName>
    <definedName name="BExMI8JB94SBD9EMNJEK7Y2T6GYU" hidden="1">#N/A</definedName>
    <definedName name="BExMI8OS85YTW3KYVE4YD0R7Z6UV" hidden="1">#N/A</definedName>
    <definedName name="BExMIBOOZU40JS3F89OMPSRCE9MM" hidden="1">#N/A</definedName>
    <definedName name="BExMIIQ5MBWSIHTFWAQADXMZC22Q" hidden="1">#N/A</definedName>
    <definedName name="BExMIL4I2GE866I25CR5JBLJWJ6A" hidden="1">#N/A</definedName>
    <definedName name="BExMIRKIPF27SNO82SPFSB3T5U17" hidden="1">#N/A</definedName>
    <definedName name="BExMIV0KC8555D5E42ZGWG15Y0MO" hidden="1">#N/A</definedName>
    <definedName name="BExMIZT6AN7E6YMW2S87CTCN2UXH" hidden="1">#N/A</definedName>
    <definedName name="BExMJ15T9F3475M0896SG60TN0SR" hidden="1">#N/A</definedName>
    <definedName name="BExMJNC8ZFB9DRFOJ961ZAJ8U3A8" hidden="1">#N/A</definedName>
    <definedName name="BExMJTBV8A3D31W2IQHP9RDFPPHQ" hidden="1">#N/A</definedName>
    <definedName name="BExMK2RTXN4QJWEUNX002XK8VQP8" hidden="1">#N/A</definedName>
    <definedName name="BExMKBGQDUZ8AWXYHA3QVMSDVZ3D" hidden="1">#N/A</definedName>
    <definedName name="BExMKBM1467553LDFZRRKVSHN374" hidden="1">#N/A</definedName>
    <definedName name="BExMKGK5FJUC0AU8MABRGDC5ZM70" hidden="1">#N/A</definedName>
    <definedName name="BExMKTW7R5SOV4PHAFGHU3W73DYE" hidden="1">#N/A</definedName>
    <definedName name="BExMKU7051J2W1RQXGZGE62NBRUZ" hidden="1">#N/A</definedName>
    <definedName name="BExMKUN3WPECJR2XRID2R7GZRGNX" hidden="1">#N/A</definedName>
    <definedName name="BExMKZ535P011X4TNV16GCOH4H21" hidden="1">#N/A</definedName>
    <definedName name="BExML3XQNDIMX55ZCHHXKUV3D6E6" hidden="1">#N/A</definedName>
    <definedName name="BExML5QGSWHLI18BGY4CGOTD3UWH" hidden="1">#N/A</definedName>
    <definedName name="BExMLO5Z61RE85X8HHX2G4IU3AZW" hidden="1">#N/A</definedName>
    <definedName name="BExMLVI7UORSHM9FMO8S2EI0TMTS" hidden="1">#N/A</definedName>
    <definedName name="BExMM5UCOT2HSSN0ZIPZW55GSOVO" hidden="1">#N/A</definedName>
    <definedName name="BExMM8ZRS5RQ8H1H55RVPVTDL5NL" hidden="1">#N/A</definedName>
    <definedName name="BExMMGSAB7K5W1JWC0TMZUFKLC3R" hidden="1">#N/A</definedName>
    <definedName name="BExMMH8EAZB09XXQ5X4LR0P4NHG9" hidden="1">#N/A</definedName>
    <definedName name="BExMMIQH5BABNZVCIQ7TBCQ10AY5" hidden="1">#N/A</definedName>
    <definedName name="BExMMNIZ2T7M22WECMUQXEF4NJ71" hidden="1">#N/A</definedName>
    <definedName name="BExMMPMIOU7BURTV0L1K6ACW9X73" hidden="1">#N/A</definedName>
    <definedName name="BExMMQ835AJDHS4B419SS645P67Q" hidden="1">#N/A</definedName>
    <definedName name="BExMMQIUVPCOBISTEJJYNCCLUCPY" hidden="1">#N/A</definedName>
    <definedName name="BExMMTIXETA5VAKBSOFDD5SRU887" hidden="1">#N/A</definedName>
    <definedName name="BExMMV0P6P5YS3C35G0JYYHI7992" hidden="1">#N/A</definedName>
    <definedName name="BExMNDR4V2VG5RFZDGTAGD3Q9PPG" hidden="1">#N/A</definedName>
    <definedName name="BExMNJLFWZBRN9PZF1IO9CYWV1B2" hidden="1">#N/A</definedName>
    <definedName name="BExMNKCJ0FA57YEUUAJE43U1QN5P" hidden="1">#N/A</definedName>
    <definedName name="BExMNKN5D1WEF2OOJVP6LZ6DLU3Y" hidden="1">#N/A</definedName>
    <definedName name="BExMNR38HMPLWAJRQ9MMS3ZAZ9IU" hidden="1">#N/A</definedName>
    <definedName name="BExMNRDZULKJMVY2VKIIRM2M5A1M" hidden="1">#N/A</definedName>
    <definedName name="BExMO9IOWKTWHO8LQJJQI5P3INWY" hidden="1">#N/A</definedName>
    <definedName name="BExMOI29DOEK5R1A5QZPUDKF7N6T" hidden="1">#N/A</definedName>
    <definedName name="BExMPAJ5AJAXGKGK3F6H3ODS6RF4" hidden="1">#N/A</definedName>
    <definedName name="BExMPD2X55FFBVJ6CBUKNPROIOEU" hidden="1">#N/A</definedName>
    <definedName name="BExMPGZ848E38FUH1JBQN97DGWAT" hidden="1">#N/A</definedName>
    <definedName name="BExMPMTICOSMQENOFKQ18K0ZT4S8" hidden="1">#N/A</definedName>
    <definedName name="BExMPMZ07II0R4KGWQQ7PGS3RZS4" hidden="1">#N/A</definedName>
    <definedName name="BExMPOBH04JMDO6Z8DMSEJZM4ANN" hidden="1">#N/A</definedName>
    <definedName name="BExMPSD77XQ3HA6A4FZOJK8G2JP3" hidden="1">#N/A</definedName>
    <definedName name="BExMQ1YH9L5GK7V1T2N2FTS7IEGO" hidden="1">#N/A</definedName>
    <definedName name="BExMQ4I3Q7F0BMPHSFMFW9TZ87UD" hidden="1">#N/A</definedName>
    <definedName name="BExMQ4SWDWI4N16AZ0T5CJ6HH8WC" hidden="1">#N/A</definedName>
    <definedName name="BExMQ71WHW50GVX45JU951AGPLFQ" hidden="1">#N/A</definedName>
    <definedName name="BExMQGXSLPT4A6N47LE6FBVHWBOF" hidden="1">#N/A</definedName>
    <definedName name="BExMQSBR7PL4KLB1Q4961QO45Y4G" hidden="1">#N/A</definedName>
    <definedName name="BExMR1MA4I1X77714ZEPUVC8W398" hidden="1">#N/A</definedName>
    <definedName name="BExMR8YQHA7N77HGHY4Y6R30I3XT" hidden="1">#N/A</definedName>
    <definedName name="BExMRENOIARWRYOIVPDIEBVNRDO7" hidden="1">#N/A</definedName>
    <definedName name="BExMRRJNUMGRSDD5GGKKGEIZ6FTS" hidden="1">#N/A</definedName>
    <definedName name="BExMRU3ACIU0RD2BNWO55LH5U2BR" hidden="1">#N/A</definedName>
    <definedName name="BExMSQRCC40AP8BDUPL2I2DNC210" hidden="1">#N/A</definedName>
    <definedName name="BExO4J9LR712G00TVA82VNTG8O7H" hidden="1">#N/A</definedName>
    <definedName name="BExO4PV0F3PBEO5684IJ92QSEK1J" hidden="1">#N/A</definedName>
    <definedName name="BExO55G2KVZ7MIJ30N827CLH0I2A" hidden="1">#N/A</definedName>
    <definedName name="BExO5A8PZD9EUHC5CMPU6N3SQ15L" hidden="1">#N/A</definedName>
    <definedName name="BExO5XMAHL7CY3X0B1OPKZ28DCJ5" hidden="1">#N/A</definedName>
    <definedName name="BExO66LZJKY4PTQVREELI6POS4AY" hidden="1">#N/A</definedName>
    <definedName name="BExO6LLHCYTF7CIVHKAO0NMET14Q" hidden="1">#N/A</definedName>
    <definedName name="BExO7OUQS3XTUQ2LDKGQ8AAQ3OJJ" hidden="1">#N/A</definedName>
    <definedName name="BExO7RUSODZC2NQZMT2AFSMV2ONF" hidden="1">#N/A</definedName>
    <definedName name="BExO85HMYXZJ7SONWBKKIAXMCI3C" hidden="1">#N/A</definedName>
    <definedName name="BExO863922O4PBGQMUNEQKGN3K96" hidden="1">#N/A</definedName>
    <definedName name="BExO89ZIOXN0HOKHY24F7HDZ87UT" hidden="1">#N/A</definedName>
    <definedName name="BExO8CDTBCABLEUD6PE2UM2EZ6C4" hidden="1">#N/A</definedName>
    <definedName name="BExO8IZ05ZG0XVOL3W41KBQE176A" hidden="1">#N/A</definedName>
    <definedName name="BExO8UTAGQWDBQZEEF4HUNMLQCVU" hidden="1">#N/A</definedName>
    <definedName name="BExO937E20IHMGQOZMECL3VZC7OX" hidden="1">#N/A</definedName>
    <definedName name="BExO94UTJKQQ7TJTTJRTSR70YVJC" hidden="1">#N/A</definedName>
    <definedName name="BExO9J3A438976RXIUX5U9SU5T55" hidden="1">#N/A</definedName>
    <definedName name="BExO9RS5RXFJ1911HL3CCK6M74EP" hidden="1">#N/A</definedName>
    <definedName name="BExO9SDRI1M6KMHXSG3AE5L0F2U3" hidden="1">#N/A</definedName>
    <definedName name="BExO9V2U2YXAY904GYYGU6TD8Y7M" hidden="1">#N/A</definedName>
    <definedName name="BExOAQ3GKCT7YZW1EMVU3EILSZL2" hidden="1">#N/A</definedName>
    <definedName name="BExOB9KT2THGV4SPLDVFTFXS4B14" hidden="1">#N/A</definedName>
    <definedName name="BExOBEZ0IE2WBEYY3D3CMRI72N1K" hidden="1">#N/A</definedName>
    <definedName name="BExOBIPU8760ITY0C8N27XZ3KWEF" hidden="1">#N/A</definedName>
    <definedName name="BExOBM0I5L0MZ1G4H9MGMD87SBMZ" hidden="1">#N/A</definedName>
    <definedName name="BExOBOUXMP88KJY2BX2JLUJH5N0K" hidden="1">#N/A</definedName>
    <definedName name="BExOBP0FKQ4SVR59FB48UNLKCOR6" hidden="1">#N/A</definedName>
    <definedName name="BExOBYAVUCQ0IGM0Y6A75QHP0Q1A" hidden="1">#N/A</definedName>
    <definedName name="BExOC3UEHB1CZNINSQHZANWJYKR8" hidden="1">#N/A</definedName>
    <definedName name="BExOCBSF3XGO9YJ23LX2H78VOUR7" hidden="1">#N/A</definedName>
    <definedName name="BExOCKXFMOW6WPFEVX1I7R7FNDSS" hidden="1">#N/A</definedName>
    <definedName name="BExOCYEXOB95DH5NOB0M5NOYX398" hidden="1">#N/A</definedName>
    <definedName name="BExOD4ERMDMFD8X1016N4EXOUR0S" hidden="1">#N/A</definedName>
    <definedName name="BExOD55RS7BQUHRQ6H3USVGKR0P7" hidden="1">#N/A</definedName>
    <definedName name="BExODEWDDEABM4ZY3XREJIBZ8IVP" hidden="1">#N/A</definedName>
    <definedName name="BExODZFEIWV26E8RFU7XQYX1J458" hidden="1">#N/A</definedName>
    <definedName name="BExOEBKG55EROA2VL360A06LKASE" hidden="1">#N/A</definedName>
    <definedName name="BExOERG5LWXYYEN1DY1H2FWRJS9T" hidden="1">#N/A</definedName>
    <definedName name="BExOEV1S6JJVO5PP4BZ20SNGZR7D" hidden="1">#N/A</definedName>
    <definedName name="BExOFEDNCYI2TPTMQ8SJN3AW4YMF" hidden="1">#N/A</definedName>
    <definedName name="BExOFVLXVD6RVHSQO8KZOOACSV24" hidden="1">#N/A</definedName>
    <definedName name="BExOG2SW3XOGP9VAPQ3THV3VWV12" hidden="1">#N/A</definedName>
    <definedName name="BExOG45J81K4OPA40KW5VQU54KY3" hidden="1">#N/A</definedName>
    <definedName name="BExOGFE2SCL8HHT4DFAXKLUTJZOG" hidden="1">#N/A</definedName>
    <definedName name="BExOGT6D0LJ3C22RDW8COECKB1J5" hidden="1">#N/A</definedName>
    <definedName name="BExOGTMI1HT31M1RGWVRAVHAK7DE" hidden="1">#N/A</definedName>
    <definedName name="BExOGXO9JE5XSE9GC3I6O21UEKAO" hidden="1">#N/A</definedName>
    <definedName name="BExOH9ICZ13C1LAW8OTYTR9S7ZP3" hidden="1">#N/A</definedName>
    <definedName name="BExOHL75H3OT4WAKKPUXIVXWFVDS" hidden="1">#N/A</definedName>
    <definedName name="BExOHLHXXJL6363CC082M9M5VVXQ" hidden="1">#N/A</definedName>
    <definedName name="BExOHNAO5UDXSO73BK2ARHWKS90Y" hidden="1">#N/A</definedName>
    <definedName name="BExOHR1G1I9A9CI1HG94EWBLWNM2" hidden="1">#N/A</definedName>
    <definedName name="BExOHTQPP8LQ98L6PYUI6QW08YID" hidden="1">#N/A</definedName>
    <definedName name="BExOHX6Q6NJI793PGX59O5EKTP4G" hidden="1">#N/A</definedName>
    <definedName name="BExOI5VMTHH7Y8MQQ1N635CHYI0P" hidden="1">#N/A</definedName>
    <definedName name="BExOIEVCP4Y6VDS23AK84MCYYHRT" hidden="1">#N/A</definedName>
    <definedName name="BExOIHPQIXR0NDR5WD01BZKPKEO3" hidden="1">#N/A</definedName>
    <definedName name="BExOIM7L0Z3LSII9P7ZTV4KJ8RMA" hidden="1">#N/A</definedName>
    <definedName name="BExOIWJVMJ6MG6JC4SPD1L00OHU1" hidden="1">#N/A</definedName>
    <definedName name="BExOIYCN8Z4JK3OOG86KYUCV0ME8" hidden="1">#N/A</definedName>
    <definedName name="BExOJ3AKZ9BCBZT3KD8WMSLK6MN2" hidden="1">#N/A</definedName>
    <definedName name="BExOJ7XQK71I4YZDD29AKOOWZ47E" hidden="1">#N/A</definedName>
    <definedName name="BExOJM0W6XGSW5MXPTTX0GNF6SFT" hidden="1">#N/A</definedName>
    <definedName name="BExOJXEUJJ9SYRJXKYYV2NCCDT2R" hidden="1">#N/A</definedName>
    <definedName name="BExOK0EQYM9JUMAGWOUN7QDH7VMZ" hidden="1">#N/A</definedName>
    <definedName name="BExOK4WM9O7QNG6O57FOASI5QSN1" hidden="1">#N/A</definedName>
    <definedName name="BExOKKHOPWUVRJGQJ5ONR2U40JX8" hidden="1">#N/A</definedName>
    <definedName name="BExOKTXMJP351VXKH8VT6SXUNIMF" hidden="1">#N/A</definedName>
    <definedName name="BExOKU8GMLOCNVORDE329819XN67" hidden="1">#N/A</definedName>
    <definedName name="BExOL0Z3Z7IAMHPB91EO2MF49U57" hidden="1">#N/A</definedName>
    <definedName name="BExOL7KH12VAR0LG741SIOJTLWFD" hidden="1">#N/A</definedName>
    <definedName name="BExOLICXFHJLILCJVFMJE5MGGWKR" hidden="1">#N/A</definedName>
    <definedName name="BExOLOI0WJS3QC12I3ISL0D9AWOF" hidden="1">#N/A</definedName>
    <definedName name="BExOLYZNG5RBD0BTS1OEZJNU92Q5" hidden="1">#N/A</definedName>
    <definedName name="BExOM3HIJ3UZPOKJI68KPBJAHPDC" hidden="1">#N/A</definedName>
    <definedName name="BExOMKPURE33YQ3K1JG9NVQD4W49" hidden="1">#N/A</definedName>
    <definedName name="BExOMP7NGCLUNFK50QD2LPKRG078" hidden="1">#N/A</definedName>
    <definedName name="BExOMU0A6XMY48SZRYL4WQZD13BI" hidden="1">#N/A</definedName>
    <definedName name="BExOMVT0HSNC59DJP4CLISASGHKL" hidden="1">#N/A</definedName>
    <definedName name="BExON0AX35F2SI0UCVMGWGVIUNI3" hidden="1">#N/A</definedName>
    <definedName name="BExON41U4296DV3DPG6I5EF3OEYF" hidden="1">#N/A</definedName>
    <definedName name="BExONB3A7CO4YD8RB41PHC93BQ9M" hidden="1">#N/A</definedName>
    <definedName name="BExONFQH6UUXF8V0GI4BRIST9RFO" hidden="1">#N/A</definedName>
    <definedName name="BExONIL31DZWU7IFVN3VV0XTXJA1" hidden="1">#N/A</definedName>
    <definedName name="BExONJ1BU17R0F5A2UP1UGJBOGKS" hidden="1">#N/A</definedName>
    <definedName name="BExONNZ9VMHVX3J6NLNJY7KZA61O" hidden="1">#N/A</definedName>
    <definedName name="BExONRQ1BAA4F3TXP2MYQ4YCZ09S" hidden="1">#N/A</definedName>
    <definedName name="BExOO1WWIZSGB0YTGKESB45TSVMZ" hidden="1">#N/A</definedName>
    <definedName name="BExOO4B8FPAFYPHCTYTX37P1TQM5" hidden="1">#N/A</definedName>
    <definedName name="BExOOIULUDOJRMYABWV5CCL906X6" hidden="1">#N/A</definedName>
    <definedName name="BExOOTN0KTXJCL7E476XBN1CJ553" hidden="1">#N/A</definedName>
    <definedName name="BExOP9DEBV5W5P4Q25J3XCJBP5S9" hidden="1">#N/A</definedName>
    <definedName name="BExOPFNYRBL0BFM23LZBJTADNOE4" hidden="1">#N/A</definedName>
    <definedName name="BExOPINVFSIZMCVT9YGT2AODVCX3" hidden="1">#N/A</definedName>
    <definedName name="BExOQ1JN4SAC44RTMZIGHSW023WA" hidden="1">#N/A</definedName>
    <definedName name="BExOQ256YMF115DJL3KBPNKABJ90" hidden="1">#N/A</definedName>
    <definedName name="BExQ19DEUOLC11IW32E2AMVZLFF1" hidden="1">#N/A</definedName>
    <definedName name="BExQ1FD6KISGYU1JWEQ4G243ZPVD" hidden="1">#N/A</definedName>
    <definedName name="BExQ29C73XR33S3668YYSYZAIHTG" hidden="1">#N/A</definedName>
    <definedName name="BExQ2FS228IUDUP2023RA1D4AO4C" hidden="1">#N/A</definedName>
    <definedName name="BExQ2L0XYWLY9VPZWXYYFRIRQRJ1" hidden="1">#N/A</definedName>
    <definedName name="BExQ2M841F5Z1BQYR8DG5FKK0LIU" hidden="1">#N/A</definedName>
    <definedName name="BExQ300G8I8TK45A0MVHV15422EU" hidden="1">#N/A</definedName>
    <definedName name="BExQ39R28MXSG2SEV956F0KZ20AN" hidden="1">#N/A</definedName>
    <definedName name="BExQ3D1P3M5Z3HLMEZ17E0BLEE4U" hidden="1">#N/A</definedName>
    <definedName name="BExQ3O4W7QF8BOXTUT4IOGF6YKUD" hidden="1">#N/A</definedName>
    <definedName name="BExQ3PXOWSN8561ZR8IEY8ZASI3B" hidden="1">#N/A</definedName>
    <definedName name="BExQ3TZF04IPY0B0UG9CQQ5736UA" hidden="1">#N/A</definedName>
    <definedName name="BExQ42IU9MNDYLODP41DL6YTZMAR" hidden="1">#N/A</definedName>
    <definedName name="BExQ452HF7N1HYPXJXQ8WD6SOWUV" hidden="1">#N/A</definedName>
    <definedName name="BExQ499KBJ5W7A1G293A0K14EVQB" hidden="1">#N/A</definedName>
    <definedName name="BExQ4BTBSHPHVEDRCXC2ROW8PLFC" hidden="1">#N/A</definedName>
    <definedName name="BExQ4DGKF54SRKQUTUT4B1CZSS62" hidden="1">#N/A</definedName>
    <definedName name="BExQ4T74LQ5PYTV1MUQUW75A4BDY" hidden="1">#N/A</definedName>
    <definedName name="BExQ4XJHD7EJCNH7S1MJDZJ2MNWG" hidden="1">#N/A</definedName>
    <definedName name="BExQ5039ZCEWBUJHU682G4S89J03" hidden="1">#N/A</definedName>
    <definedName name="BExQ56Z9W6YHZHRXOFFI8EFA7CDI" hidden="1">#N/A</definedName>
    <definedName name="BExQ5KX3Z668H1KUCKZ9J24HUQ1F" hidden="1">#N/A</definedName>
    <definedName name="BExQ5SPMSOCJYLAY20NB5A6O32RE" hidden="1">#N/A</definedName>
    <definedName name="BExQ5UICMGTMK790KTLK49MAGXRC" hidden="1">#N/A</definedName>
    <definedName name="BExQ5YUUK9FD0QGTY4WD0W90O7OL" hidden="1">#N/A</definedName>
    <definedName name="BExQ63793YQ9BH7JLCNRIATIGTRG" hidden="1">#N/A</definedName>
    <definedName name="BExQ6CN1EF2UPZ57ZYMGK8TUJQSS" hidden="1">#N/A</definedName>
    <definedName name="BExQ6M2YXJ8AMRJF3QGHC40ADAHZ" hidden="1">#N/A</definedName>
    <definedName name="BExQ6M8B0X44N9TV56ATUVHGDI00" hidden="1">#N/A</definedName>
    <definedName name="BExQ6POH065GV0I74XXVD0VUPBJW" hidden="1">#N/A</definedName>
    <definedName name="BExQ6WV9KPSMXPPLGZ3KK4WNYTHU" hidden="1">#N/A</definedName>
    <definedName name="BExQ783XTMM2A9I3UKCFWJH1PP2N" hidden="1">#N/A</definedName>
    <definedName name="BExQ79LX01ZPQB8EGD1ZHR2VK2H3" hidden="1">#N/A</definedName>
    <definedName name="BExQ7B3V9MGDK2OIJ61XXFBFLJFZ" hidden="1">#N/A</definedName>
    <definedName name="BExQ7CB046NVPF9ZXDGA7OXOLSLX" hidden="1">#N/A</definedName>
    <definedName name="BExQ7IWDCGGOO1HTJ97YGO1CK3R9" hidden="1">#N/A</definedName>
    <definedName name="BExQ7JNFIEGS2HKNBALH3Q2N5G7Z" hidden="1">#N/A</definedName>
    <definedName name="BExQ7MY3U2Z1IZ71U5LJUD00VVB4" hidden="1">#N/A</definedName>
    <definedName name="BExQ7XL2Q1GVUFL1F9KK0K0EXMWG" hidden="1">#N/A</definedName>
    <definedName name="BExQ8469L3ZRZ3KYZPYMSJIDL7Y5" hidden="1">#N/A</definedName>
    <definedName name="BExQ84MJB94HL3BWRN50M4NCB6Z0" hidden="1">#N/A</definedName>
    <definedName name="BExQ8583ZE00NW7T9OF11OT9IA14" hidden="1">#N/A</definedName>
    <definedName name="BExQ8A0RPE3IMIFIZLUE7KD2N21W" hidden="1">#N/A</definedName>
    <definedName name="BExQ8ABK6H1ADV2R2OYT8NFFYG2N" hidden="1">#N/A</definedName>
    <definedName name="BExQ8DM90XJ6GCJIK9LC5O82I2TJ" hidden="1">#N/A</definedName>
    <definedName name="BExQ8G0K46ZORA0QVQTDI7Z8LXGF" hidden="1">#N/A</definedName>
    <definedName name="BExQ8H2EI9BQ6JCAAFZTQQP604EM" hidden="1">#N/A</definedName>
    <definedName name="BExQ8O3WEU8HNTTGKTW5T0QSKCLP" hidden="1">#N/A</definedName>
    <definedName name="BExQ8ZCEDBOBJA3D9LDP5TU2WYGR" hidden="1">#N/A</definedName>
    <definedName name="BExQ94LAW6MAQBWY25WTBFV5PPZJ" hidden="1">#N/A</definedName>
    <definedName name="BExQ97QIPOSSRK978N8P234Y1XA4" hidden="1">#N/A</definedName>
    <definedName name="BExQ9E6FBAXTHGF3RXANFIA77GXP" hidden="1">#N/A</definedName>
    <definedName name="BExQ9F2YH4UUCCMQITJ475B3S3NP" hidden="1">#N/A</definedName>
    <definedName name="BExQ9KX9734KIAK7IMRLHCPYDHO2" hidden="1">#N/A</definedName>
    <definedName name="BExQ9L81FF4I7816VTPFBDWVU4CW" hidden="1">#N/A</definedName>
    <definedName name="BExQ9M4E2ACZOWWWP1JJIQO8AHUM" hidden="1">#N/A</definedName>
    <definedName name="BExQ9UTANMJCK7LJ4OQMD6F2Q01L" hidden="1">#N/A</definedName>
    <definedName name="BExQ9ZLYHWABXAA9NJDW8ZS0UQ9P" hidden="1">#N/A</definedName>
    <definedName name="BExQA324HSCK40ENJUT9CS9EC71B" hidden="1">#N/A</definedName>
    <definedName name="BExQA55GY0STSNBWQCWN8E31ZXCS" hidden="1">#N/A</definedName>
    <definedName name="BExQA9HZIN9XEMHEEVHT99UU9Z82" hidden="1">#N/A</definedName>
    <definedName name="BExQAELFYH92K8CJL155181UDORO" hidden="1">#N/A</definedName>
    <definedName name="BExQAG8PP8R5NJKNQD1U4QOSD6X5" hidden="1">#N/A</definedName>
    <definedName name="BExQBDICMZTSA1X73TMHNO4JSFLN" hidden="1">#N/A</definedName>
    <definedName name="BExQBEER6CRCRPSSL61S0OMH57ZA" hidden="1">#N/A</definedName>
    <definedName name="BExQBIGGY5TXI2FJVVZSLZ0LTZYH" hidden="1">#N/A</definedName>
    <definedName name="BExQBM1RUSIQ85LLMM2159BYDPIP" hidden="1">#N/A</definedName>
    <definedName name="BExQBPSOZ47V81YAEURP0NQJNTJH" hidden="1">#N/A</definedName>
    <definedName name="BExQC5TWT21CGBKD0IHAXTIN2QB8" hidden="1">#N/A</definedName>
    <definedName name="BExQC94JL9F5GW4S8DQCAF4WB2DA" hidden="1">#N/A</definedName>
    <definedName name="BExQCKTD8AT0824LGWREXM1B5D1X" hidden="1">#N/A</definedName>
    <definedName name="BExQD571YWOXKR2SX85K5MKQ0AO2" hidden="1">#N/A</definedName>
    <definedName name="BExQDB6VCHN8PNX8EA6JNIEQ2JC2" hidden="1">#N/A</definedName>
    <definedName name="BExQDE1B6U2Q9B73KBENABP71YM1" hidden="1">#N/A</definedName>
    <definedName name="BExQDGQCN7ZW41QDUHOBJUGQAX40" hidden="1">#N/A</definedName>
    <definedName name="BExQEC7BRIJ30PTU3UPFOIP2HPE3" hidden="1">#N/A</definedName>
    <definedName name="BExQEMUA4HEFM4OVO8M8MA8PIAW1" hidden="1">#N/A</definedName>
    <definedName name="BExQEQ4XZQFIKUXNU9H7WE7AMZ1U" hidden="1">#N/A</definedName>
    <definedName name="BExQF1OEB07CRAP6ALNNMJNJ3P2D" hidden="1">#N/A</definedName>
    <definedName name="BExQF9X2AQPFJZTCHTU5PTTR0JAH" hidden="1">#N/A</definedName>
    <definedName name="BExQFC0M9KKFMQKPLPEO2RQDB7MM" hidden="1">#N/A</definedName>
    <definedName name="BExQFEEV7627R8TYZCM28C6V6WHE" hidden="1">#N/A</definedName>
    <definedName name="BExQFEK8NUD04X2OBRA275ADPSDL" hidden="1">#N/A</definedName>
    <definedName name="BExQFGYIWDR4W0YF7XR6E4EWWJ02" hidden="1">#N/A</definedName>
    <definedName name="BExQFPNFKA36IAPS22LAUMBDI4KE" hidden="1">#N/A</definedName>
    <definedName name="BExQFPSWEMA8WBUZ4WK20LR13VSU" hidden="1">#N/A</definedName>
    <definedName name="BExQFVSPOSCCPF1TLJPIWYWYB8A9" hidden="1">#N/A</definedName>
    <definedName name="BExQFWJQXNQAW6LUMOEDS6KMJMYL" hidden="1">#N/A</definedName>
    <definedName name="BExQG8TYRD2G42UA5ZPCRLNKUDMX" hidden="1">#N/A</definedName>
    <definedName name="BExQGO48J9MPCDQ96RBB9UN9AIGT" hidden="1">#N/A</definedName>
    <definedName name="BExQGSBB6MJWDW7AYWA0MSFTXKRR" hidden="1">#N/A</definedName>
    <definedName name="BExQH0UURAJ13AVO5UI04HSRGVYW" hidden="1">#N/A</definedName>
    <definedName name="BExQH6ZZY0NR8SE48PSI9D0CU1TC" hidden="1">#N/A</definedName>
    <definedName name="BExQH9P2MCXAJOVEO4GFQT6MNW22" hidden="1">#N/A</definedName>
    <definedName name="BExQHCZSBYUY8OKKJXFYWKBBM6AH" hidden="1">#N/A</definedName>
    <definedName name="BExQHPKXZ1K33V2F90NZIQRZYIAW" hidden="1">#N/A</definedName>
    <definedName name="BExQHVF9KD06AG2RXUQJ9X4PVGX4" hidden="1">#N/A</definedName>
    <definedName name="BExQHZBHVN2L4HC7ACTR73T5OCV0" hidden="1">#N/A</definedName>
    <definedName name="BExQI85V9TNLDJT5LTRZS10Y26SG" hidden="1">#N/A</definedName>
    <definedName name="BExQIAPKHVEV8CU1L3TTHJW67FJ5" hidden="1">#N/A</definedName>
    <definedName name="BExQIBB4I3Z6AUU0HYV1DHRS13M4" hidden="1">#N/A</definedName>
    <definedName name="BExQIBWPAXU7HJZLKGJZY3EB7MIS" hidden="1">#N/A</definedName>
    <definedName name="BExQIFCOW4VN4KQ8GZMUQ1MEET1O" hidden="1">#N/A</definedName>
    <definedName name="BExQIS8O6R36CI01XRY9ISM99TW9" hidden="1">#N/A</definedName>
    <definedName name="BExQIV37AA4KH6W6L5SPYAXSH165" hidden="1">#N/A</definedName>
    <definedName name="BExQIVJB9MJ25NDUHTCVMSODJY2C" hidden="1">#N/A</definedName>
    <definedName name="BExQJBF7LAX128WR7VTMJC88ZLPG" hidden="1">#N/A</definedName>
    <definedName name="BExQJEVCKX6KZHNCLYXY7D0MX5KN" hidden="1">#N/A</definedName>
    <definedName name="BExQJJYSDX8B0J1QGF2HL071KKA3" hidden="1">#N/A</definedName>
    <definedName name="BExQK1HV6SQQ7CP8H8IUKI9TYXTD" hidden="1">#N/A</definedName>
    <definedName name="BExQK3LE5CSBW1E4H4KHW548FL2R" hidden="1">#N/A</definedName>
    <definedName name="BExQKG6LD6PLNDGNGO9DJXY865BR" hidden="1">#N/A</definedName>
    <definedName name="BExQLE1TOW3A287TQB0AVWENT8O1" hidden="1">#N/A</definedName>
    <definedName name="BExRYOYB4A3E5F6MTROY69LR0PMG" hidden="1">#N/A</definedName>
    <definedName name="BExRYZLA9EW71H4SXQR525S72LLP" hidden="1">#N/A</definedName>
    <definedName name="BExRZ66M8G9FQ0VFP077QSZBSOA5" hidden="1">#N/A</definedName>
    <definedName name="BExRZ8FMQQL46I8AQWU17LRNZD5T" hidden="1">#N/A</definedName>
    <definedName name="BExRZIRRIXRUMZ5GOO95S7460BMP" hidden="1">#N/A</definedName>
    <definedName name="BExRZK9RAHMM0ZLTNSK7A4LDC42D" hidden="1">#N/A</definedName>
    <definedName name="BExRZOGSR69INI6GAEPHDWSNK5Q4" hidden="1">#N/A</definedName>
    <definedName name="BExS0ASQBKRTPDWFK0KUDFOS9LE5" hidden="1">#N/A</definedName>
    <definedName name="BExS0GHQUF6YT0RU3TKDEO8CSJYB" hidden="1">#N/A</definedName>
    <definedName name="BExS0K8IHC45I78DMZBOJ1P13KQA" hidden="1">#N/A</definedName>
    <definedName name="BExS152B2LFCRAUHSLI5T6QRNII0" hidden="1">#N/A</definedName>
    <definedName name="BExS15IJV0WW662NXQUVT3FGP4ST" hidden="1">#N/A</definedName>
    <definedName name="BExS194110MR25BYJI3CJ2EGZ8XT" hidden="1">#N/A</definedName>
    <definedName name="BExS1BNVGNSGD4EP90QL8WXYWZ66" hidden="1">#N/A</definedName>
    <definedName name="BExS1UE39N6NCND7MAARSBWXS6HU" hidden="1">#N/A</definedName>
    <definedName name="BExS226HTWL5WVC76MP5A1IBI8WD" hidden="1">#N/A</definedName>
    <definedName name="BExS26OI2QNNAH2WMDD95Z400048" hidden="1">#N/A</definedName>
    <definedName name="BExS2DF6B4ZUF3VZLI4G6LJ3BF38" hidden="1">#N/A</definedName>
    <definedName name="BExS2QB5FS5LYTFYO4BROTWG3OV5" hidden="1">#N/A</definedName>
    <definedName name="BExS2TLU1HONYV6S3ZD9T12D7CIG" hidden="1">#N/A</definedName>
    <definedName name="BExS318UV9I2FXPQQWUKKX00QLPJ" hidden="1">#N/A</definedName>
    <definedName name="BExS3LBS0SMTHALVM4NRI1BAV1NP" hidden="1">#N/A</definedName>
    <definedName name="BExS3MTQ75VBXDGEBURP6YT8RROE" hidden="1">#N/A</definedName>
    <definedName name="BExS3OMGYO0DFN5186UFKEXZ2RX3" hidden="1">#N/A</definedName>
    <definedName name="BExS3SDERJ27OER67TIGOVZU13A2" hidden="1">#N/A</definedName>
    <definedName name="BExS46R5WDNU5KL04FKY5LHJUCB8" hidden="1">#N/A</definedName>
    <definedName name="BExS4ASWKM93XA275AXHYP8AG6SU" hidden="1">#N/A</definedName>
    <definedName name="BExS4JN3Y6SVBKILQK0R9HS45Y52" hidden="1">#N/A</definedName>
    <definedName name="BExS4P6S41O6Z6BED77U3GD9PNH1" hidden="1">#N/A</definedName>
    <definedName name="BExS51H0N51UT0FZOPZRCF1GU063" hidden="1">#N/A</definedName>
    <definedName name="BExS54X72TJFC41FJK72MLRR2OO7" hidden="1">#N/A</definedName>
    <definedName name="BExS59F0PA1V2ZC7S5TN6IT41SXP" hidden="1">#N/A</definedName>
    <definedName name="BExS5DRER9US6NXY9ATYT41KZII3" hidden="1">#N/A</definedName>
    <definedName name="BExS5L3TGB8JVW9ROYWTKYTUPW27" hidden="1">#N/A</definedName>
    <definedName name="BExS6GKQ96EHVLYWNJDWXZXUZW90" hidden="1">#N/A</definedName>
    <definedName name="BExS6ITKSZFRR01YD5B0F676SYN7" hidden="1">#N/A</definedName>
    <definedName name="BExS6N0LI574IAC89EFW6CLTCQ33" hidden="1">#N/A</definedName>
    <definedName name="BExS6WRDBF3ST86ZOBBUL3GTCR11" hidden="1">#N/A</definedName>
    <definedName name="BExS6XNRKR0C3MTA0LV5B60UB908" hidden="1">#N/A</definedName>
    <definedName name="BExS7TKQYLRZGM93UY3ZJZJBQNFJ" hidden="1">#N/A</definedName>
    <definedName name="BExS7Y2LNGVHSIBKC7C3R6X4LDR6" hidden="1">#N/A</definedName>
    <definedName name="BExS81TE0EY44Y3W2M4Z4MGNP5OM" hidden="1">#N/A</definedName>
    <definedName name="BExS81YPDZDVJJVS15HV2HDXAC3Y" hidden="1">#N/A</definedName>
    <definedName name="BExS82PRVNUTEKQZS56YT2DVF6C2" hidden="1">#N/A</definedName>
    <definedName name="BExS8BPG5A0GR5AO1U951NDGGR0L" hidden="1">#N/A</definedName>
    <definedName name="BExS8GSUS17UY50TEM2AWF36BR9Z" hidden="1">#N/A</definedName>
    <definedName name="BExS8HJRBVG0XI6PWA9KTMJZMQXK" hidden="1">#N/A</definedName>
    <definedName name="BExS8LLJ1VOVAE0YKAU4MI2PD625" hidden="1">#N/A</definedName>
    <definedName name="BExS8R51C8RM2FS6V6IRTYO9GA4A" hidden="1">#N/A</definedName>
    <definedName name="BExS8WDX408F60MH1X9B9UZ2H4R7" hidden="1">#N/A</definedName>
    <definedName name="BExS8Z2W2QEC3MH0BZIYLDFQNUIP" hidden="1">#N/A</definedName>
    <definedName name="BExS92DKGRFFCIA9C0IXDOLO57EP" hidden="1">#N/A</definedName>
    <definedName name="BExS98OB4321YCHLCQ022PXKTT2W" hidden="1">#N/A</definedName>
    <definedName name="BExS9C9N8GFISC6HUERJ0EI06GB2" hidden="1">#N/A</definedName>
    <definedName name="BExS9DX13CACP3J8JDREK30JB1SQ" hidden="1">#N/A</definedName>
    <definedName name="BExS9FPRS2KRRCS33SE6WFNF5GYL" hidden="1">#N/A</definedName>
    <definedName name="BExS9WI0A6PSEB8N9GPXF2Z7MWHM" hidden="1">#N/A</definedName>
    <definedName name="BExSA5HP306TN9XJS0TU619DLRR7" hidden="1">#N/A</definedName>
    <definedName name="BExSAAVWQOOIA6B3JHQVGP08HFEM" hidden="1">#N/A</definedName>
    <definedName name="BExSAFJ3IICU2M7QPVE4ARYMXZKX" hidden="1">#N/A</definedName>
    <definedName name="BExSAH6ID8OHX379UXVNGFO8J6KQ" hidden="1">#N/A</definedName>
    <definedName name="BExSAQBHIXGQRNIRGCJMBXUPCZQA" hidden="1">#N/A</definedName>
    <definedName name="BExSAUTCT4P7JP57NOR9MTX33QJZ" hidden="1">#N/A</definedName>
    <definedName name="BExSAY9CA9TFXQ9M9FBJRGJO9T9E" hidden="1">#N/A</definedName>
    <definedName name="BExSB4JYKQ3MINI7RAYK5M8BLJDC" hidden="1">#N/A</definedName>
    <definedName name="BExSBMOS41ZRLWYLOU29V6Y7YORR" hidden="1">#N/A</definedName>
    <definedName name="BExSBRBXXQMBU1TYDW1BXTEVEPRU" hidden="1">#N/A</definedName>
    <definedName name="BExSC54998WTZ21DSL0R8UN0Y9JH" hidden="1">#N/A</definedName>
    <definedName name="BExSC60N7WR9PJSNC9B7ORCX9NGY" hidden="1">#N/A</definedName>
    <definedName name="BExSCE99EZTILTTCE4NJJF96OYYM" hidden="1">#N/A</definedName>
    <definedName name="BExSCHUQZ2HFEWS54X67DIS8OSXZ" hidden="1">#N/A</definedName>
    <definedName name="BExSCOG41SKKG4GYU76WRWW1CTE6" hidden="1">#N/A</definedName>
    <definedName name="BExSCVC9P86YVFMRKKUVRV29MZXZ" hidden="1">#N/A</definedName>
    <definedName name="BExSD233CH4MU9ZMGNRF97ZV7KWU" hidden="1">#N/A</definedName>
    <definedName name="BExSD2U0F3BN6IN9N4R2DTTJG15H" hidden="1">#N/A</definedName>
    <definedName name="BExSD6A6NY15YSMFH51ST6XJY429" hidden="1">#N/A</definedName>
    <definedName name="BExSD9VH6PF6RQ135VOEE08YXPAW" hidden="1">#N/A</definedName>
    <definedName name="BExSDOPOT72MAIV51KAH9QIF0874" hidden="1">#N/A</definedName>
    <definedName name="BExSDP5Y04WWMX2WWRITWOX8R5I9" hidden="1">#N/A</definedName>
    <definedName name="BExSDSGM203BJTNS9MKCBX453HMD" hidden="1">#N/A</definedName>
    <definedName name="BExSDT20XUFXTDM37M148AXAP7HN" hidden="1">#N/A</definedName>
    <definedName name="BExSEEHK1VLWD7JBV9SVVVIKQZ3I" hidden="1">#N/A</definedName>
    <definedName name="BExSEJKZLX37P3V33TRTFJ30BFRK" hidden="1">#N/A</definedName>
    <definedName name="BExSEP9UVOAI6TMXKNK587PQ3328" hidden="1">#N/A</definedName>
    <definedName name="BExSF07QFLZCO4P6K6QF05XG7PH1" hidden="1">#N/A</definedName>
    <definedName name="BExSFELNPJYUZX393PKWKNNZYV1N" hidden="1">#N/A</definedName>
    <definedName name="BExSFJ8ZAGQ63A4MVMZRQWLVRGQ5" hidden="1">#N/A</definedName>
    <definedName name="BExSFKQRST2S9KXWWLCXYLKSF4G1" hidden="1">#N/A</definedName>
    <definedName name="BExSFYDRRTAZVPXRWUF5PDQ97WFF" hidden="1">#N/A</definedName>
    <definedName name="BExSFZVPFTXA3F0IJ2NGH1GXX9R7" hidden="1">#N/A</definedName>
    <definedName name="BExSG90Q4ZUU2IPGDYOM169NJV9S" hidden="1">#N/A</definedName>
    <definedName name="BExSG9X3DU845PNXYJGGLBQY2UHG" hidden="1">#N/A</definedName>
    <definedName name="BExSGE45J27MDUUNXW7Z8Q33UAON" hidden="1">#N/A</definedName>
    <definedName name="BExSGE9LY91Q0URHB4YAMX0UAMYI" hidden="1">#N/A</definedName>
    <definedName name="BExSGLB2URTLBCKBB4Y885W925F2" hidden="1">#N/A</definedName>
    <definedName name="BExSGOAYG73SFWOPAQV80P710GID" hidden="1">#N/A</definedName>
    <definedName name="BExSGOWJHRW7FWKLO2EHUOOGHNAF" hidden="1">#N/A</definedName>
    <definedName name="BExSGOWJTAP41ZV5Q23H7MI9C76W" hidden="1">#N/A</definedName>
    <definedName name="BExSGR5JQVX2HQ0PKCGZNSSUM1RV" hidden="1">#N/A</definedName>
    <definedName name="BExSGVHX69GJZHD99DKE4RZ042B1" hidden="1">#N/A</definedName>
    <definedName name="BExSGZJO4J4ZO04E2N2ECVYS9DEZ" hidden="1">#N/A</definedName>
    <definedName name="BExSHAHFHS7MMNJR8JPVABRGBVIT" hidden="1">#N/A</definedName>
    <definedName name="BExSHGH88QZWW4RNAX4YKAZ5JEBL" hidden="1">#N/A</definedName>
    <definedName name="BExSHOKK1OO3CX9Z28C58E5J1D9W" hidden="1">#N/A</definedName>
    <definedName name="BExSHQD8KYLTQGDXIRKCHQQ7MKIH" hidden="1">#N/A</definedName>
    <definedName name="BExSHVGPIAHXI97UBLI9G4I4M29F" hidden="1">#N/A</definedName>
    <definedName name="BExSI0K2YL3HTCQAD8A7TR4QCUR6" hidden="1">#N/A</definedName>
    <definedName name="BExSIFUDNRWXWIWNGCCFOOD8WIAZ" hidden="1">#N/A</definedName>
    <definedName name="BExTTZNS2PBCR93C9IUW49UZ4I6T" hidden="1">#N/A</definedName>
    <definedName name="BExTU2YFQ25JQ6MEMRHHN66VLTPJ" hidden="1">#N/A</definedName>
    <definedName name="BExTU75IOII1V5O0C9X2VAYYVJUG" hidden="1">#N/A</definedName>
    <definedName name="BExTUA5F7V4LUIIAM17J3A8XF3JE" hidden="1">#N/A</definedName>
    <definedName name="BExTUJ53ANGZ3H1KDK4CR4Q0OD6P" hidden="1">#N/A</definedName>
    <definedName name="BExTUKXSZBM7C57G6NGLWGU4WOHY" hidden="1">#N/A</definedName>
    <definedName name="BExTULU5DFWSMUV95TO41WWWBEVA" hidden="1">#N/A</definedName>
    <definedName name="BExTUSQCFFYZCDNHWHADBC2E1ZP1" hidden="1">#N/A</definedName>
    <definedName name="BExTUVFGOJEYS28JURA5KHQFDU5J" hidden="1">#N/A</definedName>
    <definedName name="BExTUW10U40QCYGHM5NJ3YR1O5SP" hidden="1">#N/A</definedName>
    <definedName name="BExTUWXFQHINU66YG82BI20ATMB5" hidden="1">#N/A</definedName>
    <definedName name="BExTUY9WNSJ91GV8CP0SKJTEIV82" hidden="1">#N/A</definedName>
    <definedName name="BExTV67VIM8PV6KO253M4DUBJQLC" hidden="1">#N/A</definedName>
    <definedName name="BExTVELZCF2YA5L6F23BYZZR6WHF" hidden="1">#N/A</definedName>
    <definedName name="BExTVGPIQZ99YFXUC8OONUX5BD42" hidden="1">#N/A</definedName>
    <definedName name="BExTVZQLP9VFLEYQ9280W13X7E8K" hidden="1">#N/A</definedName>
    <definedName name="BExTWB4LA1PODQOH4LDTHQKBN16K" hidden="1">#N/A</definedName>
    <definedName name="BExTWFMF4M2YQ8J9ROXDQL342GKR" hidden="1">#N/A</definedName>
    <definedName name="BExTWI0Q8AWXUA3ZN7I5V3QK2KM1" hidden="1">#N/A</definedName>
    <definedName name="BExTWJTIA3WUW1PUWXAOP9O8NKLZ" hidden="1">#N/A</definedName>
    <definedName name="BExTWW95OX07FNA01WF5MSSSFQLX" hidden="1">#N/A</definedName>
    <definedName name="BExTX476KI0RNB71XI5TYMANSGBG" hidden="1">#N/A</definedName>
    <definedName name="BExTXJ6HBAIXMMWKZTJNFDYVZCAY" hidden="1">#N/A</definedName>
    <definedName name="BExTXT812NQT8GAEGH738U29BI0D" hidden="1">#N/A</definedName>
    <definedName name="BExTXWIP2TFPTQ76NHFOB72NICRZ" hidden="1">#N/A</definedName>
    <definedName name="BExTY5T62H651VC86QM4X7E28JVA" hidden="1">#N/A</definedName>
    <definedName name="BExTYHCJJ2NWRM1RV59FYR41534U" hidden="1">#N/A</definedName>
    <definedName name="BExTYKCEFJ83LZM95M1V7CSFQVEA" hidden="1">#N/A</definedName>
    <definedName name="BExTYPLA9N640MFRJJQPKXT7P88M" hidden="1">#N/A</definedName>
    <definedName name="BExTZ7F71SNTOX4LLZCK5R9VUMIJ" hidden="1">#N/A</definedName>
    <definedName name="BExTZ8X5G9S3PA4FPSNK7T69W7QT" hidden="1">#N/A</definedName>
    <definedName name="BExTZ97Y0RMR8V5BI9F2H4MFB77O" hidden="1">#N/A</definedName>
    <definedName name="BExTZK5PMCAXJL4DUIGL6H9Y8U4C" hidden="1">#N/A</definedName>
    <definedName name="BExTZKB6L5SXV5UN71YVTCBEIGWY" hidden="1">#N/A</definedName>
    <definedName name="BExTZLICVKK4NBJFEGL270GJ2VQO" hidden="1">#N/A</definedName>
    <definedName name="BExTZO2596CBZKPI7YNA1QQNPAIJ" hidden="1">#N/A</definedName>
    <definedName name="BExTZY8TDV4U7FQL7O10G6VKWKPJ" hidden="1">#N/A</definedName>
    <definedName name="BExU02QNT4LT7H9JPUC4FXTLVGZT" hidden="1">#N/A</definedName>
    <definedName name="BExU0BFJJQO1HJZKI14QGOQ6JROO" hidden="1">#N/A</definedName>
    <definedName name="BExU0FH5WTGW8MRFUFMDDSMJ6YQ5" hidden="1">#N/A</definedName>
    <definedName name="BExU0GDOIL9U33QGU9ZU3YX3V1I4" hidden="1">#N/A</definedName>
    <definedName name="BExU0HKTO8WJDQDWRTUK5TETM3HS" hidden="1">#N/A</definedName>
    <definedName name="BExU0MTJQPE041ZN7H8UKGV6MZT7" hidden="1">#N/A</definedName>
    <definedName name="BExU0ZUUFYHLUK4M4E8GLGIBBNT0" hidden="1">#N/A</definedName>
    <definedName name="BExU147D6RPG6ZVTSXRKFSVRHSBG" hidden="1">#N/A</definedName>
    <definedName name="BExU14Y9MRQC61440UR4X1SYSM3B" hidden="1">#N/A</definedName>
    <definedName name="BExU16R10W1SOAPNG4CDJ01T7JRE" hidden="1">#N/A</definedName>
    <definedName name="BExU17CKOR3GNIHDNVLH9L1IOJS9" hidden="1">#N/A</definedName>
    <definedName name="BExU1GXUTLRPJN4MRINLAPHSZQFG" hidden="1">#N/A</definedName>
    <definedName name="BExU1IL9AOHFO85BZB6S60DK3N8H" hidden="1">#N/A</definedName>
    <definedName name="BExU1NOPS09CLFZL1O31RAF9BQNQ" hidden="1">#N/A</definedName>
    <definedName name="BExU1PH9MOEX1JZVZ3D5M9DXB191" hidden="1">#N/A</definedName>
    <definedName name="BExU1QZEEKJA35IMEOLOJ3ODX0ZA" hidden="1">#N/A</definedName>
    <definedName name="BExU1VRURIWWVJ95O40WA23LMTJD" hidden="1">#N/A</definedName>
    <definedName name="BExU2M5CK6XK55UIHDVYRXJJJRI4" hidden="1">#N/A</definedName>
    <definedName name="BExU2TXVT25ZTOFQAF6CM53Z1RLF" hidden="1">#N/A</definedName>
    <definedName name="BExU2XZLYIU19G7358W5T9E87AFR" hidden="1">#N/A</definedName>
    <definedName name="BExU3B66MCKJFSKT3HL8B5EJGVX0" hidden="1">#N/A</definedName>
    <definedName name="BExU3UNI9NR1RNZR07NSLSZMDOQQ" hidden="1">#N/A</definedName>
    <definedName name="BExU401R18N6XKZKL7CNFOZQCM14" hidden="1">#N/A</definedName>
    <definedName name="BExU42QVGY7TK39W1BIN6CDRG2OE" hidden="1">#N/A</definedName>
    <definedName name="BExU44P2AEX6PD8VC4ISCROUCQSP" hidden="1">#N/A</definedName>
    <definedName name="BExU47OZMS6TCWMEHHF0UCSFLLPI" hidden="1">#N/A</definedName>
    <definedName name="BExU4D36E8TXN0M8KSNGEAFYP4DQ" hidden="1">#N/A</definedName>
    <definedName name="BExU4G31RRVLJ3AC6E1FNEFMXM3O" hidden="1">#N/A</definedName>
    <definedName name="BExU4GDVLPUEWBA4MRYRTQAUNO7B" hidden="1">#N/A</definedName>
    <definedName name="BExU4I148DA7PRCCISLWQ6ABXFK6" hidden="1">#N/A</definedName>
    <definedName name="BExU4L101H2KQHVKCKQ4PBAWZV6K" hidden="1">#N/A</definedName>
    <definedName name="BExU4NA00RRRBGRT6TOB0MXZRCRZ" hidden="1">#N/A</definedName>
    <definedName name="BExU51IFNZXPBDES28457LR8X60M" hidden="1">#N/A</definedName>
    <definedName name="BExU529I6YHVOG83TJHWSILIQU1S" hidden="1">#N/A</definedName>
    <definedName name="BExU57YCIKPRD8QWL6EU0YR3NG3J" hidden="1">#N/A</definedName>
    <definedName name="BExU5DSTBWXLN6E59B757KRWRI6E" hidden="1">#N/A</definedName>
    <definedName name="BExU5TDWM8NNDHYPQ7OQODTQ368A" hidden="1">#N/A</definedName>
    <definedName name="BExU5X4OX1V1XHS6WSSORVQPP6Z3" hidden="1">#N/A</definedName>
    <definedName name="BExU5XVPARTFMRYHNUTBKDIL4UJN" hidden="1">#N/A</definedName>
    <definedName name="BExU66KMFBAP8JCVG9VM1RD1TNFF" hidden="1">#N/A</definedName>
    <definedName name="BExU68IOM3CB3TACNAE9565TW7SH" hidden="1">#N/A</definedName>
    <definedName name="BExU6AM82KN21E82HMWVP3LWP9IL" hidden="1">#N/A</definedName>
    <definedName name="BExU6FEU1MRHU98R9YOJC5OKUJ6L" hidden="1">#N/A</definedName>
    <definedName name="BExU6KIAJ663Y8W8QMU4HCF183DF" hidden="1">#N/A</definedName>
    <definedName name="BExU6KT19B4PG6SHXFBGBPLM66KT" hidden="1">#N/A</definedName>
    <definedName name="BExU6PAVKIOAIMQ9XQIHHF1SUAGO" hidden="1">#N/A</definedName>
    <definedName name="BExU6WXXC7SSQDMHSLUN5C2V4IYX" hidden="1">#N/A</definedName>
    <definedName name="BExU73387E74XE8A9UKZLZNJYY65" hidden="1">#N/A</definedName>
    <definedName name="BExU76ZHCJM8I7VSICCMSTC33O6U" hidden="1">#N/A</definedName>
    <definedName name="BExU7BBTUF8BQ42DSGM94X5TG5GF" hidden="1">#N/A</definedName>
    <definedName name="BExU7HH4EAHFQHT4AXKGWAWZP3I0" hidden="1">#N/A</definedName>
    <definedName name="BExU7MF1ZVPDHOSMCAXOSYICHZ4I" hidden="1">#N/A</definedName>
    <definedName name="BExU7O2BJ6D5YCKEL6FD2EFCWYRX" hidden="1">#N/A</definedName>
    <definedName name="BExU7Q0JS9YIUKUPNSSAIDK2KJAV" hidden="1">#N/A</definedName>
    <definedName name="BExU80I6AE5OU7P7F5V7HWIZBJ4P" hidden="1">#N/A</definedName>
    <definedName name="BExU86NB26MCPYIISZ36HADONGT2" hidden="1">#N/A</definedName>
    <definedName name="BExU885EZZNSZV3GP298UJ8LB7OL" hidden="1">#N/A</definedName>
    <definedName name="BExU8FSAUP9TUZ1NO9WXK80QPHWV" hidden="1">#N/A</definedName>
    <definedName name="BExU8KFLAN778MBN93NYZB0FV30G" hidden="1">#N/A</definedName>
    <definedName name="BExU8UX9JX3XLB47YZ8GFXE0V7R2" hidden="1">#N/A</definedName>
    <definedName name="BExU91DC3DGKPZD6LTER2IRTF89C" hidden="1">#N/A</definedName>
    <definedName name="BExU96M1J7P9DZQ3S9H0C12KGYTW" hidden="1">#N/A</definedName>
    <definedName name="BExU9F05OR1GZ3057R6UL3WPEIYI" hidden="1">#N/A</definedName>
    <definedName name="BExU9GCSO5YILIKG6VAHN13DL75K" hidden="1">#N/A</definedName>
    <definedName name="BExU9KJOZLO15N11MJVN782NFGJ0" hidden="1">#N/A</definedName>
    <definedName name="BExU9LG29XU2K1GNKRO4438JYQZE" hidden="1">#N/A</definedName>
    <definedName name="BExU9RW36I5Z6JIXUIUB3PJH86LT" hidden="1">#N/A</definedName>
    <definedName name="BExUA28AO7OWDG3H23Q0CL4B7BHW" hidden="1">#N/A</definedName>
    <definedName name="BExUA5O923FFNEBY8BPO1TU3QGBM" hidden="1">#N/A</definedName>
    <definedName name="BExUA6Q4K25VH452AQ3ZIRBCMS61" hidden="1">#N/A</definedName>
    <definedName name="BExUAFV4JMBSM2SKBQL9NHL0NIBS" hidden="1">#N/A</definedName>
    <definedName name="BExUAMWQODKBXMRH1QCMJLJBF8M7" hidden="1">#N/A</definedName>
    <definedName name="BExUAX8WS5OPVLCDXRGKTU2QMTFO" hidden="1">#N/A</definedName>
    <definedName name="BExUB8HLEXSBVPZ5AXNQEK96F1N4" hidden="1">#N/A</definedName>
    <definedName name="BExUBCDVZIEA7YT0LPSMHL5ZSERQ" hidden="1">#N/A</definedName>
    <definedName name="BExUBKXBUCN760QYU7Q8GESBWOQH" hidden="1">#N/A</definedName>
    <definedName name="BExUBL83ED0P076RN9RJ8P1MZ299" hidden="1">#N/A</definedName>
    <definedName name="BExUC623BDYEODBN0N4DO6PJQ7NU" hidden="1">#N/A</definedName>
    <definedName name="BExUC8WH8TCKBB5313JGYYQ1WFLT" hidden="1">#N/A</definedName>
    <definedName name="BExUCFCDK6SPH86I6STXX8X3WMC4" hidden="1">#N/A</definedName>
    <definedName name="BExUCLC6AQ5KR6LXSAXV4QQ8ASVG" hidden="1">#N/A</definedName>
    <definedName name="BExUD4IOJ12X3PJG5WXNNGDRCKAP" hidden="1">#N/A</definedName>
    <definedName name="BExUD9WX9BWK72UWVSLYZJLAY5VY" hidden="1">#N/A</definedName>
    <definedName name="BExUDBEUJH9IACZDBL1VAUWPG0QW" hidden="1">#N/A</definedName>
    <definedName name="BExUDEV0CYVO7Y5IQQBEJ6FUY9S6" hidden="1">#N/A</definedName>
    <definedName name="BExUDWOXQGIZW0EAIIYLQUPXF8YV" hidden="1">#N/A</definedName>
    <definedName name="BExUDXAIC17W1FUU8Z10XUAVB7CS" hidden="1">#N/A</definedName>
    <definedName name="BExUE5OMY7OAJQ9WR8C8HG311ORP" hidden="1">#N/A</definedName>
    <definedName name="BExUEFKOQWXXGRNLAOJV2BJ66UB8" hidden="1">#N/A</definedName>
    <definedName name="BExUEJGX3OQQP5KFRJSRCZ70EI9V" hidden="1">#N/A</definedName>
    <definedName name="BExUEYR71COFS2X8PDNU21IPMQEU" hidden="1">#N/A</definedName>
    <definedName name="BExVPRLJ9I6RX45EDVFSQGCPJSOK" hidden="1">#N/A</definedName>
    <definedName name="BExVSL787C8E4HFQZ2NVLT35I2XV" hidden="1">#N/A</definedName>
    <definedName name="BExVSTFTVV14SFGHQUOJL5SQ5TX9" hidden="1">#N/A</definedName>
    <definedName name="BExVT3MPE8LQ5JFN3HQIFKSQ80U4" hidden="1">#N/A</definedName>
    <definedName name="BExVT7TRK3NZHPME2TFBXOF1WBR9" hidden="1">#N/A</definedName>
    <definedName name="BExVT9H0R0T7WGQAAC0HABMG54YM" hidden="1">#N/A</definedName>
    <definedName name="BExVTCMDDEDGLUIMUU6BSFHEWTOP" hidden="1">#N/A</definedName>
    <definedName name="BExVTCMDQMLKRA2NQR72XU6Y54IK" hidden="1">#N/A</definedName>
    <definedName name="BExVTCRV8FQ5U9OYWWL44N6KFNHU" hidden="1">#N/A</definedName>
    <definedName name="BExVTNESHPVG0A0KZ7BRX26MS0PF" hidden="1">#N/A</definedName>
    <definedName name="BExVTTJVTNRSBHBTUZ78WG2JM5MK" hidden="1">#N/A</definedName>
    <definedName name="BExVTXLMYR87BC04D1ERALPUFVPG" hidden="1">#N/A</definedName>
    <definedName name="BExVU470Y4KXKANZVNIMUZ264KRO" hidden="1">#N/A</definedName>
    <definedName name="BExVUL9V3H8ZF6Y72LQBBN639YAA" hidden="1">#N/A</definedName>
    <definedName name="BExVUNDJXQP95AMFY44I1OZVY6JQ" hidden="1">#N/A</definedName>
    <definedName name="BExVV5T14N2HZIK7HQ4P2KG09U0J" hidden="1">#N/A</definedName>
    <definedName name="BExVV7R410VYLADLX9LNG63ID6H1" hidden="1">#N/A</definedName>
    <definedName name="BExVVCEED4JEKF59OV0G3T4XFMFO" hidden="1">#N/A</definedName>
    <definedName name="BExVVPFO2J7FMSRPD36909HN4BZJ" hidden="1">#N/A</definedName>
    <definedName name="BExVVQ19AQ3VCARJOC38SF7OYE9Y" hidden="1">#N/A</definedName>
    <definedName name="BExVVQ19TAECID45CS4HXT1RD3AQ" hidden="1">#N/A</definedName>
    <definedName name="BExVW3YV5XGIVJ97UUPDJGJ2P15B" hidden="1">#N/A</definedName>
    <definedName name="BExVW5X571GEYR5SCU1Z2DHKWM79" hidden="1">#N/A</definedName>
    <definedName name="BExVW6YTKA098AF57M4PHNQ54XMH" hidden="1">#N/A</definedName>
    <definedName name="BExVWINKCH0V0NUWH363SMXAZE62" hidden="1">#N/A</definedName>
    <definedName name="BExVWYU8EK669NP172GEIGCTVPPA" hidden="1">#N/A</definedName>
    <definedName name="BExVX3MVJ0GHWPP1EL59ZQNKMX0B" hidden="1">#N/A</definedName>
    <definedName name="BExVX3XN2DRJKL8EDBIG58RYQ36R" hidden="1">#N/A</definedName>
    <definedName name="BExVXDZ63PUART77BBR5SI63TPC6" hidden="1">#N/A</definedName>
    <definedName name="BExVXHKI6LFYMGWISMPACMO247HL" hidden="1">#N/A</definedName>
    <definedName name="BExVXLX2BZ5EF2X6R41BTKRJR1NM" hidden="1">#N/A</definedName>
    <definedName name="BExVY11V7U1SAY4QKYE0PBSPD7LW" hidden="1">#N/A</definedName>
    <definedName name="BExVY1SV37DL5YU59HS4IG3VBCP4" hidden="1">#N/A</definedName>
    <definedName name="BExVY3WFGJKSQA08UF9NCMST928Y" hidden="1">#N/A</definedName>
    <definedName name="BExVY954UOEVQEIC5OFO4NEWVKAQ" hidden="1">#N/A</definedName>
    <definedName name="BExVYHDYIV5397LC02V4FEP8VD6W" hidden="1">#N/A</definedName>
    <definedName name="BExVYOVIZDA18YIQ0A30Q052PCAK" hidden="1">#N/A</definedName>
    <definedName name="BExVYQIXPEM6J4JVP78BRHIC05PV" hidden="1">#N/A</definedName>
    <definedName name="BExVYVGWN7SONLVDH9WJ2F1JS264" hidden="1">#N/A</definedName>
    <definedName name="BExVZ9EO732IK6MNMG17Y1EFTJQC" hidden="1">#N/A</definedName>
    <definedName name="BExVZB1Y5J4UL2LKK0363EU7GIJ1" hidden="1">#N/A</definedName>
    <definedName name="BExVZJQVO5LQ0BJH5JEN5NOBIAF6" hidden="1">#N/A</definedName>
    <definedName name="BExVZNXWS91RD7NXV5NE2R3C8WW7" hidden="1">#N/A</definedName>
    <definedName name="BExW0386REQRCQCVT9BCX80UPTRY" hidden="1">#N/A</definedName>
    <definedName name="BExW0FYP4WXY71CYUG40SUBG9UWU" hidden="1">#N/A</definedName>
    <definedName name="BExW0RI61B4VV0ARXTFVBAWRA1C5" hidden="1">#N/A</definedName>
    <definedName name="BExW1BVUYQTKMOR56MW7RVRX4L1L" hidden="1">#N/A</definedName>
    <definedName name="BExW1F1220628FOMTW5UAATHRJHK" hidden="1">#N/A</definedName>
    <definedName name="BExW1TKA0Z9OP2DTG50GZR5EG8C7" hidden="1">#N/A</definedName>
    <definedName name="BExW1U0JLKQ094DW5MMOI8UHO09V" hidden="1">#N/A</definedName>
    <definedName name="BExW283NP9D366XFPXLGSCI5UB0L" hidden="1">#N/A</definedName>
    <definedName name="BExW2H3C8WJSBW5FGTFKVDVJC4CL" hidden="1">#N/A</definedName>
    <definedName name="BExW2MSCKPGF5K3I7TL4KF5ISUOL" hidden="1">#N/A</definedName>
    <definedName name="BExW2SMO90FU9W8DVVES6Q4E6BZR" hidden="1">#N/A</definedName>
    <definedName name="BExW36V9N91OHCUMGWJQL3I5P4JK" hidden="1">#N/A</definedName>
    <definedName name="BExW3EIBA1J9Q9NA9VCGZGRS8WV7" hidden="1">#N/A</definedName>
    <definedName name="BExW3FEO8FI8N6AGQKYEG4SQVJWB" hidden="1">#N/A</definedName>
    <definedName name="BExW3GB28STOMJUSZEIA7YKYNS4Y" hidden="1">#N/A</definedName>
    <definedName name="BExW3T1K638HT5E0Y8MMK108P5JT" hidden="1">#N/A</definedName>
    <definedName name="BExW4217ZHL9VO39POSTJOD090WU" hidden="1">#N/A</definedName>
    <definedName name="BExW4GPW71EBF8XPS2QGVQHBCDX3" hidden="1">#N/A</definedName>
    <definedName name="BExW4JKC5837JBPCOJV337ZVYYY3" hidden="1">#N/A</definedName>
    <definedName name="BExW4QR9FV9MP5K610THBSM51RYO" hidden="1">#N/A</definedName>
    <definedName name="BExW4Z029R9E19ZENN3WEA3VDAD1" hidden="1">#N/A</definedName>
    <definedName name="BExW5AZNT6IAZGNF2C879ODHY1B8" hidden="1">#N/A</definedName>
    <definedName name="BExW5WPU27WD4NWZOT0ZEJIDLX5J" hidden="1">#N/A</definedName>
    <definedName name="BExW660AV1TUV2XNUPD65RZR3QOO" hidden="1">#N/A</definedName>
    <definedName name="BExW66LVVZK656PQY1257QMHP2AY" hidden="1">#N/A</definedName>
    <definedName name="BExW6EJPHAP1TWT380AZLXNHR22P" hidden="1">#N/A</definedName>
    <definedName name="BExW6G1PJ38H10DVLL8WPQ736OEB" hidden="1">#N/A</definedName>
    <definedName name="BExW794A74Z5F2K8LVQLD6VSKXUE" hidden="1">#N/A</definedName>
    <definedName name="BExW8K0SSIPSKBVP06IJ71600HJZ" hidden="1">#N/A</definedName>
    <definedName name="BExW8T0GVY3ZYO4ACSBLHS8SH895" hidden="1">#N/A</definedName>
    <definedName name="BExW8YEP73JMMU9HZ08PM4WHJQZ4" hidden="1">#N/A</definedName>
    <definedName name="BExW937AT53OZQRHNWQZ5BVH24IE" hidden="1">#N/A</definedName>
    <definedName name="BExW95LN5N0LYFFVP7GJEGDVDLF0" hidden="1">#N/A</definedName>
    <definedName name="BExW967733Q8RAJOHR2GJ3HO8JIW" hidden="1">#N/A</definedName>
    <definedName name="BExW9POK1KIOI0ALS5MZIKTDIYMA" hidden="1">#N/A</definedName>
    <definedName name="BExXLDE6PN4ESWT3LXJNQCY94NE4" hidden="1">#N/A</definedName>
    <definedName name="BExXLQVPK2H3IF0NDDA5CT612EUK" hidden="1">#N/A</definedName>
    <definedName name="BExXLR6IO70TYTACKQH9M5PGV24J" hidden="1">#N/A</definedName>
    <definedName name="BExXM065WOLYRYHGHOJE0OOFXA4M" hidden="1">#N/A</definedName>
    <definedName name="BExXM3GUNXVDM82KUR17NNUMQCNI" hidden="1">#N/A</definedName>
    <definedName name="BExXMA28M8SH7MKIGETSDA72WUIZ" hidden="1">#N/A</definedName>
    <definedName name="BExXMOLHIAHDLFSA31PUB36SC3I9" hidden="1">#N/A</definedName>
    <definedName name="BExXMT8S6JZQESAGOEE0R87XQ06P" hidden="1">#N/A</definedName>
    <definedName name="BExXMT8T5Z3M2JBQN65X2LKH0YQI" hidden="1">#N/A</definedName>
    <definedName name="BExXN1XNO7H60M9X1E7EVWFJDM5N" hidden="1">#N/A</definedName>
    <definedName name="BExXN22ZOTIW49GPLWFYKVM90FNZ" hidden="1">#N/A</definedName>
    <definedName name="BExXN6QAP8UJQVN4R4BQKPP4QK35" hidden="1">#N/A</definedName>
    <definedName name="BExXNBOA39T2X6Y5Y5GZ5DDNA1AX" hidden="1">#N/A</definedName>
    <definedName name="BExXND6872VJ3M2PGT056WQMWBHD" hidden="1">#N/A</definedName>
    <definedName name="BExXNPM24UN2PGVL9D1TUBFRIKR4" hidden="1">#N/A</definedName>
    <definedName name="BExXNWYB165VO9MHARCL5WLCHWS0" hidden="1">#N/A</definedName>
    <definedName name="BExXO278QHQN8JDK5425EJ615ECC" hidden="1">#N/A</definedName>
    <definedName name="BExXOBHOP0WGFHI2Y9AO4L440UVQ" hidden="1">#N/A</definedName>
    <definedName name="BExXOHSAD2NSHOLLMZ2JWA4I3I1R" hidden="1">#N/A</definedName>
    <definedName name="BExXP80B5FGA00JCM7UXKPI3PB7Y" hidden="1">#N/A</definedName>
    <definedName name="BExXP85M4WXYVN1UVHUTOEKEG5XS" hidden="1">#N/A</definedName>
    <definedName name="BExXPELOTHOAG0OWILLAH94OZV5J" hidden="1">#N/A</definedName>
    <definedName name="BExXPS31W1VD2NMIE4E37LHVDF0L" hidden="1">#N/A</definedName>
    <definedName name="BExXPZKYEMVF5JOC14HYOOYQK6JK" hidden="1">#N/A</definedName>
    <definedName name="BExXQ89PA10X79WBWOEP1AJX1OQM" hidden="1">#N/A</definedName>
    <definedName name="BExXQ8PX26OWATJ04HR2S6H7OCGF" hidden="1">#N/A</definedName>
    <definedName name="BExXQCGQGGYSI0LTRVR73MUO50AW" hidden="1">#N/A</definedName>
    <definedName name="BExXQEEXFHDQ8DSRAJSB5ET6J004" hidden="1">#N/A</definedName>
    <definedName name="BExXQH41O5HZAH8BO6HCFY8YC3TU" hidden="1">#N/A</definedName>
    <definedName name="BExXQIRBLQSLAJTFL7224FCFUTKH" hidden="1">#N/A</definedName>
    <definedName name="BExXQJIEF5R3QQ6D8HO3NGPU0IQC" hidden="1">#N/A</definedName>
    <definedName name="BExXQU00K9ER4I1WM7T9J0W1E7ZC" hidden="1">#N/A</definedName>
    <definedName name="BExXQU00KOR7XLM8B13DGJ1MIQDY" hidden="1">#N/A</definedName>
    <definedName name="BExXQXG18PS8HGBOS03OSTQ0KEYC" hidden="1">#N/A</definedName>
    <definedName name="BExXQXQT4OAFQT5B0YB3USDJOJOB" hidden="1">#N/A</definedName>
    <definedName name="BExXR3FSEXAHSXEQNJORWFCPX86N" hidden="1">#N/A</definedName>
    <definedName name="BExXR3W3FKYQBLR299HO9RZ70C43" hidden="1">#N/A</definedName>
    <definedName name="BExXR46U23CRRBV6IZT982MAEQKI" hidden="1">#N/A</definedName>
    <definedName name="BExXR8OKAVX7O70V5IYG2PRKXSTI" hidden="1">#N/A</definedName>
    <definedName name="BExXRA6N6XCLQM6XDV724ZIH6G93" hidden="1">#N/A</definedName>
    <definedName name="BExXRABZ1CNKCG6K1MR6OUFHF7J9" hidden="1">#N/A</definedName>
    <definedName name="BExXRBOFETC0OTJ6WY3VPMFH03VB" hidden="1">#N/A</definedName>
    <definedName name="BExXRD13K1S9Y3JGR7CXSONT7RJZ" hidden="1">#N/A</definedName>
    <definedName name="BExXRIFB4QQ87QIGA9AG0NXP577K" hidden="1">#N/A</definedName>
    <definedName name="BExXRIQ2JF2CVTRDQX2D9SPH7FTN" hidden="1">#N/A</definedName>
    <definedName name="BExXRO4A6VUH1F4XV8N1BRJ4896W" hidden="1">#N/A</definedName>
    <definedName name="BExXRO9N1SNJZGKD90P4K7FU1J0P" hidden="1">#N/A</definedName>
    <definedName name="BExXRV5QP3Z0KAQ1EQT9JYT2FV0L" hidden="1">#N/A</definedName>
    <definedName name="BExXRZ20LZZCW8LVGDK0XETOTSAI" hidden="1">#N/A</definedName>
    <definedName name="BExXRZNM651EJ5HJPGKGTVYLAZQ1" hidden="1">#N/A</definedName>
    <definedName name="BExXS63O4OMWMNXXAODZQFSDG33N" hidden="1">#N/A</definedName>
    <definedName name="BExXSBSP1TOY051HSPEPM0AEIO2M" hidden="1">#N/A</definedName>
    <definedName name="BExXSC8RFK5D68FJD2HI4K66SA6I" hidden="1">#N/A</definedName>
    <definedName name="BExXSNHC88W4UMXEOIOOATJAIKZO" hidden="1">#N/A</definedName>
    <definedName name="BExXSTBS08WIA9TLALV3UQ2Z3MRG" hidden="1">#N/A</definedName>
    <definedName name="BExXSVQ2WOJJ73YEO8Q2FK60V4G8" hidden="1">#N/A</definedName>
    <definedName name="BExXTHLRNL82GN7KZY3TOLO508N7" hidden="1">#N/A</definedName>
    <definedName name="BExXTL72MKEQSQH9L2OTFLU8DM2B" hidden="1">#N/A</definedName>
    <definedName name="BExXTM3M4RTCRSX7VGAXGQNPP668" hidden="1">#N/A</definedName>
    <definedName name="BExXTOCF78J7WY6FOVBRY1N2RBBR" hidden="1">#N/A</definedName>
    <definedName name="BExXTP3GYO6Z9RTKKT10XA0UTV3T" hidden="1">#N/A</definedName>
    <definedName name="BExXTZKZ4CG92ZQLIRKEXXH9BFIR" hidden="1">#N/A</definedName>
    <definedName name="BExXU4J2BM2964GD5UZHM752Q4NS" hidden="1">#N/A</definedName>
    <definedName name="BExXU6XDTT7RM93KILIDEYPA9XKF" hidden="1">#N/A</definedName>
    <definedName name="BExXU8VLZA7WLPZ3RAQZGNERUD26" hidden="1">#N/A</definedName>
    <definedName name="BExXUB9RSLSCNN5ETLXY72DAPZZM" hidden="1">#N/A</definedName>
    <definedName name="BExXUFRM82XQIN2T8KGLDQL1IBQW" hidden="1">#N/A</definedName>
    <definedName name="BExXUQEQBF6FI240ZGIF9YXZSRAU" hidden="1">#N/A</definedName>
    <definedName name="BExXUYND6EJO7CJ5KRICV4O1JNWK" hidden="1">#N/A</definedName>
    <definedName name="BExXV6FWG4H3S2QEUJZYIXILNGJ7" hidden="1">#N/A</definedName>
    <definedName name="BExXVK87BMMO6LHKV0CFDNIQVIBS" hidden="1">#N/A</definedName>
    <definedName name="BExXVKZ9WXPGL6IVY6T61IDD771I" hidden="1">#N/A</definedName>
    <definedName name="BExXW0K72T1Y8K1I4VZT87UY9S2G" hidden="1">#N/A</definedName>
    <definedName name="BExXW27MMXHXUXX78SDTBE1JYTHT" hidden="1">#N/A</definedName>
    <definedName name="BExXW2YIM2MYBSHRIX0RP9D4PRMN" hidden="1">#N/A</definedName>
    <definedName name="BExXWBNE4KTFSXKVSRF6WX039WPB" hidden="1">#N/A</definedName>
    <definedName name="BExXWFP5AYE7EHYTJWBZSQ8PQ0YX" hidden="1">#N/A</definedName>
    <definedName name="BExXWVFIBQT8OY1O41FRFPFGXQHK" hidden="1">#N/A</definedName>
    <definedName name="BExXWWXHBZHA9J3N8K47F84X0M0L" hidden="1">#N/A</definedName>
    <definedName name="BExXWZBREC3ALZX5JY961IA7NMFH" hidden="1">#N/A</definedName>
    <definedName name="BExXXBM521DL8R4ZX7NZ3DBCUOR5" hidden="1">#N/A</definedName>
    <definedName name="BExXXC7OZI33XZ03NRMEP7VRLQK4" hidden="1">#N/A</definedName>
    <definedName name="BExXXH5N3NKBQ7BCJPJTBF8CYM2Q" hidden="1">#N/A</definedName>
    <definedName name="BExXXKWLM4D541BH6O8GOJMHFHMW" hidden="1">#N/A</definedName>
    <definedName name="BExXXPPA1Q87XPI97X0OXCPBPDON" hidden="1">#N/A</definedName>
    <definedName name="BExXXVUDA98IZTQ6MANKU4MTTDVR" hidden="1">#N/A</definedName>
    <definedName name="BExXXZQNZY6IZI45DJXJK0MQZWA7" hidden="1">#N/A</definedName>
    <definedName name="BExXY5QFG6QP94SFT3935OBM8Y4K" hidden="1">#N/A</definedName>
    <definedName name="BExXY7TYEBFXRYUYIFHTN65RJ8EW" hidden="1">#N/A</definedName>
    <definedName name="BExXYLBHANUXC5FCTDDTGOVD3GQS" hidden="1">#N/A</definedName>
    <definedName name="BExXYMNYAYH3WA2ZCFAYKZID9ZCI" hidden="1">#N/A</definedName>
    <definedName name="BExXYYT12SVN2VDMLVNV4P3ISD8T" hidden="1">#N/A</definedName>
    <definedName name="BExXZEDWUYH25UZMW2QU2RXFILJE" hidden="1">#N/A</definedName>
    <definedName name="BExXZFVV4YB42AZ3H1I40YG3JAPU" hidden="1">#N/A</definedName>
    <definedName name="BExXZHJ9T2JELF12CHHGD54J1B0C" hidden="1">#N/A</definedName>
    <definedName name="BExXZNJ2X1TK2LRK5ZY3MX49H5T7" hidden="1">#N/A</definedName>
    <definedName name="BExXZOVPCEP495TQSON6PSRQ8XCY" hidden="1">#N/A</definedName>
    <definedName name="BExXZXKH7NBARQQAZM69Z57IH1MM" hidden="1">#N/A</definedName>
    <definedName name="BExY07WSDH5QEVM7BJXJK2ZRAI1O" hidden="1">#N/A</definedName>
    <definedName name="BExY0C3UBVC4M59JIRXVQ8OWAJC1" hidden="1">#N/A</definedName>
    <definedName name="BExY0OE8GFHMLLTEAFIOQTOPEVPB" hidden="1">#N/A</definedName>
    <definedName name="BExY0OJHW85S0VKBA8T4HTYPYBOS" hidden="1">#N/A</definedName>
    <definedName name="BExY0T1E034D7XAXNC6F7540LLIE" hidden="1">#N/A</definedName>
    <definedName name="BExY0XTZLHN49J2JH94BYTKBJLT3" hidden="1">#N/A</definedName>
    <definedName name="BExY11FH9TXHERUYGG8FE50U7H7J" hidden="1">#N/A</definedName>
    <definedName name="BExY180UKNW5NIAWD6ZUYTFEH8QS" hidden="1">#N/A</definedName>
    <definedName name="BExY1DPTV4LSY9MEOUGXF8X052NA" hidden="1">#N/A</definedName>
    <definedName name="BExY1GK9ELBEKDD7O6HR6DUO8YGO" hidden="1">#N/A</definedName>
    <definedName name="BExY1NWOXXFV9GGZ3PX444LZ8TVX" hidden="1">#N/A</definedName>
    <definedName name="BExY1UCL0RND63LLSM9X5SFRG117" hidden="1">#N/A</definedName>
    <definedName name="BExY1WAT3937L08HLHIRQHMP2A3H" hidden="1">#N/A</definedName>
    <definedName name="BExY1YEBOSLMID7LURP8QB46AI91" hidden="1">#N/A</definedName>
    <definedName name="BExY2FS4LFX9OHOTQT7SJ2PXAC25" hidden="1">#N/A</definedName>
    <definedName name="BExY2GDPCZPVU0IQ6IJIB1YQQRQ6" hidden="1">#N/A</definedName>
    <definedName name="BExY2GTSZ3VA9TXLY7KW1LIAKJ61" hidden="1">#N/A</definedName>
    <definedName name="BExY2IXBR1SGYZH08T7QHKEFS8HA" hidden="1">#N/A</definedName>
    <definedName name="BExY2Q4B5FUDA5VU4VRUHX327QN0" hidden="1">#N/A</definedName>
    <definedName name="BExY3HOSK7YI364K15OX70AVR6F1" hidden="1">#N/A</definedName>
    <definedName name="BExY3T89AUR83SOAZZ3OMDEJDQ39" hidden="1">#N/A</definedName>
    <definedName name="BExY4MG771JQ84EMIVB6HQGGHZY7" hidden="1">#N/A</definedName>
    <definedName name="BExY4PWCSFB8P3J3TBQB2MD67263" hidden="1">#N/A</definedName>
    <definedName name="BExY4RZW3KK11JLYBA4DWZ92M6LQ" hidden="1">#N/A</definedName>
    <definedName name="BExY4XOVTTNVZ577RLIEC7NZQFIX" hidden="1">#N/A</definedName>
    <definedName name="BExY50JAF5CG01GTHAUS7I4ZLUDC" hidden="1">#N/A</definedName>
    <definedName name="BExY53J7EXFEOFTRNAHLK7IH3ACB" hidden="1">#N/A</definedName>
    <definedName name="BExY5515SJTJS3VM80M3YYR0WF37" hidden="1">#N/A</definedName>
    <definedName name="BExY5515WE39FQ3EG5QHG67V9C0O" hidden="1">#N/A</definedName>
    <definedName name="BExY5986WNAD8NFCPXC9TVLBU4FG" hidden="1">#N/A</definedName>
    <definedName name="BExY5DF9MS25IFNWGJ1YAS5MDN8R" hidden="1">#N/A</definedName>
    <definedName name="BExY5ERVGL3UM2MGT8LJ0XPKTZEK" hidden="1">#N/A</definedName>
    <definedName name="BExY5EX6NJFK8W754ZVZDN5DS04K" hidden="1">#N/A</definedName>
    <definedName name="BExY5S3XD1NJT109CV54IFOHVLQ6" hidden="1">#N/A</definedName>
    <definedName name="BExY6KVS1MMZ2R34PGEFR2BMTU9W" hidden="1">#N/A</definedName>
    <definedName name="BExY6Q9YY7LW745GP7CYOGGSPHGE" hidden="1">#N/A</definedName>
    <definedName name="BExZIA3C8LKJTEH3MKQ57KJH5TA2" hidden="1">#N/A</definedName>
    <definedName name="BExZIIHH3QNQE3GFMHEE4UMHY6WQ" hidden="1">#N/A</definedName>
    <definedName name="BExZIYO22G5UXOB42GDLYGVRJ6U7" hidden="1">#N/A</definedName>
    <definedName name="BExZJ7I9T8XU4MZRKJ1VVU76V2LZ" hidden="1">#N/A</definedName>
    <definedName name="BExZJMY170JCUU1RWASNZ1HJPRTA" hidden="1">#N/A</definedName>
    <definedName name="BExZJOQR77H0P4SUKVYACDCFBBXO" hidden="1">#N/A</definedName>
    <definedName name="BExZJS6RG34ODDY9HMZ0O34MEMSB" hidden="1">#N/A</definedName>
    <definedName name="BExZK34NR4BAD7HJAP7SQ926UQP3" hidden="1">#N/A</definedName>
    <definedName name="BExZK3FGPHH5H771U7D5XY7XBS6E" hidden="1">#N/A</definedName>
    <definedName name="BExZKHYORG3O8C772XPFHM1N8T80" hidden="1">#N/A</definedName>
    <definedName name="BExZKJRF2IRR57DG9CLC7MSHWNNN" hidden="1">#N/A</definedName>
    <definedName name="BExZKV5GYXO0X760SBD9TWTIQHGI" hidden="1">#N/A</definedName>
    <definedName name="BExZL6E4YVXRUN7ZGF2BIGIXFR8K" hidden="1">#N/A</definedName>
    <definedName name="BExZLGVLMKTPFXG42QYT0PO81G7F" hidden="1">#N/A</definedName>
    <definedName name="BExZLKMK7LRK14S09WLMH7MXSQXM" hidden="1">#N/A</definedName>
    <definedName name="BExZM7JVLG0W8EG5RBU915U3SKBY" hidden="1">#N/A</definedName>
    <definedName name="BExZM85FOVUFF110XMQ9O2ODSJUK" hidden="1">#N/A</definedName>
    <definedName name="BExZMF1MMTZ1TA14PZ8ASSU2CBSP" hidden="1">#N/A</definedName>
    <definedName name="BExZMKL5YQZD7F0FUCSVFGLPFK52" hidden="1">#N/A</definedName>
    <definedName name="BExZMOC3VNZALJM71X2T6FV91GTB" hidden="1">#N/A</definedName>
    <definedName name="BExZMXH39OB0I43XEL3K11U3G9PM" hidden="1">#N/A</definedName>
    <definedName name="BExZMZQ3RBKDHT5GLFNLS52OSJA0" hidden="1">#N/A</definedName>
    <definedName name="BExZN2F7Y2J2L2LN5WZRG949MS4A" hidden="1">#N/A</definedName>
    <definedName name="BExZN847WUWKRYTZWG9TCQZJS3OL" hidden="1">#N/A</definedName>
    <definedName name="BExZNH3VISFF4NQI11BZDP5IQ7VG" hidden="1">#N/A</definedName>
    <definedName name="BExZNJYCFYVMAOI62GB2BABK1ELE" hidden="1">#N/A</definedName>
    <definedName name="BExZNV707LIU6Z5H6QI6H67LHTI1" hidden="1">#N/A</definedName>
    <definedName name="BExZNVCBKB930QQ9QW7KSGOZ0V1M" hidden="1">#N/A</definedName>
    <definedName name="BExZNW8QJ18X0RSGFDWAE9ZSDX39" hidden="1">#N/A</definedName>
    <definedName name="BExZNZDWRS6Q40L8OCWFEIVI0A1O" hidden="1">#N/A</definedName>
    <definedName name="BExZOBO9NYLGVJQ31LVQ9XS2ZT4N" hidden="1">#N/A</definedName>
    <definedName name="BExZOETNB1CJ3Y2RKLI1ZK0S8Z6H" hidden="1">#N/A</definedName>
    <definedName name="BExZOL9K1RUXBTLZ6FJ65BIE9G5R" hidden="1">#N/A</definedName>
    <definedName name="BExZOREMVSK4E5VSWM838KHUB8AI" hidden="1">#N/A</definedName>
    <definedName name="BExZOVR745T5P1KS9NV2PXZPZVRG" hidden="1">#N/A</definedName>
    <definedName name="BExZOZSWGLSY2XYVRIS6VSNJDSGD" hidden="1">#N/A</definedName>
    <definedName name="BExZP7AIJKLM6C6CSUIIFAHFBNX2" hidden="1">#N/A</definedName>
    <definedName name="BExZPQ0XY507N8FJMVPKCTK8HC9H" hidden="1">#N/A</definedName>
    <definedName name="BExZQ37OVBR25U32CO2YYVPZOMR5" hidden="1">#N/A</definedName>
    <definedName name="BExZQ3NT7H06VO0AR48WHZULZB93" hidden="1">#N/A</definedName>
    <definedName name="BExZQ7PJU07SEJMDX18U9YVDC2GU" hidden="1">#N/A</definedName>
    <definedName name="BExZQIHTGHK7OOI2Y2PN3JYBY82I" hidden="1">#N/A</definedName>
    <definedName name="BExZQJJMGU5MHQOILGXGJPAQI5XI" hidden="1">#N/A</definedName>
    <definedName name="BExZQJUFPVD3OS7JGU6Q1EBYD9QR" hidden="1">#N/A</definedName>
    <definedName name="BExZQXBYEBN28QUH1KOVW6KKA5UM" hidden="1">#N/A</definedName>
    <definedName name="BExZQZKT146WEN8FTVZ7Y5TSB8L5" hidden="1">#N/A</definedName>
    <definedName name="BExZR485AKBH93YZ08CMUC3WROED" hidden="1">#N/A</definedName>
    <definedName name="BExZR7TL98P2PPUVGIZYR5873DWW" hidden="1">#N/A</definedName>
    <definedName name="BExZRGD1603X5ACFALUUDKCD7X48" hidden="1">#N/A</definedName>
    <definedName name="BExZRP1X6UVLN1UOLHH5VF4STP1O" hidden="1">#N/A</definedName>
    <definedName name="BExZRQ930U6OCYNV00CH5I0Q4LPE" hidden="1">#N/A</definedName>
    <definedName name="BExZRW8W514W8OZ72YBONYJ64GXF" hidden="1">#N/A</definedName>
    <definedName name="BExZRWJP2BUVFJPO8U8ATQEP0LZU" hidden="1">#N/A</definedName>
    <definedName name="BExZS2OY9JTSSP01ZQ6V2T2LO5R9" hidden="1">#N/A</definedName>
    <definedName name="BExZSI9USDLZAN8LI8M4YYQL24GZ" hidden="1">#N/A</definedName>
    <definedName name="BExZSS0LA2JY4ZLJ1Z5YCMLJJZCH" hidden="1">#N/A</definedName>
    <definedName name="BExZTAQV2QVSZY5Y3VCCWUBSBW9P" hidden="1">#N/A</definedName>
    <definedName name="BExZTHSI2FX56PWRSNX9H5EWTZFO" hidden="1">#N/A</definedName>
    <definedName name="BExZTJL3HVBFY139H6CJHEQCT1EL" hidden="1">#N/A</definedName>
    <definedName name="BExZTLOL8OPABZI453E0KVNA1GJS" hidden="1">#N/A</definedName>
    <definedName name="BExZTT6J3X0TOX0ZY6YPLUVMCW9X" hidden="1">#N/A</definedName>
    <definedName name="BExZTW6ECBRA0BBITWBQ8R93RMCL" hidden="1">#N/A</definedName>
    <definedName name="BExZU2BHYAOKSCBM3C5014ZF6IXS" hidden="1">#N/A</definedName>
    <definedName name="BExZU2RMJTXOCS0ROPMYPE6WTD87" hidden="1">#N/A</definedName>
    <definedName name="BExZUF7G8FENTJKH9R1XUWXM6CWD" hidden="1">#N/A</definedName>
    <definedName name="BExZUNARUJBIZ08VCAV3GEVBIR3D" hidden="1">#N/A</definedName>
    <definedName name="BExZUSZT5496UMBP4LFSLTR1GVEW" hidden="1">#N/A</definedName>
    <definedName name="BExZUT54340I38GVCV79EL116WR0" hidden="1">#N/A</definedName>
    <definedName name="BExZUYDULCX65H9OZ9JHPBNKF3MI" hidden="1">#N/A</definedName>
    <definedName name="BExZV2QD5ZDK3AGDRULLA7JB46C3" hidden="1">#N/A</definedName>
    <definedName name="BExZVBQ29OM0V8XAL3HL0JIM0MMU" hidden="1">#N/A</definedName>
    <definedName name="BExZVLM4T9ORS4ZWHME46U4Q103C" hidden="1">#N/A</definedName>
    <definedName name="BExZVM7OZWPPRH5YQW50EYMMIW1A" hidden="1">#N/A</definedName>
    <definedName name="BExZVPYGX2C5OSHMZ6F0KBKZ6B1S" hidden="1">#N/A</definedName>
    <definedName name="BExZW5UARC8W9AQNLJX2I5WQWS5F" hidden="1">#N/A</definedName>
    <definedName name="BExZW7HRGN6A9YS41KI2B2UUMJ7X" hidden="1">#N/A</definedName>
    <definedName name="BExZW8ZPNV43UXGOT98FDNIBQHZY" hidden="1">#N/A</definedName>
    <definedName name="BExZWKZ5N3RDXU8MZ8HQVYYD8O0F" hidden="1">#N/A</definedName>
    <definedName name="BExZWSMC9T48W74GFGQCIUJ8ZPP3" hidden="1">#N/A</definedName>
    <definedName name="BExZWUF2V4HY3HI8JN9ZVPRWK1H3" hidden="1">#N/A</definedName>
    <definedName name="BExZWX45URTK9KYDJHEXL1OTZ833" hidden="1">#N/A</definedName>
    <definedName name="BExZX0EWQEZO86WDAD9A4EAEZ012" hidden="1">#N/A</definedName>
    <definedName name="BExZX2T6ZT2DZLYSDJJBPVIT5OK2" hidden="1">#N/A</definedName>
    <definedName name="BExZXOJDELULNLEH7WG0OYJT0NJ4" hidden="1">#N/A</definedName>
    <definedName name="BExZXOOTRNUK8LGEAZ8ZCFW9KXQ1" hidden="1">#N/A</definedName>
    <definedName name="BExZXT6JOXNKEDU23DKL8XZAJZIH" hidden="1">#N/A</definedName>
    <definedName name="BExZXUTYW1HWEEZ1LIX4OQWC7HL1" hidden="1">#N/A</definedName>
    <definedName name="BExZXY4NKQL9QD76YMQJ15U1C2G8" hidden="1">#N/A</definedName>
    <definedName name="BExZXYQ7U5G08FQGUIGYT14QCBOF" hidden="1">#N/A</definedName>
    <definedName name="BExZY02V77YJBMODJSWZOYCMPS5X" hidden="1">#N/A</definedName>
    <definedName name="BExZY49QRZIR6CA41LFA9LM6EULU" hidden="1">#N/A</definedName>
    <definedName name="BExZYGESSY2KSJIS00IISZ4Q42QI" hidden="1">#N/A</definedName>
    <definedName name="BExZZ2FQA9A8C7CJKMEFQ9VPSLCE" hidden="1">#N/A</definedName>
    <definedName name="BExZZCHAVHW8C2H649KRGVQ0WVRT" hidden="1">#N/A</definedName>
    <definedName name="BExZZTK54OTLF2YB68BHGOS27GEN" hidden="1">#N/A</definedName>
    <definedName name="BExZZXB3JQQG4SIZS4MRU6NNW7HI" hidden="1">#N/A</definedName>
    <definedName name="BExZZZEMIIFKMLLV4DJKX5TB9R5V" hidden="1">#N/A</definedName>
    <definedName name="bries">#REF!</definedName>
    <definedName name="C_02">#REF!</definedName>
    <definedName name="cluster" localSheetId="1">#REF!</definedName>
    <definedName name="cluster" localSheetId="2">#REF!</definedName>
    <definedName name="cluster" localSheetId="9">#REF!</definedName>
    <definedName name="cluster">#REF!</definedName>
    <definedName name="dag" localSheetId="1">#REF!</definedName>
    <definedName name="dag" localSheetId="2">#REF!</definedName>
    <definedName name="dag" localSheetId="9">#REF!</definedName>
    <definedName name="dag">#REF!</definedName>
    <definedName name="dagenperjaar1">#REF!</definedName>
    <definedName name="dagsoorttabel1">#REF!</definedName>
    <definedName name="DATA1" localSheetId="1">#REF!</definedName>
    <definedName name="DATA1" localSheetId="2">#REF!</definedName>
    <definedName name="DATA1" localSheetId="3">#REF!</definedName>
    <definedName name="DATA1" localSheetId="9">#REF!</definedName>
    <definedName name="DATA1" localSheetId="4">#REF!</definedName>
    <definedName name="DATA1">#REF!</definedName>
    <definedName name="DATA10" localSheetId="1">#REF!</definedName>
    <definedName name="DATA10" localSheetId="2">#REF!</definedName>
    <definedName name="DATA10" localSheetId="3">#REF!</definedName>
    <definedName name="DATA10" localSheetId="9">#REF!</definedName>
    <definedName name="DATA10" localSheetId="4">#REF!</definedName>
    <definedName name="DATA10">#REF!</definedName>
    <definedName name="DATA11" localSheetId="1">#REF!</definedName>
    <definedName name="DATA11" localSheetId="2">#REF!</definedName>
    <definedName name="DATA11" localSheetId="3">#REF!</definedName>
    <definedName name="DATA11" localSheetId="9">#REF!</definedName>
    <definedName name="DATA11" localSheetId="4">#REF!</definedName>
    <definedName name="DATA11">#REF!</definedName>
    <definedName name="DATA12" localSheetId="1">#REF!</definedName>
    <definedName name="DATA12" localSheetId="2">#REF!</definedName>
    <definedName name="DATA12" localSheetId="3">#REF!</definedName>
    <definedName name="DATA12" localSheetId="9">#REF!</definedName>
    <definedName name="DATA12" localSheetId="4">#REF!</definedName>
    <definedName name="DATA12">#REF!</definedName>
    <definedName name="DATA13" localSheetId="1">#REF!</definedName>
    <definedName name="DATA13" localSheetId="2">#REF!</definedName>
    <definedName name="DATA13" localSheetId="3">#REF!</definedName>
    <definedName name="DATA13" localSheetId="9">#REF!</definedName>
    <definedName name="DATA13" localSheetId="4">#REF!</definedName>
    <definedName name="DATA13">#REF!</definedName>
    <definedName name="DATA14" localSheetId="1">#REF!</definedName>
    <definedName name="DATA14" localSheetId="2">#REF!</definedName>
    <definedName name="DATA14" localSheetId="3">#REF!</definedName>
    <definedName name="DATA14" localSheetId="9">#REF!</definedName>
    <definedName name="DATA14" localSheetId="4">#REF!</definedName>
    <definedName name="DATA14">#REF!</definedName>
    <definedName name="DATA15" localSheetId="1">#REF!</definedName>
    <definedName name="DATA15" localSheetId="2">#REF!</definedName>
    <definedName name="DATA15" localSheetId="3">#REF!</definedName>
    <definedName name="DATA15" localSheetId="9">#REF!</definedName>
    <definedName name="DATA15" localSheetId="4">#REF!</definedName>
    <definedName name="DATA15">#REF!</definedName>
    <definedName name="DATA16" localSheetId="1">#REF!</definedName>
    <definedName name="DATA16" localSheetId="2">#REF!</definedName>
    <definedName name="DATA16" localSheetId="3">#REF!</definedName>
    <definedName name="DATA16" localSheetId="9">#REF!</definedName>
    <definedName name="DATA16" localSheetId="4">#REF!</definedName>
    <definedName name="DATA16">#REF!</definedName>
    <definedName name="DATA17" localSheetId="1">#REF!</definedName>
    <definedName name="DATA17" localSheetId="2">#REF!</definedName>
    <definedName name="DATA17" localSheetId="3">#REF!</definedName>
    <definedName name="DATA17" localSheetId="9">#REF!</definedName>
    <definedName name="DATA17" localSheetId="4">#REF!</definedName>
    <definedName name="DATA17">#REF!</definedName>
    <definedName name="DATA18" localSheetId="1">#REF!</definedName>
    <definedName name="DATA18" localSheetId="2">#REF!</definedName>
    <definedName name="DATA18" localSheetId="3">#REF!</definedName>
    <definedName name="DATA18" localSheetId="9">#REF!</definedName>
    <definedName name="DATA18" localSheetId="4">#REF!</definedName>
    <definedName name="DATA18">#REF!</definedName>
    <definedName name="DATA19" localSheetId="1">#REF!</definedName>
    <definedName name="DATA19" localSheetId="2">#REF!</definedName>
    <definedName name="DATA19" localSheetId="3">#REF!</definedName>
    <definedName name="DATA19" localSheetId="9">#REF!</definedName>
    <definedName name="DATA19" localSheetId="4">#REF!</definedName>
    <definedName name="DATA19">#REF!</definedName>
    <definedName name="DATA2" localSheetId="1">#REF!</definedName>
    <definedName name="DATA2" localSheetId="2">#REF!</definedName>
    <definedName name="DATA2" localSheetId="3">#REF!</definedName>
    <definedName name="DATA2" localSheetId="9">#REF!</definedName>
    <definedName name="DATA2" localSheetId="4">#REF!</definedName>
    <definedName name="DATA2">#REF!</definedName>
    <definedName name="DATA20" localSheetId="1">#REF!</definedName>
    <definedName name="DATA20" localSheetId="2">#REF!</definedName>
    <definedName name="DATA20" localSheetId="3">#REF!</definedName>
    <definedName name="DATA20" localSheetId="9">#REF!</definedName>
    <definedName name="DATA20" localSheetId="4">#REF!</definedName>
    <definedName name="DATA20">#REF!</definedName>
    <definedName name="DATA21" localSheetId="1">#REF!</definedName>
    <definedName name="DATA21" localSheetId="2">#REF!</definedName>
    <definedName name="DATA21" localSheetId="3">#REF!</definedName>
    <definedName name="DATA21" localSheetId="9">#REF!</definedName>
    <definedName name="DATA21" localSheetId="4">#REF!</definedName>
    <definedName name="DATA21">#REF!</definedName>
    <definedName name="DATA22" localSheetId="1">#REF!</definedName>
    <definedName name="DATA22" localSheetId="2">#REF!</definedName>
    <definedName name="DATA22" localSheetId="3">#REF!</definedName>
    <definedName name="DATA22" localSheetId="9">#REF!</definedName>
    <definedName name="DATA22" localSheetId="4">#REF!</definedName>
    <definedName name="DATA22">#REF!</definedName>
    <definedName name="DATA3" localSheetId="1">#REF!</definedName>
    <definedName name="DATA3" localSheetId="2">#REF!</definedName>
    <definedName name="DATA3" localSheetId="3">#REF!</definedName>
    <definedName name="DATA3" localSheetId="9">#REF!</definedName>
    <definedName name="DATA3" localSheetId="4">#REF!</definedName>
    <definedName name="DATA3">#REF!</definedName>
    <definedName name="DATA4" localSheetId="1">#REF!</definedName>
    <definedName name="DATA4" localSheetId="2">#REF!</definedName>
    <definedName name="DATA4" localSheetId="3">#REF!</definedName>
    <definedName name="DATA4" localSheetId="9">#REF!</definedName>
    <definedName name="DATA4" localSheetId="4">#REF!</definedName>
    <definedName name="DATA4">#REF!</definedName>
    <definedName name="DATA5" localSheetId="1">#REF!</definedName>
    <definedName name="DATA5" localSheetId="2">#REF!</definedName>
    <definedName name="DATA5" localSheetId="3">#REF!</definedName>
    <definedName name="DATA5" localSheetId="9">#REF!</definedName>
    <definedName name="DATA5" localSheetId="4">#REF!</definedName>
    <definedName name="DATA5">#REF!</definedName>
    <definedName name="DATA6" localSheetId="1">#REF!</definedName>
    <definedName name="DATA6" localSheetId="2">#REF!</definedName>
    <definedName name="DATA6" localSheetId="3">#REF!</definedName>
    <definedName name="DATA6" localSheetId="9">#REF!</definedName>
    <definedName name="DATA6" localSheetId="4">#REF!</definedName>
    <definedName name="DATA6">#REF!</definedName>
    <definedName name="DATA7" localSheetId="1">#REF!</definedName>
    <definedName name="DATA7" localSheetId="2">#REF!</definedName>
    <definedName name="DATA7" localSheetId="3">#REF!</definedName>
    <definedName name="DATA7" localSheetId="9">#REF!</definedName>
    <definedName name="DATA7" localSheetId="4">#REF!</definedName>
    <definedName name="DATA7">#REF!</definedName>
    <definedName name="DATA8" localSheetId="1">#REF!</definedName>
    <definedName name="DATA8" localSheetId="2">#REF!</definedName>
    <definedName name="DATA8" localSheetId="3">#REF!</definedName>
    <definedName name="DATA8" localSheetId="9">#REF!</definedName>
    <definedName name="DATA8" localSheetId="4">#REF!</definedName>
    <definedName name="DATA8">#REF!</definedName>
    <definedName name="DATA9" localSheetId="1">#REF!</definedName>
    <definedName name="DATA9" localSheetId="2">#REF!</definedName>
    <definedName name="DATA9" localSheetId="3">#REF!</definedName>
    <definedName name="DATA9" localSheetId="9">#REF!</definedName>
    <definedName name="DATA9" localSheetId="4">#REF!</definedName>
    <definedName name="DATA9">#REF!</definedName>
    <definedName name="_xlnm.Database">#REF!</definedName>
    <definedName name="dfg">#REF!</definedName>
    <definedName name="einde" localSheetId="11">'Afroep avonduren'!einde</definedName>
    <definedName name="einde" localSheetId="13">'Afroep feestdagen'!einde</definedName>
    <definedName name="einde" localSheetId="10">'Afroep ma-vr'!einde</definedName>
    <definedName name="einde" localSheetId="12">'Afroep weekend'!einde</definedName>
    <definedName name="einde" localSheetId="1">Inschrijfblad!einde</definedName>
    <definedName name="einde" localSheetId="2">#N/A</definedName>
    <definedName name="einde" localSheetId="3">'Ma-Vrij'!einde</definedName>
    <definedName name="einde" localSheetId="9">'Uurtariefopbouw Contract'!einde</definedName>
    <definedName name="einde" localSheetId="4">'Werkelijke dagen WDD'!einde</definedName>
    <definedName name="einde">[0]!einde</definedName>
    <definedName name="FeestdagenFT">#N/A</definedName>
    <definedName name="FeestdagenPT">#N/A</definedName>
    <definedName name="ff" hidden="1">#REF!</definedName>
    <definedName name="franchisealgemeen">#N/A</definedName>
    <definedName name="franchiseww">#N/A</definedName>
    <definedName name="Frekwentie_0">#REF!</definedName>
    <definedName name="Gan_R" localSheetId="1">Inschrijfblad!Gan_R</definedName>
    <definedName name="Gan_R" localSheetId="2">Kengetallen!Gan_R</definedName>
    <definedName name="Gan_R" localSheetId="3">'Ma-Vrij'!Gan_R</definedName>
    <definedName name="Gan_R" localSheetId="9">'Uurtariefopbouw Contract'!Gan_R</definedName>
    <definedName name="Gan_R" localSheetId="4">'Werkelijke dagen WDD'!Gan_R</definedName>
    <definedName name="Gan_R">[0]!Gan_R</definedName>
    <definedName name="gebouw" localSheetId="1">#REF!</definedName>
    <definedName name="gebouw" localSheetId="2">#REF!</definedName>
    <definedName name="gebouw" localSheetId="3">#REF!</definedName>
    <definedName name="gebouw" localSheetId="9">#REF!</definedName>
    <definedName name="gebouw" localSheetId="4">#REF!</definedName>
    <definedName name="gebouw">#REF!</definedName>
    <definedName name="gebruikerscode" localSheetId="1">#REF!</definedName>
    <definedName name="gebruikerscode" localSheetId="2">#REF!</definedName>
    <definedName name="gebruikerscode" localSheetId="9">#REF!</definedName>
    <definedName name="gebruikerscode" localSheetId="4">#REF!</definedName>
    <definedName name="gebruikerscode">#REF!</definedName>
    <definedName name="gein">#REF!</definedName>
    <definedName name="glas" localSheetId="1">#REF!</definedName>
    <definedName name="glas" localSheetId="2">#REF!</definedName>
    <definedName name="glas" localSheetId="3">'Ma-Vrij'!glas</definedName>
    <definedName name="glas" localSheetId="9">#REF!</definedName>
    <definedName name="glas" localSheetId="4">'Werkelijke dagen WDD'!glas</definedName>
    <definedName name="glas">[0]!glas</definedName>
    <definedName name="Gls_G" localSheetId="11">#REF!</definedName>
    <definedName name="Gls_G" localSheetId="13">#REF!</definedName>
    <definedName name="Gls_G" localSheetId="10">#REF!</definedName>
    <definedName name="Gls_G" localSheetId="12">#REF!</definedName>
    <definedName name="Gls_G" localSheetId="1">#REF!</definedName>
    <definedName name="Gls_G" localSheetId="2">#REF!</definedName>
    <definedName name="Gls_G" localSheetId="9">#REF!</definedName>
    <definedName name="Gls_G" localSheetId="4">#REF!</definedName>
    <definedName name="Gls_G">#REF!</definedName>
    <definedName name="han" hidden="1">#REF!</definedName>
    <definedName name="hda">#REF!</definedName>
    <definedName name="henk" localSheetId="11">#REF!</definedName>
    <definedName name="henk" localSheetId="13">#REF!</definedName>
    <definedName name="henk" localSheetId="10">#REF!</definedName>
    <definedName name="henk" localSheetId="12">#REF!</definedName>
    <definedName name="henk" localSheetId="1">#REF!</definedName>
    <definedName name="henk" localSheetId="2">#REF!</definedName>
    <definedName name="henk" localSheetId="9">#REF!</definedName>
    <definedName name="henk">#REF!</definedName>
    <definedName name="hfdhd">#REF!</definedName>
    <definedName name="hhh">#REF!</definedName>
    <definedName name="hhhh">#REF!</definedName>
    <definedName name="hhhhh" localSheetId="1">#REF!</definedName>
    <definedName name="hhhhh" localSheetId="2">#REF!</definedName>
    <definedName name="hhhhh" localSheetId="9">#REF!</definedName>
    <definedName name="hhhhh" localSheetId="4">#REF!</definedName>
    <definedName name="hhhhh">#REF!</definedName>
    <definedName name="holendrecht">#REF!</definedName>
    <definedName name="HTML_CodePage" hidden="1">1252</definedName>
    <definedName name="HTML_Control" localSheetId="1" hidden="1">{"'ma_vr'!$A$1:$AA$42"}</definedName>
    <definedName name="HTML_Control" localSheetId="2" hidden="1">{"'ma_vr'!$A$1:$AA$42"}</definedName>
    <definedName name="HTML_Control" localSheetId="3" hidden="1">{"'ma_vr'!$A$1:$AA$42"}</definedName>
    <definedName name="HTML_Control" localSheetId="9"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uigenbosch">#REF!</definedName>
    <definedName name="huntum">#REF!</definedName>
    <definedName name="Investeringen">#N/A</definedName>
    <definedName name="jj" hidden="1">#REF!</definedName>
    <definedName name="KengCode">#REF!</definedName>
    <definedName name="Kengetal">#REF!</definedName>
    <definedName name="Kengetallenoverzicht">#REF!</definedName>
    <definedName name="kj">#REF!</definedName>
    <definedName name="Kleding">#N/A</definedName>
    <definedName name="kleihut">#REF!</definedName>
    <definedName name="Kostensoorten">#N/A</definedName>
    <definedName name="lijst_zdg" localSheetId="11">#REF!</definedName>
    <definedName name="lijst_zdg" localSheetId="13">#REF!</definedName>
    <definedName name="lijst_zdg" localSheetId="10">#REF!</definedName>
    <definedName name="lijst_zdg" localSheetId="12">#REF!</definedName>
    <definedName name="lijst_zdg" localSheetId="1">#REF!</definedName>
    <definedName name="lijst_zdg" localSheetId="2">#REF!</definedName>
    <definedName name="lijst_zdg" localSheetId="3">#REF!</definedName>
    <definedName name="lijst_zdg" localSheetId="9">#REF!</definedName>
    <definedName name="lijst_zdg" localSheetId="4">#REF!</definedName>
    <definedName name="lijst_zdg">#REF!</definedName>
    <definedName name="locatie">#REF!</definedName>
    <definedName name="Loongroep">#N/A</definedName>
    <definedName name="m2jaar" localSheetId="1">#REF!</definedName>
    <definedName name="m2jaar" localSheetId="2">#REF!</definedName>
    <definedName name="m2jaar" localSheetId="3">#REF!</definedName>
    <definedName name="m2jaar" localSheetId="9">#REF!</definedName>
    <definedName name="m2jaar" localSheetId="4">#REF!</definedName>
    <definedName name="m2jaar">#REF!</definedName>
    <definedName name="management">#N/A</definedName>
    <definedName name="matmid">#N/A</definedName>
    <definedName name="mercator">#REF!</definedName>
    <definedName name="ml">#REF!</definedName>
    <definedName name="mm" hidden="1">#REF!</definedName>
    <definedName name="norm">#REF!</definedName>
    <definedName name="norm1" localSheetId="1">#REF!</definedName>
    <definedName name="norm1" localSheetId="2">#REF!</definedName>
    <definedName name="norm1" localSheetId="3">#REF!</definedName>
    <definedName name="norm1" localSheetId="9">#REF!</definedName>
    <definedName name="norm1">#REF!</definedName>
    <definedName name="normblad" localSheetId="1">#REF!</definedName>
    <definedName name="normblad" localSheetId="2">#REF!</definedName>
    <definedName name="normblad" localSheetId="9">#REF!</definedName>
    <definedName name="normblad" localSheetId="4">#REF!</definedName>
    <definedName name="normblad">#REF!</definedName>
    <definedName name="Normen" localSheetId="1">#REF!</definedName>
    <definedName name="Normen" localSheetId="2">#REF!</definedName>
    <definedName name="Normen" localSheetId="3">#REF!</definedName>
    <definedName name="Normen" localSheetId="9">#REF!</definedName>
    <definedName name="Normen">#REF!</definedName>
    <definedName name="NormenBarte" localSheetId="1">#REF!</definedName>
    <definedName name="NormenBarte" localSheetId="2">#REF!</definedName>
    <definedName name="NormenBarte" localSheetId="3">#REF!</definedName>
    <definedName name="NormenBarte" localSheetId="9">#REF!</definedName>
    <definedName name="NormenBarte">#REF!</definedName>
    <definedName name="NormenCult" localSheetId="1">#REF!</definedName>
    <definedName name="NormenCult" localSheetId="2">#REF!</definedName>
    <definedName name="NormenCult" localSheetId="3">#REF!</definedName>
    <definedName name="NormenCult" localSheetId="9">#REF!</definedName>
    <definedName name="NormenCult">#REF!</definedName>
    <definedName name="NormenGym" localSheetId="1">#REF!</definedName>
    <definedName name="NormenGym" localSheetId="2">#REF!</definedName>
    <definedName name="NormenGym" localSheetId="3">#REF!</definedName>
    <definedName name="NormenGym" localSheetId="9">#REF!</definedName>
    <definedName name="NormenGym">#REF!</definedName>
    <definedName name="normentabel">#N/A</definedName>
    <definedName name="Normentot" localSheetId="1">#REF!</definedName>
    <definedName name="Normentot" localSheetId="2">#REF!</definedName>
    <definedName name="Normentot" localSheetId="9">#REF!</definedName>
    <definedName name="Normentot">#REF!</definedName>
    <definedName name="olaa1">#REF!</definedName>
    <definedName name="onderhoud" localSheetId="1">#REF!</definedName>
    <definedName name="onderhoud" localSheetId="2">#REF!</definedName>
    <definedName name="onderhoud" localSheetId="3">#REF!</definedName>
    <definedName name="onderhoud" localSheetId="9">#REF!</definedName>
    <definedName name="onderhoud" localSheetId="4">#REF!</definedName>
    <definedName name="onderhoud">#REF!</definedName>
    <definedName name="Opleidingskosten">#N/A</definedName>
    <definedName name="OpNp">#N/A</definedName>
    <definedName name="overgang">#N/A</definedName>
    <definedName name="p" hidden="1">#REF!</definedName>
    <definedName name="Percentage_eindejaars" localSheetId="1">#REF!</definedName>
    <definedName name="Percentage_eindejaars" localSheetId="2">#REF!</definedName>
    <definedName name="Percentage_eindejaars" localSheetId="9">#REF!</definedName>
    <definedName name="Percentage_eindejaars" localSheetId="4">#REF!</definedName>
    <definedName name="Percentage_eindejaars">#REF!</definedName>
    <definedName name="petteflet">#REF!</definedName>
    <definedName name="pollewop">#REF!</definedName>
    <definedName name="prgterug" localSheetId="11">#REF!</definedName>
    <definedName name="prgterug" localSheetId="13">#REF!</definedName>
    <definedName name="prgterug" localSheetId="10">#REF!</definedName>
    <definedName name="prgterug" localSheetId="12">#REF!</definedName>
    <definedName name="prgterug" localSheetId="1">#REF!</definedName>
    <definedName name="prgterug" localSheetId="2">#REF!</definedName>
    <definedName name="prgterug" localSheetId="9">#REF!</definedName>
    <definedName name="prgterug" localSheetId="4">#REF!</definedName>
    <definedName name="prgterug">#REF!</definedName>
    <definedName name="prijsjaargegund" localSheetId="1">#REF!</definedName>
    <definedName name="prijsjaargegund" localSheetId="2">#REF!</definedName>
    <definedName name="prijsjaargegund" localSheetId="3">#REF!</definedName>
    <definedName name="prijsjaargegund" localSheetId="9">#REF!</definedName>
    <definedName name="prijsjaargegund" localSheetId="4">#REF!</definedName>
    <definedName name="prijsjaargegund">#REF!</definedName>
    <definedName name="prijsjaargegund1" localSheetId="1">#REF!</definedName>
    <definedName name="prijsjaargegund1" localSheetId="2">#REF!</definedName>
    <definedName name="prijsjaargegund1" localSheetId="3">#REF!</definedName>
    <definedName name="prijsjaargegund1" localSheetId="9">#REF!</definedName>
    <definedName name="prijsjaargegund1" localSheetId="4">#REF!</definedName>
    <definedName name="prijsjaargegund1">#REF!</definedName>
    <definedName name="PRODUCTIE_UREN_MAANDAG_T_M_VRIJDAG">#REF!</definedName>
    <definedName name="ProgrCode">#REF!</definedName>
    <definedName name="pw">#REF!</definedName>
    <definedName name="qry_Tbv_disk" localSheetId="1">#REF!</definedName>
    <definedName name="qry_Tbv_disk" localSheetId="2">#REF!</definedName>
    <definedName name="qry_Tbv_disk" localSheetId="3">#REF!</definedName>
    <definedName name="qry_Tbv_disk" localSheetId="9">#REF!</definedName>
    <definedName name="qry_Tbv_disk" localSheetId="4">#REF!</definedName>
    <definedName name="qry_Tbv_disk">#REF!</definedName>
    <definedName name="RB" localSheetId="1">#REF!</definedName>
    <definedName name="RB" localSheetId="2">#REF!</definedName>
    <definedName name="RB" localSheetId="9">#REF!</definedName>
    <definedName name="RB" localSheetId="4">#REF!</definedName>
    <definedName name="RB">#REF!</definedName>
    <definedName name="reigersnest">#REF!</definedName>
    <definedName name="rekenuurtariefHALO" localSheetId="1">#REF!</definedName>
    <definedName name="rekenuurtariefHALO" localSheetId="2">#REF!</definedName>
    <definedName name="rekenuurtariefHALO" localSheetId="3">#REF!</definedName>
    <definedName name="rekenuurtariefHALO" localSheetId="9">#REF!</definedName>
    <definedName name="rekenuurtariefHALO" localSheetId="4">#REF!</definedName>
    <definedName name="rekenuurtariefHALO">#REF!</definedName>
    <definedName name="rekenuurtariefHHS" localSheetId="1">#REF!</definedName>
    <definedName name="rekenuurtariefHHS" localSheetId="2">#REF!</definedName>
    <definedName name="rekenuurtariefHHS" localSheetId="3">#REF!</definedName>
    <definedName name="rekenuurtariefHHS" localSheetId="9">#REF!</definedName>
    <definedName name="rekenuurtariefHHS" localSheetId="4">#REF!</definedName>
    <definedName name="rekenuurtariefHHS">#REF!</definedName>
    <definedName name="RouwdagenFT">#N/A</definedName>
    <definedName name="RouwdagenPT">#N/A</definedName>
    <definedName name="ruimtem2" localSheetId="1">#REF!</definedName>
    <definedName name="ruimtem2" localSheetId="2">#REF!</definedName>
    <definedName name="ruimtem2" localSheetId="3">#REF!</definedName>
    <definedName name="ruimtem2" localSheetId="9">#REF!</definedName>
    <definedName name="ruimtem2" localSheetId="4">#REF!</definedName>
    <definedName name="ruimtem2">#REF!</definedName>
    <definedName name="Ruimtesoort" localSheetId="11">#REF!</definedName>
    <definedName name="Ruimtesoort" localSheetId="13">#REF!</definedName>
    <definedName name="Ruimtesoort" localSheetId="10">#REF!</definedName>
    <definedName name="Ruimtesoort" localSheetId="12">#REF!</definedName>
    <definedName name="Ruimtesoort" localSheetId="1">#REF!</definedName>
    <definedName name="Ruimtesoort" localSheetId="2">#REF!</definedName>
    <definedName name="Ruimtesoort" localSheetId="9">#REF!</definedName>
    <definedName name="Ruimtesoort" localSheetId="4">#REF!</definedName>
    <definedName name="Ruimtesoort">#REF!</definedName>
    <definedName name="ruimtestaten" localSheetId="11">#REF!</definedName>
    <definedName name="ruimtestaten" localSheetId="13">#REF!</definedName>
    <definedName name="ruimtestaten" localSheetId="10">#REF!</definedName>
    <definedName name="ruimtestaten" localSheetId="12">#REF!</definedName>
    <definedName name="ruimtestaten" localSheetId="1">#REF!</definedName>
    <definedName name="ruimtestaten" localSheetId="2">#REF!</definedName>
    <definedName name="ruimtestaten" localSheetId="9">#REF!</definedName>
    <definedName name="ruimtestaten" localSheetId="4">#REF!</definedName>
    <definedName name="ruimtestaten">#REF!</definedName>
    <definedName name="s">#REF!</definedName>
    <definedName name="sanitair">#REF!</definedName>
    <definedName name="SAPBEXdnldView" hidden="1">"4CJUVLRIWH72OR857DN5SQ07I"</definedName>
    <definedName name="SAPBEXhrIndnt" hidden="1">"Wide"</definedName>
    <definedName name="SAPBEXsysID" hidden="1">"PRB"</definedName>
    <definedName name="SAPsysID" hidden="1">"708C5W7SBKP804JT78WJ0JNKI"</definedName>
    <definedName name="SAPwbID" hidden="1">"ARS"</definedName>
    <definedName name="sdf">#REF!</definedName>
    <definedName name="SocialelastenexclWwOpNp">#N/A</definedName>
    <definedName name="stampertjes">#REF!</definedName>
    <definedName name="STARTFTEQ" localSheetId="11">#REF!</definedName>
    <definedName name="STARTFTEQ" localSheetId="13">#REF!</definedName>
    <definedName name="STARTFTEQ" localSheetId="10">#REF!</definedName>
    <definedName name="STARTFTEQ" localSheetId="12">#REF!</definedName>
    <definedName name="STARTFTEQ" localSheetId="1">#REF!</definedName>
    <definedName name="STARTFTEQ" localSheetId="2">#REF!</definedName>
    <definedName name="STARTFTEQ" localSheetId="9">#REF!</definedName>
    <definedName name="STARTFTEQ">#REF!</definedName>
    <definedName name="startpoint" localSheetId="11">#REF!</definedName>
    <definedName name="startpoint" localSheetId="13">#REF!</definedName>
    <definedName name="startpoint" localSheetId="10">#REF!</definedName>
    <definedName name="startpoint" localSheetId="12">#REF!</definedName>
    <definedName name="startpoint" localSheetId="1">#REF!</definedName>
    <definedName name="startpoint" localSheetId="2">#REF!</definedName>
    <definedName name="startpoint" localSheetId="9">#REF!</definedName>
    <definedName name="startpoint" localSheetId="4">#REF!</definedName>
    <definedName name="startpoint">#REF!</definedName>
    <definedName name="TABEL">#REF!</definedName>
    <definedName name="Tabelruimtesoort" localSheetId="1">#REF!</definedName>
    <definedName name="Tabelruimtesoort" localSheetId="9">#REF!</definedName>
    <definedName name="Tabelruimtesoort">#REF!</definedName>
    <definedName name="tabeltype">#REF!</definedName>
    <definedName name="test" localSheetId="11">#REF!</definedName>
    <definedName name="test" localSheetId="13">#REF!</definedName>
    <definedName name="test" localSheetId="10">#REF!</definedName>
    <definedName name="test" localSheetId="12">#REF!</definedName>
    <definedName name="test" localSheetId="1">#REF!</definedName>
    <definedName name="test" localSheetId="2">#REF!</definedName>
    <definedName name="test" localSheetId="9">#REF!</definedName>
    <definedName name="test">#REF!</definedName>
    <definedName name="TEST0" localSheetId="11">#REF!</definedName>
    <definedName name="TEST0" localSheetId="13">#REF!</definedName>
    <definedName name="TEST0" localSheetId="10">#REF!</definedName>
    <definedName name="TEST0" localSheetId="12">#REF!</definedName>
    <definedName name="TEST0" localSheetId="1">#REF!</definedName>
    <definedName name="TEST0" localSheetId="2">#REF!</definedName>
    <definedName name="TEST0" localSheetId="3">#REF!</definedName>
    <definedName name="TEST0" localSheetId="9">#REF!</definedName>
    <definedName name="TEST0" localSheetId="4">#REF!</definedName>
    <definedName name="TEST0">#REF!</definedName>
    <definedName name="TEST1" localSheetId="1">#REF!</definedName>
    <definedName name="TEST1" localSheetId="2">#REF!</definedName>
    <definedName name="TEST1" localSheetId="3">#REF!</definedName>
    <definedName name="TEST1" localSheetId="9">#REF!</definedName>
    <definedName name="TEST1" localSheetId="4">#REF!</definedName>
    <definedName name="TEST1">#REF!</definedName>
    <definedName name="TEST10" localSheetId="1">#REF!</definedName>
    <definedName name="TEST10" localSheetId="2">#REF!</definedName>
    <definedName name="TEST10" localSheetId="3">#REF!</definedName>
    <definedName name="TEST10" localSheetId="9">#REF!</definedName>
    <definedName name="TEST10" localSheetId="4">#REF!</definedName>
    <definedName name="TEST10">#REF!</definedName>
    <definedName name="TEST11" localSheetId="1">#REF!</definedName>
    <definedName name="TEST11" localSheetId="2">#REF!</definedName>
    <definedName name="TEST11" localSheetId="3">#REF!</definedName>
    <definedName name="TEST11" localSheetId="9">#REF!</definedName>
    <definedName name="TEST11" localSheetId="4">#REF!</definedName>
    <definedName name="TEST11">#REF!</definedName>
    <definedName name="TEST12" localSheetId="1">#REF!</definedName>
    <definedName name="TEST12" localSheetId="2">#REF!</definedName>
    <definedName name="TEST12" localSheetId="3">#REF!</definedName>
    <definedName name="TEST12" localSheetId="9">#REF!</definedName>
    <definedName name="TEST12" localSheetId="4">#REF!</definedName>
    <definedName name="TEST12">#REF!</definedName>
    <definedName name="TEST13" localSheetId="1">#REF!</definedName>
    <definedName name="TEST13" localSheetId="2">#REF!</definedName>
    <definedName name="TEST13" localSheetId="3">#REF!</definedName>
    <definedName name="TEST13" localSheetId="9">#REF!</definedName>
    <definedName name="TEST13" localSheetId="4">#REF!</definedName>
    <definedName name="TEST13">#REF!</definedName>
    <definedName name="TEST2" localSheetId="1">#REF!</definedName>
    <definedName name="TEST2" localSheetId="2">#REF!</definedName>
    <definedName name="TEST2" localSheetId="3">#REF!</definedName>
    <definedName name="TEST2" localSheetId="9">#REF!</definedName>
    <definedName name="TEST2" localSheetId="4">#REF!</definedName>
    <definedName name="TEST2">#REF!</definedName>
    <definedName name="TEST3" localSheetId="1">#REF!</definedName>
    <definedName name="TEST3" localSheetId="2">#REF!</definedName>
    <definedName name="TEST3" localSheetId="3">#REF!</definedName>
    <definedName name="TEST3" localSheetId="9">#REF!</definedName>
    <definedName name="TEST3" localSheetId="4">#REF!</definedName>
    <definedName name="TEST3">#REF!</definedName>
    <definedName name="TEST4" localSheetId="1">#REF!</definedName>
    <definedName name="TEST4" localSheetId="2">#REF!</definedName>
    <definedName name="TEST4" localSheetId="3">#REF!</definedName>
    <definedName name="TEST4" localSheetId="9">#REF!</definedName>
    <definedName name="TEST4" localSheetId="4">#REF!</definedName>
    <definedName name="TEST4">#REF!</definedName>
    <definedName name="TEST5" localSheetId="1">#REF!</definedName>
    <definedName name="TEST5" localSheetId="2">#REF!</definedName>
    <definedName name="TEST5" localSheetId="3">#REF!</definedName>
    <definedName name="TEST5" localSheetId="9">#REF!</definedName>
    <definedName name="TEST5" localSheetId="4">#REF!</definedName>
    <definedName name="TEST5">#REF!</definedName>
    <definedName name="TEST6" localSheetId="1">#REF!</definedName>
    <definedName name="TEST6" localSheetId="2">#REF!</definedName>
    <definedName name="TEST6" localSheetId="3">#REF!</definedName>
    <definedName name="TEST6" localSheetId="9">#REF!</definedName>
    <definedName name="TEST6" localSheetId="4">#REF!</definedName>
    <definedName name="TEST6">#REF!</definedName>
    <definedName name="TEST7" localSheetId="1">#REF!</definedName>
    <definedName name="TEST7" localSheetId="2">#REF!</definedName>
    <definedName name="TEST7" localSheetId="3">#REF!</definedName>
    <definedName name="TEST7" localSheetId="9">#REF!</definedName>
    <definedName name="TEST7" localSheetId="4">#REF!</definedName>
    <definedName name="TEST7">#REF!</definedName>
    <definedName name="TEST8" localSheetId="1">#REF!</definedName>
    <definedName name="TEST8" localSheetId="2">#REF!</definedName>
    <definedName name="TEST8" localSheetId="3">#REF!</definedName>
    <definedName name="TEST8" localSheetId="9">#REF!</definedName>
    <definedName name="TEST8" localSheetId="4">#REF!</definedName>
    <definedName name="TEST8">#REF!</definedName>
    <definedName name="TEST9" localSheetId="1">#REF!</definedName>
    <definedName name="TEST9" localSheetId="2">#REF!</definedName>
    <definedName name="TEST9" localSheetId="3">#REF!</definedName>
    <definedName name="TEST9" localSheetId="9">#REF!</definedName>
    <definedName name="TEST9" localSheetId="4">#REF!</definedName>
    <definedName name="TEST9">#REF!</definedName>
    <definedName name="TESTHKEY" localSheetId="1">#REF!</definedName>
    <definedName name="TESTHKEY" localSheetId="2">#REF!</definedName>
    <definedName name="TESTHKEY" localSheetId="3">#REF!</definedName>
    <definedName name="TESTHKEY" localSheetId="9">#REF!</definedName>
    <definedName name="TESTHKEY" localSheetId="4">#REF!</definedName>
    <definedName name="TESTHKEY">#REF!</definedName>
    <definedName name="TESTKEYS" localSheetId="1">#REF!</definedName>
    <definedName name="TESTKEYS" localSheetId="2">#REF!</definedName>
    <definedName name="TESTKEYS" localSheetId="3">#REF!</definedName>
    <definedName name="TESTKEYS" localSheetId="9">#REF!</definedName>
    <definedName name="TESTKEYS" localSheetId="4">#REF!</definedName>
    <definedName name="TESTKEYS">#REF!</definedName>
    <definedName name="TESTVKEY" localSheetId="1">#REF!</definedName>
    <definedName name="TESTVKEY" localSheetId="2">#REF!</definedName>
    <definedName name="TESTVKEY" localSheetId="3">#REF!</definedName>
    <definedName name="TESTVKEY" localSheetId="9">#REF!</definedName>
    <definedName name="TESTVKEY" localSheetId="4">#REF!</definedName>
    <definedName name="TESTVKEY">#REF!</definedName>
    <definedName name="ToolboxstudieFT">#N/A</definedName>
    <definedName name="ToolboxstudiePT">#N/A</definedName>
    <definedName name="torteltuin">#REF!</definedName>
    <definedName name="tpa">#REF!</definedName>
    <definedName name="uren_mavr" localSheetId="1">#REF!</definedName>
    <definedName name="uren_mavr" localSheetId="2">#REF!</definedName>
    <definedName name="uren_mavr" localSheetId="9">#REF!</definedName>
    <definedName name="uren_mavr">#REF!</definedName>
    <definedName name="uren_naloop">#REF!</definedName>
    <definedName name="uren_zazofe">#REF!</definedName>
    <definedName name="urenma" localSheetId="1">#REF!</definedName>
    <definedName name="urenma" localSheetId="2">#REF!</definedName>
    <definedName name="urenma" localSheetId="3">#REF!</definedName>
    <definedName name="urenma" localSheetId="9">#REF!</definedName>
    <definedName name="urenma" localSheetId="4">#REF!</definedName>
    <definedName name="urenma">#REF!</definedName>
    <definedName name="urenna" localSheetId="1">#REF!</definedName>
    <definedName name="urenna" localSheetId="2">#REF!</definedName>
    <definedName name="urenna" localSheetId="3">#REF!</definedName>
    <definedName name="urenna" localSheetId="9">#REF!</definedName>
    <definedName name="urenna" localSheetId="4">#REF!</definedName>
    <definedName name="urenna">#REF!</definedName>
    <definedName name="urenza" localSheetId="1">#REF!</definedName>
    <definedName name="urenza" localSheetId="2">#REF!</definedName>
    <definedName name="urenza" localSheetId="3">#REF!</definedName>
    <definedName name="urenza" localSheetId="9">#REF!</definedName>
    <definedName name="urenza" localSheetId="4">#REF!</definedName>
    <definedName name="urenza">#REF!</definedName>
    <definedName name="urenzazofd">#REF!</definedName>
    <definedName name="Uurtarieven">[0]!Uurtarieven</definedName>
    <definedName name="VakantiedagenFT">#N/A</definedName>
    <definedName name="vakantiedagenPT">#N/A</definedName>
    <definedName name="verbruikp2">#REF!</definedName>
    <definedName name="verzuim">#N/A</definedName>
    <definedName name="vloersoort" localSheetId="11">#REF!</definedName>
    <definedName name="vloersoort" localSheetId="13">#REF!</definedName>
    <definedName name="vloersoort" localSheetId="10">#REF!</definedName>
    <definedName name="vloersoort" localSheetId="12">#REF!</definedName>
    <definedName name="vloersoort" localSheetId="1">#REF!</definedName>
    <definedName name="vloersoort" localSheetId="2">#REF!</definedName>
    <definedName name="vloersoort" localSheetId="3">#REF!</definedName>
    <definedName name="vloersoort" localSheetId="9">#REF!</definedName>
    <definedName name="vloersoort" localSheetId="4">#REF!</definedName>
    <definedName name="vloersoort">#REF!</definedName>
    <definedName name="vloersoortkeuze" localSheetId="11">#REF!</definedName>
    <definedName name="vloersoortkeuze" localSheetId="13">#REF!</definedName>
    <definedName name="vloersoortkeuze" localSheetId="10">#REF!</definedName>
    <definedName name="vloersoortkeuze" localSheetId="12">#REF!</definedName>
    <definedName name="vloersoortkeuze" localSheetId="1">#REF!</definedName>
    <definedName name="vloersoortkeuze" localSheetId="2">#REF!</definedName>
    <definedName name="vloersoortkeuze" localSheetId="3">#REF!</definedName>
    <definedName name="vloersoortkeuze" localSheetId="9">#REF!</definedName>
    <definedName name="vloersoortkeuze" localSheetId="4">#REF!</definedName>
    <definedName name="vloersoortkeuze">#REF!</definedName>
    <definedName name="Vloersoortoms" localSheetId="11">#REF!</definedName>
    <definedName name="Vloersoortoms" localSheetId="13">#REF!</definedName>
    <definedName name="Vloersoortoms" localSheetId="10">#REF!</definedName>
    <definedName name="Vloersoortoms" localSheetId="12">#REF!</definedName>
    <definedName name="Vloersoortoms" localSheetId="1">#REF!</definedName>
    <definedName name="Vloersoortoms" localSheetId="2">#REF!</definedName>
    <definedName name="Vloersoortoms" localSheetId="3">#REF!</definedName>
    <definedName name="Vloersoortoms" localSheetId="9">#REF!</definedName>
    <definedName name="Vloersoortoms" localSheetId="4">#REF!</definedName>
    <definedName name="Vloersoortoms">#REF!</definedName>
    <definedName name="VorstverletFT">#N/A</definedName>
    <definedName name="VorstverletPT">#N/A</definedName>
    <definedName name="w">#REF!</definedName>
    <definedName name="WACHT" localSheetId="11">#REF!</definedName>
    <definedName name="WACHT" localSheetId="13">#REF!</definedName>
    <definedName name="WACHT" localSheetId="10">#REF!</definedName>
    <definedName name="WACHT" localSheetId="12">#REF!</definedName>
    <definedName name="WACHT" localSheetId="1">#REF!</definedName>
    <definedName name="WACHT" localSheetId="2">#REF!</definedName>
    <definedName name="WACHT" localSheetId="3">#REF!</definedName>
    <definedName name="WACHT" localSheetId="9">#REF!</definedName>
    <definedName name="WACHT" localSheetId="4">#REF!</definedName>
    <definedName name="WACHT">#REF!</definedName>
    <definedName name="wachtwoord" localSheetId="1">#REF!</definedName>
    <definedName name="wachtwoord" localSheetId="2">#REF!</definedName>
    <definedName name="wachtwoord" localSheetId="9">#REF!</definedName>
    <definedName name="wachtwoord" localSheetId="4">#REF!</definedName>
    <definedName name="wachtwoord">#REF!</definedName>
    <definedName name="Was_S" localSheetId="11">'Afroep avonduren'!Was_S</definedName>
    <definedName name="Was_S" localSheetId="13">'Afroep feestdagen'!Was_S</definedName>
    <definedName name="Was_S" localSheetId="10">'Afroep ma-vr'!Was_S</definedName>
    <definedName name="Was_S" localSheetId="12">'Afroep weekend'!Was_S</definedName>
    <definedName name="Was_S" localSheetId="1">Inschrijfblad!Was_S</definedName>
    <definedName name="Was_S" localSheetId="2">Kengetallen!Was_S</definedName>
    <definedName name="Was_S" localSheetId="3">'Ma-Vrij'!Was_S</definedName>
    <definedName name="Was_S" localSheetId="9">'Uurtariefopbouw Contract'!Was_S</definedName>
    <definedName name="Was_S" localSheetId="4">'Werkelijke dagen WDD'!Was_S</definedName>
    <definedName name="Was_S">[0]!Was_S</definedName>
    <definedName name="winst">#N/A</definedName>
    <definedName name="WwWe">#N/A</definedName>
    <definedName name="x" hidden="1">#REF!</definedName>
    <definedName name="xxx" localSheetId="11">#REF!</definedName>
    <definedName name="xxx" localSheetId="13">#REF!</definedName>
    <definedName name="xxx" localSheetId="10">#REF!</definedName>
    <definedName name="xxx" localSheetId="12">#REF!</definedName>
    <definedName name="xxx" localSheetId="1">#REF!</definedName>
    <definedName name="xxx" localSheetId="2">#REF!</definedName>
    <definedName name="xxx" localSheetId="9">#REF!</definedName>
    <definedName name="xxx" localSheetId="4">#REF!</definedName>
    <definedName name="xxx">#REF!</definedName>
    <definedName name="xxxx">[0]!xxxx</definedName>
    <definedName name="xxxxx">#REF!</definedName>
    <definedName name="y" hidden="1">#N/A</definedName>
    <definedName name="z" hidden="1">#N/A</definedName>
    <definedName name="za">#REF!</definedName>
    <definedName name="zaal" localSheetId="1">Inschrijfblad!zaal</definedName>
    <definedName name="zaal" localSheetId="2">Kengetallen!zaal</definedName>
    <definedName name="zaal" localSheetId="3">'Ma-Vrij'!zaal</definedName>
    <definedName name="zaal" localSheetId="9">'Uurtariefopbouw Contract'!zaal</definedName>
    <definedName name="zaal" localSheetId="4">'Werkelijke dagen WDD'!zaal</definedName>
    <definedName name="zaal">[0]!zaal</definedName>
    <definedName name="zcvdv" localSheetId="11">#REF!</definedName>
    <definedName name="zcvdv" localSheetId="13">#REF!</definedName>
    <definedName name="zcvdv" localSheetId="10">#REF!</definedName>
    <definedName name="zcvdv" localSheetId="12">#REF!</definedName>
    <definedName name="zcvdv" localSheetId="1">#REF!</definedName>
    <definedName name="zcvdv" localSheetId="2">#REF!</definedName>
    <definedName name="zcvdv" localSheetId="9">#REF!</definedName>
    <definedName name="zcvdv">#REF!</definedName>
    <definedName name="ziektedagen">#N/A</definedName>
    <definedName name="ZiektedagenPT">#N/A</definedName>
    <definedName name="zilverlinde" localSheetId="11">'Afroep avonduren'!zilverlinde</definedName>
    <definedName name="zilverlinde" localSheetId="13">'Afroep feestdagen'!zilverlinde</definedName>
    <definedName name="zilverlinde" localSheetId="10">'Afroep ma-vr'!zilverlinde</definedName>
    <definedName name="zilverlinde" localSheetId="12">'Afroep weekend'!zilverlinde</definedName>
    <definedName name="zilverlinde" localSheetId="1">Inschrijfblad!zilverlinde</definedName>
    <definedName name="zilverlinde" localSheetId="2">Kengetallen!zilverlinde</definedName>
    <definedName name="zilverlinde" localSheetId="3">'Ma-Vrij'!zilverlinde</definedName>
    <definedName name="zilverlinde" localSheetId="9">'Uurtariefopbouw Contract'!zilverlinde</definedName>
    <definedName name="zilverlinde" localSheetId="4">'Werkelijke dagen WDD'!zilverlinde</definedName>
    <definedName name="zilverlinde">[0]!zilverlinde</definedName>
    <definedName name="zozo1">#REF!</definedName>
    <definedName name="zozo2">#REF!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406" l="1"/>
  <c r="A3" i="413"/>
  <c r="A4" i="413" s="1"/>
  <c r="A5" i="413" s="1"/>
  <c r="A6" i="413" s="1"/>
  <c r="A7" i="413" s="1"/>
  <c r="A8" i="413" s="1"/>
  <c r="A9" i="413" s="1"/>
  <c r="A10" i="413" s="1"/>
  <c r="A11" i="413" s="1"/>
  <c r="A12" i="413" s="1"/>
  <c r="A13" i="413" s="1"/>
  <c r="A14" i="413" s="1"/>
  <c r="A15" i="413" s="1"/>
  <c r="A16" i="413" s="1"/>
  <c r="A17" i="413" s="1"/>
  <c r="A18" i="413" s="1"/>
  <c r="A19" i="413" s="1"/>
  <c r="A20" i="413" s="1"/>
  <c r="A21" i="413" s="1"/>
  <c r="A22" i="413" s="1"/>
  <c r="A23" i="413" s="1"/>
  <c r="A24" i="413" s="1"/>
  <c r="A25" i="413" s="1"/>
  <c r="A26" i="413" s="1"/>
  <c r="A27" i="413" s="1"/>
  <c r="A28" i="413" s="1"/>
  <c r="A29" i="413" s="1"/>
  <c r="A30" i="413" s="1"/>
  <c r="A31" i="413" s="1"/>
  <c r="A32" i="413" s="1"/>
  <c r="A33" i="413" s="1"/>
  <c r="K23" i="408"/>
  <c r="L22" i="408" s="1"/>
  <c r="N22" i="408" s="1"/>
  <c r="C23" i="408"/>
  <c r="D20" i="408" s="1"/>
  <c r="N21" i="408"/>
  <c r="L21" i="408"/>
  <c r="D21" i="408"/>
  <c r="L20" i="408"/>
  <c r="N20" i="408" s="1"/>
  <c r="P24" i="408" s="1"/>
  <c r="P18" i="408"/>
  <c r="N16" i="408"/>
  <c r="F16" i="408"/>
  <c r="H18" i="408" s="1"/>
  <c r="D10" i="385"/>
  <c r="K32" i="405"/>
  <c r="O32" i="405"/>
  <c r="C50" i="405" s="1"/>
  <c r="B49" i="405"/>
  <c r="H31" i="405"/>
  <c r="G31" i="405"/>
  <c r="F31" i="405"/>
  <c r="E31" i="405"/>
  <c r="D31" i="405"/>
  <c r="C31" i="405"/>
  <c r="B31" i="405"/>
  <c r="H30" i="405"/>
  <c r="G30" i="405"/>
  <c r="F30" i="405"/>
  <c r="E30" i="405"/>
  <c r="D30" i="405"/>
  <c r="C30" i="405"/>
  <c r="B30" i="405"/>
  <c r="H29" i="405"/>
  <c r="G29" i="405"/>
  <c r="F29" i="405"/>
  <c r="E29" i="405"/>
  <c r="D29" i="405"/>
  <c r="C29" i="405"/>
  <c r="B29" i="405"/>
  <c r="H28" i="405"/>
  <c r="G28" i="405"/>
  <c r="F28" i="405"/>
  <c r="E28" i="405"/>
  <c r="D28" i="405"/>
  <c r="C28" i="405"/>
  <c r="B28" i="405"/>
  <c r="H27" i="405"/>
  <c r="G27" i="405"/>
  <c r="F27" i="405"/>
  <c r="E27" i="405"/>
  <c r="D27" i="405"/>
  <c r="C27" i="405"/>
  <c r="B27" i="405"/>
  <c r="H26" i="405"/>
  <c r="G26" i="405"/>
  <c r="G32" i="405" s="1"/>
  <c r="F26" i="405"/>
  <c r="E26" i="405"/>
  <c r="D26" i="405"/>
  <c r="C26" i="405"/>
  <c r="B26" i="405"/>
  <c r="H25" i="405"/>
  <c r="G25" i="405"/>
  <c r="F25" i="405"/>
  <c r="E25" i="405"/>
  <c r="D25" i="405"/>
  <c r="C25" i="405"/>
  <c r="B25" i="405"/>
  <c r="H24" i="405"/>
  <c r="G24" i="405"/>
  <c r="F24" i="405"/>
  <c r="E24" i="405"/>
  <c r="D24" i="405"/>
  <c r="C24" i="405"/>
  <c r="C32" i="405" s="1"/>
  <c r="B24" i="405"/>
  <c r="H23" i="405"/>
  <c r="G23" i="405"/>
  <c r="F23" i="405"/>
  <c r="E23" i="405"/>
  <c r="D23" i="405"/>
  <c r="C23" i="405"/>
  <c r="B23" i="405"/>
  <c r="H22" i="405"/>
  <c r="G22" i="405"/>
  <c r="F22" i="405"/>
  <c r="E22" i="405"/>
  <c r="D22" i="405"/>
  <c r="C22" i="405"/>
  <c r="B22" i="405"/>
  <c r="H21" i="405"/>
  <c r="G21" i="405"/>
  <c r="F21" i="405"/>
  <c r="E21" i="405"/>
  <c r="D21" i="405"/>
  <c r="C21" i="405"/>
  <c r="B21" i="405"/>
  <c r="H20" i="405"/>
  <c r="H32" i="405" s="1"/>
  <c r="G20" i="405"/>
  <c r="F20" i="405"/>
  <c r="F32" i="405" s="1"/>
  <c r="F34" i="405" s="1"/>
  <c r="E20" i="405"/>
  <c r="D20" i="405"/>
  <c r="D32" i="405" s="1"/>
  <c r="D34" i="405" s="1"/>
  <c r="C20" i="405"/>
  <c r="B20" i="405"/>
  <c r="B32" i="405" s="1"/>
  <c r="Q16" i="405"/>
  <c r="P16" i="405"/>
  <c r="O16" i="405"/>
  <c r="N16" i="405"/>
  <c r="M16" i="405"/>
  <c r="L16" i="405"/>
  <c r="K16" i="405"/>
  <c r="I16" i="405"/>
  <c r="H16" i="405"/>
  <c r="G16" i="405"/>
  <c r="F16" i="405"/>
  <c r="E16" i="405"/>
  <c r="D16" i="405"/>
  <c r="C16" i="405"/>
  <c r="J15" i="405"/>
  <c r="B15" i="405"/>
  <c r="J14" i="405"/>
  <c r="B14" i="405"/>
  <c r="J13" i="405"/>
  <c r="B13" i="405"/>
  <c r="J12" i="405"/>
  <c r="J16" i="405" s="1"/>
  <c r="B12" i="405"/>
  <c r="J11" i="405"/>
  <c r="B11" i="405"/>
  <c r="J10" i="405"/>
  <c r="B10" i="405"/>
  <c r="J9" i="405"/>
  <c r="B9" i="405"/>
  <c r="J8" i="405"/>
  <c r="B8" i="405"/>
  <c r="J7" i="405"/>
  <c r="B7" i="405"/>
  <c r="J6" i="405"/>
  <c r="B6" i="405"/>
  <c r="J5" i="405"/>
  <c r="B5" i="405"/>
  <c r="B16" i="405" s="1"/>
  <c r="J4" i="405"/>
  <c r="B4" i="405"/>
  <c r="C49" i="405"/>
  <c r="K448" i="394"/>
  <c r="K526" i="394" s="1"/>
  <c r="L448" i="394"/>
  <c r="K349" i="394"/>
  <c r="K298" i="394"/>
  <c r="N488" i="394"/>
  <c r="M488" i="394"/>
  <c r="L488" i="394"/>
  <c r="N458" i="394"/>
  <c r="M458" i="394"/>
  <c r="L458" i="394"/>
  <c r="N244" i="394"/>
  <c r="M244" i="394"/>
  <c r="L244" i="394"/>
  <c r="N273" i="394"/>
  <c r="M273" i="394"/>
  <c r="L273" i="394"/>
  <c r="N243" i="394"/>
  <c r="M243" i="394"/>
  <c r="L243" i="394"/>
  <c r="N732" i="394"/>
  <c r="M732" i="394"/>
  <c r="L732" i="394"/>
  <c r="N727" i="394"/>
  <c r="M727" i="394"/>
  <c r="L727" i="394"/>
  <c r="N122" i="394"/>
  <c r="M122" i="394"/>
  <c r="L122" i="394"/>
  <c r="N121" i="394"/>
  <c r="M121" i="394"/>
  <c r="L121" i="394"/>
  <c r="N120" i="394"/>
  <c r="M120" i="394"/>
  <c r="L120" i="394"/>
  <c r="K125" i="394"/>
  <c r="N123" i="394"/>
  <c r="M123" i="394"/>
  <c r="L123" i="394"/>
  <c r="N119" i="394"/>
  <c r="M119" i="394"/>
  <c r="L119" i="394"/>
  <c r="N118" i="394"/>
  <c r="M118" i="394"/>
  <c r="L118" i="394"/>
  <c r="N117" i="394"/>
  <c r="M117" i="394"/>
  <c r="L117" i="394"/>
  <c r="N116" i="394"/>
  <c r="M116" i="394"/>
  <c r="M125" i="394" s="1"/>
  <c r="L116" i="394"/>
  <c r="L112" i="394"/>
  <c r="M112" i="394"/>
  <c r="N112" i="394"/>
  <c r="K620" i="394"/>
  <c r="N618" i="394"/>
  <c r="M618" i="394"/>
  <c r="L618" i="394"/>
  <c r="N617" i="394"/>
  <c r="M617" i="394"/>
  <c r="L617" i="394"/>
  <c r="L620" i="394" s="1"/>
  <c r="N616" i="394"/>
  <c r="M616" i="394"/>
  <c r="L616" i="394"/>
  <c r="N615" i="394"/>
  <c r="M615" i="394"/>
  <c r="M620" i="394" s="1"/>
  <c r="L615" i="394"/>
  <c r="K46" i="394"/>
  <c r="L46" i="394" s="1"/>
  <c r="L49" i="394"/>
  <c r="N45" i="394"/>
  <c r="M45" i="394"/>
  <c r="L45" i="394"/>
  <c r="N623" i="394"/>
  <c r="M623" i="394"/>
  <c r="L623" i="394"/>
  <c r="N625" i="394"/>
  <c r="M625" i="394"/>
  <c r="L625" i="394"/>
  <c r="N626" i="394"/>
  <c r="M626" i="394"/>
  <c r="L626" i="394"/>
  <c r="M692" i="394"/>
  <c r="N692" i="394"/>
  <c r="N691" i="394"/>
  <c r="N690" i="394"/>
  <c r="M691" i="394"/>
  <c r="M690" i="394"/>
  <c r="L692" i="394"/>
  <c r="L694" i="394" s="1"/>
  <c r="L691" i="394"/>
  <c r="L690" i="394"/>
  <c r="K694" i="394"/>
  <c r="K613" i="394"/>
  <c r="K596" i="394"/>
  <c r="K592" i="394"/>
  <c r="K585" i="394"/>
  <c r="K539" i="394"/>
  <c r="K720" i="394"/>
  <c r="N657" i="394"/>
  <c r="M657" i="394"/>
  <c r="L657" i="394"/>
  <c r="N611" i="394"/>
  <c r="M611" i="394"/>
  <c r="L611" i="394"/>
  <c r="N610" i="394"/>
  <c r="M610" i="394"/>
  <c r="L610" i="394"/>
  <c r="N609" i="394"/>
  <c r="M609" i="394"/>
  <c r="L609" i="394"/>
  <c r="N608" i="394"/>
  <c r="M608" i="394"/>
  <c r="L608" i="394"/>
  <c r="N607" i="394"/>
  <c r="M607" i="394"/>
  <c r="L607" i="394"/>
  <c r="N606" i="394"/>
  <c r="M606" i="394"/>
  <c r="L606" i="394"/>
  <c r="N605" i="394"/>
  <c r="M605" i="394"/>
  <c r="L605" i="394"/>
  <c r="N604" i="394"/>
  <c r="M604" i="394"/>
  <c r="L604" i="394"/>
  <c r="L613" i="394" s="1"/>
  <c r="N603" i="394"/>
  <c r="M603" i="394"/>
  <c r="L603" i="394"/>
  <c r="N602" i="394"/>
  <c r="M602" i="394"/>
  <c r="M613" i="394" s="1"/>
  <c r="L602" i="394"/>
  <c r="N601" i="394"/>
  <c r="M601" i="394"/>
  <c r="L601" i="394"/>
  <c r="N600" i="394"/>
  <c r="M600" i="394"/>
  <c r="L600" i="394"/>
  <c r="N599" i="394"/>
  <c r="M599" i="394"/>
  <c r="L599" i="394"/>
  <c r="N598" i="394"/>
  <c r="M598" i="394"/>
  <c r="L598" i="394"/>
  <c r="N583" i="394"/>
  <c r="M583" i="394"/>
  <c r="L583" i="394"/>
  <c r="N552" i="394"/>
  <c r="M552" i="394"/>
  <c r="L552" i="394"/>
  <c r="N47" i="394"/>
  <c r="M47" i="394"/>
  <c r="L47" i="394"/>
  <c r="N42" i="394"/>
  <c r="M42" i="394"/>
  <c r="L42" i="394"/>
  <c r="K739" i="394"/>
  <c r="N737" i="394"/>
  <c r="N736" i="394"/>
  <c r="M736" i="394"/>
  <c r="L736" i="394"/>
  <c r="N735" i="394"/>
  <c r="M735" i="394"/>
  <c r="L735" i="394"/>
  <c r="N734" i="394"/>
  <c r="M734" i="394"/>
  <c r="L734" i="394"/>
  <c r="N733" i="394"/>
  <c r="M733" i="394"/>
  <c r="L733" i="394"/>
  <c r="N731" i="394"/>
  <c r="M731" i="394"/>
  <c r="L731" i="394"/>
  <c r="N730" i="394"/>
  <c r="M730" i="394"/>
  <c r="L730" i="394"/>
  <c r="N729" i="394"/>
  <c r="M729" i="394"/>
  <c r="L729" i="394"/>
  <c r="L739" i="394" s="1"/>
  <c r="N728" i="394"/>
  <c r="M728" i="394"/>
  <c r="L728" i="394"/>
  <c r="N726" i="394"/>
  <c r="M726" i="394"/>
  <c r="L726" i="394"/>
  <c r="N725" i="394"/>
  <c r="M725" i="394"/>
  <c r="L725" i="394"/>
  <c r="N724" i="394"/>
  <c r="M724" i="394"/>
  <c r="L724" i="394"/>
  <c r="N723" i="394"/>
  <c r="M723" i="394"/>
  <c r="L723" i="394"/>
  <c r="N722" i="394"/>
  <c r="M722" i="394"/>
  <c r="L722" i="394"/>
  <c r="N718" i="394"/>
  <c r="M718" i="394"/>
  <c r="L718" i="394"/>
  <c r="N717" i="394"/>
  <c r="M717" i="394"/>
  <c r="L717" i="394"/>
  <c r="N716" i="394"/>
  <c r="M716" i="394"/>
  <c r="L716" i="394"/>
  <c r="N715" i="394"/>
  <c r="M715" i="394"/>
  <c r="L715" i="394"/>
  <c r="N714" i="394"/>
  <c r="M714" i="394"/>
  <c r="L714" i="394"/>
  <c r="N713" i="394"/>
  <c r="M713" i="394"/>
  <c r="L713" i="394"/>
  <c r="N712" i="394"/>
  <c r="M712" i="394"/>
  <c r="L712" i="394"/>
  <c r="N711" i="394"/>
  <c r="M711" i="394"/>
  <c r="L711" i="394"/>
  <c r="N710" i="394"/>
  <c r="M710" i="394"/>
  <c r="L710" i="394"/>
  <c r="K708" i="394"/>
  <c r="N706" i="394"/>
  <c r="M706" i="394"/>
  <c r="L706" i="394"/>
  <c r="N705" i="394"/>
  <c r="M705" i="394"/>
  <c r="L705" i="394"/>
  <c r="N704" i="394"/>
  <c r="M704" i="394"/>
  <c r="L704" i="394"/>
  <c r="N703" i="394"/>
  <c r="M703" i="394"/>
  <c r="L703" i="394"/>
  <c r="N702" i="394"/>
  <c r="M702" i="394"/>
  <c r="L702" i="394"/>
  <c r="N701" i="394"/>
  <c r="M701" i="394"/>
  <c r="L701" i="394"/>
  <c r="L708" i="394" s="1"/>
  <c r="N700" i="394"/>
  <c r="M700" i="394"/>
  <c r="L700" i="394"/>
  <c r="N699" i="394"/>
  <c r="M699" i="394"/>
  <c r="L699" i="394"/>
  <c r="N698" i="394"/>
  <c r="M698" i="394"/>
  <c r="L698" i="394"/>
  <c r="N697" i="394"/>
  <c r="M697" i="394"/>
  <c r="L697" i="394"/>
  <c r="N696" i="394"/>
  <c r="M696" i="394"/>
  <c r="M708" i="394" s="1"/>
  <c r="L696" i="394"/>
  <c r="K688" i="394"/>
  <c r="N686" i="394"/>
  <c r="M686" i="394"/>
  <c r="L686" i="394"/>
  <c r="N685" i="394"/>
  <c r="M685" i="394"/>
  <c r="L685" i="394"/>
  <c r="N684" i="394"/>
  <c r="M684" i="394"/>
  <c r="L684" i="394"/>
  <c r="N683" i="394"/>
  <c r="M683" i="394"/>
  <c r="L683" i="394"/>
  <c r="N682" i="394"/>
  <c r="M682" i="394"/>
  <c r="L682" i="394"/>
  <c r="N681" i="394"/>
  <c r="M681" i="394"/>
  <c r="L681" i="394"/>
  <c r="N680" i="394"/>
  <c r="M680" i="394"/>
  <c r="L680" i="394"/>
  <c r="N679" i="394"/>
  <c r="M679" i="394"/>
  <c r="L679" i="394"/>
  <c r="N678" i="394"/>
  <c r="M678" i="394"/>
  <c r="L678" i="394"/>
  <c r="N677" i="394"/>
  <c r="M677" i="394"/>
  <c r="L677" i="394"/>
  <c r="N676" i="394"/>
  <c r="M676" i="394"/>
  <c r="L676" i="394"/>
  <c r="N675" i="394"/>
  <c r="M675" i="394"/>
  <c r="L675" i="394"/>
  <c r="N674" i="394"/>
  <c r="M674" i="394"/>
  <c r="L674" i="394"/>
  <c r="N673" i="394"/>
  <c r="M673" i="394"/>
  <c r="L673" i="394"/>
  <c r="N672" i="394"/>
  <c r="M672" i="394"/>
  <c r="L672" i="394"/>
  <c r="N671" i="394"/>
  <c r="M671" i="394"/>
  <c r="L671" i="394"/>
  <c r="N670" i="394"/>
  <c r="M670" i="394"/>
  <c r="L670" i="394"/>
  <c r="N669" i="394"/>
  <c r="M669" i="394"/>
  <c r="L669" i="394"/>
  <c r="N668" i="394"/>
  <c r="M668" i="394"/>
  <c r="L668" i="394"/>
  <c r="N667" i="394"/>
  <c r="M667" i="394"/>
  <c r="L667" i="394"/>
  <c r="N666" i="394"/>
  <c r="M666" i="394"/>
  <c r="L666" i="394"/>
  <c r="N665" i="394"/>
  <c r="M665" i="394"/>
  <c r="L665" i="394"/>
  <c r="N664" i="394"/>
  <c r="M664" i="394"/>
  <c r="L664" i="394"/>
  <c r="N663" i="394"/>
  <c r="M663" i="394"/>
  <c r="L663" i="394"/>
  <c r="N662" i="394"/>
  <c r="M662" i="394"/>
  <c r="L662" i="394"/>
  <c r="N661" i="394"/>
  <c r="M661" i="394"/>
  <c r="L661" i="394"/>
  <c r="N660" i="394"/>
  <c r="M660" i="394"/>
  <c r="L660" i="394"/>
  <c r="N659" i="394"/>
  <c r="M659" i="394"/>
  <c r="L659" i="394"/>
  <c r="N658" i="394"/>
  <c r="M658" i="394"/>
  <c r="L658" i="394"/>
  <c r="N656" i="394"/>
  <c r="M656" i="394"/>
  <c r="L656" i="394"/>
  <c r="N655" i="394"/>
  <c r="M655" i="394"/>
  <c r="L655" i="394"/>
  <c r="N654" i="394"/>
  <c r="M654" i="394"/>
  <c r="L654" i="394"/>
  <c r="N653" i="394"/>
  <c r="M653" i="394"/>
  <c r="L653" i="394"/>
  <c r="N652" i="394"/>
  <c r="M652" i="394"/>
  <c r="L652" i="394"/>
  <c r="N651" i="394"/>
  <c r="M651" i="394"/>
  <c r="L651" i="394"/>
  <c r="N650" i="394"/>
  <c r="M650" i="394"/>
  <c r="L650" i="394"/>
  <c r="N649" i="394"/>
  <c r="M649" i="394"/>
  <c r="L649" i="394"/>
  <c r="N648" i="394"/>
  <c r="M648" i="394"/>
  <c r="L648" i="394"/>
  <c r="N647" i="394"/>
  <c r="M647" i="394"/>
  <c r="L647" i="394"/>
  <c r="N646" i="394"/>
  <c r="M646" i="394"/>
  <c r="L646" i="394"/>
  <c r="N645" i="394"/>
  <c r="M645" i="394"/>
  <c r="L645" i="394"/>
  <c r="N644" i="394"/>
  <c r="M644" i="394"/>
  <c r="L644" i="394"/>
  <c r="N643" i="394"/>
  <c r="M643" i="394"/>
  <c r="L643" i="394"/>
  <c r="N642" i="394"/>
  <c r="M642" i="394"/>
  <c r="L642" i="394"/>
  <c r="N641" i="394"/>
  <c r="M641" i="394"/>
  <c r="L641" i="394"/>
  <c r="N640" i="394"/>
  <c r="M640" i="394"/>
  <c r="L640" i="394"/>
  <c r="N639" i="394"/>
  <c r="M639" i="394"/>
  <c r="L639" i="394"/>
  <c r="N638" i="394"/>
  <c r="M638" i="394"/>
  <c r="L638" i="394"/>
  <c r="N637" i="394"/>
  <c r="M637" i="394"/>
  <c r="L637" i="394"/>
  <c r="N636" i="394"/>
  <c r="M636" i="394"/>
  <c r="L636" i="394"/>
  <c r="N635" i="394"/>
  <c r="M635" i="394"/>
  <c r="L635" i="394"/>
  <c r="N634" i="394"/>
  <c r="M634" i="394"/>
  <c r="L634" i="394"/>
  <c r="N633" i="394"/>
  <c r="M633" i="394"/>
  <c r="L633" i="394"/>
  <c r="N632" i="394"/>
  <c r="M632" i="394"/>
  <c r="L632" i="394"/>
  <c r="N631" i="394"/>
  <c r="M631" i="394"/>
  <c r="L631" i="394"/>
  <c r="N630" i="394"/>
  <c r="M630" i="394"/>
  <c r="L630" i="394"/>
  <c r="N629" i="394"/>
  <c r="M629" i="394"/>
  <c r="L629" i="394"/>
  <c r="N628" i="394"/>
  <c r="M628" i="394"/>
  <c r="L628" i="394"/>
  <c r="N627" i="394"/>
  <c r="M627" i="394"/>
  <c r="M688" i="394" s="1"/>
  <c r="L627" i="394"/>
  <c r="N624" i="394"/>
  <c r="M624" i="394"/>
  <c r="L624" i="394"/>
  <c r="N622" i="394"/>
  <c r="M622" i="394"/>
  <c r="L622" i="394"/>
  <c r="N594" i="394"/>
  <c r="M594" i="394"/>
  <c r="M596" i="394"/>
  <c r="L594" i="394"/>
  <c r="L596" i="394" s="1"/>
  <c r="N590" i="394"/>
  <c r="M590" i="394"/>
  <c r="L590" i="394"/>
  <c r="N589" i="394"/>
  <c r="M589" i="394"/>
  <c r="L589" i="394"/>
  <c r="N588" i="394"/>
  <c r="M588" i="394"/>
  <c r="L588" i="394"/>
  <c r="N587" i="394"/>
  <c r="M587" i="394"/>
  <c r="L587" i="394"/>
  <c r="N582" i="394"/>
  <c r="M582" i="394"/>
  <c r="L582" i="394"/>
  <c r="N581" i="394"/>
  <c r="M581" i="394"/>
  <c r="L581" i="394"/>
  <c r="N580" i="394"/>
  <c r="M580" i="394"/>
  <c r="L580" i="394"/>
  <c r="N579" i="394"/>
  <c r="M579" i="394"/>
  <c r="L579" i="394"/>
  <c r="N578" i="394"/>
  <c r="M578" i="394"/>
  <c r="L578" i="394"/>
  <c r="N577" i="394"/>
  <c r="M577" i="394"/>
  <c r="L577" i="394"/>
  <c r="N576" i="394"/>
  <c r="M576" i="394"/>
  <c r="L576" i="394"/>
  <c r="N575" i="394"/>
  <c r="M575" i="394"/>
  <c r="L575" i="394"/>
  <c r="N574" i="394"/>
  <c r="M574" i="394"/>
  <c r="L574" i="394"/>
  <c r="N573" i="394"/>
  <c r="M573" i="394"/>
  <c r="L573" i="394"/>
  <c r="N572" i="394"/>
  <c r="M572" i="394"/>
  <c r="L572" i="394"/>
  <c r="N571" i="394"/>
  <c r="M571" i="394"/>
  <c r="L571" i="394"/>
  <c r="N570" i="394"/>
  <c r="M570" i="394"/>
  <c r="L570" i="394"/>
  <c r="N569" i="394"/>
  <c r="M569" i="394"/>
  <c r="L569" i="394"/>
  <c r="N568" i="394"/>
  <c r="M568" i="394"/>
  <c r="L568" i="394"/>
  <c r="N567" i="394"/>
  <c r="M567" i="394"/>
  <c r="L567" i="394"/>
  <c r="N566" i="394"/>
  <c r="M566" i="394"/>
  <c r="L566" i="394"/>
  <c r="N565" i="394"/>
  <c r="M565" i="394"/>
  <c r="L565" i="394"/>
  <c r="N564" i="394"/>
  <c r="M564" i="394"/>
  <c r="L564" i="394"/>
  <c r="N563" i="394"/>
  <c r="M563" i="394"/>
  <c r="L563" i="394"/>
  <c r="N562" i="394"/>
  <c r="M562" i="394"/>
  <c r="L562" i="394"/>
  <c r="N561" i="394"/>
  <c r="M561" i="394"/>
  <c r="L561" i="394"/>
  <c r="N560" i="394"/>
  <c r="M560" i="394"/>
  <c r="L560" i="394"/>
  <c r="N559" i="394"/>
  <c r="M559" i="394"/>
  <c r="L559" i="394"/>
  <c r="N558" i="394"/>
  <c r="M558" i="394"/>
  <c r="L558" i="394"/>
  <c r="N557" i="394"/>
  <c r="M557" i="394"/>
  <c r="L557" i="394"/>
  <c r="N556" i="394"/>
  <c r="M556" i="394"/>
  <c r="L556" i="394"/>
  <c r="N555" i="394"/>
  <c r="M555" i="394"/>
  <c r="L555" i="394"/>
  <c r="N554" i="394"/>
  <c r="M554" i="394"/>
  <c r="L554" i="394"/>
  <c r="N553" i="394"/>
  <c r="M553" i="394"/>
  <c r="L553" i="394"/>
  <c r="N551" i="394"/>
  <c r="M551" i="394"/>
  <c r="L551" i="394"/>
  <c r="N550" i="394"/>
  <c r="M550" i="394"/>
  <c r="L550" i="394"/>
  <c r="N549" i="394"/>
  <c r="M549" i="394"/>
  <c r="L549" i="394"/>
  <c r="N548" i="394"/>
  <c r="M548" i="394"/>
  <c r="L548" i="394"/>
  <c r="N547" i="394"/>
  <c r="M547" i="394"/>
  <c r="M585" i="394" s="1"/>
  <c r="L547" i="394"/>
  <c r="N546" i="394"/>
  <c r="M546" i="394"/>
  <c r="L546" i="394"/>
  <c r="N545" i="394"/>
  <c r="M545" i="394"/>
  <c r="L545" i="394"/>
  <c r="N544" i="394"/>
  <c r="M544" i="394"/>
  <c r="L544" i="394"/>
  <c r="N543" i="394"/>
  <c r="M543" i="394"/>
  <c r="L543" i="394"/>
  <c r="N542" i="394"/>
  <c r="M542" i="394"/>
  <c r="L542" i="394"/>
  <c r="N541" i="394"/>
  <c r="M541" i="394"/>
  <c r="L541" i="394"/>
  <c r="N537" i="394"/>
  <c r="M537" i="394"/>
  <c r="L537" i="394"/>
  <c r="N536" i="394"/>
  <c r="M536" i="394"/>
  <c r="L536" i="394"/>
  <c r="N535" i="394"/>
  <c r="M535" i="394"/>
  <c r="L535" i="394"/>
  <c r="N534" i="394"/>
  <c r="M534" i="394"/>
  <c r="L534" i="394"/>
  <c r="N533" i="394"/>
  <c r="M533" i="394"/>
  <c r="L533" i="394"/>
  <c r="N532" i="394"/>
  <c r="M532" i="394"/>
  <c r="L532" i="394"/>
  <c r="N531" i="394"/>
  <c r="M531" i="394"/>
  <c r="L531" i="394"/>
  <c r="N530" i="394"/>
  <c r="M530" i="394"/>
  <c r="L530" i="394"/>
  <c r="N529" i="394"/>
  <c r="M529" i="394"/>
  <c r="L529" i="394"/>
  <c r="N528" i="394"/>
  <c r="M528" i="394"/>
  <c r="L528" i="394"/>
  <c r="N524" i="394"/>
  <c r="M524" i="394"/>
  <c r="L524" i="394"/>
  <c r="N523" i="394"/>
  <c r="M523" i="394"/>
  <c r="L523" i="394"/>
  <c r="N522" i="394"/>
  <c r="M522" i="394"/>
  <c r="L522" i="394"/>
  <c r="N521" i="394"/>
  <c r="M521" i="394"/>
  <c r="L521" i="394"/>
  <c r="N520" i="394"/>
  <c r="M520" i="394"/>
  <c r="L520" i="394"/>
  <c r="N519" i="394"/>
  <c r="M519" i="394"/>
  <c r="L519" i="394"/>
  <c r="N518" i="394"/>
  <c r="M518" i="394"/>
  <c r="L518" i="394"/>
  <c r="N517" i="394"/>
  <c r="M517" i="394"/>
  <c r="L517" i="394"/>
  <c r="N516" i="394"/>
  <c r="M516" i="394"/>
  <c r="L516" i="394"/>
  <c r="N515" i="394"/>
  <c r="M515" i="394"/>
  <c r="L515" i="394"/>
  <c r="N514" i="394"/>
  <c r="M514" i="394"/>
  <c r="L514" i="394"/>
  <c r="N513" i="394"/>
  <c r="M513" i="394"/>
  <c r="L513" i="394"/>
  <c r="N512" i="394"/>
  <c r="M512" i="394"/>
  <c r="L512" i="394"/>
  <c r="N511" i="394"/>
  <c r="M511" i="394"/>
  <c r="L511" i="394"/>
  <c r="N510" i="394"/>
  <c r="M510" i="394"/>
  <c r="L510" i="394"/>
  <c r="N509" i="394"/>
  <c r="M509" i="394"/>
  <c r="L509" i="394"/>
  <c r="N508" i="394"/>
  <c r="M508" i="394"/>
  <c r="L508" i="394"/>
  <c r="N507" i="394"/>
  <c r="M507" i="394"/>
  <c r="L507" i="394"/>
  <c r="N506" i="394"/>
  <c r="M506" i="394"/>
  <c r="L506" i="394"/>
  <c r="N505" i="394"/>
  <c r="M505" i="394"/>
  <c r="L505" i="394"/>
  <c r="N504" i="394"/>
  <c r="M504" i="394"/>
  <c r="L504" i="394"/>
  <c r="N503" i="394"/>
  <c r="M503" i="394"/>
  <c r="L503" i="394"/>
  <c r="N502" i="394"/>
  <c r="M502" i="394"/>
  <c r="L502" i="394"/>
  <c r="N501" i="394"/>
  <c r="M501" i="394"/>
  <c r="L501" i="394"/>
  <c r="N500" i="394"/>
  <c r="M500" i="394"/>
  <c r="L500" i="394"/>
  <c r="N499" i="394"/>
  <c r="M499" i="394"/>
  <c r="L499" i="394"/>
  <c r="N498" i="394"/>
  <c r="M498" i="394"/>
  <c r="L498" i="394"/>
  <c r="N497" i="394"/>
  <c r="M497" i="394"/>
  <c r="L497" i="394"/>
  <c r="N496" i="394"/>
  <c r="M496" i="394"/>
  <c r="L496" i="394"/>
  <c r="N495" i="394"/>
  <c r="M495" i="394"/>
  <c r="L495" i="394"/>
  <c r="N494" i="394"/>
  <c r="M494" i="394"/>
  <c r="L494" i="394"/>
  <c r="N493" i="394"/>
  <c r="M493" i="394"/>
  <c r="L493" i="394"/>
  <c r="N492" i="394"/>
  <c r="M492" i="394"/>
  <c r="L492" i="394"/>
  <c r="N491" i="394"/>
  <c r="M491" i="394"/>
  <c r="L491" i="394"/>
  <c r="N490" i="394"/>
  <c r="M490" i="394"/>
  <c r="L490" i="394"/>
  <c r="N489" i="394"/>
  <c r="M489" i="394"/>
  <c r="L489" i="394"/>
  <c r="N487" i="394"/>
  <c r="M487" i="394"/>
  <c r="L487" i="394"/>
  <c r="N486" i="394"/>
  <c r="M486" i="394"/>
  <c r="L486" i="394"/>
  <c r="N485" i="394"/>
  <c r="M485" i="394"/>
  <c r="L485" i="394"/>
  <c r="N484" i="394"/>
  <c r="M484" i="394"/>
  <c r="L484" i="394"/>
  <c r="N483" i="394"/>
  <c r="M483" i="394"/>
  <c r="L483" i="394"/>
  <c r="N482" i="394"/>
  <c r="M482" i="394"/>
  <c r="L482" i="394"/>
  <c r="N481" i="394"/>
  <c r="M481" i="394"/>
  <c r="L481" i="394"/>
  <c r="N480" i="394"/>
  <c r="M480" i="394"/>
  <c r="L480" i="394"/>
  <c r="N479" i="394"/>
  <c r="M479" i="394"/>
  <c r="L479" i="394"/>
  <c r="N478" i="394"/>
  <c r="M478" i="394"/>
  <c r="L478" i="394"/>
  <c r="N477" i="394"/>
  <c r="M477" i="394"/>
  <c r="L477" i="394"/>
  <c r="N476" i="394"/>
  <c r="M476" i="394"/>
  <c r="L476" i="394"/>
  <c r="N475" i="394"/>
  <c r="M475" i="394"/>
  <c r="L475" i="394"/>
  <c r="N474" i="394"/>
  <c r="M474" i="394"/>
  <c r="L474" i="394"/>
  <c r="N473" i="394"/>
  <c r="M473" i="394"/>
  <c r="L473" i="394"/>
  <c r="N472" i="394"/>
  <c r="M472" i="394"/>
  <c r="L472" i="394"/>
  <c r="N471" i="394"/>
  <c r="M471" i="394"/>
  <c r="L471" i="394"/>
  <c r="N470" i="394"/>
  <c r="M470" i="394"/>
  <c r="L470" i="394"/>
  <c r="N469" i="394"/>
  <c r="M469" i="394"/>
  <c r="L469" i="394"/>
  <c r="N468" i="394"/>
  <c r="M468" i="394"/>
  <c r="L468" i="394"/>
  <c r="N467" i="394"/>
  <c r="M467" i="394"/>
  <c r="L467" i="394"/>
  <c r="N466" i="394"/>
  <c r="M466" i="394"/>
  <c r="L466" i="394"/>
  <c r="N465" i="394"/>
  <c r="M465" i="394"/>
  <c r="L465" i="394"/>
  <c r="N464" i="394"/>
  <c r="M464" i="394"/>
  <c r="L464" i="394"/>
  <c r="N463" i="394"/>
  <c r="M463" i="394"/>
  <c r="L463" i="394"/>
  <c r="N462" i="394"/>
  <c r="M462" i="394"/>
  <c r="L462" i="394"/>
  <c r="N461" i="394"/>
  <c r="M461" i="394"/>
  <c r="L461" i="394"/>
  <c r="N460" i="394"/>
  <c r="M460" i="394"/>
  <c r="L460" i="394"/>
  <c r="N459" i="394"/>
  <c r="M459" i="394"/>
  <c r="L459" i="394"/>
  <c r="N457" i="394"/>
  <c r="M457" i="394"/>
  <c r="L457" i="394"/>
  <c r="N456" i="394"/>
  <c r="M456" i="394"/>
  <c r="L456" i="394"/>
  <c r="N455" i="394"/>
  <c r="M455" i="394"/>
  <c r="L455" i="394"/>
  <c r="N454" i="394"/>
  <c r="M454" i="394"/>
  <c r="L454" i="394"/>
  <c r="N453" i="394"/>
  <c r="M453" i="394"/>
  <c r="L453" i="394"/>
  <c r="N452" i="394"/>
  <c r="M452" i="394"/>
  <c r="L452" i="394"/>
  <c r="N451" i="394"/>
  <c r="M451" i="394"/>
  <c r="L451" i="394"/>
  <c r="N450" i="394"/>
  <c r="M450" i="394"/>
  <c r="L450" i="394"/>
  <c r="N449" i="394"/>
  <c r="M449" i="394"/>
  <c r="L449" i="394"/>
  <c r="N448" i="394"/>
  <c r="M448" i="394"/>
  <c r="N447" i="394"/>
  <c r="M447" i="394"/>
  <c r="L447" i="394"/>
  <c r="N446" i="394"/>
  <c r="M446" i="394"/>
  <c r="L446" i="394"/>
  <c r="N445" i="394"/>
  <c r="M445" i="394"/>
  <c r="L445" i="394"/>
  <c r="N444" i="394"/>
  <c r="M444" i="394"/>
  <c r="L444" i="394"/>
  <c r="N443" i="394"/>
  <c r="M443" i="394"/>
  <c r="L443" i="394"/>
  <c r="N442" i="394"/>
  <c r="M442" i="394"/>
  <c r="L442" i="394"/>
  <c r="N441" i="394"/>
  <c r="M441" i="394"/>
  <c r="L441" i="394"/>
  <c r="N440" i="394"/>
  <c r="M440" i="394"/>
  <c r="L440" i="394"/>
  <c r="N439" i="394"/>
  <c r="M439" i="394"/>
  <c r="L439" i="394"/>
  <c r="N438" i="394"/>
  <c r="M438" i="394"/>
  <c r="L438" i="394"/>
  <c r="N437" i="394"/>
  <c r="M437" i="394"/>
  <c r="L437" i="394"/>
  <c r="N436" i="394"/>
  <c r="M436" i="394"/>
  <c r="L436" i="394"/>
  <c r="N435" i="394"/>
  <c r="M435" i="394"/>
  <c r="L435" i="394"/>
  <c r="N434" i="394"/>
  <c r="M434" i="394"/>
  <c r="L434" i="394"/>
  <c r="N433" i="394"/>
  <c r="M433" i="394"/>
  <c r="L433" i="394"/>
  <c r="N432" i="394"/>
  <c r="M432" i="394"/>
  <c r="L432" i="394"/>
  <c r="N431" i="394"/>
  <c r="M431" i="394"/>
  <c r="L431" i="394"/>
  <c r="N430" i="394"/>
  <c r="M430" i="394"/>
  <c r="L430" i="394"/>
  <c r="N429" i="394"/>
  <c r="M429" i="394"/>
  <c r="L429" i="394"/>
  <c r="N428" i="394"/>
  <c r="M428" i="394"/>
  <c r="L428" i="394"/>
  <c r="N427" i="394"/>
  <c r="M427" i="394"/>
  <c r="L427" i="394"/>
  <c r="N426" i="394"/>
  <c r="M426" i="394"/>
  <c r="L426" i="394"/>
  <c r="N425" i="394"/>
  <c r="M425" i="394"/>
  <c r="L425" i="394"/>
  <c r="N424" i="394"/>
  <c r="M424" i="394"/>
  <c r="L424" i="394"/>
  <c r="N423" i="394"/>
  <c r="M423" i="394"/>
  <c r="L423" i="394"/>
  <c r="N422" i="394"/>
  <c r="M422" i="394"/>
  <c r="L422" i="394"/>
  <c r="N421" i="394"/>
  <c r="M421" i="394"/>
  <c r="L421" i="394"/>
  <c r="N420" i="394"/>
  <c r="M420" i="394"/>
  <c r="L420" i="394"/>
  <c r="N419" i="394"/>
  <c r="M419" i="394"/>
  <c r="L419" i="394"/>
  <c r="N418" i="394"/>
  <c r="M418" i="394"/>
  <c r="L418" i="394"/>
  <c r="N417" i="394"/>
  <c r="M417" i="394"/>
  <c r="L417" i="394"/>
  <c r="N416" i="394"/>
  <c r="M416" i="394"/>
  <c r="L416" i="394"/>
  <c r="N415" i="394"/>
  <c r="M415" i="394"/>
  <c r="L415" i="394"/>
  <c r="N414" i="394"/>
  <c r="M414" i="394"/>
  <c r="L414" i="394"/>
  <c r="N413" i="394"/>
  <c r="M413" i="394"/>
  <c r="L413" i="394"/>
  <c r="N412" i="394"/>
  <c r="M412" i="394"/>
  <c r="L412" i="394"/>
  <c r="N411" i="394"/>
  <c r="M411" i="394"/>
  <c r="L411" i="394"/>
  <c r="N410" i="394"/>
  <c r="M410" i="394"/>
  <c r="L410" i="394"/>
  <c r="N409" i="394"/>
  <c r="M409" i="394"/>
  <c r="L409" i="394"/>
  <c r="N408" i="394"/>
  <c r="M408" i="394"/>
  <c r="L408" i="394"/>
  <c r="N407" i="394"/>
  <c r="M407" i="394"/>
  <c r="L407" i="394"/>
  <c r="N406" i="394"/>
  <c r="M406" i="394"/>
  <c r="L406" i="394"/>
  <c r="N405" i="394"/>
  <c r="M405" i="394"/>
  <c r="L405" i="394"/>
  <c r="N404" i="394"/>
  <c r="M404" i="394"/>
  <c r="L404" i="394"/>
  <c r="N403" i="394"/>
  <c r="M403" i="394"/>
  <c r="L403" i="394"/>
  <c r="N402" i="394"/>
  <c r="M402" i="394"/>
  <c r="L402" i="394"/>
  <c r="N401" i="394"/>
  <c r="M401" i="394"/>
  <c r="L401" i="394"/>
  <c r="N400" i="394"/>
  <c r="M400" i="394"/>
  <c r="L400" i="394"/>
  <c r="N399" i="394"/>
  <c r="M399" i="394"/>
  <c r="L399" i="394"/>
  <c r="N398" i="394"/>
  <c r="M398" i="394"/>
  <c r="L398" i="394"/>
  <c r="N397" i="394"/>
  <c r="M397" i="394"/>
  <c r="L397" i="394"/>
  <c r="N396" i="394"/>
  <c r="M396" i="394"/>
  <c r="L396" i="394"/>
  <c r="N395" i="394"/>
  <c r="M395" i="394"/>
  <c r="L395" i="394"/>
  <c r="N394" i="394"/>
  <c r="M394" i="394"/>
  <c r="L394" i="394"/>
  <c r="N393" i="394"/>
  <c r="M393" i="394"/>
  <c r="L393" i="394"/>
  <c r="N392" i="394"/>
  <c r="M392" i="394"/>
  <c r="L392" i="394"/>
  <c r="N391" i="394"/>
  <c r="M391" i="394"/>
  <c r="L391" i="394"/>
  <c r="N390" i="394"/>
  <c r="M390" i="394"/>
  <c r="L390" i="394"/>
  <c r="N389" i="394"/>
  <c r="M389" i="394"/>
  <c r="L389" i="394"/>
  <c r="N388" i="394"/>
  <c r="M388" i="394"/>
  <c r="L388" i="394"/>
  <c r="N387" i="394"/>
  <c r="M387" i="394"/>
  <c r="L387" i="394"/>
  <c r="N386" i="394"/>
  <c r="M386" i="394"/>
  <c r="L386" i="394"/>
  <c r="N385" i="394"/>
  <c r="M385" i="394"/>
  <c r="L385" i="394"/>
  <c r="N384" i="394"/>
  <c r="M384" i="394"/>
  <c r="L384" i="394"/>
  <c r="N383" i="394"/>
  <c r="M383" i="394"/>
  <c r="L383" i="394"/>
  <c r="N382" i="394"/>
  <c r="M382" i="394"/>
  <c r="L382" i="394"/>
  <c r="N381" i="394"/>
  <c r="M381" i="394"/>
  <c r="L381" i="394"/>
  <c r="N380" i="394"/>
  <c r="M380" i="394"/>
  <c r="L380" i="394"/>
  <c r="N379" i="394"/>
  <c r="M379" i="394"/>
  <c r="L379" i="394"/>
  <c r="N378" i="394"/>
  <c r="M378" i="394"/>
  <c r="L378" i="394"/>
  <c r="N377" i="394"/>
  <c r="M377" i="394"/>
  <c r="L377" i="394"/>
  <c r="N376" i="394"/>
  <c r="M376" i="394"/>
  <c r="L376" i="394"/>
  <c r="N375" i="394"/>
  <c r="M375" i="394"/>
  <c r="L375" i="394"/>
  <c r="N374" i="394"/>
  <c r="M374" i="394"/>
  <c r="L374" i="394"/>
  <c r="N373" i="394"/>
  <c r="M373" i="394"/>
  <c r="L373" i="394"/>
  <c r="N372" i="394"/>
  <c r="M372" i="394"/>
  <c r="L372" i="394"/>
  <c r="N371" i="394"/>
  <c r="M371" i="394"/>
  <c r="L371" i="394"/>
  <c r="N370" i="394"/>
  <c r="M370" i="394"/>
  <c r="L370" i="394"/>
  <c r="N369" i="394"/>
  <c r="M369" i="394"/>
  <c r="L369" i="394"/>
  <c r="N368" i="394"/>
  <c r="M368" i="394"/>
  <c r="L368" i="394"/>
  <c r="N367" i="394"/>
  <c r="M367" i="394"/>
  <c r="L367" i="394"/>
  <c r="N366" i="394"/>
  <c r="M366" i="394"/>
  <c r="L366" i="394"/>
  <c r="N365" i="394"/>
  <c r="M365" i="394"/>
  <c r="L365" i="394"/>
  <c r="N364" i="394"/>
  <c r="M364" i="394"/>
  <c r="L364" i="394"/>
  <c r="N363" i="394"/>
  <c r="M363" i="394"/>
  <c r="L363" i="394"/>
  <c r="N362" i="394"/>
  <c r="M362" i="394"/>
  <c r="L362" i="394"/>
  <c r="N361" i="394"/>
  <c r="M361" i="394"/>
  <c r="L361" i="394"/>
  <c r="N360" i="394"/>
  <c r="M360" i="394"/>
  <c r="L360" i="394"/>
  <c r="N359" i="394"/>
  <c r="M359" i="394"/>
  <c r="L359" i="394"/>
  <c r="N358" i="394"/>
  <c r="M358" i="394"/>
  <c r="L358" i="394"/>
  <c r="N357" i="394"/>
  <c r="M357" i="394"/>
  <c r="L357" i="394"/>
  <c r="N356" i="394"/>
  <c r="M356" i="394"/>
  <c r="L356" i="394"/>
  <c r="N355" i="394"/>
  <c r="M355" i="394"/>
  <c r="L355" i="394"/>
  <c r="N354" i="394"/>
  <c r="M354" i="394"/>
  <c r="L354" i="394"/>
  <c r="N353" i="394"/>
  <c r="M353" i="394"/>
  <c r="L353" i="394"/>
  <c r="N352" i="394"/>
  <c r="M352" i="394"/>
  <c r="L352" i="394"/>
  <c r="N351" i="394"/>
  <c r="M351" i="394"/>
  <c r="L351" i="394"/>
  <c r="N350" i="394"/>
  <c r="M350" i="394"/>
  <c r="L350" i="394"/>
  <c r="N349" i="394"/>
  <c r="M349" i="394"/>
  <c r="L349" i="394"/>
  <c r="N348" i="394"/>
  <c r="M348" i="394"/>
  <c r="L348" i="394"/>
  <c r="N347" i="394"/>
  <c r="M347" i="394"/>
  <c r="L347" i="394"/>
  <c r="N346" i="394"/>
  <c r="M346" i="394"/>
  <c r="L346" i="394"/>
  <c r="N345" i="394"/>
  <c r="M345" i="394"/>
  <c r="L345" i="394"/>
  <c r="N344" i="394"/>
  <c r="M344" i="394"/>
  <c r="L344" i="394"/>
  <c r="N343" i="394"/>
  <c r="M343" i="394"/>
  <c r="L343" i="394"/>
  <c r="N342" i="394"/>
  <c r="M342" i="394"/>
  <c r="L342" i="394"/>
  <c r="N341" i="394"/>
  <c r="M341" i="394"/>
  <c r="L341" i="394"/>
  <c r="N340" i="394"/>
  <c r="M340" i="394"/>
  <c r="L340" i="394"/>
  <c r="N339" i="394"/>
  <c r="M339" i="394"/>
  <c r="L339" i="394"/>
  <c r="N338" i="394"/>
  <c r="M338" i="394"/>
  <c r="L338" i="394"/>
  <c r="N337" i="394"/>
  <c r="M337" i="394"/>
  <c r="L337" i="394"/>
  <c r="N336" i="394"/>
  <c r="M336" i="394"/>
  <c r="L336" i="394"/>
  <c r="N335" i="394"/>
  <c r="M335" i="394"/>
  <c r="L335" i="394"/>
  <c r="N334" i="394"/>
  <c r="M334" i="394"/>
  <c r="L334" i="394"/>
  <c r="N333" i="394"/>
  <c r="M333" i="394"/>
  <c r="L333" i="394"/>
  <c r="N332" i="394"/>
  <c r="M332" i="394"/>
  <c r="L332" i="394"/>
  <c r="N331" i="394"/>
  <c r="M331" i="394"/>
  <c r="L331" i="394"/>
  <c r="N330" i="394"/>
  <c r="M330" i="394"/>
  <c r="L330" i="394"/>
  <c r="N329" i="394"/>
  <c r="M329" i="394"/>
  <c r="L329" i="394"/>
  <c r="N328" i="394"/>
  <c r="M328" i="394"/>
  <c r="L328" i="394"/>
  <c r="N327" i="394"/>
  <c r="M327" i="394"/>
  <c r="L327" i="394"/>
  <c r="N326" i="394"/>
  <c r="M326" i="394"/>
  <c r="L326" i="394"/>
  <c r="N325" i="394"/>
  <c r="M325" i="394"/>
  <c r="L325" i="394"/>
  <c r="N324" i="394"/>
  <c r="M324" i="394"/>
  <c r="L324" i="394"/>
  <c r="N323" i="394"/>
  <c r="M323" i="394"/>
  <c r="L323" i="394"/>
  <c r="N322" i="394"/>
  <c r="M322" i="394"/>
  <c r="L322" i="394"/>
  <c r="N321" i="394"/>
  <c r="M321" i="394"/>
  <c r="L321" i="394"/>
  <c r="N320" i="394"/>
  <c r="M320" i="394"/>
  <c r="L320" i="394"/>
  <c r="N319" i="394"/>
  <c r="M319" i="394"/>
  <c r="L319" i="394"/>
  <c r="N318" i="394"/>
  <c r="M318" i="394"/>
  <c r="L318" i="394"/>
  <c r="N317" i="394"/>
  <c r="M317" i="394"/>
  <c r="L317" i="394"/>
  <c r="N316" i="394"/>
  <c r="M316" i="394"/>
  <c r="L316" i="394"/>
  <c r="N315" i="394"/>
  <c r="M315" i="394"/>
  <c r="L315" i="394"/>
  <c r="N314" i="394"/>
  <c r="M314" i="394"/>
  <c r="L314" i="394"/>
  <c r="N313" i="394"/>
  <c r="M313" i="394"/>
  <c r="L313" i="394"/>
  <c r="N312" i="394"/>
  <c r="M312" i="394"/>
  <c r="L312" i="394"/>
  <c r="N311" i="394"/>
  <c r="M311" i="394"/>
  <c r="L311" i="394"/>
  <c r="N310" i="394"/>
  <c r="M310" i="394"/>
  <c r="L310" i="394"/>
  <c r="N309" i="394"/>
  <c r="M309" i="394"/>
  <c r="L309" i="394"/>
  <c r="N308" i="394"/>
  <c r="M308" i="394"/>
  <c r="L308" i="394"/>
  <c r="N307" i="394"/>
  <c r="M307" i="394"/>
  <c r="L307" i="394"/>
  <c r="N306" i="394"/>
  <c r="M306" i="394"/>
  <c r="L306" i="394"/>
  <c r="N305" i="394"/>
  <c r="M305" i="394"/>
  <c r="L305" i="394"/>
  <c r="N304" i="394"/>
  <c r="M304" i="394"/>
  <c r="L304" i="394"/>
  <c r="N303" i="394"/>
  <c r="M303" i="394"/>
  <c r="L303" i="394"/>
  <c r="N302" i="394"/>
  <c r="M302" i="394"/>
  <c r="L302" i="394"/>
  <c r="N301" i="394"/>
  <c r="M301" i="394"/>
  <c r="L301" i="394"/>
  <c r="N300" i="394"/>
  <c r="M300" i="394"/>
  <c r="L300" i="394"/>
  <c r="N299" i="394"/>
  <c r="M299" i="394"/>
  <c r="L299" i="394"/>
  <c r="N298" i="394"/>
  <c r="M298" i="394"/>
  <c r="N297" i="394"/>
  <c r="M297" i="394"/>
  <c r="L297" i="394"/>
  <c r="N296" i="394"/>
  <c r="M296" i="394"/>
  <c r="L296" i="394"/>
  <c r="N295" i="394"/>
  <c r="M295" i="394"/>
  <c r="L295" i="394"/>
  <c r="N294" i="394"/>
  <c r="M294" i="394"/>
  <c r="L294" i="394"/>
  <c r="N293" i="394"/>
  <c r="M293" i="394"/>
  <c r="L293" i="394"/>
  <c r="N292" i="394"/>
  <c r="M292" i="394"/>
  <c r="L292" i="394"/>
  <c r="N291" i="394"/>
  <c r="M291" i="394"/>
  <c r="L291" i="394"/>
  <c r="N290" i="394"/>
  <c r="M290" i="394"/>
  <c r="L290" i="394"/>
  <c r="N289" i="394"/>
  <c r="M289" i="394"/>
  <c r="L289" i="394"/>
  <c r="N288" i="394"/>
  <c r="M288" i="394"/>
  <c r="L288" i="394"/>
  <c r="N287" i="394"/>
  <c r="M287" i="394"/>
  <c r="L287" i="394"/>
  <c r="N286" i="394"/>
  <c r="M286" i="394"/>
  <c r="L286" i="394"/>
  <c r="N285" i="394"/>
  <c r="M285" i="394"/>
  <c r="L285" i="394"/>
  <c r="N284" i="394"/>
  <c r="M284" i="394"/>
  <c r="L284" i="394"/>
  <c r="N283" i="394"/>
  <c r="M283" i="394"/>
  <c r="L283" i="394"/>
  <c r="N282" i="394"/>
  <c r="M282" i="394"/>
  <c r="L282" i="394"/>
  <c r="N281" i="394"/>
  <c r="M281" i="394"/>
  <c r="L281" i="394"/>
  <c r="N280" i="394"/>
  <c r="M280" i="394"/>
  <c r="L280" i="394"/>
  <c r="N279" i="394"/>
  <c r="M279" i="394"/>
  <c r="L279" i="394"/>
  <c r="N278" i="394"/>
  <c r="M278" i="394"/>
  <c r="L278" i="394"/>
  <c r="N277" i="394"/>
  <c r="M277" i="394"/>
  <c r="L277" i="394"/>
  <c r="N276" i="394"/>
  <c r="M276" i="394"/>
  <c r="L276" i="394"/>
  <c r="N275" i="394"/>
  <c r="M275" i="394"/>
  <c r="L275" i="394"/>
  <c r="N274" i="394"/>
  <c r="M274" i="394"/>
  <c r="L274" i="394"/>
  <c r="N272" i="394"/>
  <c r="M272" i="394"/>
  <c r="L272" i="394"/>
  <c r="N271" i="394"/>
  <c r="M271" i="394"/>
  <c r="L271" i="394"/>
  <c r="N270" i="394"/>
  <c r="M270" i="394"/>
  <c r="L270" i="394"/>
  <c r="N269" i="394"/>
  <c r="M269" i="394"/>
  <c r="L269" i="394"/>
  <c r="N268" i="394"/>
  <c r="M268" i="394"/>
  <c r="L268" i="394"/>
  <c r="N267" i="394"/>
  <c r="M267" i="394"/>
  <c r="L267" i="394"/>
  <c r="N266" i="394"/>
  <c r="M266" i="394"/>
  <c r="L266" i="394"/>
  <c r="N265" i="394"/>
  <c r="M265" i="394"/>
  <c r="L265" i="394"/>
  <c r="N264" i="394"/>
  <c r="M264" i="394"/>
  <c r="L264" i="394"/>
  <c r="N263" i="394"/>
  <c r="M263" i="394"/>
  <c r="L263" i="394"/>
  <c r="N262" i="394"/>
  <c r="M262" i="394"/>
  <c r="L262" i="394"/>
  <c r="N261" i="394"/>
  <c r="M261" i="394"/>
  <c r="L261" i="394"/>
  <c r="N260" i="394"/>
  <c r="M260" i="394"/>
  <c r="L260" i="394"/>
  <c r="N259" i="394"/>
  <c r="M259" i="394"/>
  <c r="L259" i="394"/>
  <c r="N258" i="394"/>
  <c r="M258" i="394"/>
  <c r="L258" i="394"/>
  <c r="N257" i="394"/>
  <c r="M257" i="394"/>
  <c r="L257" i="394"/>
  <c r="N256" i="394"/>
  <c r="M256" i="394"/>
  <c r="L256" i="394"/>
  <c r="N255" i="394"/>
  <c r="M255" i="394"/>
  <c r="L255" i="394"/>
  <c r="N254" i="394"/>
  <c r="M254" i="394"/>
  <c r="L254" i="394"/>
  <c r="N253" i="394"/>
  <c r="M253" i="394"/>
  <c r="L253" i="394"/>
  <c r="N252" i="394"/>
  <c r="M252" i="394"/>
  <c r="L252" i="394"/>
  <c r="N251" i="394"/>
  <c r="M251" i="394"/>
  <c r="L251" i="394"/>
  <c r="N250" i="394"/>
  <c r="M250" i="394"/>
  <c r="L250" i="394"/>
  <c r="N249" i="394"/>
  <c r="M249" i="394"/>
  <c r="L249" i="394"/>
  <c r="N248" i="394"/>
  <c r="M248" i="394"/>
  <c r="L248" i="394"/>
  <c r="N247" i="394"/>
  <c r="M247" i="394"/>
  <c r="L247" i="394"/>
  <c r="N246" i="394"/>
  <c r="M246" i="394"/>
  <c r="L246" i="394"/>
  <c r="N245" i="394"/>
  <c r="M245" i="394"/>
  <c r="L245" i="394"/>
  <c r="N242" i="394"/>
  <c r="M242" i="394"/>
  <c r="L242" i="394"/>
  <c r="N241" i="394"/>
  <c r="M241" i="394"/>
  <c r="L241" i="394"/>
  <c r="N240" i="394"/>
  <c r="M240" i="394"/>
  <c r="L240" i="394"/>
  <c r="N239" i="394"/>
  <c r="M239" i="394"/>
  <c r="L239" i="394"/>
  <c r="N238" i="394"/>
  <c r="M238" i="394"/>
  <c r="L238" i="394"/>
  <c r="N237" i="394"/>
  <c r="M237" i="394"/>
  <c r="L237" i="394"/>
  <c r="N236" i="394"/>
  <c r="M236" i="394"/>
  <c r="L236" i="394"/>
  <c r="N235" i="394"/>
  <c r="M235" i="394"/>
  <c r="L235" i="394"/>
  <c r="N234" i="394"/>
  <c r="M234" i="394"/>
  <c r="L234" i="394"/>
  <c r="N233" i="394"/>
  <c r="M233" i="394"/>
  <c r="L233" i="394"/>
  <c r="N232" i="394"/>
  <c r="M232" i="394"/>
  <c r="L232" i="394"/>
  <c r="N231" i="394"/>
  <c r="M231" i="394"/>
  <c r="L231" i="394"/>
  <c r="N230" i="394"/>
  <c r="M230" i="394"/>
  <c r="L230" i="394"/>
  <c r="N229" i="394"/>
  <c r="M229" i="394"/>
  <c r="L229" i="394"/>
  <c r="N228" i="394"/>
  <c r="M228" i="394"/>
  <c r="L228" i="394"/>
  <c r="N227" i="394"/>
  <c r="M227" i="394"/>
  <c r="L227" i="394"/>
  <c r="N226" i="394"/>
  <c r="M226" i="394"/>
  <c r="L226" i="394"/>
  <c r="N225" i="394"/>
  <c r="M225" i="394"/>
  <c r="L225" i="394"/>
  <c r="N224" i="394"/>
  <c r="M224" i="394"/>
  <c r="L224" i="394"/>
  <c r="N223" i="394"/>
  <c r="M223" i="394"/>
  <c r="L223" i="394"/>
  <c r="N222" i="394"/>
  <c r="M222" i="394"/>
  <c r="L222" i="394"/>
  <c r="N221" i="394"/>
  <c r="M221" i="394"/>
  <c r="L221" i="394"/>
  <c r="N220" i="394"/>
  <c r="M220" i="394"/>
  <c r="L220" i="394"/>
  <c r="N219" i="394"/>
  <c r="M219" i="394"/>
  <c r="L219" i="394"/>
  <c r="N218" i="394"/>
  <c r="M218" i="394"/>
  <c r="L218" i="394"/>
  <c r="N217" i="394"/>
  <c r="M217" i="394"/>
  <c r="L217" i="394"/>
  <c r="N216" i="394"/>
  <c r="M216" i="394"/>
  <c r="L216" i="394"/>
  <c r="N215" i="394"/>
  <c r="M215" i="394"/>
  <c r="L215" i="394"/>
  <c r="N214" i="394"/>
  <c r="M214" i="394"/>
  <c r="L214" i="394"/>
  <c r="N213" i="394"/>
  <c r="M213" i="394"/>
  <c r="L213" i="394"/>
  <c r="N212" i="394"/>
  <c r="M212" i="394"/>
  <c r="L212" i="394"/>
  <c r="N211" i="394"/>
  <c r="M211" i="394"/>
  <c r="L211" i="394"/>
  <c r="N210" i="394"/>
  <c r="M210" i="394"/>
  <c r="L210" i="394"/>
  <c r="N209" i="394"/>
  <c r="M209" i="394"/>
  <c r="L209" i="394"/>
  <c r="N208" i="394"/>
  <c r="M208" i="394"/>
  <c r="L208" i="394"/>
  <c r="N207" i="394"/>
  <c r="M207" i="394"/>
  <c r="L207" i="394"/>
  <c r="N206" i="394"/>
  <c r="M206" i="394"/>
  <c r="L206" i="394"/>
  <c r="N205" i="394"/>
  <c r="M205" i="394"/>
  <c r="L205" i="394"/>
  <c r="N204" i="394"/>
  <c r="M204" i="394"/>
  <c r="L204" i="394"/>
  <c r="N203" i="394"/>
  <c r="M203" i="394"/>
  <c r="L203" i="394"/>
  <c r="N202" i="394"/>
  <c r="M202" i="394"/>
  <c r="L202" i="394"/>
  <c r="N201" i="394"/>
  <c r="M201" i="394"/>
  <c r="L201" i="394"/>
  <c r="N200" i="394"/>
  <c r="M200" i="394"/>
  <c r="L200" i="394"/>
  <c r="N199" i="394"/>
  <c r="M199" i="394"/>
  <c r="L199" i="394"/>
  <c r="N198" i="394"/>
  <c r="M198" i="394"/>
  <c r="L198" i="394"/>
  <c r="N197" i="394"/>
  <c r="M197" i="394"/>
  <c r="L197" i="394"/>
  <c r="N196" i="394"/>
  <c r="M196" i="394"/>
  <c r="L196" i="394"/>
  <c r="N195" i="394"/>
  <c r="M195" i="394"/>
  <c r="L195" i="394"/>
  <c r="N194" i="394"/>
  <c r="M194" i="394"/>
  <c r="L194" i="394"/>
  <c r="N193" i="394"/>
  <c r="M193" i="394"/>
  <c r="L193" i="394"/>
  <c r="N192" i="394"/>
  <c r="M192" i="394"/>
  <c r="L192" i="394"/>
  <c r="N191" i="394"/>
  <c r="M191" i="394"/>
  <c r="L191" i="394"/>
  <c r="N190" i="394"/>
  <c r="M190" i="394"/>
  <c r="L190" i="394"/>
  <c r="N189" i="394"/>
  <c r="M189" i="394"/>
  <c r="L189" i="394"/>
  <c r="N188" i="394"/>
  <c r="M188" i="394"/>
  <c r="L188" i="394"/>
  <c r="N187" i="394"/>
  <c r="M187" i="394"/>
  <c r="L187" i="394"/>
  <c r="N186" i="394"/>
  <c r="M186" i="394"/>
  <c r="L186" i="394"/>
  <c r="N185" i="394"/>
  <c r="M185" i="394"/>
  <c r="L185" i="394"/>
  <c r="N184" i="394"/>
  <c r="M184" i="394"/>
  <c r="L184" i="394"/>
  <c r="N183" i="394"/>
  <c r="M183" i="394"/>
  <c r="L183" i="394"/>
  <c r="N182" i="394"/>
  <c r="M182" i="394"/>
  <c r="L182" i="394"/>
  <c r="N181" i="394"/>
  <c r="M181" i="394"/>
  <c r="L181" i="394"/>
  <c r="N180" i="394"/>
  <c r="M180" i="394"/>
  <c r="L180" i="394"/>
  <c r="N179" i="394"/>
  <c r="M179" i="394"/>
  <c r="L179" i="394"/>
  <c r="N178" i="394"/>
  <c r="M178" i="394"/>
  <c r="L178" i="394"/>
  <c r="N177" i="394"/>
  <c r="M177" i="394"/>
  <c r="L177" i="394"/>
  <c r="N176" i="394"/>
  <c r="M176" i="394"/>
  <c r="L176" i="394"/>
  <c r="N175" i="394"/>
  <c r="M175" i="394"/>
  <c r="L175" i="394"/>
  <c r="N174" i="394"/>
  <c r="M174" i="394"/>
  <c r="L174" i="394"/>
  <c r="N173" i="394"/>
  <c r="M173" i="394"/>
  <c r="L173" i="394"/>
  <c r="N172" i="394"/>
  <c r="M172" i="394"/>
  <c r="L172" i="394"/>
  <c r="N171" i="394"/>
  <c r="M171" i="394"/>
  <c r="L171" i="394"/>
  <c r="N170" i="394"/>
  <c r="M170" i="394"/>
  <c r="L170" i="394"/>
  <c r="N169" i="394"/>
  <c r="M169" i="394"/>
  <c r="L169" i="394"/>
  <c r="N168" i="394"/>
  <c r="M168" i="394"/>
  <c r="L168" i="394"/>
  <c r="N167" i="394"/>
  <c r="M167" i="394"/>
  <c r="L167" i="394"/>
  <c r="N166" i="394"/>
  <c r="M166" i="394"/>
  <c r="L166" i="394"/>
  <c r="N165" i="394"/>
  <c r="M165" i="394"/>
  <c r="L165" i="394"/>
  <c r="N164" i="394"/>
  <c r="M164" i="394"/>
  <c r="L164" i="394"/>
  <c r="N163" i="394"/>
  <c r="M163" i="394"/>
  <c r="L163" i="394"/>
  <c r="N162" i="394"/>
  <c r="M162" i="394"/>
  <c r="L162" i="394"/>
  <c r="N161" i="394"/>
  <c r="M161" i="394"/>
  <c r="L161" i="394"/>
  <c r="N160" i="394"/>
  <c r="M160" i="394"/>
  <c r="L160" i="394"/>
  <c r="N159" i="394"/>
  <c r="M159" i="394"/>
  <c r="L159" i="394"/>
  <c r="N158" i="394"/>
  <c r="M158" i="394"/>
  <c r="L158" i="394"/>
  <c r="N157" i="394"/>
  <c r="M157" i="394"/>
  <c r="L157" i="394"/>
  <c r="N156" i="394"/>
  <c r="M156" i="394"/>
  <c r="L156" i="394"/>
  <c r="N155" i="394"/>
  <c r="M155" i="394"/>
  <c r="L155" i="394"/>
  <c r="N154" i="394"/>
  <c r="M154" i="394"/>
  <c r="L154" i="394"/>
  <c r="N153" i="394"/>
  <c r="M153" i="394"/>
  <c r="L153" i="394"/>
  <c r="N152" i="394"/>
  <c r="M152" i="394"/>
  <c r="L152" i="394"/>
  <c r="N151" i="394"/>
  <c r="M151" i="394"/>
  <c r="L151" i="394"/>
  <c r="N150" i="394"/>
  <c r="M150" i="394"/>
  <c r="L150" i="394"/>
  <c r="N149" i="394"/>
  <c r="M149" i="394"/>
  <c r="L149" i="394"/>
  <c r="N148" i="394"/>
  <c r="M148" i="394"/>
  <c r="M526" i="394" s="1"/>
  <c r="L148" i="394"/>
  <c r="K146" i="394"/>
  <c r="N144" i="394"/>
  <c r="M144" i="394"/>
  <c r="L144" i="394"/>
  <c r="N143" i="394"/>
  <c r="M143" i="394"/>
  <c r="L143" i="394"/>
  <c r="N142" i="394"/>
  <c r="M142" i="394"/>
  <c r="L142" i="394"/>
  <c r="N141" i="394"/>
  <c r="M141" i="394"/>
  <c r="L141" i="394"/>
  <c r="N140" i="394"/>
  <c r="M140" i="394"/>
  <c r="L140" i="394"/>
  <c r="N139" i="394"/>
  <c r="M139" i="394"/>
  <c r="L139" i="394"/>
  <c r="N138" i="394"/>
  <c r="M138" i="394"/>
  <c r="L138" i="394"/>
  <c r="N137" i="394"/>
  <c r="M137" i="394"/>
  <c r="L137" i="394"/>
  <c r="N136" i="394"/>
  <c r="M136" i="394"/>
  <c r="L136" i="394"/>
  <c r="N135" i="394"/>
  <c r="M135" i="394"/>
  <c r="L135" i="394"/>
  <c r="N134" i="394"/>
  <c r="M134" i="394"/>
  <c r="L134" i="394"/>
  <c r="N133" i="394"/>
  <c r="M133" i="394"/>
  <c r="L133" i="394"/>
  <c r="N132" i="394"/>
  <c r="M132" i="394"/>
  <c r="L132" i="394"/>
  <c r="N131" i="394"/>
  <c r="M131" i="394"/>
  <c r="L131" i="394"/>
  <c r="N130" i="394"/>
  <c r="M130" i="394"/>
  <c r="L130" i="394"/>
  <c r="N129" i="394"/>
  <c r="M129" i="394"/>
  <c r="M146" i="394" s="1"/>
  <c r="L129" i="394"/>
  <c r="N128" i="394"/>
  <c r="M128" i="394"/>
  <c r="L128" i="394"/>
  <c r="N127" i="394"/>
  <c r="M127" i="394"/>
  <c r="L127" i="394"/>
  <c r="K114" i="394"/>
  <c r="N111" i="394"/>
  <c r="M111" i="394"/>
  <c r="L111" i="394"/>
  <c r="N110" i="394"/>
  <c r="M110" i="394"/>
  <c r="L110" i="394"/>
  <c r="N109" i="394"/>
  <c r="M109" i="394"/>
  <c r="L109" i="394"/>
  <c r="N108" i="394"/>
  <c r="M108" i="394"/>
  <c r="L108" i="394"/>
  <c r="N107" i="394"/>
  <c r="M107" i="394"/>
  <c r="L107" i="394"/>
  <c r="N106" i="394"/>
  <c r="M106" i="394"/>
  <c r="L106" i="394"/>
  <c r="N105" i="394"/>
  <c r="M105" i="394"/>
  <c r="L105" i="394"/>
  <c r="N104" i="394"/>
  <c r="M104" i="394"/>
  <c r="L104" i="394"/>
  <c r="N103" i="394"/>
  <c r="M103" i="394"/>
  <c r="L103" i="394"/>
  <c r="N102" i="394"/>
  <c r="M102" i="394"/>
  <c r="L102" i="394"/>
  <c r="N101" i="394"/>
  <c r="M101" i="394"/>
  <c r="L101" i="394"/>
  <c r="N100" i="394"/>
  <c r="M100" i="394"/>
  <c r="L100" i="394"/>
  <c r="N99" i="394"/>
  <c r="M99" i="394"/>
  <c r="L99" i="394"/>
  <c r="N98" i="394"/>
  <c r="M98" i="394"/>
  <c r="L98" i="394"/>
  <c r="N97" i="394"/>
  <c r="M97" i="394"/>
  <c r="L97" i="394"/>
  <c r="L114" i="394" s="1"/>
  <c r="N96" i="394"/>
  <c r="M96" i="394"/>
  <c r="M114" i="394" s="1"/>
  <c r="L96" i="394"/>
  <c r="N95" i="394"/>
  <c r="M95" i="394"/>
  <c r="L95" i="394"/>
  <c r="N94" i="394"/>
  <c r="M94" i="394"/>
  <c r="L94" i="394"/>
  <c r="N90" i="394"/>
  <c r="M90" i="394"/>
  <c r="L90" i="394"/>
  <c r="N89" i="394"/>
  <c r="M89" i="394"/>
  <c r="L89" i="394"/>
  <c r="N88" i="394"/>
  <c r="M88" i="394"/>
  <c r="L88" i="394"/>
  <c r="N87" i="394"/>
  <c r="M87" i="394"/>
  <c r="L87" i="394"/>
  <c r="N86" i="394"/>
  <c r="M86" i="394"/>
  <c r="L86" i="394"/>
  <c r="N85" i="394"/>
  <c r="M85" i="394"/>
  <c r="L85" i="394"/>
  <c r="N84" i="394"/>
  <c r="M84" i="394"/>
  <c r="L84" i="394"/>
  <c r="N83" i="394"/>
  <c r="M83" i="394"/>
  <c r="L83" i="394"/>
  <c r="N82" i="394"/>
  <c r="M82" i="394"/>
  <c r="L82" i="394"/>
  <c r="N81" i="394"/>
  <c r="M81" i="394"/>
  <c r="L81" i="394"/>
  <c r="N80" i="394"/>
  <c r="M80" i="394"/>
  <c r="L80" i="394"/>
  <c r="N79" i="394"/>
  <c r="M79" i="394"/>
  <c r="L79" i="394"/>
  <c r="N78" i="394"/>
  <c r="M78" i="394"/>
  <c r="L78" i="394"/>
  <c r="N77" i="394"/>
  <c r="M77" i="394"/>
  <c r="L77" i="394"/>
  <c r="N76" i="394"/>
  <c r="M76" i="394"/>
  <c r="L76" i="394"/>
  <c r="N75" i="394"/>
  <c r="M75" i="394"/>
  <c r="L75" i="394"/>
  <c r="N74" i="394"/>
  <c r="M74" i="394"/>
  <c r="L74" i="394"/>
  <c r="N73" i="394"/>
  <c r="M73" i="394"/>
  <c r="L73" i="394"/>
  <c r="N72" i="394"/>
  <c r="M72" i="394"/>
  <c r="L72" i="394"/>
  <c r="N71" i="394"/>
  <c r="M71" i="394"/>
  <c r="L71" i="394"/>
  <c r="N70" i="394"/>
  <c r="M70" i="394"/>
  <c r="L70" i="394"/>
  <c r="N69" i="394"/>
  <c r="M69" i="394"/>
  <c r="L69" i="394"/>
  <c r="N68" i="394"/>
  <c r="M68" i="394"/>
  <c r="K68" i="394"/>
  <c r="L68" i="394" s="1"/>
  <c r="N67" i="394"/>
  <c r="M67" i="394"/>
  <c r="L67" i="394"/>
  <c r="N66" i="394"/>
  <c r="M66" i="394"/>
  <c r="L66" i="394"/>
  <c r="N65" i="394"/>
  <c r="M65" i="394"/>
  <c r="L65" i="394"/>
  <c r="N64" i="394"/>
  <c r="M64" i="394"/>
  <c r="L64" i="394"/>
  <c r="N63" i="394"/>
  <c r="M63" i="394"/>
  <c r="L63" i="394"/>
  <c r="N62" i="394"/>
  <c r="M62" i="394"/>
  <c r="L62" i="394"/>
  <c r="N61" i="394"/>
  <c r="M61" i="394"/>
  <c r="L61" i="394"/>
  <c r="N60" i="394"/>
  <c r="M60" i="394"/>
  <c r="L60" i="394"/>
  <c r="N59" i="394"/>
  <c r="M59" i="394"/>
  <c r="L59" i="394"/>
  <c r="N58" i="394"/>
  <c r="M58" i="394"/>
  <c r="L58" i="394"/>
  <c r="N57" i="394"/>
  <c r="M57" i="394"/>
  <c r="L57" i="394"/>
  <c r="N56" i="394"/>
  <c r="M56" i="394"/>
  <c r="L56" i="394"/>
  <c r="N55" i="394"/>
  <c r="M55" i="394"/>
  <c r="L55" i="394"/>
  <c r="N54" i="394"/>
  <c r="M54" i="394"/>
  <c r="L54" i="394"/>
  <c r="N53" i="394"/>
  <c r="M53" i="394"/>
  <c r="L53" i="394"/>
  <c r="N52" i="394"/>
  <c r="M52" i="394"/>
  <c r="L52" i="394"/>
  <c r="N51" i="394"/>
  <c r="M51" i="394"/>
  <c r="L51" i="394"/>
  <c r="N50" i="394"/>
  <c r="M50" i="394"/>
  <c r="L50" i="394"/>
  <c r="N49" i="394"/>
  <c r="M49" i="394"/>
  <c r="N48" i="394"/>
  <c r="M48" i="394"/>
  <c r="L48" i="394"/>
  <c r="N46" i="394"/>
  <c r="M46" i="394"/>
  <c r="N44" i="394"/>
  <c r="M44" i="394"/>
  <c r="M92" i="394" s="1"/>
  <c r="K44" i="394"/>
  <c r="N43" i="394"/>
  <c r="M43" i="394"/>
  <c r="K43" i="394"/>
  <c r="L43" i="394" s="1"/>
  <c r="N41" i="394"/>
  <c r="M41" i="394"/>
  <c r="L41" i="394"/>
  <c r="K39" i="394"/>
  <c r="N37" i="394"/>
  <c r="M37" i="394"/>
  <c r="L37" i="394"/>
  <c r="N36" i="394"/>
  <c r="M36" i="394"/>
  <c r="L36" i="394"/>
  <c r="N35" i="394"/>
  <c r="M35" i="394"/>
  <c r="L35" i="394"/>
  <c r="N34" i="394"/>
  <c r="M34" i="394"/>
  <c r="L34" i="394"/>
  <c r="N33" i="394"/>
  <c r="M33" i="394"/>
  <c r="L33" i="394"/>
  <c r="N32" i="394"/>
  <c r="M32" i="394"/>
  <c r="L32" i="394"/>
  <c r="N31" i="394"/>
  <c r="M31" i="394"/>
  <c r="L31" i="394"/>
  <c r="F23" i="385" s="1"/>
  <c r="N30" i="394"/>
  <c r="M30" i="394"/>
  <c r="L30" i="394"/>
  <c r="N29" i="394"/>
  <c r="M29" i="394"/>
  <c r="M39" i="394" s="1"/>
  <c r="L29" i="394"/>
  <c r="K27" i="394"/>
  <c r="N25" i="394"/>
  <c r="M25" i="394"/>
  <c r="L25" i="394"/>
  <c r="N24" i="394"/>
  <c r="M24" i="394"/>
  <c r="L24" i="394"/>
  <c r="N23" i="394"/>
  <c r="M23" i="394"/>
  <c r="L23" i="394"/>
  <c r="N22" i="394"/>
  <c r="M22" i="394"/>
  <c r="L22" i="394"/>
  <c r="N21" i="394"/>
  <c r="M21" i="394"/>
  <c r="L21" i="394"/>
  <c r="N20" i="394"/>
  <c r="M20" i="394"/>
  <c r="L20" i="394"/>
  <c r="N19" i="394"/>
  <c r="M19" i="394"/>
  <c r="L19" i="394"/>
  <c r="N18" i="394"/>
  <c r="M18" i="394"/>
  <c r="L18" i="394"/>
  <c r="N17" i="394"/>
  <c r="M17" i="394"/>
  <c r="L17" i="394"/>
  <c r="N16" i="394"/>
  <c r="M16" i="394"/>
  <c r="L16" i="394"/>
  <c r="N15" i="394"/>
  <c r="M15" i="394"/>
  <c r="L15" i="394"/>
  <c r="N14" i="394"/>
  <c r="M14" i="394"/>
  <c r="L14" i="394"/>
  <c r="N13" i="394"/>
  <c r="M13" i="394"/>
  <c r="L13" i="394"/>
  <c r="N12" i="394"/>
  <c r="M12" i="394"/>
  <c r="L12" i="394"/>
  <c r="N11" i="394"/>
  <c r="M11" i="394"/>
  <c r="L11" i="394"/>
  <c r="N10" i="394"/>
  <c r="M10" i="394"/>
  <c r="L10" i="394"/>
  <c r="N9" i="394"/>
  <c r="M9" i="394"/>
  <c r="L9" i="394"/>
  <c r="N8" i="394"/>
  <c r="M8" i="394"/>
  <c r="L8" i="394"/>
  <c r="N7" i="394"/>
  <c r="M7" i="394"/>
  <c r="L7" i="394"/>
  <c r="N6" i="394"/>
  <c r="M6" i="394"/>
  <c r="L6" i="394"/>
  <c r="N5" i="394"/>
  <c r="M5" i="394"/>
  <c r="L5" i="394"/>
  <c r="D87" i="386"/>
  <c r="D99" i="386"/>
  <c r="D92" i="386"/>
  <c r="D80" i="386"/>
  <c r="D74" i="386"/>
  <c r="D68" i="386"/>
  <c r="D62" i="386"/>
  <c r="D50" i="386"/>
  <c r="D40" i="386"/>
  <c r="D43" i="386" s="1"/>
  <c r="D39" i="386"/>
  <c r="D38" i="386"/>
  <c r="D36" i="386"/>
  <c r="D29" i="386"/>
  <c r="D16" i="386"/>
  <c r="D19" i="386" s="1"/>
  <c r="D12" i="386"/>
  <c r="L298" i="394"/>
  <c r="E32" i="405"/>
  <c r="E34" i="405" s="1"/>
  <c r="B50" i="405"/>
  <c r="F10" i="385"/>
  <c r="L44" i="394"/>
  <c r="L125" i="394"/>
  <c r="M694" i="394"/>
  <c r="F18" i="385"/>
  <c r="F19" i="385"/>
  <c r="F8" i="385"/>
  <c r="F13" i="385"/>
  <c r="M720" i="394"/>
  <c r="F25" i="385"/>
  <c r="F14" i="385"/>
  <c r="F24" i="385"/>
  <c r="F9" i="385"/>
  <c r="F11" i="385"/>
  <c r="L592" i="394"/>
  <c r="L720" i="394"/>
  <c r="M739" i="394"/>
  <c r="F21" i="385"/>
  <c r="F15" i="385"/>
  <c r="F12" i="385"/>
  <c r="L539" i="394"/>
  <c r="L146" i="394"/>
  <c r="L27" i="394"/>
  <c r="L688" i="394"/>
  <c r="L526" i="394"/>
  <c r="M27" i="394"/>
  <c r="L39" i="394"/>
  <c r="M592" i="394"/>
  <c r="F20" i="385"/>
  <c r="F16" i="385"/>
  <c r="M539" i="394"/>
  <c r="L585" i="394"/>
  <c r="F17" i="385"/>
  <c r="F26" i="385"/>
  <c r="E10" i="385"/>
  <c r="AV55" i="388"/>
  <c r="AW65" i="386"/>
  <c r="AV46" i="388"/>
  <c r="AV45" i="388"/>
  <c r="Y18" i="388"/>
  <c r="AY50" i="393"/>
  <c r="AW70" i="385"/>
  <c r="AY32" i="386"/>
  <c r="AY58" i="386"/>
  <c r="AV52" i="393"/>
  <c r="AV35" i="386"/>
  <c r="AV59" i="393"/>
  <c r="AV50" i="393"/>
  <c r="AY35" i="393"/>
  <c r="AV51" i="386"/>
  <c r="AY52" i="393"/>
  <c r="AV58" i="393"/>
  <c r="AY49" i="393"/>
  <c r="AY51" i="393"/>
  <c r="AY35" i="386"/>
  <c r="AW66" i="386"/>
  <c r="AV52" i="386"/>
  <c r="AW66" i="393"/>
  <c r="AW69" i="385"/>
  <c r="AY52" i="386"/>
  <c r="AV51" i="393"/>
  <c r="AV54" i="388"/>
  <c r="AW71" i="385"/>
  <c r="AY52" i="388"/>
  <c r="AW59" i="388"/>
  <c r="AV60" i="386"/>
  <c r="AY46" i="388"/>
  <c r="AW61" i="388"/>
  <c r="AW60" i="388"/>
  <c r="Y24" i="393"/>
  <c r="AY33" i="393"/>
  <c r="AY28" i="388"/>
  <c r="AV44" i="388"/>
  <c r="AY58" i="393"/>
  <c r="AY43" i="388"/>
  <c r="AY27" i="388"/>
  <c r="AY34" i="386"/>
  <c r="AV49" i="393"/>
  <c r="AY45" i="388"/>
  <c r="AY29" i="388"/>
  <c r="AW67" i="386"/>
  <c r="AY34" i="393"/>
  <c r="AV61" i="386"/>
  <c r="AY44" i="388"/>
  <c r="AV53" i="388"/>
  <c r="AV58" i="386"/>
  <c r="AV29" i="388"/>
  <c r="AY49" i="386"/>
  <c r="AW67" i="393"/>
  <c r="AY26" i="388"/>
  <c r="AY51" i="386"/>
  <c r="AV59" i="386"/>
  <c r="AV52" i="388"/>
  <c r="AV49" i="386"/>
  <c r="AV61" i="393"/>
  <c r="AV35" i="393"/>
  <c r="AV60" i="393"/>
  <c r="AW65" i="393"/>
  <c r="AV50" i="386"/>
  <c r="AY32" i="393"/>
  <c r="AY33" i="386"/>
  <c r="AV43" i="388"/>
  <c r="AY50" i="386"/>
  <c r="H34" i="405" l="1"/>
  <c r="C48" i="405" s="1"/>
  <c r="B48" i="405"/>
  <c r="F20" i="408"/>
  <c r="F21" i="408"/>
  <c r="M741" i="394"/>
  <c r="N27" i="408"/>
  <c r="C34" i="405"/>
  <c r="C42" i="405" s="1"/>
  <c r="B42" i="405"/>
  <c r="B47" i="405"/>
  <c r="G34" i="405"/>
  <c r="C47" i="405" s="1"/>
  <c r="L741" i="394"/>
  <c r="F22" i="385"/>
  <c r="F28" i="385" s="1"/>
  <c r="L92" i="394"/>
  <c r="B41" i="405"/>
  <c r="B34" i="405"/>
  <c r="B40" i="405"/>
  <c r="B39" i="405"/>
  <c r="D101" i="386"/>
  <c r="D22" i="408"/>
  <c r="F22" i="408" s="1"/>
  <c r="K92" i="394"/>
  <c r="K741" i="394" s="1"/>
  <c r="N26" i="408"/>
  <c r="D11" i="385"/>
  <c r="D14" i="385"/>
  <c r="D24" i="385"/>
  <c r="D18" i="385"/>
  <c r="D9" i="385"/>
  <c r="D12" i="385"/>
  <c r="D26" i="385"/>
  <c r="D17" i="385"/>
  <c r="D8" i="385"/>
  <c r="D15" i="385"/>
  <c r="D16" i="385"/>
  <c r="D13" i="385"/>
  <c r="D22" i="385"/>
  <c r="D25" i="385"/>
  <c r="D23" i="385"/>
  <c r="D21" i="385"/>
  <c r="D20" i="385"/>
  <c r="D19" i="385"/>
  <c r="B52" i="405" l="1"/>
  <c r="P29" i="408"/>
  <c r="C40" i="405"/>
  <c r="C41" i="405"/>
  <c r="C39" i="405"/>
  <c r="C52" i="405" s="1"/>
  <c r="H24" i="408"/>
  <c r="E20" i="385"/>
  <c r="E22" i="385"/>
  <c r="E8" i="385"/>
  <c r="E16" i="385"/>
  <c r="E17" i="385"/>
  <c r="E26" i="385"/>
  <c r="E9" i="385"/>
  <c r="E14" i="385"/>
  <c r="E12" i="385"/>
  <c r="E11" i="385"/>
  <c r="E18" i="385"/>
  <c r="E25" i="385"/>
  <c r="E13" i="385"/>
  <c r="E15" i="385"/>
  <c r="E23" i="385"/>
  <c r="E24" i="385"/>
  <c r="E21" i="385"/>
  <c r="E19" i="385"/>
  <c r="F26" i="408" l="1"/>
  <c r="H29" i="408" s="1"/>
  <c r="F34" i="408"/>
  <c r="F27" i="408"/>
  <c r="N34" i="408"/>
  <c r="N35" i="408"/>
  <c r="N33" i="408"/>
  <c r="N39" i="408"/>
  <c r="N31" i="408"/>
  <c r="N36" i="408"/>
  <c r="N37" i="408"/>
  <c r="N38" i="408"/>
  <c r="N32" i="408"/>
  <c r="F32" i="408" l="1"/>
  <c r="F35" i="408"/>
  <c r="F36" i="408"/>
  <c r="F31" i="408"/>
  <c r="F33" i="408"/>
  <c r="F39" i="408"/>
  <c r="F38" i="408"/>
  <c r="F37" i="408"/>
  <c r="P41" i="408"/>
  <c r="H41" i="408" l="1"/>
  <c r="N47" i="408"/>
  <c r="N44" i="408"/>
  <c r="N46" i="408"/>
  <c r="N45" i="408"/>
  <c r="N43" i="408"/>
  <c r="P49" i="408" s="1"/>
  <c r="N56" i="408" s="1"/>
  <c r="F47" i="408" l="1"/>
  <c r="F46" i="408"/>
  <c r="F43" i="408"/>
  <c r="H49" i="408" s="1"/>
  <c r="F51" i="408" s="1"/>
  <c r="F44" i="408"/>
  <c r="F45" i="408"/>
  <c r="N55" i="408"/>
  <c r="N57" i="408"/>
  <c r="N53" i="408"/>
  <c r="N54" i="408"/>
  <c r="N52" i="408"/>
  <c r="N51" i="408"/>
  <c r="H59" i="408" l="1"/>
  <c r="F53" i="408"/>
  <c r="F55" i="408"/>
  <c r="F54" i="408"/>
  <c r="F56" i="408"/>
  <c r="F52" i="408"/>
  <c r="P59" i="408"/>
  <c r="F57" i="408"/>
  <c r="F61" i="408" l="1"/>
  <c r="H63" i="408" s="1"/>
  <c r="H65" i="408" s="1"/>
  <c r="H67" i="408"/>
  <c r="P69" i="408"/>
  <c r="P71" i="408"/>
  <c r="N61" i="408"/>
  <c r="P63" i="408" s="1"/>
  <c r="P65" i="408" s="1"/>
  <c r="P67" i="408"/>
  <c r="H71" i="408"/>
  <c r="H69" i="408"/>
</calcChain>
</file>

<file path=xl/sharedStrings.xml><?xml version="1.0" encoding="utf-8"?>
<sst xmlns="http://schemas.openxmlformats.org/spreadsheetml/2006/main" count="6818" uniqueCount="1246">
  <si>
    <t>Linoleum</t>
  </si>
  <si>
    <t>Garderobe</t>
  </si>
  <si>
    <t>Sanitair</t>
  </si>
  <si>
    <t>San104s</t>
  </si>
  <si>
    <t>Wasruimte</t>
  </si>
  <si>
    <t>Printerruimte</t>
  </si>
  <si>
    <t>Toilet</t>
  </si>
  <si>
    <t>Ver156l</t>
  </si>
  <si>
    <t>Ver104l</t>
  </si>
  <si>
    <t>Steen</t>
  </si>
  <si>
    <t>linoleum</t>
  </si>
  <si>
    <t>tapijt</t>
  </si>
  <si>
    <t>Douche</t>
  </si>
  <si>
    <t>Entree</t>
  </si>
  <si>
    <t>Zaal</t>
  </si>
  <si>
    <t>Opmerkingen</t>
  </si>
  <si>
    <t>Factor</t>
  </si>
  <si>
    <t>Totaal</t>
  </si>
  <si>
    <t>nio</t>
  </si>
  <si>
    <t>Werkkast</t>
  </si>
  <si>
    <t>Tapijt</t>
  </si>
  <si>
    <t>A</t>
  </si>
  <si>
    <t>Bosscheweg 56</t>
  </si>
  <si>
    <t>Boxtel</t>
  </si>
  <si>
    <t>Waterschapshuis</t>
  </si>
  <si>
    <t>Magazijn</t>
  </si>
  <si>
    <t>Printer</t>
  </si>
  <si>
    <t>m2</t>
  </si>
  <si>
    <t>Separatieglas</t>
  </si>
  <si>
    <t>Kantoor</t>
  </si>
  <si>
    <t>Kan156l</t>
  </si>
  <si>
    <t>Kan104l</t>
  </si>
  <si>
    <t>Keuken</t>
  </si>
  <si>
    <t>ent104s</t>
  </si>
  <si>
    <t>lab156l</t>
  </si>
  <si>
    <t>Computerruimte</t>
  </si>
  <si>
    <t>lif260t</t>
  </si>
  <si>
    <t>lab260l</t>
  </si>
  <si>
    <t>ent260s</t>
  </si>
  <si>
    <t>lif104l</t>
  </si>
  <si>
    <t>Locatie</t>
  </si>
  <si>
    <t>VSR</t>
  </si>
  <si>
    <t>Waterschap de Dommel</t>
  </si>
  <si>
    <t>Invoercode</t>
  </si>
  <si>
    <t>Gebouw</t>
  </si>
  <si>
    <t>Project</t>
  </si>
  <si>
    <t>ruimte</t>
  </si>
  <si>
    <t>Etage</t>
  </si>
  <si>
    <t>Ruimte</t>
  </si>
  <si>
    <t>Vloer-</t>
  </si>
  <si>
    <t>Opp.</t>
  </si>
  <si>
    <t>Progr.</t>
  </si>
  <si>
    <t>Hoogste</t>
  </si>
  <si>
    <t>Prest-</t>
  </si>
  <si>
    <t>Ken-</t>
  </si>
  <si>
    <t>Uren</t>
  </si>
  <si>
    <t>m2/jaar</t>
  </si>
  <si>
    <t>Categorie</t>
  </si>
  <si>
    <t>nummer</t>
  </si>
  <si>
    <t>omschrijving</t>
  </si>
  <si>
    <t>soort</t>
  </si>
  <si>
    <t>i.o.</t>
  </si>
  <si>
    <t>n.i.o.</t>
  </si>
  <si>
    <t>code</t>
  </si>
  <si>
    <t>freq.</t>
  </si>
  <si>
    <t>atie</t>
  </si>
  <si>
    <t>getal</t>
  </si>
  <si>
    <t>p.j.</t>
  </si>
  <si>
    <t>Biest-Houtakker</t>
  </si>
  <si>
    <t>RWZI</t>
  </si>
  <si>
    <t>K.01</t>
  </si>
  <si>
    <t>Kelder</t>
  </si>
  <si>
    <t xml:space="preserve">Beton </t>
  </si>
  <si>
    <t>K.02</t>
  </si>
  <si>
    <t>Begane grond</t>
  </si>
  <si>
    <t>Trap ri. Kelder</t>
  </si>
  <si>
    <t>0.01</t>
  </si>
  <si>
    <t>Tegels</t>
  </si>
  <si>
    <t>0.02</t>
  </si>
  <si>
    <t>Gang</t>
  </si>
  <si>
    <t>0.03</t>
  </si>
  <si>
    <t>Kast</t>
  </si>
  <si>
    <t>0.04</t>
  </si>
  <si>
    <t>CV</t>
  </si>
  <si>
    <t>Gietvloer</t>
  </si>
  <si>
    <t>mag012s</t>
  </si>
  <si>
    <t>0.05</t>
  </si>
  <si>
    <t>Werkplaats</t>
  </si>
  <si>
    <t>0.06</t>
  </si>
  <si>
    <t>Berging opslag klein materiaal</t>
  </si>
  <si>
    <t>0.07</t>
  </si>
  <si>
    <t>Schakelruimte</t>
  </si>
  <si>
    <t>0.08</t>
  </si>
  <si>
    <t>0.09</t>
  </si>
  <si>
    <t>Voorruimte toilet</t>
  </si>
  <si>
    <t>0.10</t>
  </si>
  <si>
    <t>Herentoilet</t>
  </si>
  <si>
    <t>0.11</t>
  </si>
  <si>
    <t>Damestoilet</t>
  </si>
  <si>
    <t>0.12</t>
  </si>
  <si>
    <t>0.13</t>
  </si>
  <si>
    <t>0.14</t>
  </si>
  <si>
    <t>Onderzoeksruimte</t>
  </si>
  <si>
    <t>0.15</t>
  </si>
  <si>
    <t>Verblijfsruimte / Kantine</t>
  </si>
  <si>
    <t>0.16</t>
  </si>
  <si>
    <t>Ruimte voor opslag afvalstoffen</t>
  </si>
  <si>
    <t>0.17</t>
  </si>
  <si>
    <t>Trafo</t>
  </si>
  <si>
    <t>0.18</t>
  </si>
  <si>
    <t>Hoogspanningsruimte</t>
  </si>
  <si>
    <t>0.19</t>
  </si>
  <si>
    <t>Bedieningsruimte</t>
  </si>
  <si>
    <t>ent260l</t>
  </si>
  <si>
    <t>Expo / garderobe / entree</t>
  </si>
  <si>
    <t>Meterkast</t>
  </si>
  <si>
    <t>ver260l</t>
  </si>
  <si>
    <t>keu260l</t>
  </si>
  <si>
    <t>Pantry</t>
  </si>
  <si>
    <t>Berging</t>
  </si>
  <si>
    <t>WTW</t>
  </si>
  <si>
    <t>Buitenunit</t>
  </si>
  <si>
    <t>san260s</t>
  </si>
  <si>
    <t>WC heren</t>
  </si>
  <si>
    <t>WC MIVA/dames</t>
  </si>
  <si>
    <t>Eindhoven</t>
  </si>
  <si>
    <t>Centrale administratie</t>
  </si>
  <si>
    <t>Hal</t>
  </si>
  <si>
    <t>tra260r</t>
  </si>
  <si>
    <t>Trap</t>
  </si>
  <si>
    <t>Ijzer met antislip</t>
  </si>
  <si>
    <t>gan260s</t>
  </si>
  <si>
    <t>Eerste etage</t>
  </si>
  <si>
    <t>Miva-toilet</t>
  </si>
  <si>
    <t>kle260s</t>
  </si>
  <si>
    <t>Kleedruimte schoon</t>
  </si>
  <si>
    <t>Portaal kleedruimte</t>
  </si>
  <si>
    <t>Kleedruimte vuil</t>
  </si>
  <si>
    <t>was260s</t>
  </si>
  <si>
    <t>dou260s</t>
  </si>
  <si>
    <t>Doucheruimte</t>
  </si>
  <si>
    <t>Toiletruimte</t>
  </si>
  <si>
    <t>CV-ruimte</t>
  </si>
  <si>
    <t>Coating</t>
  </si>
  <si>
    <t>0.20</t>
  </si>
  <si>
    <t>Hydrofoorruimte</t>
  </si>
  <si>
    <t>0.21</t>
  </si>
  <si>
    <t>Opslag plaat- en staafmateriaal</t>
  </si>
  <si>
    <t>0.22</t>
  </si>
  <si>
    <t>Opslag ijzer</t>
  </si>
  <si>
    <t>kan260l</t>
  </si>
  <si>
    <t>0.23</t>
  </si>
  <si>
    <t>Kantoor onderhoud</t>
  </si>
  <si>
    <t>0.24</t>
  </si>
  <si>
    <t>0.25</t>
  </si>
  <si>
    <t>Commandoruimte</t>
  </si>
  <si>
    <t>0.26</t>
  </si>
  <si>
    <t>Opslag</t>
  </si>
  <si>
    <t>0.27</t>
  </si>
  <si>
    <t>Gang opslag</t>
  </si>
  <si>
    <t>0.28</t>
  </si>
  <si>
    <t>Administratie</t>
  </si>
  <si>
    <t>gar260s</t>
  </si>
  <si>
    <t>1.01</t>
  </si>
  <si>
    <t>ver260st</t>
  </si>
  <si>
    <t>1.02</t>
  </si>
  <si>
    <t>Conferentieruimte</t>
  </si>
  <si>
    <t>Graniet</t>
  </si>
  <si>
    <t>1.03</t>
  </si>
  <si>
    <t>1.03a</t>
  </si>
  <si>
    <t xml:space="preserve">Herentoilet </t>
  </si>
  <si>
    <t>1.03b</t>
  </si>
  <si>
    <t>1.03c</t>
  </si>
  <si>
    <t>1.03d</t>
  </si>
  <si>
    <t>1.04</t>
  </si>
  <si>
    <t>1.05</t>
  </si>
  <si>
    <t>E-ruimte</t>
  </si>
  <si>
    <t>1.06</t>
  </si>
  <si>
    <t>Opslag kantine</t>
  </si>
  <si>
    <t>res260s</t>
  </si>
  <si>
    <t>1.07</t>
  </si>
  <si>
    <t>Kantine</t>
  </si>
  <si>
    <t>keu260s</t>
  </si>
  <si>
    <t>1.08</t>
  </si>
  <si>
    <t>1.09</t>
  </si>
  <si>
    <t>kan260s</t>
  </si>
  <si>
    <t>1.10</t>
  </si>
  <si>
    <t>1.11</t>
  </si>
  <si>
    <t>Vergaderruimte</t>
  </si>
  <si>
    <t>1.12</t>
  </si>
  <si>
    <t>1.13</t>
  </si>
  <si>
    <t>Kleedruimte dames</t>
  </si>
  <si>
    <t>1.14</t>
  </si>
  <si>
    <t>Opslag/ Archief</t>
  </si>
  <si>
    <t>1.15</t>
  </si>
  <si>
    <t>Overloop + magazijn</t>
  </si>
  <si>
    <t>Haaren</t>
  </si>
  <si>
    <t>san156s</t>
  </si>
  <si>
    <t>Schakelruimte 1</t>
  </si>
  <si>
    <t>Beton</t>
  </si>
  <si>
    <t>Ketelruimte</t>
  </si>
  <si>
    <t>Serverruimte</t>
  </si>
  <si>
    <t>Traforuimte</t>
  </si>
  <si>
    <t>Hoofdverdeler</t>
  </si>
  <si>
    <t>gan156s</t>
  </si>
  <si>
    <t>was156s</t>
  </si>
  <si>
    <t>Was en kleedruimte</t>
  </si>
  <si>
    <t>dou156s</t>
  </si>
  <si>
    <t>lab156s</t>
  </si>
  <si>
    <t>Schakelruimte 2</t>
  </si>
  <si>
    <t>kan156l</t>
  </si>
  <si>
    <t>Kantoorruimte</t>
  </si>
  <si>
    <t>res156s</t>
  </si>
  <si>
    <t>Kantine incl. keukenblok</t>
  </si>
  <si>
    <t>Sint-Oederode</t>
  </si>
  <si>
    <t>kan156s</t>
  </si>
  <si>
    <t>Multifunctionele ruimte</t>
  </si>
  <si>
    <t>0.04a</t>
  </si>
  <si>
    <t>0.04b</t>
  </si>
  <si>
    <t xml:space="preserve">MIVA-toilet / dames </t>
  </si>
  <si>
    <t>Toilet heren</t>
  </si>
  <si>
    <t>Was- en kleedruimte</t>
  </si>
  <si>
    <t xml:space="preserve">Gasruimte </t>
  </si>
  <si>
    <t>Stalling/opslag</t>
  </si>
  <si>
    <t>Chemicalien/olie opslag</t>
  </si>
  <si>
    <t>Roostervloer</t>
  </si>
  <si>
    <t>Begane Grond</t>
  </si>
  <si>
    <t>noodtrappenhuis</t>
  </si>
  <si>
    <t>metaal</t>
  </si>
  <si>
    <t>technische ruimte</t>
  </si>
  <si>
    <t>gang</t>
  </si>
  <si>
    <t>0.05a</t>
  </si>
  <si>
    <t>noodtrap F</t>
  </si>
  <si>
    <t>chemische opslag</t>
  </si>
  <si>
    <t>gas opslag</t>
  </si>
  <si>
    <t>opslag ruimte</t>
  </si>
  <si>
    <t>kan260t</t>
  </si>
  <si>
    <t>kantoor</t>
  </si>
  <si>
    <t>spoelkeuken/monsterafvoer</t>
  </si>
  <si>
    <t>steen</t>
  </si>
  <si>
    <t>gan260t</t>
  </si>
  <si>
    <t>hal/portaal</t>
  </si>
  <si>
    <t>0.29</t>
  </si>
  <si>
    <t>0.30</t>
  </si>
  <si>
    <t>0.31</t>
  </si>
  <si>
    <t>0.32</t>
  </si>
  <si>
    <t>sanitair - douche</t>
  </si>
  <si>
    <t>0.33</t>
  </si>
  <si>
    <t>0.34</t>
  </si>
  <si>
    <t>voorruimte sanitair</t>
  </si>
  <si>
    <t>ver260t</t>
  </si>
  <si>
    <t>0.35</t>
  </si>
  <si>
    <t>vergaderruimte</t>
  </si>
  <si>
    <t>0.36</t>
  </si>
  <si>
    <t>keu260t</t>
  </si>
  <si>
    <t>0.37</t>
  </si>
  <si>
    <t>pantry / vluchtroute</t>
  </si>
  <si>
    <t>0.38</t>
  </si>
  <si>
    <t>werkkast</t>
  </si>
  <si>
    <t>0.39</t>
  </si>
  <si>
    <t>lifthal</t>
  </si>
  <si>
    <t>0.40</t>
  </si>
  <si>
    <t>lift</t>
  </si>
  <si>
    <t>tra260s</t>
  </si>
  <si>
    <t>0.41</t>
  </si>
  <si>
    <t>trappenhuis F</t>
  </si>
  <si>
    <t>0.42</t>
  </si>
  <si>
    <t>sanitair</t>
  </si>
  <si>
    <t>0.43</t>
  </si>
  <si>
    <t>0.44</t>
  </si>
  <si>
    <t>entree sanitairgroep</t>
  </si>
  <si>
    <t>0.45</t>
  </si>
  <si>
    <t>hoog- / laag spanningsruimten</t>
  </si>
  <si>
    <t>0.46</t>
  </si>
  <si>
    <t>0.47</t>
  </si>
  <si>
    <t>0.48</t>
  </si>
  <si>
    <t>0.49</t>
  </si>
  <si>
    <t>0.50</t>
  </si>
  <si>
    <t>0.51</t>
  </si>
  <si>
    <t>0.52</t>
  </si>
  <si>
    <t>0.53</t>
  </si>
  <si>
    <t>0.54</t>
  </si>
  <si>
    <t>0.55</t>
  </si>
  <si>
    <t>0.56</t>
  </si>
  <si>
    <t>0.57</t>
  </si>
  <si>
    <t>0.58</t>
  </si>
  <si>
    <t>trappenhuis D</t>
  </si>
  <si>
    <t>0.59</t>
  </si>
  <si>
    <t>0.60</t>
  </si>
  <si>
    <t>ketelhuis</t>
  </si>
  <si>
    <t>ent260t</t>
  </si>
  <si>
    <t>0.61</t>
  </si>
  <si>
    <t>achterzijde entree</t>
  </si>
  <si>
    <t>0.62</t>
  </si>
  <si>
    <t>0.63</t>
  </si>
  <si>
    <t>0.64</t>
  </si>
  <si>
    <t>gan260l</t>
  </si>
  <si>
    <t>0.65</t>
  </si>
  <si>
    <t>hellingbaan</t>
  </si>
  <si>
    <t>0.66</t>
  </si>
  <si>
    <t>0.66a</t>
  </si>
  <si>
    <t>0.67</t>
  </si>
  <si>
    <t>0.68</t>
  </si>
  <si>
    <t>postkamer</t>
  </si>
  <si>
    <t>0.71</t>
  </si>
  <si>
    <t>repro ruimte</t>
  </si>
  <si>
    <t>0.72</t>
  </si>
  <si>
    <t>0.73</t>
  </si>
  <si>
    <t>bergkasten</t>
  </si>
  <si>
    <t>0.74</t>
  </si>
  <si>
    <t>0.75</t>
  </si>
  <si>
    <t>trappenhuis B</t>
  </si>
  <si>
    <t>0.76</t>
  </si>
  <si>
    <t>kan260st</t>
  </si>
  <si>
    <t>0.77</t>
  </si>
  <si>
    <t>tapijt/steen</t>
  </si>
  <si>
    <t>0.78/0.79/0.80</t>
  </si>
  <si>
    <t>0.81</t>
  </si>
  <si>
    <t>hoofdentree</t>
  </si>
  <si>
    <t>hal260s</t>
  </si>
  <si>
    <t>0.82</t>
  </si>
  <si>
    <t>centrale hal</t>
  </si>
  <si>
    <t>0.82a</t>
  </si>
  <si>
    <t>overlegruimte</t>
  </si>
  <si>
    <t>rec260t</t>
  </si>
  <si>
    <t>0.83</t>
  </si>
  <si>
    <t>receptie balie</t>
  </si>
  <si>
    <t>0.84</t>
  </si>
  <si>
    <t>0.85</t>
  </si>
  <si>
    <t>0.86</t>
  </si>
  <si>
    <t>0.87</t>
  </si>
  <si>
    <t>opslag ruimte PV</t>
  </si>
  <si>
    <t>0.88</t>
  </si>
  <si>
    <t>0.89</t>
  </si>
  <si>
    <t>gar260t</t>
  </si>
  <si>
    <t>0.90</t>
  </si>
  <si>
    <t>garderobe</t>
  </si>
  <si>
    <t>gar260l</t>
  </si>
  <si>
    <t>0.91</t>
  </si>
  <si>
    <t>0.92</t>
  </si>
  <si>
    <t>0.93</t>
  </si>
  <si>
    <t>0.94</t>
  </si>
  <si>
    <t>EHBO ruimte</t>
  </si>
  <si>
    <t>0.95</t>
  </si>
  <si>
    <t>0.96</t>
  </si>
  <si>
    <t>lifthal met wenteltrap A</t>
  </si>
  <si>
    <t>0.97</t>
  </si>
  <si>
    <t>archief</t>
  </si>
  <si>
    <t>0.99</t>
  </si>
  <si>
    <t>opslag ruimte catering</t>
  </si>
  <si>
    <t>0.100</t>
  </si>
  <si>
    <t>0.101</t>
  </si>
  <si>
    <t>0.102</t>
  </si>
  <si>
    <t>mindervaliden toilet</t>
  </si>
  <si>
    <t>0.103</t>
  </si>
  <si>
    <t>voorportaal techn. ruimte</t>
  </si>
  <si>
    <t>0.104</t>
  </si>
  <si>
    <t xml:space="preserve">werkruimte </t>
  </si>
  <si>
    <t>0.105</t>
  </si>
  <si>
    <t>0.106</t>
  </si>
  <si>
    <t>coating</t>
  </si>
  <si>
    <t>0.107</t>
  </si>
  <si>
    <t>0.108</t>
  </si>
  <si>
    <t>fietsenstalling</t>
  </si>
  <si>
    <t>bestrating</t>
  </si>
  <si>
    <t>0.109</t>
  </si>
  <si>
    <t>parkeren</t>
  </si>
  <si>
    <t>laboratorium</t>
  </si>
  <si>
    <t>balkon</t>
  </si>
  <si>
    <t>spoelkeuken laboratorium</t>
  </si>
  <si>
    <t>pauze ruimte laboratorium</t>
  </si>
  <si>
    <t>1.20</t>
  </si>
  <si>
    <t>1.21</t>
  </si>
  <si>
    <t>1.22</t>
  </si>
  <si>
    <t>1.23</t>
  </si>
  <si>
    <t>kleedruimte</t>
  </si>
  <si>
    <t>1.24</t>
  </si>
  <si>
    <t>1.25</t>
  </si>
  <si>
    <t>1.26</t>
  </si>
  <si>
    <t>1.28</t>
  </si>
  <si>
    <t>1.29</t>
  </si>
  <si>
    <t>1.31</t>
  </si>
  <si>
    <t>1.33</t>
  </si>
  <si>
    <t>1.38</t>
  </si>
  <si>
    <t>1.39</t>
  </si>
  <si>
    <t>1.40</t>
  </si>
  <si>
    <t>lift (zie laag 0)</t>
  </si>
  <si>
    <t>1.41</t>
  </si>
  <si>
    <t>1.42</t>
  </si>
  <si>
    <t>1.43</t>
  </si>
  <si>
    <t>1.44</t>
  </si>
  <si>
    <t>verbindingsgang</t>
  </si>
  <si>
    <t>1.45</t>
  </si>
  <si>
    <t>stilte werkplek</t>
  </si>
  <si>
    <t>1.46</t>
  </si>
  <si>
    <t>1.47</t>
  </si>
  <si>
    <t>1.50</t>
  </si>
  <si>
    <t>1.51</t>
  </si>
  <si>
    <t>pri260st</t>
  </si>
  <si>
    <t>1.52</t>
  </si>
  <si>
    <t>printerruimte</t>
  </si>
  <si>
    <t>pantry</t>
  </si>
  <si>
    <t>1.54</t>
  </si>
  <si>
    <t>1.55</t>
  </si>
  <si>
    <t>1.56</t>
  </si>
  <si>
    <t>1.57</t>
  </si>
  <si>
    <t>1.58</t>
  </si>
  <si>
    <t>1.59</t>
  </si>
  <si>
    <t>1.60</t>
  </si>
  <si>
    <t>bergkast</t>
  </si>
  <si>
    <t>1.61a</t>
  </si>
  <si>
    <t>gang in flex kantoor</t>
  </si>
  <si>
    <t>1.64</t>
  </si>
  <si>
    <t>1.65</t>
  </si>
  <si>
    <t>noodtrap D</t>
  </si>
  <si>
    <t>1.67</t>
  </si>
  <si>
    <t>1.68</t>
  </si>
  <si>
    <t>1.72</t>
  </si>
  <si>
    <t>hoofdtrap &amp; bordes naar restaurant</t>
  </si>
  <si>
    <t>1.73a</t>
  </si>
  <si>
    <t>restaurant en overlegruimte</t>
  </si>
  <si>
    <t>res260t</t>
  </si>
  <si>
    <t>1.73b</t>
  </si>
  <si>
    <t>restaurant</t>
  </si>
  <si>
    <t>res260h</t>
  </si>
  <si>
    <t>1.73c</t>
  </si>
  <si>
    <t>restaurant podium</t>
  </si>
  <si>
    <t>hout</t>
  </si>
  <si>
    <t>1.74</t>
  </si>
  <si>
    <t>1.75</t>
  </si>
  <si>
    <t>1.76</t>
  </si>
  <si>
    <t>1.77</t>
  </si>
  <si>
    <t>1.78</t>
  </si>
  <si>
    <t>1.79</t>
  </si>
  <si>
    <t>1.80</t>
  </si>
  <si>
    <t>1.82</t>
  </si>
  <si>
    <t>1.83</t>
  </si>
  <si>
    <t>1.84</t>
  </si>
  <si>
    <t>1.85</t>
  </si>
  <si>
    <t>vide</t>
  </si>
  <si>
    <t>1.86</t>
  </si>
  <si>
    <t>1.87</t>
  </si>
  <si>
    <t>wenteltrap A</t>
  </si>
  <si>
    <t>1.89</t>
  </si>
  <si>
    <t>1.90</t>
  </si>
  <si>
    <t>1.91</t>
  </si>
  <si>
    <t>bereidingskeuken</t>
  </si>
  <si>
    <t>1.92</t>
  </si>
  <si>
    <t>spoelkeuken</t>
  </si>
  <si>
    <t>1.93</t>
  </si>
  <si>
    <t>1.94</t>
  </si>
  <si>
    <t>uitgifteruimte restaurant</t>
  </si>
  <si>
    <t>1.95</t>
  </si>
  <si>
    <t>1.96</t>
  </si>
  <si>
    <t>1.96a</t>
  </si>
  <si>
    <t>1.96b</t>
  </si>
  <si>
    <t>dakterrassen</t>
  </si>
  <si>
    <t>betrating</t>
  </si>
  <si>
    <t>1.97</t>
  </si>
  <si>
    <t>1.98</t>
  </si>
  <si>
    <t>1.99</t>
  </si>
  <si>
    <t>1.100</t>
  </si>
  <si>
    <t>1.101</t>
  </si>
  <si>
    <t>1.104</t>
  </si>
  <si>
    <t>Tweede etage</t>
  </si>
  <si>
    <t>2.03</t>
  </si>
  <si>
    <t>2.05</t>
  </si>
  <si>
    <t>2.08</t>
  </si>
  <si>
    <t>2.09a</t>
  </si>
  <si>
    <t>2.09b</t>
  </si>
  <si>
    <t>2.10a</t>
  </si>
  <si>
    <t>2.10b</t>
  </si>
  <si>
    <t>2.10c</t>
  </si>
  <si>
    <t>flex kantoor</t>
  </si>
  <si>
    <t>2.12a</t>
  </si>
  <si>
    <t>2.13</t>
  </si>
  <si>
    <t>2.14</t>
  </si>
  <si>
    <t>2.15</t>
  </si>
  <si>
    <t>2.16</t>
  </si>
  <si>
    <t>pantry / rust ruimte</t>
  </si>
  <si>
    <t>2.17</t>
  </si>
  <si>
    <t>pri260t</t>
  </si>
  <si>
    <t>2.18</t>
  </si>
  <si>
    <t>2.19</t>
  </si>
  <si>
    <t>2.20</t>
  </si>
  <si>
    <t>2.21</t>
  </si>
  <si>
    <t>2.22</t>
  </si>
  <si>
    <t>2.23</t>
  </si>
  <si>
    <t>2.24</t>
  </si>
  <si>
    <t>2.25</t>
  </si>
  <si>
    <t>2.26</t>
  </si>
  <si>
    <t>2.27</t>
  </si>
  <si>
    <t>2.28</t>
  </si>
  <si>
    <t>2.30</t>
  </si>
  <si>
    <t>2.32</t>
  </si>
  <si>
    <t>2.33</t>
  </si>
  <si>
    <t>2.34</t>
  </si>
  <si>
    <t>2.35</t>
  </si>
  <si>
    <t>2.35a</t>
  </si>
  <si>
    <t>2.35b</t>
  </si>
  <si>
    <t>2.36a</t>
  </si>
  <si>
    <t>2.36b</t>
  </si>
  <si>
    <t>2.36c</t>
  </si>
  <si>
    <t>2.37</t>
  </si>
  <si>
    <t>2.38</t>
  </si>
  <si>
    <t>2.39</t>
  </si>
  <si>
    <t>2.40</t>
  </si>
  <si>
    <t>2.41</t>
  </si>
  <si>
    <t>2.46</t>
  </si>
  <si>
    <t>2.47</t>
  </si>
  <si>
    <t>2.51</t>
  </si>
  <si>
    <t>2.52</t>
  </si>
  <si>
    <t>2.53</t>
  </si>
  <si>
    <t>2.54</t>
  </si>
  <si>
    <t>2.55</t>
  </si>
  <si>
    <t>2.56</t>
  </si>
  <si>
    <t>2.57</t>
  </si>
  <si>
    <t>2.58</t>
  </si>
  <si>
    <t>2.59</t>
  </si>
  <si>
    <t>2.60</t>
  </si>
  <si>
    <t>2.61</t>
  </si>
  <si>
    <t>2.62</t>
  </si>
  <si>
    <t>2.63</t>
  </si>
  <si>
    <t>2.64</t>
  </si>
  <si>
    <t>loopbrug</t>
  </si>
  <si>
    <t>2.65</t>
  </si>
  <si>
    <t>2.66</t>
  </si>
  <si>
    <t>2.67</t>
  </si>
  <si>
    <t>2.68</t>
  </si>
  <si>
    <t>2.68a</t>
  </si>
  <si>
    <t>2.69</t>
  </si>
  <si>
    <t>2.70</t>
  </si>
  <si>
    <t>2.71</t>
  </si>
  <si>
    <t>2.72</t>
  </si>
  <si>
    <t>2.73</t>
  </si>
  <si>
    <t>2.75a</t>
  </si>
  <si>
    <t>2.75b</t>
  </si>
  <si>
    <t>2.75c</t>
  </si>
  <si>
    <t>2.74</t>
  </si>
  <si>
    <t>2.75</t>
  </si>
  <si>
    <t>2.76</t>
  </si>
  <si>
    <t>2.78</t>
  </si>
  <si>
    <t>computerruimte</t>
  </si>
  <si>
    <t>comp.vloer</t>
  </si>
  <si>
    <t>2.79</t>
  </si>
  <si>
    <t>2.80</t>
  </si>
  <si>
    <t>2.81</t>
  </si>
  <si>
    <t>2.82</t>
  </si>
  <si>
    <t>2.83</t>
  </si>
  <si>
    <t>2.84</t>
  </si>
  <si>
    <t>2.85</t>
  </si>
  <si>
    <t>2.86</t>
  </si>
  <si>
    <t>2.87</t>
  </si>
  <si>
    <t>2.88</t>
  </si>
  <si>
    <t>2.89</t>
  </si>
  <si>
    <t>2.90</t>
  </si>
  <si>
    <t>2.94</t>
  </si>
  <si>
    <t>noodtrap B</t>
  </si>
  <si>
    <t>2.95</t>
  </si>
  <si>
    <t>2.96</t>
  </si>
  <si>
    <t>2.100</t>
  </si>
  <si>
    <t>2.101</t>
  </si>
  <si>
    <t>2.102</t>
  </si>
  <si>
    <t>2.103</t>
  </si>
  <si>
    <t>2.104</t>
  </si>
  <si>
    <t>2.107</t>
  </si>
  <si>
    <t>2.108</t>
  </si>
  <si>
    <t>2.109</t>
  </si>
  <si>
    <t>2.110</t>
  </si>
  <si>
    <t>3.02</t>
  </si>
  <si>
    <t>3.03a</t>
  </si>
  <si>
    <t>3.03b</t>
  </si>
  <si>
    <t>3.04</t>
  </si>
  <si>
    <t>3.05</t>
  </si>
  <si>
    <t>3.06</t>
  </si>
  <si>
    <t>3.07</t>
  </si>
  <si>
    <t>3.08</t>
  </si>
  <si>
    <t>3.09</t>
  </si>
  <si>
    <t>3.10</t>
  </si>
  <si>
    <t>3.10a</t>
  </si>
  <si>
    <t>3.11</t>
  </si>
  <si>
    <t>3.12</t>
  </si>
  <si>
    <t>3.13</t>
  </si>
  <si>
    <t>3.14</t>
  </si>
  <si>
    <t>3.15</t>
  </si>
  <si>
    <t>3.16</t>
  </si>
  <si>
    <t>3.17</t>
  </si>
  <si>
    <t>3.18</t>
  </si>
  <si>
    <t>3.19</t>
  </si>
  <si>
    <t>3.20</t>
  </si>
  <si>
    <t>corridor</t>
  </si>
  <si>
    <t>3.21</t>
  </si>
  <si>
    <t>3.22</t>
  </si>
  <si>
    <t>3.23</t>
  </si>
  <si>
    <t>3.24</t>
  </si>
  <si>
    <t>3.25</t>
  </si>
  <si>
    <t>3.26</t>
  </si>
  <si>
    <t>3.27</t>
  </si>
  <si>
    <t>3.28</t>
  </si>
  <si>
    <t>3.29</t>
  </si>
  <si>
    <t>3.30a</t>
  </si>
  <si>
    <t>3.30b</t>
  </si>
  <si>
    <t>3.31</t>
  </si>
  <si>
    <t>3.32</t>
  </si>
  <si>
    <t>3.33</t>
  </si>
  <si>
    <t>3.34</t>
  </si>
  <si>
    <t>3.35</t>
  </si>
  <si>
    <t>3.36</t>
  </si>
  <si>
    <t>3.37</t>
  </si>
  <si>
    <t>3.38</t>
  </si>
  <si>
    <t>3.42</t>
  </si>
  <si>
    <t>3.44</t>
  </si>
  <si>
    <t>3.45</t>
  </si>
  <si>
    <t>3.46</t>
  </si>
  <si>
    <t>3.47</t>
  </si>
  <si>
    <t>3.48</t>
  </si>
  <si>
    <t>3.49</t>
  </si>
  <si>
    <t>3.50</t>
  </si>
  <si>
    <t>3.51</t>
  </si>
  <si>
    <t>3.52</t>
  </si>
  <si>
    <t>3.54</t>
  </si>
  <si>
    <t>3.55a</t>
  </si>
  <si>
    <t>3.55b</t>
  </si>
  <si>
    <t>3.55c</t>
  </si>
  <si>
    <t>3.56</t>
  </si>
  <si>
    <t>3.57</t>
  </si>
  <si>
    <t>3.58</t>
  </si>
  <si>
    <t>3.59</t>
  </si>
  <si>
    <t>3.60</t>
  </si>
  <si>
    <t>3.61</t>
  </si>
  <si>
    <t>3.62</t>
  </si>
  <si>
    <t>3.63</t>
  </si>
  <si>
    <t>3.64</t>
  </si>
  <si>
    <t>3.65</t>
  </si>
  <si>
    <t>3.66</t>
  </si>
  <si>
    <t>3.67</t>
  </si>
  <si>
    <t>3.68</t>
  </si>
  <si>
    <t>3.69</t>
  </si>
  <si>
    <t>3.70</t>
  </si>
  <si>
    <t>3.73</t>
  </si>
  <si>
    <t>3.71</t>
  </si>
  <si>
    <t>3.72</t>
  </si>
  <si>
    <t>4.01</t>
  </si>
  <si>
    <t xml:space="preserve">noodtrap (3x) 3e - 4e verdieping </t>
  </si>
  <si>
    <t>Tilburg</t>
  </si>
  <si>
    <t>entree</t>
  </si>
  <si>
    <t>hal entree</t>
  </si>
  <si>
    <t>mindervalide toilet</t>
  </si>
  <si>
    <t>toilet</t>
  </si>
  <si>
    <t>opslag</t>
  </si>
  <si>
    <t>keuken</t>
  </si>
  <si>
    <t>informatieruimte</t>
  </si>
  <si>
    <t>nooduitgang</t>
  </si>
  <si>
    <t>RWZI Dienstgebouw 1</t>
  </si>
  <si>
    <t>N2</t>
  </si>
  <si>
    <t>natuursteen</t>
  </si>
  <si>
    <t>N3</t>
  </si>
  <si>
    <t>trappenhuis</t>
  </si>
  <si>
    <t>rubbernop</t>
  </si>
  <si>
    <t>N4</t>
  </si>
  <si>
    <t>toilet heren</t>
  </si>
  <si>
    <t>N5</t>
  </si>
  <si>
    <t>toilet dames</t>
  </si>
  <si>
    <t>N6</t>
  </si>
  <si>
    <t>N7</t>
  </si>
  <si>
    <t>N8</t>
  </si>
  <si>
    <t>beton</t>
  </si>
  <si>
    <t>N9</t>
  </si>
  <si>
    <t>N10</t>
  </si>
  <si>
    <t>N11</t>
  </si>
  <si>
    <t>N12</t>
  </si>
  <si>
    <t>N13</t>
  </si>
  <si>
    <t>N14</t>
  </si>
  <si>
    <t>N14a</t>
  </si>
  <si>
    <t>N14b</t>
  </si>
  <si>
    <t>N15</t>
  </si>
  <si>
    <t>wasruimte</t>
  </si>
  <si>
    <t>N15a</t>
  </si>
  <si>
    <t>douche ruimte</t>
  </si>
  <si>
    <t>N15b</t>
  </si>
  <si>
    <t>N16</t>
  </si>
  <si>
    <t>N17</t>
  </si>
  <si>
    <t>N18</t>
  </si>
  <si>
    <t>werkplaats</t>
  </si>
  <si>
    <t>N19</t>
  </si>
  <si>
    <t>N20</t>
  </si>
  <si>
    <t>doorgang</t>
  </si>
  <si>
    <t>N21</t>
  </si>
  <si>
    <t>N22</t>
  </si>
  <si>
    <t>N22a</t>
  </si>
  <si>
    <t>N23</t>
  </si>
  <si>
    <t>N24</t>
  </si>
  <si>
    <t>N25</t>
  </si>
  <si>
    <t>N26</t>
  </si>
  <si>
    <t>marmoleum</t>
  </si>
  <si>
    <t>N27</t>
  </si>
  <si>
    <t>N28</t>
  </si>
  <si>
    <t>N29</t>
  </si>
  <si>
    <t>N32</t>
  </si>
  <si>
    <t>controle kamer</t>
  </si>
  <si>
    <t>N33</t>
  </si>
  <si>
    <t>N34</t>
  </si>
  <si>
    <t>gang &amp; garderobe</t>
  </si>
  <si>
    <t>N35</t>
  </si>
  <si>
    <t>N36</t>
  </si>
  <si>
    <t>N38</t>
  </si>
  <si>
    <t>N39</t>
  </si>
  <si>
    <t>ICT ruimte</t>
  </si>
  <si>
    <t>N41</t>
  </si>
  <si>
    <t>technisch ruimte</t>
  </si>
  <si>
    <t>RWZI Controlekamer</t>
  </si>
  <si>
    <t>pantry/keuken</t>
  </si>
  <si>
    <t>Mierlo</t>
  </si>
  <si>
    <t>SVI</t>
  </si>
  <si>
    <t>hal</t>
  </si>
  <si>
    <t>001a</t>
  </si>
  <si>
    <t>berging/stalling</t>
  </si>
  <si>
    <t>kunsstof troffelvloer</t>
  </si>
  <si>
    <t>olieopslag</t>
  </si>
  <si>
    <t>magazijn</t>
  </si>
  <si>
    <t>elektrowerkplaats</t>
  </si>
  <si>
    <t>009a</t>
  </si>
  <si>
    <t>009b</t>
  </si>
  <si>
    <t>hijsruimte</t>
  </si>
  <si>
    <t>chauffeurstoilet</t>
  </si>
  <si>
    <t>weegbrugbeheer</t>
  </si>
  <si>
    <t>laadstraat</t>
  </si>
  <si>
    <t>ventilatoren</t>
  </si>
  <si>
    <t>vluchttrap</t>
  </si>
  <si>
    <t>noodstroomruimte</t>
  </si>
  <si>
    <t>laagspanningsruimte</t>
  </si>
  <si>
    <t>middenspanningsruimte</t>
  </si>
  <si>
    <t>trafo ruimte</t>
  </si>
  <si>
    <t>opslagruimte</t>
  </si>
  <si>
    <t>opslag en aanmaakruimte</t>
  </si>
  <si>
    <t>gasmeterruimte</t>
  </si>
  <si>
    <t>C.V. ruimte</t>
  </si>
  <si>
    <t>kantine</t>
  </si>
  <si>
    <t>bedieningsruimte</t>
  </si>
  <si>
    <t>onderzoeksruimte</t>
  </si>
  <si>
    <t xml:space="preserve">berging </t>
  </si>
  <si>
    <t>trap</t>
  </si>
  <si>
    <t>open metaal</t>
  </si>
  <si>
    <t>transportgang</t>
  </si>
  <si>
    <t>slibkoekbunker 1</t>
  </si>
  <si>
    <t>slibkoekbunker 2</t>
  </si>
  <si>
    <t>slibkoekbunker 3</t>
  </si>
  <si>
    <t>slibkoekbunker 4</t>
  </si>
  <si>
    <t>vluchtgang</t>
  </si>
  <si>
    <t>ruimte t.b.v hefdeuren</t>
  </si>
  <si>
    <t>schakelruimte</t>
  </si>
  <si>
    <t>ventilatieruimte</t>
  </si>
  <si>
    <t>centrifugeruimte 1</t>
  </si>
  <si>
    <t>centrifugeruimte 2</t>
  </si>
  <si>
    <t>centrifugeruimte 3</t>
  </si>
  <si>
    <t>centrifugeruimte 4</t>
  </si>
  <si>
    <t>noodtrap</t>
  </si>
  <si>
    <t>Hapert</t>
  </si>
  <si>
    <t>Voorlichtingsgebouw</t>
  </si>
  <si>
    <t>cocosmat</t>
  </si>
  <si>
    <t xml:space="preserve">onderzoek ruimte / lab </t>
  </si>
  <si>
    <t>sanitair + voorruimte</t>
  </si>
  <si>
    <t>004a</t>
  </si>
  <si>
    <t>werkplaats (alleen RVS wasbak en HA/ZD)</t>
  </si>
  <si>
    <t>geverfd steen</t>
  </si>
  <si>
    <t>was- / kleedruimte</t>
  </si>
  <si>
    <t>douche</t>
  </si>
  <si>
    <t>voorlichtingsruimte</t>
  </si>
  <si>
    <t>Hapert loods</t>
  </si>
  <si>
    <t>Loods</t>
  </si>
  <si>
    <t>magazijn (alleen vloer)</t>
  </si>
  <si>
    <t>kleedruimte en garderobe</t>
  </si>
  <si>
    <t>kantine, incl. keukenblok</t>
  </si>
  <si>
    <t>Soerendonk</t>
  </si>
  <si>
    <t>steen / mat</t>
  </si>
  <si>
    <t>serverruimte (WP - alleen vloer)</t>
  </si>
  <si>
    <t>was- en kleedruimte, incl. lockers</t>
  </si>
  <si>
    <t>toiletten en urinoir</t>
  </si>
  <si>
    <t>kantoor zuiveringsbeheer</t>
  </si>
  <si>
    <t>loods (alleen RVS wasbak en HA)</t>
  </si>
  <si>
    <t>Opgenomen</t>
  </si>
  <si>
    <t xml:space="preserve">Totale kosten </t>
  </si>
  <si>
    <t xml:space="preserve">schoon te </t>
  </si>
  <si>
    <t>Productie-uren</t>
  </si>
  <si>
    <t>Gem. uurtarief</t>
  </si>
  <si>
    <t>Productie-kosten</t>
  </si>
  <si>
    <t>Toezicht-uren</t>
  </si>
  <si>
    <t>Toezicht-kosten</t>
  </si>
  <si>
    <t>Gem. m2 prijs</t>
  </si>
  <si>
    <t>Totaal m2</t>
  </si>
  <si>
    <t>Prestatie</t>
  </si>
  <si>
    <t>werkfreq.</t>
  </si>
  <si>
    <t xml:space="preserve">houden m2 </t>
  </si>
  <si>
    <t>per jaar</t>
  </si>
  <si>
    <t>productie uren</t>
  </si>
  <si>
    <t>toezicht uren</t>
  </si>
  <si>
    <t>Excl. BTW</t>
  </si>
  <si>
    <t>Incl. BTW</t>
  </si>
  <si>
    <t>vloeropp.</t>
  </si>
  <si>
    <t>B</t>
  </si>
  <si>
    <t>D</t>
  </si>
  <si>
    <t>E</t>
  </si>
  <si>
    <t>D maal E = II</t>
  </si>
  <si>
    <t>I + II = III</t>
  </si>
  <si>
    <t>III / m2</t>
  </si>
  <si>
    <t>SMO Ma - Vrij</t>
  </si>
  <si>
    <t>HANDELING</t>
  </si>
  <si>
    <t>M2</t>
  </si>
  <si>
    <t>Frequentie</t>
  </si>
  <si>
    <t>C</t>
  </si>
  <si>
    <t>(A*B) + C= I</t>
  </si>
  <si>
    <t>gevelglas (dienstgebouw incl. lab) binnenzijde</t>
  </si>
  <si>
    <t>gevelglas (dienstgebouw incl. lab) buitenzijde</t>
  </si>
  <si>
    <t>separatieglas</t>
  </si>
  <si>
    <t>beplating (enkelzijdig wassen)</t>
  </si>
  <si>
    <t>Excursiegebouw</t>
  </si>
  <si>
    <t>Gevelglas binnenzijde</t>
  </si>
  <si>
    <t>Gevelglas buitenzijde</t>
  </si>
  <si>
    <t>Gevelglas (incl. bubbelglas) buitenzijde</t>
  </si>
  <si>
    <t>Gevelglas (commandoruimte) buitenzijde</t>
  </si>
  <si>
    <t>Separatieglas (incl. bubbelglas)</t>
  </si>
  <si>
    <t>Dakkoepels</t>
  </si>
  <si>
    <t>Beplating (enkelzijdig wassen)</t>
  </si>
  <si>
    <t>(zwart-glas)beplating (enkelzijdig wassen)</t>
  </si>
  <si>
    <t>gevelglas binnenzijde</t>
  </si>
  <si>
    <t>gevelglas buitenzijde</t>
  </si>
  <si>
    <t>Trespa</t>
  </si>
  <si>
    <t>(glas) beplating</t>
  </si>
  <si>
    <t>beplating</t>
  </si>
  <si>
    <t>Ontvangstgebouw</t>
  </si>
  <si>
    <t>SOG Gebouw</t>
  </si>
  <si>
    <t>Seperatieglas tweezijdig</t>
  </si>
  <si>
    <t>Paneel</t>
  </si>
  <si>
    <t>Totaal:</t>
  </si>
  <si>
    <t>Handelingen</t>
  </si>
  <si>
    <t>Totale kosten</t>
  </si>
  <si>
    <t>per beurt</t>
  </si>
  <si>
    <t>A maal B = I</t>
  </si>
  <si>
    <t>C maal D = II</t>
  </si>
  <si>
    <t>ent052l</t>
  </si>
  <si>
    <t>Keu104l</t>
  </si>
  <si>
    <t>lab260s</t>
  </si>
  <si>
    <t>ent156t</t>
  </si>
  <si>
    <t>keu156l</t>
  </si>
  <si>
    <t>ver156t</t>
  </si>
  <si>
    <t>kle156s</t>
  </si>
  <si>
    <t>kan156t</t>
  </si>
  <si>
    <t>Verkeersruimte</t>
  </si>
  <si>
    <t>Bureaukamers</t>
  </si>
  <si>
    <t>Bureaukamer</t>
  </si>
  <si>
    <t>repetitielokaal Dommelband</t>
  </si>
  <si>
    <t>tapijt/ verhoogde vloer</t>
  </si>
  <si>
    <t>kantoor Fysio</t>
  </si>
  <si>
    <t>Personeels Vereniging</t>
  </si>
  <si>
    <t>pantry F</t>
  </si>
  <si>
    <t>1.61</t>
  </si>
  <si>
    <t>1.62</t>
  </si>
  <si>
    <t>1.63</t>
  </si>
  <si>
    <t>2.11-12-06-07</t>
  </si>
  <si>
    <t>Derde etage</t>
  </si>
  <si>
    <t>Vierde etage</t>
  </si>
  <si>
    <t>Inzet service werkzaamheden</t>
  </si>
  <si>
    <t>GEBOUW</t>
  </si>
  <si>
    <t>ADRES</t>
  </si>
  <si>
    <t>Vloeiveldweg 2</t>
  </si>
  <si>
    <t>Luchense Heide 50</t>
  </si>
  <si>
    <t>Castersedijk 25</t>
  </si>
  <si>
    <t>Perkstraat 1</t>
  </si>
  <si>
    <t>Van Oldenbarneveltlaan 1</t>
  </si>
  <si>
    <t>Chauffeurstoilet</t>
  </si>
  <si>
    <t>Vegen garage, verwijderen grof- en losliggend vuil, inclusief spinrag verwijderen met name rondom lichtpunten en wanden.</t>
  </si>
  <si>
    <t>ent104t</t>
  </si>
  <si>
    <t>gar104s</t>
  </si>
  <si>
    <t>kan104s</t>
  </si>
  <si>
    <t>kle104s</t>
  </si>
  <si>
    <t>was104s</t>
  </si>
  <si>
    <t>gan104s</t>
  </si>
  <si>
    <t>san104s</t>
  </si>
  <si>
    <t>res104s</t>
  </si>
  <si>
    <t>keu104s</t>
  </si>
  <si>
    <t>tra104m</t>
  </si>
  <si>
    <t>tra260m</t>
  </si>
  <si>
    <t>Presentatiemiddelen</t>
  </si>
  <si>
    <t>Werkplek</t>
  </si>
  <si>
    <t>Boskantseweg 76</t>
  </si>
  <si>
    <t>Oisterwijksedreef 1B</t>
  </si>
  <si>
    <t>gan104l</t>
  </si>
  <si>
    <t>dou104s</t>
  </si>
  <si>
    <t>kan104l</t>
  </si>
  <si>
    <t>0.1</t>
  </si>
  <si>
    <t>0.2</t>
  </si>
  <si>
    <t>Entree/gang</t>
  </si>
  <si>
    <t>Omschrijving:</t>
  </si>
  <si>
    <t>Frequentie:</t>
  </si>
  <si>
    <t>Aantal:</t>
  </si>
  <si>
    <t>Heikestraat 2a</t>
  </si>
  <si>
    <t>Rev.</t>
  </si>
  <si>
    <t>n.v.t.</t>
  </si>
  <si>
    <t>Beurtprijs</t>
  </si>
  <si>
    <t>excl. Btw</t>
  </si>
  <si>
    <t>LOCATIE</t>
  </si>
  <si>
    <t>Klimmaterialen</t>
  </si>
  <si>
    <t>Prijs p/st.</t>
  </si>
  <si>
    <t>excl. btw</t>
  </si>
  <si>
    <t>Lab</t>
  </si>
  <si>
    <t>Kantoor/Receptie</t>
  </si>
  <si>
    <t>N43b</t>
  </si>
  <si>
    <t>N47a</t>
  </si>
  <si>
    <t>Aantal</t>
  </si>
  <si>
    <t>Maandag</t>
  </si>
  <si>
    <t>Dinsdag</t>
  </si>
  <si>
    <t>Woensdag</t>
  </si>
  <si>
    <t>Donderdag</t>
  </si>
  <si>
    <t>Vrijdag</t>
  </si>
  <si>
    <t>Zaterdag</t>
  </si>
  <si>
    <t>Zondag</t>
  </si>
  <si>
    <t>Waarvan op</t>
  </si>
  <si>
    <t>kalenderdagen</t>
  </si>
  <si>
    <t>zaterdag</t>
  </si>
  <si>
    <t>zondag</t>
  </si>
  <si>
    <t>Maand</t>
  </si>
  <si>
    <t>Januari</t>
  </si>
  <si>
    <t>Februari</t>
  </si>
  <si>
    <t>Maart</t>
  </si>
  <si>
    <t>April</t>
  </si>
  <si>
    <t>Mei</t>
  </si>
  <si>
    <t>Juni</t>
  </si>
  <si>
    <t>Juli</t>
  </si>
  <si>
    <t>Augustus</t>
  </si>
  <si>
    <t>September</t>
  </si>
  <si>
    <t>Oktober</t>
  </si>
  <si>
    <t>November</t>
  </si>
  <si>
    <t>December</t>
  </si>
  <si>
    <t xml:space="preserve">Werkbare </t>
  </si>
  <si>
    <t>Nieuwjaarsdag</t>
  </si>
  <si>
    <t>Pasen</t>
  </si>
  <si>
    <t>Koningsdag</t>
  </si>
  <si>
    <t>Hemelvaart</t>
  </si>
  <si>
    <t>Pinksteren</t>
  </si>
  <si>
    <t>Kerst</t>
  </si>
  <si>
    <t>Werkelijk</t>
  </si>
  <si>
    <t>Werkbare dagen</t>
  </si>
  <si>
    <t>za</t>
  </si>
  <si>
    <t>zo</t>
  </si>
  <si>
    <t>feestdgn</t>
  </si>
  <si>
    <t>Kalenderdgn</t>
  </si>
  <si>
    <t>Werkelijke</t>
  </si>
  <si>
    <t>Werkfreq.</t>
  </si>
  <si>
    <t>Feestdag +</t>
  </si>
  <si>
    <t>sluiting</t>
  </si>
  <si>
    <t>Unit</t>
  </si>
  <si>
    <t>Toiletten</t>
  </si>
  <si>
    <t>Techniek</t>
  </si>
  <si>
    <t>1e</t>
  </si>
  <si>
    <t>Techniek/opslag</t>
  </si>
  <si>
    <t>San104l</t>
  </si>
  <si>
    <t>keet</t>
  </si>
  <si>
    <t>29a</t>
  </si>
  <si>
    <t>29b</t>
  </si>
  <si>
    <t>Extra sluitingsdag</t>
  </si>
  <si>
    <t>kantoor WKC</t>
  </si>
  <si>
    <t>Afrondingsuren</t>
  </si>
  <si>
    <t>werkelijke dagen</t>
  </si>
  <si>
    <t>per jaar op basis van</t>
  </si>
  <si>
    <t>(A+B) * C = I</t>
  </si>
  <si>
    <t>dagen</t>
  </si>
  <si>
    <t>feestdag</t>
  </si>
  <si>
    <t>Keet</t>
  </si>
  <si>
    <t>Entree/hal</t>
  </si>
  <si>
    <t>kan052l</t>
  </si>
  <si>
    <t>Vergaderruimten</t>
  </si>
  <si>
    <t>Werkruimte/ kantoor</t>
  </si>
  <si>
    <t>003</t>
  </si>
  <si>
    <t>002</t>
  </si>
  <si>
    <t>001</t>
  </si>
  <si>
    <t>inloopmat</t>
  </si>
  <si>
    <t>Revisie nr.</t>
  </si>
  <si>
    <t>Werk</t>
  </si>
  <si>
    <t>uren</t>
  </si>
  <si>
    <t>Officiele</t>
  </si>
  <si>
    <t>Sluitings</t>
  </si>
  <si>
    <t>Sluitingsdagen</t>
  </si>
  <si>
    <t>Oudjaarsdag</t>
  </si>
  <si>
    <t>PVC</t>
  </si>
  <si>
    <t>Vergaderzaal</t>
  </si>
  <si>
    <t>Technische ruimte</t>
  </si>
  <si>
    <t>Kantine personeelsruimte</t>
  </si>
  <si>
    <t>5a</t>
  </si>
  <si>
    <t>9a</t>
  </si>
  <si>
    <t>Toilet dames</t>
  </si>
  <si>
    <t>0.95a</t>
  </si>
  <si>
    <t>1.14a</t>
  </si>
  <si>
    <t>Stilte werkplek</t>
  </si>
  <si>
    <t>3.10b</t>
  </si>
  <si>
    <t>3.37a</t>
  </si>
  <si>
    <t>WDD</t>
  </si>
  <si>
    <t>Kantoor 0B</t>
  </si>
  <si>
    <t>Bouwdeel F</t>
  </si>
  <si>
    <t>Bouwdeel E</t>
  </si>
  <si>
    <t>Bouwdeel D</t>
  </si>
  <si>
    <t>Trap naar dommelcafé</t>
  </si>
  <si>
    <t>Bouwdeel B</t>
  </si>
  <si>
    <t>Bouwdeel A</t>
  </si>
  <si>
    <t>vergaderruimte 1D4</t>
  </si>
  <si>
    <t>vergaderruimte 1D1</t>
  </si>
  <si>
    <t>Bouwdeel C</t>
  </si>
  <si>
    <t>Dommelcafé</t>
  </si>
  <si>
    <t>Massageruimte</t>
  </si>
  <si>
    <t>KCC 1B1</t>
  </si>
  <si>
    <t>Vergaderruimte 1A5</t>
  </si>
  <si>
    <t>Vergaderruimte 1A6</t>
  </si>
  <si>
    <t>Vergaderuimte 1A2</t>
  </si>
  <si>
    <t>Vergaderruimte 1A1</t>
  </si>
  <si>
    <t>SER ruimte F</t>
  </si>
  <si>
    <t>garderobe/voorportaal</t>
  </si>
  <si>
    <t>Spreekkamer</t>
  </si>
  <si>
    <t>Kantoor watergraaf</t>
  </si>
  <si>
    <t>kantoor directeur</t>
  </si>
  <si>
    <t>Vergaderruimte 2B2</t>
  </si>
  <si>
    <t>SER bouwdeel B</t>
  </si>
  <si>
    <t>Vergaderruimte 2B1</t>
  </si>
  <si>
    <t>Koffiecorner 2B</t>
  </si>
  <si>
    <t>Opslagruimte ICT</t>
  </si>
  <si>
    <t>Spreekkamer 2B4</t>
  </si>
  <si>
    <t>Koffiecorner 3F</t>
  </si>
  <si>
    <t>opslag voor schoonmaak</t>
  </si>
  <si>
    <t>vergaderruimte 1E1 t/m 1E5</t>
  </si>
  <si>
    <t>vergaderruimte 1D3</t>
  </si>
  <si>
    <t>beh260st</t>
  </si>
  <si>
    <t>lockerkasten</t>
  </si>
  <si>
    <t>Noodtrappenhuis</t>
  </si>
  <si>
    <t>ver260h</t>
  </si>
  <si>
    <t>keu260st</t>
  </si>
  <si>
    <t>toiletgroep heren</t>
  </si>
  <si>
    <t>toiletgroep dames</t>
  </si>
  <si>
    <t>kleedruimte/douches dames</t>
  </si>
  <si>
    <t>kleedruimte/douches heren</t>
  </si>
  <si>
    <t>0.96a</t>
  </si>
  <si>
    <t>Vergaderruimte Smalwater</t>
  </si>
  <si>
    <t>Vergaderruimte Geelrijt</t>
  </si>
  <si>
    <t>WKC</t>
  </si>
  <si>
    <t>2.07</t>
  </si>
  <si>
    <t>kolfruimte</t>
  </si>
  <si>
    <t>Waterschapshuis-keet</t>
  </si>
  <si>
    <t>k01</t>
  </si>
  <si>
    <t>k02</t>
  </si>
  <si>
    <t>k03</t>
  </si>
  <si>
    <t>tra012s</t>
  </si>
  <si>
    <t xml:space="preserve">op basis van </t>
  </si>
  <si>
    <t>NAAM INSCHRIJVER</t>
  </si>
  <si>
    <t>In te vullen door Inschrijver (alleen op 1e tabblad)</t>
  </si>
  <si>
    <t>Opdrachtgever</t>
  </si>
  <si>
    <t>Omschrijving</t>
  </si>
  <si>
    <t>Projectnummer</t>
  </si>
  <si>
    <t>INSCHRIJFBLAD - INSCHRIJVINGSSOM</t>
  </si>
  <si>
    <t>Opdrachtnemer dient de werkzaamheden uit te voeren tegen de prijzen waarvoor is ingeschreven; prijzen kunnen dus niet worden gecorrigeerd, bij afwijkingen van geschatte aantallen/(reken)eenheden. Alle in te vullen prijzen zijn exclusief btw. Aan al de opgenomen geschatte getallen/(reken)eenheden kunnen Inschrijvers geen rechten ontlenen. De af te sluiten overeenkomst biedt geen garantie op de omzet voor de leverancier(s). 
Let op! KNOCK-OUT criteria: Voor de Inschrijvers gelden de in de Uitnodiging tot Inschrijving opgenomen Knock-out Criteria.</t>
  </si>
  <si>
    <t>Onderdeel</t>
  </si>
  <si>
    <t>Aanneemsom per jaar (exclusief btw)</t>
  </si>
  <si>
    <t>Totale aanneemsom schoonmaakonderhoud, inclusief overnamekosten personeel i.v.m. contractwisseling, exclusief BTW</t>
  </si>
  <si>
    <t>Schoonmaakonderhoud</t>
  </si>
  <si>
    <t>Totale aanneemsom aanvullende diensten, exclusief BTW</t>
  </si>
  <si>
    <t>Aanvullende diensten</t>
  </si>
  <si>
    <t>Glasbewassing</t>
  </si>
  <si>
    <t>TOTAAL</t>
  </si>
  <si>
    <t>INSCHRIJVINGSSOM</t>
  </si>
  <si>
    <t>Naam ondergetekende:</t>
  </si>
  <si>
    <t>Bedrijf:</t>
  </si>
  <si>
    <t>Functie:</t>
  </si>
  <si>
    <t>Datum:</t>
  </si>
  <si>
    <t>Handtekening:</t>
  </si>
  <si>
    <t>Invoer</t>
  </si>
  <si>
    <t>Kengetal</t>
  </si>
  <si>
    <t>Code</t>
  </si>
  <si>
    <t>Wij verzoeken u van de navolgende medewerkers-categorieën de tariefopbouw inzichtelijk aan te leveren:</t>
  </si>
  <si>
    <t>(Het voorbeeld tariefopbouw model is op onderdelen naar eigen inzicht aan te passen)</t>
  </si>
  <si>
    <t>Periode</t>
  </si>
  <si>
    <t>Calculatie uurtarief</t>
  </si>
  <si>
    <t>algemeen schoonmaakonderhoud</t>
  </si>
  <si>
    <t>maandag tot en met vrijdag</t>
  </si>
  <si>
    <t>leiding</t>
  </si>
  <si>
    <t>calculatie uurtarief uitvoering</t>
  </si>
  <si>
    <t xml:space="preserve"> calculatie uurtarief leiding</t>
  </si>
  <si>
    <t>Percentage</t>
  </si>
  <si>
    <t>loongroep</t>
  </si>
  <si>
    <t>€</t>
  </si>
  <si>
    <t>Gemiddeld Basis-uurloon gebruikt voor calculatie (100%)</t>
  </si>
  <si>
    <t xml:space="preserve">Subtotaal </t>
  </si>
  <si>
    <t>percentage</t>
  </si>
  <si>
    <t>Vakantiedagen</t>
  </si>
  <si>
    <t>Wettig verzuim</t>
  </si>
  <si>
    <t>Ziektedagen</t>
  </si>
  <si>
    <t>Subtotaal</t>
  </si>
  <si>
    <t>Einde jaarsuitkering</t>
  </si>
  <si>
    <t>Vakantietoeslag</t>
  </si>
  <si>
    <t>WIA basispremie</t>
  </si>
  <si>
    <t>WGA sectorpremie</t>
  </si>
  <si>
    <t>ZW-flex</t>
  </si>
  <si>
    <t>Werklooshuiswet (W.W.)</t>
  </si>
  <si>
    <t>Zorgverzekeringswet</t>
  </si>
  <si>
    <t>OP/NP pensioen</t>
  </si>
  <si>
    <t>Kinderopvang</t>
  </si>
  <si>
    <t>RAS-heffing</t>
  </si>
  <si>
    <t>Transitievergoeding (Wet werk en zekerheid)</t>
  </si>
  <si>
    <t>Directe kosten</t>
  </si>
  <si>
    <t>Kleding</t>
  </si>
  <si>
    <t>Machinekosten</t>
  </si>
  <si>
    <t>Materialen en middelen</t>
  </si>
  <si>
    <t>Reiskosten CAO</t>
  </si>
  <si>
    <t>Vervoerskosten</t>
  </si>
  <si>
    <t>Indirecte kosten</t>
  </si>
  <si>
    <t>Kosten van indirecte leiding</t>
  </si>
  <si>
    <t>PZ kosten incl. opleidingen</t>
  </si>
  <si>
    <t xml:space="preserve">Administratiekosten </t>
  </si>
  <si>
    <t xml:space="preserve">Huisvestingskosten </t>
  </si>
  <si>
    <t xml:space="preserve">Management kosten </t>
  </si>
  <si>
    <t>Kosten verzuimbeheer</t>
  </si>
  <si>
    <t>Kosten kwaliteitszorg</t>
  </si>
  <si>
    <t>Winst/ rente/  risico</t>
  </si>
  <si>
    <t>Ma-vrij</t>
  </si>
  <si>
    <t xml:space="preserve">Eind totaal </t>
  </si>
  <si>
    <t>Avond (+30%)</t>
  </si>
  <si>
    <t>Weekend (+50%)</t>
  </si>
  <si>
    <t>Feestdag (+150%)</t>
  </si>
  <si>
    <t>NB:</t>
  </si>
  <si>
    <t xml:space="preserve">Het is toegestaan het aantal regels voor de in te zetten loongroepen uit te breiden, zodat de tariefsopbouw aantoonbaar gebaseerd is op </t>
  </si>
  <si>
    <t xml:space="preserve">de basis uurlonen conform de cao voor het schoonmaak- en glazenwassersbedrijf. </t>
  </si>
  <si>
    <t xml:space="preserve">Afroep-, uurtarieven en opslagen in geval van afroepwerkzaamheden gebaseerd op uurlonen 'Collectieve Arbeidsovereenkomst in het Schoonmaak- en Glazenwassersbedrijf'. </t>
  </si>
  <si>
    <t>Uitvoering: maandag t/m vrijdag (06:00 en 21:30 uur)</t>
  </si>
  <si>
    <t>Ma-vr  06:00-21:30</t>
  </si>
  <si>
    <t xml:space="preserve">Regiewerkzaamheden </t>
  </si>
  <si>
    <t>Prijs per uur</t>
  </si>
  <si>
    <t>Werknemer algemeen schoonmaakonderhoud (loongroep 1)</t>
  </si>
  <si>
    <t>All round werknemer algemeen schoonmaakonderhoud (loongroep 2)</t>
  </si>
  <si>
    <t>(Ambulant) Objectleider algemeen schoonmaakonderhoud (loongroep 5)</t>
  </si>
  <si>
    <t>Medewerker servicewerkzaamheden</t>
  </si>
  <si>
    <t>Werknemer glazenwasser I (loongroep 2)</t>
  </si>
  <si>
    <t>Medewerker specialistische reiniging</t>
  </si>
  <si>
    <t xml:space="preserve">Harde vloeren behandelen (incl. materialen en middelen, in- en uitruimen)   </t>
  </si>
  <si>
    <t>Tot 100 m2</t>
  </si>
  <si>
    <t>101 - 500 m2</t>
  </si>
  <si>
    <t>501 - 1000 m2</t>
  </si>
  <si>
    <t>1001 m2 en meer</t>
  </si>
  <si>
    <t>Prijs per m2 strippen en conserveren (2 laags)</t>
  </si>
  <si>
    <t>Prijs per m2 geheel sprayen</t>
  </si>
  <si>
    <t>Prijs per m2 topstrippen</t>
  </si>
  <si>
    <t xml:space="preserve">Tapijt reinigen (incl. materialen en middelen, in- en uitruimen)   </t>
  </si>
  <si>
    <t>Prijs per m2 shamponeren</t>
  </si>
  <si>
    <t>Prijs per m2 poederreiniging</t>
  </si>
  <si>
    <t>Prijs per m2 koolzuurreiniging</t>
  </si>
  <si>
    <t xml:space="preserve">Schrobben vloeren (incl. materialen en middelen, in- en uitruimen)   </t>
  </si>
  <si>
    <t>Prijs per m2 schrob/zuigmachine</t>
  </si>
  <si>
    <t>Prijs per m2 eenschijfsmachine en waterzuiger</t>
  </si>
  <si>
    <t>Prijs per m2 handmatig schrobben</t>
  </si>
  <si>
    <t xml:space="preserve">Moppen vloeren (incl. materialen en middelen, in- en uitruimen)   </t>
  </si>
  <si>
    <t>Prijs per m2 moppen steen</t>
  </si>
  <si>
    <t>Prijs per m2 moppen linoleum</t>
  </si>
  <si>
    <t>Prijs per m2 moppen hout/parket</t>
  </si>
  <si>
    <t>Reinigen van raambekleding</t>
  </si>
  <si>
    <t>Prijs per m2 verticale lamellen (pvc, alumininium)</t>
  </si>
  <si>
    <t>Prijs per m2 horizontale lamellen (pvc, alumininium)</t>
  </si>
  <si>
    <t>Prijs per m2 vitrage obv m2 raamoppervlak</t>
  </si>
  <si>
    <t>Het uit- en inruimen van ruimten</t>
  </si>
  <si>
    <t>Prijs per m2 bureaukamers</t>
  </si>
  <si>
    <t>Prijs per m2 verkeersruimten</t>
  </si>
  <si>
    <t>Grondige reiniging sanitair*</t>
  </si>
  <si>
    <t>501 m2 en meer</t>
  </si>
  <si>
    <t>Prijs per m2 stoomreiniging</t>
  </si>
  <si>
    <t>Prijs per m2 schuimreiniging</t>
  </si>
  <si>
    <t>Het reinigen van afneembare wanden</t>
  </si>
  <si>
    <t>101-500 m2</t>
  </si>
  <si>
    <t>Prijs per m2</t>
  </si>
  <si>
    <t>Het reinigen van het plafond</t>
  </si>
  <si>
    <t>Prijs per m2 metaal geperforeerd</t>
  </si>
  <si>
    <t>Prijs per m2 metaal dicht</t>
  </si>
  <si>
    <t>Kauwgom verwijderen van vloeren</t>
  </si>
  <si>
    <t>Prijs per m2 steen buiten</t>
  </si>
  <si>
    <t>Prijs per m2 steen binnen</t>
  </si>
  <si>
    <t>Prijs per m2 tapijt</t>
  </si>
  <si>
    <t>Uitwendig reinigen bureau-electronica (uitvoering tenminste 1x per jaar)</t>
  </si>
  <si>
    <t>Tot 25 stuks</t>
  </si>
  <si>
    <t>26-150 stuks</t>
  </si>
  <si>
    <t>151-350 stuks</t>
  </si>
  <si>
    <t>351 stuks en meer</t>
  </si>
  <si>
    <t>Prijs per uur (toetsenbord incl. muis, monitor en computerbehuizing)</t>
  </si>
  <si>
    <t>Het reinigen van beklede stoelen (koolzuurreiniging)</t>
  </si>
  <si>
    <t>Tot 10</t>
  </si>
  <si>
    <t>11-50</t>
  </si>
  <si>
    <t>51-100</t>
  </si>
  <si>
    <t>100 stuks en meer</t>
  </si>
  <si>
    <t>Prijs per stuk</t>
  </si>
  <si>
    <t>Het uitwendig reinigen van luchtroosters (raam/plafond/wand)</t>
  </si>
  <si>
    <t>11 en meer</t>
  </si>
  <si>
    <t>Prijs per m1</t>
  </si>
  <si>
    <t>* Zie tabblad "Grondige reiniging sanitair" voor werkzaamheden</t>
  </si>
  <si>
    <t>Uitvoering: maandag t/m donderdag (21:30 - 06:00 uur)</t>
  </si>
  <si>
    <t>Ma-do  21:30-06:00</t>
  </si>
  <si>
    <t>Grondige reiniging sanitair *</t>
  </si>
  <si>
    <t>** Alleen van toepassing indien ingevuld. Aan de opgenomen indicatieve aantallen/m2 kunnen geen rechten worden ontleend</t>
  </si>
  <si>
    <t>Uitvoering: vrijdag (21:30) - maandag (06:00)</t>
  </si>
  <si>
    <t>Weekend</t>
  </si>
  <si>
    <t>Uitvoering: feestdagen</t>
  </si>
  <si>
    <t>Feestdagen</t>
  </si>
  <si>
    <t>Toelichting werkprogramma's</t>
  </si>
  <si>
    <t xml:space="preserve">De opdrachtnemer moet telkens de meest doelmatige methode van reiniging hanteren; </t>
  </si>
  <si>
    <t>Brandmelders mogen niet schoongemaakt worden;</t>
  </si>
  <si>
    <t>Onder deur en deurpost wordt tevens verstaan deurstoppers en –drangers, alsmede de stroken glas die zich in en/of direct naast en boven de deuren bevinden;</t>
  </si>
  <si>
    <t>De stroken glas die zich direct naast de deuren bevinden, behoren tot de deur en vallen daardoor onder de werkingssfeer van de programmacodes van de betreffende ruimte;</t>
  </si>
  <si>
    <t>De roosters in de deuren behoren tot de deur en vallen daardoor onder de werkingssfeer van de programmacodes van de betreffende ruimte;</t>
  </si>
  <si>
    <t>De glazen deuren dienen dagelijks vingertastvrij gemaakt te worden;</t>
  </si>
  <si>
    <t>Onder sanitair wanden worden tegelwanden verstaan;</t>
  </si>
  <si>
    <t>In alle door de opdrachtnemer schoon te maken ruimten moeten op basis van de hoofd-frequentie van het bijbehorende indicatieve schoonmaakprogramma spinrag en schopstrepen op vloeren worden verwijderd;</t>
  </si>
  <si>
    <t>Alle niet genoemde elementen in de indicatieve werkprogramma’s dienen volgens de frequentie en werkomschrijving van het betreffende indicatieve werkprogramma tevens uitgevoerd te worden;</t>
  </si>
  <si>
    <t>In ruimten waar een balie aanwezig is die niet in het indicatieve schoonmaakprogramma voor die ruimte staat beschreven, moet de balie als bureau worden behandeld;</t>
  </si>
  <si>
    <t>Kluisjes/Lockers moeten op juiste wijze behandeld worden als lage kasten (&lt;200 centimeter);</t>
  </si>
  <si>
    <t>In ruimten waar naast de in de programmacode aangegeven vloerafwerking sprake is van een andere vloerafwerking, moet deze afwijkende vloer behandeld worden overeenkomstig de handelingen in het werkprogramma van een dergelijke vloer. Bijvoorbeeld een loper op een natuurstenen trap met programma tra200s hoeft niet geschrobd te worden, maar wel gestofzuigd (zoals tapijt);</t>
  </si>
  <si>
    <t>Daar waar staat reikhoogte moet 200 centimeter worden gelezen;</t>
  </si>
  <si>
    <t>Onder vlekken verwijderen van tapijt wordt verstaan het met behulp van een neutrale reiniger nat verwijderen van gehecht vuil op een klein opper­vlak. Grotere vlekken of vervuiling die zich met deze methode niet laten verwijderen (bijvoorbeeld ingedroogde koffie- en theevlekken) moeten worden gerapporteerd aan de voor het schoonmaakonderhoud verantwoordelijke functionaris van de opdrachtgever;</t>
  </si>
  <si>
    <t>Het dagelijks verwijderen van kauwgomresten van vloeren – inclusief tapijt - door middel van bevriezing, worden geacht deel uit te maken van het schoonmaakprogramma van de vloeren en dienen derhalve in de calculatie en prijsaanbieding te zijn opgenomen;</t>
  </si>
  <si>
    <t>Onder het geheel nat reinigen van bureaus/tafels bij onderwijs- en werkgroep ruimten wordt tevens het verwijderen van kauwgom verstaan;</t>
  </si>
  <si>
    <t>Ook het dagelijks verwijderen van storende kauwgomresten op aanwezige inventaris en bouwdelen worden geacht deel uit te maken van betreffende schoonmaakprogramma’s en dienen derhalve in de calculatie en prijsaanbieding te zijn opgenomen;</t>
  </si>
  <si>
    <t>Vervuiling door kauwgom die zich met deze methode niet laat verwijderen noteren in het logboek;</t>
  </si>
  <si>
    <t>Onder randen en richels wordt verstaan: digitale schoolborden, schrijfborden, whiteboards, prikborden, krijtrichels, bovenzijde EHBO-koffers, leidingen, buizen en overige uitsteeksels waar zich vuil op kan verzamelen;</t>
  </si>
  <si>
    <t>Indien zich in een ruimte een convectorput bevindt, dan moet deze met dezelfde frequentie als het periodiek reinigen van de radiator uitgezogen worden;</t>
  </si>
  <si>
    <t>Indien zich borstelhouders met toiletborstels in de toiletten bevinden, moeten deze wekelijks gereinigd worden;</t>
  </si>
  <si>
    <t>Onder geheel nat reinigen van elementen in sanitaire ruimten wordt ook ontkalken verstaan;</t>
  </si>
  <si>
    <t>In plaats van handmatig schrobben mag ook gebruik gemaakt worden van een schrob-/zuigmachine;</t>
  </si>
  <si>
    <t>Alle ruimten waar vochtige bewerkingen aan vloeren worden uitgevoerd moeten afgezet  worden met daarvoor bestemde waarschuwingsborden;</t>
  </si>
  <si>
    <t>Indien er in de schoon te maken ruimten afvoerputjes aanwezig zijn, moeten deze ge­heel (in- en uitwendig) met dezelfde frequentie gereinigd worden als het schrobben van de vloer, of ten minste 1 keer per maand. Afvoerputjes mogen niet droogstaan en moeten indien nodig worden bijgevuld;</t>
  </si>
  <si>
    <t>Emmers ledigen in de slokop in de werkkast, tenzij voorschriften anders vermelden;</t>
  </si>
  <si>
    <t>Stoelen en afvalbakken dienen na schoonmaak van de ruimte op de plaats teruggezet te worden;</t>
  </si>
  <si>
    <t>Onder “telefoon” worden ook intercoms en dergelijke verstaan;</t>
  </si>
  <si>
    <t>Onder “leuning” wordt de gehele leuning bedoeld, inclusief alles wat er onder zit, dus ook rasters en verticale zijden;</t>
  </si>
  <si>
    <t>Onder “kast hoog/inbouw” en “kast hangend” worden tevens keukenkastjes verstaan.</t>
  </si>
  <si>
    <t>Onder "stofwissen/vlekverwijderen/stofzuigen van vloeren" wordt tevens verstaan onder de bedden op de verzorgings-/verpleegkamers, indien bedden verschuifbaar of met afstandsbediening  hoog te zetten is.</t>
  </si>
  <si>
    <t>Apparatuur van de opdrachtgever (zoals beamers e.d.) mogen niet door de opdrachtnemer gereinigd worden. Dit valt onder de verantwoordelijkheid van de opdrachtgever.</t>
  </si>
  <si>
    <t>Werkplekreiniging</t>
  </si>
  <si>
    <t>(A+B+C+D)</t>
  </si>
  <si>
    <t>Waterschap De Dommel</t>
  </si>
  <si>
    <t>Perceel 1</t>
  </si>
  <si>
    <t>2026/103440</t>
  </si>
  <si>
    <t>Totale aanneemsom werkplekreiniging, exclusief BTW</t>
  </si>
  <si>
    <t>Totale aanneemsom glasbewassing, inclusief kosten klimmateriaal en exclusief btw</t>
  </si>
  <si>
    <t>Overnemen uit tabblad Invulmatrix SMO cel O28</t>
  </si>
  <si>
    <t>Overnemen uit tabblad Aanvullende werkzaamheden cel O17</t>
  </si>
  <si>
    <t>Overnemen uit tabblad werkplekreiniging cel H31</t>
  </si>
  <si>
    <t>Overnemen uit tabblad Invulmatrix Glas cel N101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</si>
</sst>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0">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quot;fl&quot;\ #,##0_-;[Red]&quot;fl&quot;\ #,##0\-"/>
    <numFmt numFmtId="167" formatCode="_-&quot;fl&quot;\ * #,##0.00_-;_-&quot;fl&quot;\ * #,##0.00\-;_-&quot;fl&quot;\ * &quot;-&quot;??_-;_-@_-"/>
    <numFmt numFmtId="168" formatCode="_-&quot;ƒ&quot;\ * #,##0.00_-;_-&quot;ƒ&quot;\ * #,##0.00\-;_-&quot;ƒ&quot;\ * &quot;-&quot;??_-;_-@_-"/>
    <numFmt numFmtId="169" formatCode="0.000"/>
    <numFmt numFmtId="170" formatCode="0\ &quot;m2&quot;"/>
    <numFmt numFmtId="171" formatCode="0.0%"/>
    <numFmt numFmtId="172" formatCode="_-[$€]\ * #,##0.00_-;_-[$€]\ * #,##0.00\-;_-[$€]\ * &quot;-&quot;??_-;_-@_-"/>
    <numFmt numFmtId="173" formatCode="000"/>
    <numFmt numFmtId="174" formatCode="&quot;&quot;"/>
    <numFmt numFmtId="175" formatCode="[$-413]General"/>
    <numFmt numFmtId="176" formatCode="[$€-2]\ #,##0.00_-;[Red][$€-2]\ #,##0.00\-"/>
    <numFmt numFmtId="177" formatCode="&quot; &quot;#,##0.00&quot; &quot;;&quot; -&quot;#,##0.00&quot; &quot;;&quot; -&quot;#&quot; &quot;;&quot; &quot;@&quot; &quot;"/>
    <numFmt numFmtId="178" formatCode="&quot; &quot;#,##0.00&quot; &quot;;&quot; &quot;#,##0.00&quot;-&quot;;&quot; -&quot;#&quot; &quot;;&quot; &quot;@&quot; &quot;"/>
    <numFmt numFmtId="179" formatCode="&quot; &quot;#,##0.00&quot; &quot;;&quot;-&quot;#,##0.00&quot; &quot;;&quot; -&quot;#&quot; &quot;;&quot; &quot;@&quot; &quot;"/>
    <numFmt numFmtId="180" formatCode="&quot; Fl.&quot;#,##0&quot; &quot;;&quot; Fl.(&quot;#,##0&quot;)&quot;;&quot; Fl.- &quot;;&quot; &quot;@&quot; &quot;"/>
    <numFmt numFmtId="181" formatCode="_(* #,##0.00_);_(* \(#,##0.00\);_(* &quot;-&quot;??_);_(@_)"/>
    <numFmt numFmtId="182" formatCode="_(&quot;Fl.&quot;* #,##0_);_(&quot;Fl.&quot;* \(#,##0\);_(&quot;Fl.&quot;* &quot;-&quot;_);_(@_)"/>
    <numFmt numFmtId="183" formatCode="_-&quot;F&quot;\ * #,##0.00_-;_-&quot;F&quot;\ * #,##0.00\-;_-&quot;F&quot;\ * &quot;-&quot;??_-;_-@_-"/>
    <numFmt numFmtId="184" formatCode="&quot; € &quot;#,##0.00&quot; &quot;;&quot; € &quot;#,##0.00&quot;-&quot;;&quot; € -&quot;#&quot; &quot;;&quot; &quot;@&quot; &quot;"/>
    <numFmt numFmtId="185" formatCode="&quot; &quot;#,##0.00&quot;    &quot;;&quot;-&quot;#,##0.00&quot;    &quot;;&quot; -&quot;#&quot;    &quot;;&quot; &quot;@&quot; &quot;"/>
    <numFmt numFmtId="186" formatCode="&quot; £&quot;#,##0.00&quot; &quot;;&quot;-£&quot;#,##0.00&quot; &quot;;&quot; £-&quot;#&quot; &quot;;&quot; &quot;@&quot; &quot;"/>
    <numFmt numFmtId="187" formatCode="&quot; &quot;#,##0&quot; &quot;;&quot; &quot;#,##0&quot;-&quot;;&quot; - &quot;;&quot; &quot;@&quot; &quot;"/>
    <numFmt numFmtId="188" formatCode="_(&quot;Fl.&quot;* #,##0.00_);_(&quot;Fl.&quot;* \(#,##0.00\);_(&quot;Fl.&quot;* &quot;-&quot;??_);_(@_)"/>
    <numFmt numFmtId="189" formatCode="&quot; &quot;#,##0&quot; &quot;;&quot;-&quot;#,##0&quot; &quot;;&quot; - &quot;;&quot; &quot;@&quot; &quot;"/>
    <numFmt numFmtId="190" formatCode="_-[$€-2]\ * #,##0.00_-;_-[$€-2]\ * #,##0.00\-;_-[$€-2]\ * &quot;-&quot;??_-"/>
    <numFmt numFmtId="191" formatCode="&quot; &quot;[$€]&quot; &quot;#,##0.00&quot; &quot;;&quot; &quot;[$€]&quot; &quot;#,##0.00&quot;-&quot;;&quot; &quot;[$€]&quot; -&quot;#&quot; &quot;;&quot; &quot;@&quot; &quot;"/>
    <numFmt numFmtId="192" formatCode="&quot; &quot;#,##0.00&quot; &quot;[$€-401]&quot; &quot;;&quot;-&quot;#,##0.00&quot; &quot;[$€-401]&quot; &quot;;&quot; -&quot;#&quot; &quot;[$€-401]&quot; &quot;"/>
    <numFmt numFmtId="193" formatCode="_-\\ * #,##0.00"/>
    <numFmt numFmtId="194" formatCode="&quot; &quot;#,##0.00&quot;      &quot;;&quot;-&quot;#,##0.00&quot;      &quot;;&quot; -&quot;#&quot;      &quot;;&quot; &quot;@&quot; &quot;"/>
    <numFmt numFmtId="195" formatCode="0&quot; m2&quot;"/>
    <numFmt numFmtId="196" formatCode="&quot; &quot;#,##0.00&quot; € &quot;;&quot;-&quot;#,##0.00&quot; € &quot;;&quot; -&quot;#&quot; € &quot;;&quot; &quot;@&quot; &quot;"/>
    <numFmt numFmtId="197" formatCode="[$-413]0%"/>
    <numFmt numFmtId="198" formatCode="[$-413]0.00%"/>
    <numFmt numFmtId="199" formatCode="[$€-413]&quot; &quot;#,##0.00;[Red][$€-413]&quot; &quot;#,##0.00&quot;-&quot;"/>
    <numFmt numFmtId="200" formatCode="_(&quot;€&quot;* #,##0.00_);_(&quot;€&quot;* \(#,##0.00\);_(&quot;€&quot;* &quot;-&quot;??_);_(@_)"/>
    <numFmt numFmtId="201" formatCode="_(&quot;$&quot;* #,##0.00_);_(&quot;$&quot;* \(#,##0.00\);_(&quot;$&quot;* &quot;-&quot;??_);_(@_)"/>
    <numFmt numFmtId="202" formatCode="_-&quot;€&quot;* #,##0.00_-;\-&quot;€&quot;* #,##0.00_-;_-&quot;€&quot;* &quot;-&quot;??_-;_-@_-"/>
    <numFmt numFmtId="203" formatCode="_-\F\l* #,##0.00_-;\-\F\l* #,##0.00_-;_-\F\l* &quot;-&quot;??_-;_-@_-"/>
    <numFmt numFmtId="204" formatCode="&quot; F &quot;#,##0&quot; &quot;;&quot; F &quot;#,##0&quot;-&quot;;&quot; F - &quot;;&quot; &quot;@&quot; &quot;"/>
    <numFmt numFmtId="205" formatCode="&quot; F &quot;#,##0.00&quot; &quot;;&quot; F &quot;#,##0.00&quot;-&quot;;&quot; F -&quot;#&quot; &quot;;&quot; &quot;@&quot; &quot;"/>
    <numFmt numFmtId="206" formatCode="0.0000"/>
    <numFmt numFmtId="207" formatCode="0.00000000000"/>
    <numFmt numFmtId="208" formatCode="[$-F800]dddd\,\ mmmm\ dd\,\ yyyy"/>
    <numFmt numFmtId="209" formatCode="_ &quot;€&quot;\ * #,##0.00000_ ;_ &quot;€&quot;\ * \-#,##0.00000_ ;_ &quot;€&quot;\ * &quot;-&quot;??_ ;_ @_ "/>
    <numFmt numFmtId="210" formatCode="_ [$€-413]\ * #,##0.00_ ;_ [$€-413]\ * \-#,##0.00_ ;_ [$€-413]\ * &quot;-&quot;??_ ;_ @_ "/>
  </numFmts>
  <fonts count="117">
    <font>
      <sz val="10"/>
      <name val="Arial"/>
    </font>
    <font>
      <sz val="10"/>
      <color theme="1"/>
      <name val="Arial"/>
      <family val="2"/>
    </font>
    <font>
      <b/>
      <sz val="10"/>
      <name val="Arial"/>
      <family val="2"/>
    </font>
    <font>
      <sz val="10"/>
      <name val="Arial"/>
      <family val="2"/>
    </font>
    <font>
      <b/>
      <sz val="10"/>
      <name val="Arial"/>
      <family val="2"/>
    </font>
    <font>
      <b/>
      <sz val="8"/>
      <name val="Arial"/>
      <family val="2"/>
    </font>
    <font>
      <b/>
      <i/>
      <sz val="10"/>
      <name val="Arial"/>
      <family val="2"/>
    </font>
    <font>
      <sz val="10"/>
      <name val="Times New Roman"/>
      <family val="1"/>
    </font>
    <font>
      <u/>
      <sz val="10"/>
      <color indexed="12"/>
      <name val="Arial"/>
      <family val="2"/>
    </font>
    <font>
      <sz val="11"/>
      <color indexed="8"/>
      <name val="Calibri"/>
      <family val="2"/>
    </font>
    <font>
      <sz val="11"/>
      <color indexed="9"/>
      <name val="Calibri"/>
      <family val="2"/>
    </font>
    <font>
      <b/>
      <sz val="11"/>
      <color indexed="9"/>
      <name val="Calibri"/>
      <family val="2"/>
    </font>
    <font>
      <sz val="11"/>
      <color indexed="10"/>
      <name val="Calibri"/>
      <family val="2"/>
    </font>
    <font>
      <sz val="11"/>
      <color indexed="17"/>
      <name val="Calibri"/>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sz val="10"/>
      <color indexed="8"/>
      <name val="Arial"/>
      <family val="2"/>
    </font>
    <font>
      <sz val="10"/>
      <color indexed="8"/>
      <name val="Arial"/>
      <family val="2"/>
    </font>
    <font>
      <sz val="10"/>
      <name val="Geneva"/>
    </font>
    <font>
      <sz val="11"/>
      <color indexed="8"/>
      <name val="arial narrow"/>
      <family val="2"/>
    </font>
    <font>
      <sz val="11"/>
      <color indexed="9"/>
      <name val="arial narrow"/>
      <family val="2"/>
    </font>
    <font>
      <b/>
      <sz val="11"/>
      <color indexed="52"/>
      <name val="Calibri"/>
      <family val="2"/>
    </font>
    <font>
      <b/>
      <sz val="11"/>
      <color indexed="52"/>
      <name val="arial narrow"/>
      <family val="2"/>
    </font>
    <font>
      <sz val="10"/>
      <name val="Geneva"/>
      <family val="2"/>
    </font>
    <font>
      <sz val="10"/>
      <name val="Helv"/>
    </font>
    <font>
      <b/>
      <sz val="11"/>
      <color indexed="9"/>
      <name val="arial narrow"/>
      <family val="2"/>
    </font>
    <font>
      <sz val="8"/>
      <name val="Helvetica"/>
      <family val="2"/>
    </font>
    <font>
      <sz val="11"/>
      <name val="Arial"/>
      <family val="2"/>
    </font>
    <font>
      <sz val="11"/>
      <color indexed="52"/>
      <name val="Calibri"/>
      <family val="2"/>
    </font>
    <font>
      <sz val="11"/>
      <color indexed="52"/>
      <name val="arial narrow"/>
      <family val="2"/>
    </font>
    <font>
      <sz val="11"/>
      <color indexed="17"/>
      <name val="arial narrow"/>
      <family val="2"/>
    </font>
    <font>
      <b/>
      <sz val="15"/>
      <color indexed="56"/>
      <name val="Calibri"/>
      <family val="2"/>
    </font>
    <font>
      <b/>
      <sz val="13"/>
      <color indexed="56"/>
      <name val="Calibri"/>
      <family val="2"/>
    </font>
    <font>
      <b/>
      <sz val="11"/>
      <color indexed="56"/>
      <name val="Calibri"/>
      <family val="2"/>
    </font>
    <font>
      <b/>
      <sz val="12.6"/>
      <color indexed="8"/>
      <name val="Arial"/>
      <family val="2"/>
    </font>
    <font>
      <sz val="10"/>
      <name val="Tahoma"/>
      <family val="2"/>
    </font>
    <font>
      <sz val="10"/>
      <name val="Swis721 BT"/>
    </font>
    <font>
      <sz val="10"/>
      <color indexed="12"/>
      <name val="Times New Roman"/>
      <family val="1"/>
    </font>
    <font>
      <b/>
      <sz val="15"/>
      <color indexed="56"/>
      <name val="arial narrow"/>
      <family val="2"/>
    </font>
    <font>
      <b/>
      <sz val="13"/>
      <color indexed="56"/>
      <name val="arial narrow"/>
      <family val="2"/>
    </font>
    <font>
      <b/>
      <sz val="11"/>
      <color indexed="56"/>
      <name val="arial narrow"/>
      <family val="2"/>
    </font>
    <font>
      <sz val="11"/>
      <color indexed="60"/>
      <name val="Calibri"/>
      <family val="2"/>
    </font>
    <font>
      <sz val="11"/>
      <color indexed="60"/>
      <name val="arial narrow"/>
      <family val="2"/>
    </font>
    <font>
      <sz val="12"/>
      <name val="Arial"/>
      <family val="2"/>
    </font>
    <font>
      <sz val="10"/>
      <name val="Succes"/>
    </font>
    <font>
      <sz val="10"/>
      <name val="Courier"/>
      <family val="3"/>
    </font>
    <font>
      <sz val="11"/>
      <color indexed="20"/>
      <name val="arial narrow"/>
      <family val="2"/>
    </font>
    <font>
      <sz val="10"/>
      <color indexed="8"/>
      <name val="MS Sans Serif"/>
      <family val="2"/>
    </font>
    <font>
      <sz val="10"/>
      <name val="MS Sans Serif"/>
      <family val="2"/>
    </font>
    <font>
      <sz val="11"/>
      <name val="Calibri"/>
      <family val="2"/>
    </font>
    <font>
      <b/>
      <sz val="18"/>
      <color indexed="56"/>
      <name val="Cambria"/>
      <family val="2"/>
    </font>
    <font>
      <b/>
      <sz val="11"/>
      <color indexed="8"/>
      <name val="arial narrow"/>
      <family val="2"/>
    </font>
    <font>
      <b/>
      <sz val="11"/>
      <color indexed="63"/>
      <name val="arial narrow"/>
      <family val="2"/>
    </font>
    <font>
      <i/>
      <sz val="11"/>
      <color indexed="23"/>
      <name val="arial narrow"/>
      <family val="2"/>
    </font>
    <font>
      <sz val="11"/>
      <color indexed="10"/>
      <name val="arial narrow"/>
      <family val="2"/>
    </font>
    <font>
      <u/>
      <sz val="10"/>
      <color indexed="36"/>
      <name val="MS Sans Serif"/>
      <family val="2"/>
    </font>
    <font>
      <sz val="8"/>
      <name val="Arial"/>
      <family val="2"/>
    </font>
    <font>
      <sz val="8"/>
      <name val="Arial"/>
      <family val="2"/>
    </font>
    <font>
      <sz val="10"/>
      <color theme="1"/>
      <name val="Arial"/>
      <family val="2"/>
    </font>
    <font>
      <sz val="11"/>
      <color theme="1"/>
      <name val="Calibri"/>
      <family val="2"/>
      <scheme val="minor"/>
    </font>
    <font>
      <sz val="11"/>
      <color rgb="FF000000"/>
      <name val="Calibri"/>
      <family val="2"/>
    </font>
    <font>
      <b/>
      <sz val="11"/>
      <color rgb="FFFF9900"/>
      <name val="Calibri"/>
      <family val="2"/>
    </font>
    <font>
      <sz val="11"/>
      <color theme="1"/>
      <name val="Arial"/>
      <family val="2"/>
    </font>
    <font>
      <b/>
      <sz val="11"/>
      <color rgb="FFFFFFFF"/>
      <name val="Calibri"/>
      <family val="2"/>
    </font>
    <font>
      <sz val="10"/>
      <color theme="1"/>
      <name val="Times New Roman"/>
      <family val="1"/>
    </font>
    <font>
      <sz val="11"/>
      <color rgb="FFFF9900"/>
      <name val="Calibri"/>
      <family val="2"/>
    </font>
    <font>
      <sz val="11"/>
      <color rgb="FF006100"/>
      <name val="Calibri"/>
      <family val="2"/>
    </font>
    <font>
      <sz val="11"/>
      <color rgb="FF008000"/>
      <name val="Calibri"/>
      <family val="2"/>
    </font>
    <font>
      <b/>
      <i/>
      <sz val="16"/>
      <color theme="1"/>
      <name val="Arial"/>
      <family val="2"/>
    </font>
    <font>
      <b/>
      <sz val="11"/>
      <color rgb="FF333399"/>
      <name val="Arial"/>
      <family val="2"/>
    </font>
    <font>
      <u/>
      <sz val="8"/>
      <color rgb="FF0000FF"/>
      <name val="Arial"/>
      <family val="2"/>
    </font>
    <font>
      <u/>
      <sz val="10"/>
      <color rgb="FF0000FF"/>
      <name val="Arial"/>
      <family val="2"/>
    </font>
    <font>
      <sz val="11"/>
      <color rgb="FF3F3F76"/>
      <name val="Calibri"/>
      <family val="2"/>
    </font>
    <font>
      <b/>
      <sz val="15"/>
      <color rgb="FF1F497D"/>
      <name val="Calibri"/>
      <family val="2"/>
    </font>
    <font>
      <b/>
      <sz val="13"/>
      <color rgb="FF1F497D"/>
      <name val="Calibri"/>
      <family val="2"/>
    </font>
    <font>
      <b/>
      <sz val="11"/>
      <color rgb="FF1F497D"/>
      <name val="Calibri"/>
      <family val="2"/>
    </font>
    <font>
      <sz val="10"/>
      <color rgb="FF0000FF"/>
      <name val="Times New Roman"/>
      <family val="1"/>
    </font>
    <font>
      <b/>
      <sz val="10"/>
      <color theme="1"/>
      <name val="Arial"/>
      <family val="2"/>
    </font>
    <font>
      <sz val="11"/>
      <color rgb="FF993300"/>
      <name val="Calibri"/>
      <family val="2"/>
    </font>
    <font>
      <sz val="9"/>
      <color theme="1"/>
      <name val="Humnst777 BT"/>
    </font>
    <font>
      <sz val="10"/>
      <color theme="1"/>
      <name val="Arial Unicode MS"/>
      <family val="2"/>
    </font>
    <font>
      <sz val="10"/>
      <color theme="1"/>
      <name val="Gill Sans MT"/>
      <family val="2"/>
    </font>
    <font>
      <sz val="9"/>
      <color theme="1"/>
      <name val="Verdana"/>
      <family val="2"/>
    </font>
    <font>
      <sz val="10"/>
      <color rgb="FF000000"/>
      <name val="Verdana"/>
      <family val="2"/>
    </font>
    <font>
      <sz val="12"/>
      <color theme="1"/>
      <name val="Arial"/>
      <family val="2"/>
    </font>
    <font>
      <sz val="10"/>
      <color theme="1"/>
      <name val="Courier"/>
      <family val="3"/>
    </font>
    <font>
      <sz val="11"/>
      <color rgb="FF9C0006"/>
      <name val="Calibri"/>
      <family val="2"/>
    </font>
    <font>
      <b/>
      <sz val="10"/>
      <color theme="1"/>
      <name val="MS Sans Serif"/>
      <family val="2"/>
    </font>
    <font>
      <b/>
      <i/>
      <u/>
      <sz val="11"/>
      <color theme="1"/>
      <name val="Arial"/>
      <family val="2"/>
    </font>
    <font>
      <sz val="11"/>
      <color theme="1"/>
      <name val="arial narrow"/>
      <family val="2"/>
    </font>
    <font>
      <sz val="10"/>
      <color theme="1"/>
      <name val="Verdana"/>
      <family val="2"/>
    </font>
    <font>
      <sz val="11"/>
      <color rgb="FF000000"/>
      <name val="Arial"/>
      <family val="2"/>
    </font>
    <font>
      <sz val="11"/>
      <color rgb="FF000000"/>
      <name val="Tahoma"/>
      <family val="2"/>
    </font>
    <font>
      <sz val="10"/>
      <color theme="1"/>
      <name val="Helv"/>
    </font>
    <font>
      <sz val="10"/>
      <color rgb="FF000080"/>
      <name val="Arial"/>
      <family val="2"/>
    </font>
    <font>
      <b/>
      <sz val="18"/>
      <color rgb="FF003366"/>
      <name val="Cambria"/>
      <family val="1"/>
    </font>
    <font>
      <b/>
      <sz val="11"/>
      <color theme="1"/>
      <name val="Calibri"/>
      <family val="2"/>
      <scheme val="minor"/>
    </font>
    <font>
      <b/>
      <sz val="11"/>
      <color rgb="FF000000"/>
      <name val="Calibri"/>
      <family val="2"/>
    </font>
    <font>
      <b/>
      <sz val="11"/>
      <color rgb="FF3F3F3F"/>
      <name val="Calibri"/>
      <family val="2"/>
    </font>
    <font>
      <i/>
      <sz val="11"/>
      <color rgb="FF7F7F7F"/>
      <name val="Calibri"/>
      <family val="2"/>
    </font>
    <font>
      <sz val="11"/>
      <color rgb="FFFF0000"/>
      <name val="Calibri"/>
      <family val="2"/>
    </font>
    <font>
      <sz val="10"/>
      <color rgb="FFFF0000"/>
      <name val="Arial"/>
      <family val="2"/>
    </font>
    <font>
      <b/>
      <sz val="10"/>
      <color rgb="FFFF0000"/>
      <name val="Arial"/>
      <family val="2"/>
    </font>
    <font>
      <b/>
      <sz val="10"/>
      <color rgb="FFFBF6E3"/>
      <name val="Arial"/>
      <family val="2"/>
    </font>
    <font>
      <sz val="10"/>
      <color rgb="FFFBF6E3"/>
      <name val="Arial"/>
      <family val="2"/>
    </font>
    <font>
      <b/>
      <sz val="10"/>
      <color indexed="9"/>
      <name val="Arial"/>
      <family val="2"/>
    </font>
    <font>
      <sz val="10"/>
      <color indexed="9"/>
      <name val="Arial"/>
      <family val="2"/>
    </font>
    <font>
      <b/>
      <i/>
      <sz val="12"/>
      <name val="Arial"/>
      <family val="2"/>
    </font>
    <font>
      <sz val="9"/>
      <name val="Geneva"/>
    </font>
    <font>
      <b/>
      <sz val="10"/>
      <color theme="3" tint="0.39997558519241921"/>
      <name val="Arial"/>
      <family val="2"/>
    </font>
  </fonts>
  <fills count="57">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9"/>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22"/>
        <bgColor indexed="64"/>
      </patternFill>
    </fill>
    <fill>
      <patternFill patternType="solid">
        <fgColor indexed="15"/>
        <bgColor indexed="64"/>
      </patternFill>
    </fill>
    <fill>
      <patternFill patternType="solid">
        <fgColor rgb="FFDCE6F2"/>
        <bgColor rgb="FFDCE6F2"/>
      </patternFill>
    </fill>
    <fill>
      <patternFill patternType="solid">
        <fgColor rgb="FFF2DCDB"/>
        <bgColor rgb="FFF2DCDB"/>
      </patternFill>
    </fill>
    <fill>
      <patternFill patternType="solid">
        <fgColor rgb="FFEBF1DE"/>
        <bgColor rgb="FFEBF1DE"/>
      </patternFill>
    </fill>
    <fill>
      <patternFill patternType="solid">
        <fgColor rgb="FFE6E0EC"/>
        <bgColor rgb="FFE6E0EC"/>
      </patternFill>
    </fill>
    <fill>
      <patternFill patternType="solid">
        <fgColor rgb="FFDBEEF4"/>
        <bgColor rgb="FFDBEEF4"/>
      </patternFill>
    </fill>
    <fill>
      <patternFill patternType="solid">
        <fgColor rgb="FFFDEADA"/>
        <bgColor rgb="FFFDEADA"/>
      </patternFill>
    </fill>
    <fill>
      <patternFill patternType="solid">
        <fgColor rgb="FFB9CDE5"/>
        <bgColor rgb="FFB9CDE5"/>
      </patternFill>
    </fill>
    <fill>
      <patternFill patternType="solid">
        <fgColor rgb="FFE6B9B8"/>
        <bgColor rgb="FFE6B9B8"/>
      </patternFill>
    </fill>
    <fill>
      <patternFill patternType="solid">
        <fgColor rgb="FFD7E4BD"/>
        <bgColor rgb="FFD7E4BD"/>
      </patternFill>
    </fill>
    <fill>
      <patternFill patternType="solid">
        <fgColor rgb="FFCCC1DA"/>
        <bgColor rgb="FFCCC1DA"/>
      </patternFill>
    </fill>
    <fill>
      <patternFill patternType="solid">
        <fgColor rgb="FFB7DEE8"/>
        <bgColor rgb="FFB7DEE8"/>
      </patternFill>
    </fill>
    <fill>
      <patternFill patternType="solid">
        <fgColor rgb="FFFCD5B5"/>
        <bgColor rgb="FFFCD5B5"/>
      </patternFill>
    </fill>
    <fill>
      <patternFill patternType="solid">
        <fgColor rgb="FFC0C0C0"/>
        <bgColor rgb="FFC0C0C0"/>
      </patternFill>
    </fill>
    <fill>
      <patternFill patternType="solid">
        <fgColor rgb="FFA5A5A5"/>
        <bgColor rgb="FFA5A5A5"/>
      </patternFill>
    </fill>
    <fill>
      <patternFill patternType="solid">
        <fgColor rgb="FFC6EFCE"/>
        <bgColor rgb="FFC6EFCE"/>
      </patternFill>
    </fill>
    <fill>
      <patternFill patternType="solid">
        <fgColor rgb="FFCCFFCC"/>
        <bgColor rgb="FFCCFFCC"/>
      </patternFill>
    </fill>
    <fill>
      <patternFill patternType="solid">
        <fgColor rgb="FFFFCC99"/>
        <bgColor rgb="FFFFCC99"/>
      </patternFill>
    </fill>
    <fill>
      <patternFill patternType="solid">
        <fgColor rgb="FFFFFFCC"/>
        <bgColor rgb="FFFFFFCC"/>
      </patternFill>
    </fill>
    <fill>
      <patternFill patternType="solid">
        <fgColor rgb="FFFFFF99"/>
        <bgColor rgb="FFFFFF99"/>
      </patternFill>
    </fill>
    <fill>
      <patternFill patternType="solid">
        <fgColor rgb="FFFFC7CE"/>
        <bgColor rgb="FFFFC7CE"/>
      </patternFill>
    </fill>
    <fill>
      <patternFill patternType="solid">
        <fgColor rgb="FFF2F2F2"/>
        <bgColor rgb="FFF2F2F2"/>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A1A33"/>
        <bgColor indexed="64"/>
      </patternFill>
    </fill>
    <fill>
      <patternFill patternType="solid">
        <fgColor rgb="FFD9CBCA"/>
        <bgColor indexed="64"/>
      </patternFill>
    </fill>
    <fill>
      <patternFill patternType="solid">
        <fgColor rgb="FFBF174A"/>
        <bgColor indexed="64"/>
      </patternFill>
    </fill>
    <fill>
      <patternFill patternType="solid">
        <fgColor theme="0" tint="-0.249977111117893"/>
        <bgColor indexed="64"/>
      </patternFill>
    </fill>
  </fills>
  <borders count="8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top style="double">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808080"/>
      </left>
      <right style="thin">
        <color rgb="FF808080"/>
      </right>
      <top style="thin">
        <color rgb="FF808080"/>
      </top>
      <bottom style="thin">
        <color rgb="FF808080"/>
      </bottom>
      <diagonal/>
    </border>
    <border>
      <left style="double">
        <color rgb="FF3F3F3F"/>
      </left>
      <right style="double">
        <color rgb="FF3F3F3F"/>
      </right>
      <top style="double">
        <color rgb="FF3F3F3F"/>
      </top>
      <bottom style="double">
        <color rgb="FF3F3F3F"/>
      </bottom>
      <diagonal/>
    </border>
    <border>
      <left/>
      <right/>
      <top/>
      <bottom style="double">
        <color rgb="FFFF9900"/>
      </bottom>
      <diagonal/>
    </border>
    <border>
      <left/>
      <right/>
      <top/>
      <bottom style="thin">
        <color rgb="FFCCFFFF"/>
      </bottom>
      <diagonal/>
    </border>
    <border>
      <left/>
      <right/>
      <top/>
      <bottom style="thin">
        <color rgb="FF4F81BD"/>
      </bottom>
      <diagonal/>
    </border>
    <border>
      <left/>
      <right/>
      <top/>
      <bottom style="thin">
        <color rgb="FFA7C0DE"/>
      </bottom>
      <diagonal/>
    </border>
    <border>
      <left/>
      <right/>
      <top/>
      <bottom style="thin">
        <color rgb="FF95B3D7"/>
      </bottom>
      <diagonal/>
    </border>
    <border>
      <left/>
      <right/>
      <top style="double">
        <color rgb="FF000000"/>
      </top>
      <bottom/>
      <diagonal/>
    </border>
    <border>
      <left style="thin">
        <color rgb="FFB2B2B2"/>
      </left>
      <right style="thin">
        <color rgb="FFB2B2B2"/>
      </right>
      <top style="thin">
        <color rgb="FFB2B2B2"/>
      </top>
      <bottom style="thin">
        <color rgb="FFB2B2B2"/>
      </bottom>
      <diagonal/>
    </border>
    <border>
      <left/>
      <right/>
      <top/>
      <bottom style="thin">
        <color rgb="FF000000"/>
      </bottom>
      <diagonal/>
    </border>
    <border>
      <left/>
      <right/>
      <top style="thin">
        <color rgb="FF333399"/>
      </top>
      <bottom style="double">
        <color rgb="FF333399"/>
      </bottom>
      <diagonal/>
    </border>
    <border>
      <left style="thin">
        <color rgb="FF3F3F3F"/>
      </left>
      <right style="thin">
        <color rgb="FF3F3F3F"/>
      </right>
      <top style="thin">
        <color rgb="FF3F3F3F"/>
      </top>
      <bottom style="thin">
        <color rgb="FF3F3F3F"/>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thin">
        <color auto="1"/>
      </top>
      <bottom style="thin">
        <color auto="1"/>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right/>
      <top/>
      <bottom style="thin">
        <color theme="3" tint="0.39994506668294322"/>
      </bottom>
      <diagonal/>
    </border>
    <border>
      <left/>
      <right/>
      <top style="thin">
        <color auto="1"/>
      </top>
      <bottom style="thin">
        <color auto="1"/>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s>
  <cellStyleXfs count="799">
    <xf numFmtId="0" fontId="0" fillId="0" borderId="0"/>
    <xf numFmtId="175" fontId="65" fillId="0" borderId="0"/>
    <xf numFmtId="0" fontId="9" fillId="3" borderId="0" applyNumberFormat="0" applyBorder="0" applyAlignment="0" applyProtection="0"/>
    <xf numFmtId="0" fontId="67" fillId="28" borderId="0"/>
    <xf numFmtId="0" fontId="26"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67" fillId="29" borderId="0"/>
    <xf numFmtId="0" fontId="26"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67" fillId="30" borderId="0"/>
    <xf numFmtId="0" fontId="26"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67" fillId="31" borderId="0"/>
    <xf numFmtId="0" fontId="26"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67" fillId="32" borderId="0"/>
    <xf numFmtId="0" fontId="26"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67" fillId="33" borderId="0"/>
    <xf numFmtId="0" fontId="26"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2" borderId="0" applyNumberFormat="0" applyBorder="0" applyAlignment="0" applyProtection="0"/>
    <xf numFmtId="0" fontId="67" fillId="34" borderId="0"/>
    <xf numFmtId="0" fontId="26"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67" fillId="35" borderId="0"/>
    <xf numFmtId="0" fontId="26"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2" borderId="0" applyNumberFormat="0" applyBorder="0" applyAlignment="0" applyProtection="0"/>
    <xf numFmtId="0" fontId="67" fillId="36" borderId="0"/>
    <xf numFmtId="0" fontId="26"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67" fillId="37" borderId="0"/>
    <xf numFmtId="0" fontId="26"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67" fillId="38" borderId="0"/>
    <xf numFmtId="0" fontId="26"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13" borderId="0" applyNumberFormat="0" applyBorder="0" applyAlignment="0" applyProtection="0"/>
    <xf numFmtId="0" fontId="67" fillId="39" borderId="0"/>
    <xf numFmtId="0" fontId="26"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27"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4" borderId="0" applyNumberFormat="0" applyBorder="0" applyAlignment="0" applyProtection="0"/>
    <xf numFmtId="0" fontId="27"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12" borderId="0" applyNumberFormat="0" applyBorder="0" applyAlignment="0" applyProtection="0"/>
    <xf numFmtId="0" fontId="27"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27"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27"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2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27"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27"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27"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27"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27"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5" borderId="0" applyNumberFormat="0" applyBorder="0" applyAlignment="0" applyProtection="0"/>
    <xf numFmtId="0" fontId="27"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8" fillId="5" borderId="0" applyNumberFormat="0" applyBorder="0" applyAlignment="0" applyProtection="0"/>
    <xf numFmtId="0" fontId="28" fillId="23" borderId="1" applyNumberFormat="0" applyAlignment="0" applyProtection="0"/>
    <xf numFmtId="0" fontId="68" fillId="40" borderId="36"/>
    <xf numFmtId="0" fontId="29" fillId="23" borderId="1" applyNumberFormat="0" applyAlignment="0" applyProtection="0"/>
    <xf numFmtId="0" fontId="68" fillId="40" borderId="36"/>
    <xf numFmtId="0" fontId="28" fillId="23" borderId="1" applyNumberFormat="0" applyAlignment="0" applyProtection="0"/>
    <xf numFmtId="0" fontId="28" fillId="22" borderId="1" applyNumberFormat="0" applyAlignment="0" applyProtection="0"/>
    <xf numFmtId="0" fontId="28" fillId="23" borderId="1" applyNumberFormat="0" applyAlignment="0" applyProtection="0"/>
    <xf numFmtId="0" fontId="11" fillId="24" borderId="2" applyNumberFormat="0" applyAlignment="0" applyProtection="0"/>
    <xf numFmtId="38" fontId="25" fillId="0" borderId="0" applyFont="0" applyFill="0" applyBorder="0" applyAlignment="0" applyProtection="0"/>
    <xf numFmtId="38" fontId="3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7" fontId="69" fillId="0" borderId="0"/>
    <xf numFmtId="178" fontId="69" fillId="0" borderId="0"/>
    <xf numFmtId="179" fontId="69" fillId="0" borderId="0"/>
    <xf numFmtId="179" fontId="69" fillId="0" borderId="0"/>
    <xf numFmtId="179" fontId="69" fillId="0" borderId="0"/>
    <xf numFmtId="175" fontId="69" fillId="0" borderId="0"/>
    <xf numFmtId="175" fontId="69" fillId="0" borderId="0"/>
    <xf numFmtId="180" fontId="69" fillId="0" borderId="0"/>
    <xf numFmtId="180" fontId="69" fillId="0" borderId="0"/>
    <xf numFmtId="181" fontId="31" fillId="0" borderId="0" applyFont="0" applyFill="0" applyBorder="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32" fillId="24" borderId="2" applyNumberFormat="0" applyAlignment="0" applyProtection="0"/>
    <xf numFmtId="0" fontId="11" fillId="24" borderId="2" applyNumberFormat="0" applyAlignment="0" applyProtection="0"/>
    <xf numFmtId="0" fontId="11" fillId="24" borderId="2" applyNumberFormat="0" applyAlignment="0" applyProtection="0"/>
    <xf numFmtId="0" fontId="70" fillId="41" borderId="37"/>
    <xf numFmtId="166" fontId="25" fillId="0" borderId="0" applyFont="0" applyFill="0" applyBorder="0" applyAlignment="0" applyProtection="0"/>
    <xf numFmtId="166" fontId="30" fillId="0" borderId="0" applyFont="0" applyFill="0" applyBorder="0" applyAlignment="0" applyProtection="0"/>
    <xf numFmtId="182" fontId="31"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4" fontId="69" fillId="0" borderId="0"/>
    <xf numFmtId="185" fontId="69" fillId="0" borderId="0"/>
    <xf numFmtId="186" fontId="69" fillId="0" borderId="0"/>
    <xf numFmtId="175" fontId="69" fillId="0" borderId="0"/>
    <xf numFmtId="187" fontId="69" fillId="0" borderId="0"/>
    <xf numFmtId="187" fontId="69" fillId="0" borderId="0"/>
    <xf numFmtId="188" fontId="31" fillId="0" borderId="0" applyFont="0" applyFill="0" applyBorder="0" applyAlignment="0" applyProtection="0"/>
    <xf numFmtId="189" fontId="69" fillId="0" borderId="0"/>
    <xf numFmtId="179" fontId="69" fillId="0" borderId="0"/>
    <xf numFmtId="172"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75" fontId="69" fillId="0" borderId="0"/>
    <xf numFmtId="164" fontId="33" fillId="0" borderId="0" applyFont="0" applyFill="0" applyBorder="0" applyAlignment="0" applyProtection="0"/>
    <xf numFmtId="175" fontId="69" fillId="0" borderId="0"/>
    <xf numFmtId="164" fontId="34" fillId="0" borderId="0" applyFont="0" applyFill="0" applyBorder="0" applyAlignment="0" applyProtection="0"/>
    <xf numFmtId="175" fontId="69" fillId="0" borderId="0"/>
    <xf numFmtId="172" fontId="3" fillId="0" borderId="0" applyFont="0" applyFill="0" applyBorder="0" applyAlignment="0" applyProtection="0"/>
    <xf numFmtId="175" fontId="69" fillId="0" borderId="0"/>
    <xf numFmtId="175" fontId="69" fillId="0" borderId="0"/>
    <xf numFmtId="191" fontId="69" fillId="0" borderId="0"/>
    <xf numFmtId="192" fontId="69" fillId="0" borderId="0"/>
    <xf numFmtId="193" fontId="7"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64" fontId="3" fillId="0" borderId="0" applyFont="0" applyFill="0" applyBorder="0" applyAlignment="0" applyProtection="0"/>
    <xf numFmtId="184" fontId="69" fillId="0" borderId="0"/>
    <xf numFmtId="193" fontId="7" fillId="0" borderId="0"/>
    <xf numFmtId="193" fontId="7" fillId="0" borderId="0"/>
    <xf numFmtId="192" fontId="71" fillId="0" borderId="0"/>
    <xf numFmtId="192" fontId="71" fillId="0" borderId="0"/>
    <xf numFmtId="192" fontId="71" fillId="0" borderId="0"/>
    <xf numFmtId="192" fontId="71" fillId="0" borderId="0"/>
    <xf numFmtId="192" fontId="71" fillId="0" borderId="0"/>
    <xf numFmtId="193" fontId="7" fillId="0" borderId="0"/>
    <xf numFmtId="192" fontId="71"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92" fontId="71" fillId="0" borderId="0"/>
    <xf numFmtId="192" fontId="71" fillId="0" borderId="0"/>
    <xf numFmtId="192" fontId="71" fillId="0" borderId="0"/>
    <xf numFmtId="192" fontId="71" fillId="0" borderId="0"/>
    <xf numFmtId="190" fontId="3" fillId="0" borderId="0" applyFont="0" applyFill="0" applyBorder="0" applyAlignment="0" applyProtection="0"/>
    <xf numFmtId="171" fontId="71"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71" fontId="71" fillId="0" borderId="0"/>
    <xf numFmtId="171" fontId="71" fillId="0" borderId="0"/>
    <xf numFmtId="171" fontId="71" fillId="0" borderId="0"/>
    <xf numFmtId="19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90" fontId="3" fillId="0" borderId="0" applyFont="0" applyFill="0" applyBorder="0" applyAlignment="0" applyProtection="0"/>
    <xf numFmtId="171" fontId="71" fillId="0" borderId="0"/>
    <xf numFmtId="171" fontId="71" fillId="0" borderId="0"/>
    <xf numFmtId="171" fontId="71" fillId="0" borderId="0"/>
    <xf numFmtId="171" fontId="71" fillId="0" borderId="0"/>
    <xf numFmtId="171" fontId="71" fillId="0" borderId="0"/>
    <xf numFmtId="190" fontId="3" fillId="0" borderId="0" applyFont="0" applyFill="0" applyBorder="0" applyAlignment="0" applyProtection="0"/>
    <xf numFmtId="190" fontId="3" fillId="0" borderId="0" applyFont="0" applyFill="0" applyBorder="0" applyAlignment="0" applyProtection="0"/>
    <xf numFmtId="164" fontId="3" fillId="0" borderId="0" applyFont="0" applyFill="0" applyBorder="0" applyAlignment="0" applyProtection="0"/>
    <xf numFmtId="175" fontId="69"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75" fontId="69"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75" fontId="69"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75" fontId="69" fillId="0" borderId="0"/>
    <xf numFmtId="172" fontId="3" fillId="0" borderId="0" applyFont="0" applyFill="0" applyBorder="0" applyAlignment="0" applyProtection="0"/>
    <xf numFmtId="176" fontId="25" fillId="0" borderId="0" applyFont="0" applyFill="0" applyBorder="0" applyAlignment="0" applyProtection="0"/>
    <xf numFmtId="0" fontId="22" fillId="0" borderId="0" applyNumberFormat="0" applyFill="0" applyBorder="0" applyAlignment="0" applyProtection="0"/>
    <xf numFmtId="0" fontId="62" fillId="0" borderId="0" applyNumberFormat="0" applyFill="0" applyBorder="0" applyAlignment="0" applyProtection="0">
      <alignment vertical="top"/>
      <protection locked="0"/>
    </xf>
    <xf numFmtId="0" fontId="35" fillId="0" borderId="3" applyNumberFormat="0" applyFill="0" applyAlignment="0" applyProtection="0"/>
    <xf numFmtId="0" fontId="72" fillId="0" borderId="38"/>
    <xf numFmtId="0" fontId="36"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13" fillId="7" borderId="0" applyNumberFormat="0" applyBorder="0" applyAlignment="0" applyProtection="0"/>
    <xf numFmtId="0" fontId="73" fillId="42" borderId="0"/>
    <xf numFmtId="0" fontId="37" fillId="7" borderId="0" applyNumberFormat="0" applyBorder="0" applyAlignment="0" applyProtection="0"/>
    <xf numFmtId="0" fontId="74" fillId="43" borderId="0"/>
    <xf numFmtId="0" fontId="13" fillId="7" borderId="0" applyNumberFormat="0" applyBorder="0" applyAlignment="0" applyProtection="0"/>
    <xf numFmtId="0" fontId="13" fillId="7" borderId="0" applyNumberFormat="0" applyBorder="0" applyAlignment="0" applyProtection="0"/>
    <xf numFmtId="0" fontId="73" fillId="42" borderId="0"/>
    <xf numFmtId="0" fontId="75" fillId="0" borderId="0">
      <alignment horizontal="center"/>
    </xf>
    <xf numFmtId="0" fontId="15" fillId="0" borderId="4" applyNumberFormat="0" applyFill="0" applyAlignment="0" applyProtection="0"/>
    <xf numFmtId="0" fontId="38" fillId="0" borderId="5" applyNumberFormat="0" applyFill="0" applyAlignment="0" applyProtection="0"/>
    <xf numFmtId="0" fontId="16" fillId="0" borderId="6" applyNumberFormat="0" applyFill="0" applyAlignment="0" applyProtection="0"/>
    <xf numFmtId="0" fontId="39" fillId="0" borderId="6" applyNumberFormat="0" applyFill="0" applyAlignment="0" applyProtection="0"/>
    <xf numFmtId="0" fontId="17" fillId="0" borderId="7" applyNumberFormat="0" applyFill="0" applyAlignment="0" applyProtection="0"/>
    <xf numFmtId="0" fontId="40" fillId="0" borderId="8" applyNumberFormat="0" applyFill="0" applyAlignment="0" applyProtection="0"/>
    <xf numFmtId="0" fontId="76" fillId="0" borderId="39"/>
    <xf numFmtId="0" fontId="17" fillId="0" borderId="0" applyNumberFormat="0" applyFill="0" applyBorder="0" applyAlignment="0" applyProtection="0"/>
    <xf numFmtId="0" fontId="40" fillId="0" borderId="0" applyNumberFormat="0" applyFill="0" applyBorder="0" applyAlignment="0" applyProtection="0"/>
    <xf numFmtId="0" fontId="75" fillId="0" borderId="0">
      <alignment horizontal="center" textRotation="9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7" fillId="0" borderId="0"/>
    <xf numFmtId="0" fontId="8" fillId="0" borderId="0" applyNumberFormat="0" applyFill="0" applyBorder="0" applyAlignment="0" applyProtection="0">
      <alignment vertical="top"/>
      <protection locked="0"/>
    </xf>
    <xf numFmtId="0" fontId="78" fillId="0" borderId="0"/>
    <xf numFmtId="0" fontId="78" fillId="0" borderId="0"/>
    <xf numFmtId="0" fontId="14" fillId="8" borderId="1" applyNumberFormat="0" applyAlignment="0" applyProtection="0"/>
    <xf numFmtId="0" fontId="14" fillId="8" borderId="1" applyNumberFormat="0" applyAlignment="0" applyProtection="0"/>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9" fillId="44" borderId="35"/>
    <xf numFmtId="0" fontId="79" fillId="44" borderId="35"/>
    <xf numFmtId="0" fontId="79" fillId="44" borderId="35"/>
    <xf numFmtId="0" fontId="79" fillId="44" borderId="35"/>
    <xf numFmtId="0" fontId="79" fillId="44" borderId="35"/>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14" fillId="8" borderId="1" applyNumberFormat="0" applyAlignment="0" applyProtection="0"/>
    <xf numFmtId="0" fontId="7" fillId="25" borderId="9"/>
    <xf numFmtId="0" fontId="7" fillId="25" borderId="9"/>
    <xf numFmtId="0" fontId="7" fillId="25" borderId="9"/>
    <xf numFmtId="0" fontId="7" fillId="25" borderId="9"/>
    <xf numFmtId="0" fontId="7" fillId="25" borderId="9"/>
    <xf numFmtId="165" fontId="3" fillId="0" borderId="0" applyFont="0" applyFill="0" applyBorder="0" applyAlignment="0" applyProtection="0"/>
    <xf numFmtId="165" fontId="3" fillId="0" borderId="0" applyFont="0" applyFill="0" applyBorder="0" applyAlignment="0" applyProtection="0"/>
    <xf numFmtId="165" fontId="4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8" fontId="69" fillId="0" borderId="0"/>
    <xf numFmtId="165" fontId="3" fillId="0" borderId="0" applyFont="0" applyFill="0" applyBorder="0" applyAlignment="0" applyProtection="0"/>
    <xf numFmtId="165" fontId="3" fillId="0" borderId="0" applyFont="0" applyFill="0" applyBorder="0" applyAlignment="0" applyProtection="0"/>
    <xf numFmtId="181" fontId="3" fillId="0" borderId="0" applyFont="0" applyFill="0" applyBorder="0" applyAlignment="0" applyProtection="0"/>
    <xf numFmtId="165" fontId="3" fillId="0" borderId="0" applyFont="0" applyFill="0" applyBorder="0" applyAlignment="0" applyProtection="0"/>
    <xf numFmtId="181" fontId="3" fillId="0" borderId="0" applyFont="0" applyFill="0" applyBorder="0" applyAlignment="0" applyProtection="0"/>
    <xf numFmtId="178" fontId="69" fillId="0" borderId="0"/>
    <xf numFmtId="165" fontId="4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6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69" fillId="0" borderId="0" applyFont="0" applyFill="0" applyBorder="0" applyAlignment="0" applyProtection="0"/>
    <xf numFmtId="181" fontId="3" fillId="0" borderId="0" applyFont="0" applyFill="0" applyBorder="0" applyAlignment="0" applyProtection="0"/>
    <xf numFmtId="165" fontId="3" fillId="0" borderId="0" applyFont="0" applyFill="0" applyBorder="0" applyAlignment="0" applyProtection="0"/>
    <xf numFmtId="194" fontId="69"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2" fillId="0" borderId="0" applyFont="0" applyFill="0" applyBorder="0" applyAlignment="0" applyProtection="0"/>
    <xf numFmtId="43" fontId="3" fillId="0" borderId="0" applyFont="0" applyFill="0" applyBorder="0" applyAlignment="0" applyProtection="0"/>
    <xf numFmtId="177" fontId="69" fillId="0" borderId="0"/>
    <xf numFmtId="43" fontId="3" fillId="0" borderId="0" applyFont="0" applyFill="0" applyBorder="0" applyAlignment="0" applyProtection="0"/>
    <xf numFmtId="43" fontId="3" fillId="0" borderId="0" applyFont="0" applyFill="0" applyBorder="0" applyAlignment="0" applyProtection="0"/>
    <xf numFmtId="165" fontId="42" fillId="0" borderId="0" applyFont="0" applyFill="0" applyBorder="0" applyAlignment="0" applyProtection="0"/>
    <xf numFmtId="165" fontId="43" fillId="0" borderId="0" applyFont="0" applyFill="0" applyBorder="0" applyAlignment="0" applyProtection="0"/>
    <xf numFmtId="165" fontId="23" fillId="0" borderId="0" applyFont="0" applyFill="0" applyBorder="0" applyAlignment="0" applyProtection="0">
      <alignment vertical="top"/>
    </xf>
    <xf numFmtId="43" fontId="69" fillId="0" borderId="0" applyFont="0" applyFill="0" applyBorder="0" applyAlignment="0" applyProtection="0"/>
    <xf numFmtId="165" fontId="55" fillId="0" borderId="0" applyFont="0" applyFill="0" applyBorder="0" applyAlignment="0" applyProtection="0"/>
    <xf numFmtId="43" fontId="65" fillId="0" borderId="0" applyFont="0" applyFill="0" applyBorder="0" applyAlignment="0" applyProtection="0"/>
    <xf numFmtId="165" fontId="3" fillId="0" borderId="0" applyFont="0" applyFill="0" applyBorder="0" applyAlignment="0" applyProtection="0"/>
    <xf numFmtId="43" fontId="66" fillId="0" borderId="0" applyFont="0" applyFill="0" applyBorder="0" applyAlignment="0" applyProtection="0"/>
    <xf numFmtId="181" fontId="3" fillId="0" borderId="0" applyFont="0" applyFill="0" applyBorder="0" applyAlignment="0" applyProtection="0"/>
    <xf numFmtId="0" fontId="44" fillId="26" borderId="0"/>
    <xf numFmtId="0" fontId="38" fillId="0" borderId="5" applyNumberFormat="0" applyFill="0" applyAlignment="0" applyProtection="0"/>
    <xf numFmtId="0" fontId="45"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80" fillId="0" borderId="40"/>
    <xf numFmtId="0" fontId="39" fillId="0" borderId="6" applyNumberFormat="0" applyFill="0" applyAlignment="0" applyProtection="0"/>
    <xf numFmtId="0" fontId="46"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81" fillId="0" borderId="41"/>
    <xf numFmtId="0" fontId="40" fillId="0" borderId="8" applyNumberFormat="0" applyFill="0" applyAlignment="0" applyProtection="0"/>
    <xf numFmtId="0" fontId="47" fillId="0" borderId="8" applyNumberFormat="0" applyFill="0" applyAlignment="0" applyProtection="0"/>
    <xf numFmtId="0" fontId="40" fillId="0" borderId="8" applyNumberFormat="0" applyFill="0" applyAlignment="0" applyProtection="0"/>
    <xf numFmtId="0" fontId="40" fillId="0" borderId="8" applyNumberFormat="0" applyFill="0" applyAlignment="0" applyProtection="0"/>
    <xf numFmtId="0" fontId="82" fillId="0" borderId="42"/>
    <xf numFmtId="0" fontId="40" fillId="0" borderId="0" applyNumberFormat="0" applyFill="0" applyBorder="0" applyAlignment="0" applyProtection="0"/>
    <xf numFmtId="0" fontId="4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82" fillId="0" borderId="0"/>
    <xf numFmtId="175" fontId="83" fillId="40" borderId="0"/>
    <xf numFmtId="175" fontId="83" fillId="40" borderId="0"/>
    <xf numFmtId="175" fontId="83" fillId="40" borderId="0"/>
    <xf numFmtId="175" fontId="83" fillId="40" borderId="0"/>
    <xf numFmtId="175" fontId="83" fillId="40" borderId="0"/>
    <xf numFmtId="165" fontId="5" fillId="0" borderId="0">
      <alignment horizontal="center" vertical="center" textRotation="90" wrapText="1"/>
    </xf>
    <xf numFmtId="0" fontId="2" fillId="25" borderId="10"/>
    <xf numFmtId="0" fontId="4" fillId="25" borderId="10"/>
    <xf numFmtId="0" fontId="4" fillId="25" borderId="10"/>
    <xf numFmtId="0" fontId="4" fillId="25" borderId="10"/>
    <xf numFmtId="0" fontId="4" fillId="25" borderId="10"/>
    <xf numFmtId="0" fontId="4" fillId="25" borderId="10"/>
    <xf numFmtId="0" fontId="4" fillId="25" borderId="10"/>
    <xf numFmtId="175" fontId="84" fillId="45" borderId="43"/>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35" fillId="0" borderId="3" applyNumberFormat="0" applyFill="0" applyAlignment="0" applyProtection="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95" fontId="8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85" fontId="69" fillId="0" borderId="0"/>
    <xf numFmtId="196" fontId="69" fillId="0" borderId="0"/>
    <xf numFmtId="0" fontId="48" fillId="11" borderId="0" applyNumberFormat="0" applyBorder="0" applyAlignment="0" applyProtection="0"/>
    <xf numFmtId="0" fontId="85" fillId="46" borderId="0"/>
    <xf numFmtId="0" fontId="49"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86" fillId="0" borderId="0">
      <protection locked="0"/>
    </xf>
    <xf numFmtId="0" fontId="55" fillId="0" borderId="0"/>
    <xf numFmtId="0" fontId="3" fillId="0" borderId="0"/>
    <xf numFmtId="0" fontId="3" fillId="0" borderId="0"/>
    <xf numFmtId="0" fontId="3" fillId="0" borderId="0"/>
    <xf numFmtId="175" fontId="87" fillId="0" borderId="0"/>
    <xf numFmtId="0" fontId="3" fillId="0" borderId="0"/>
    <xf numFmtId="175" fontId="67" fillId="0" borderId="0"/>
    <xf numFmtId="175" fontId="88" fillId="0" borderId="0"/>
    <xf numFmtId="175" fontId="89" fillId="0" borderId="0"/>
    <xf numFmtId="175" fontId="65" fillId="0" borderId="0"/>
    <xf numFmtId="0" fontId="3" fillId="0" borderId="0"/>
    <xf numFmtId="0" fontId="3" fillId="0" borderId="0"/>
    <xf numFmtId="0" fontId="3" fillId="0" borderId="0"/>
    <xf numFmtId="175" fontId="67" fillId="0" borderId="0"/>
    <xf numFmtId="0" fontId="3" fillId="0" borderId="0"/>
    <xf numFmtId="175" fontId="65" fillId="0" borderId="0"/>
    <xf numFmtId="175" fontId="90" fillId="0" borderId="0"/>
    <xf numFmtId="175" fontId="67" fillId="0" borderId="0"/>
    <xf numFmtId="0" fontId="3" fillId="0" borderId="0"/>
    <xf numFmtId="0" fontId="3" fillId="0" borderId="0"/>
    <xf numFmtId="175" fontId="91" fillId="0" borderId="0"/>
    <xf numFmtId="175" fontId="67" fillId="0" borderId="0"/>
    <xf numFmtId="175" fontId="91" fillId="0" borderId="0"/>
    <xf numFmtId="0" fontId="3" fillId="0" borderId="0"/>
    <xf numFmtId="0" fontId="3" fillId="0" borderId="0"/>
    <xf numFmtId="175" fontId="67" fillId="0" borderId="0"/>
    <xf numFmtId="175" fontId="67" fillId="0" borderId="0"/>
    <xf numFmtId="175" fontId="67" fillId="0" borderId="0"/>
    <xf numFmtId="0" fontId="31" fillId="0" borderId="0"/>
    <xf numFmtId="0" fontId="50"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69" fillId="45" borderId="44"/>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51" fillId="6" borderId="11" applyNumberFormat="0" applyFont="0" applyAlignment="0" applyProtection="0"/>
    <xf numFmtId="0" fontId="3" fillId="6" borderId="11" applyNumberFormat="0" applyFont="0" applyAlignment="0" applyProtection="0"/>
    <xf numFmtId="0" fontId="69" fillId="45" borderId="44"/>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75" fontId="9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5" borderId="0" applyNumberFormat="0" applyBorder="0" applyAlignment="0" applyProtection="0"/>
    <xf numFmtId="0" fontId="93" fillId="47" borderId="0"/>
    <xf numFmtId="0" fontId="53"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93" fillId="47" borderId="0"/>
    <xf numFmtId="0" fontId="21" fillId="22" borderId="12" applyNumberFormat="0" applyAlignment="0" applyProtection="0"/>
    <xf numFmtId="0" fontId="21" fillId="23" borderId="12" applyNumberFormat="0" applyAlignment="0" applyProtection="0"/>
    <xf numFmtId="9" fontId="3" fillId="0" borderId="0" applyFont="0" applyFill="0" applyBorder="0" applyAlignment="0" applyProtection="0"/>
    <xf numFmtId="9" fontId="3" fillId="0" borderId="0" applyFont="0" applyFill="0" applyBorder="0" applyAlignment="0" applyProtection="0"/>
    <xf numFmtId="197" fontId="69" fillId="0" borderId="0"/>
    <xf numFmtId="197" fontId="69" fillId="0" borderId="0"/>
    <xf numFmtId="197" fontId="69" fillId="0" borderId="0"/>
    <xf numFmtId="197" fontId="69" fillId="0" borderId="0"/>
    <xf numFmtId="197" fontId="69" fillId="0" borderId="0"/>
    <xf numFmtId="197" fontId="69" fillId="0" borderId="0"/>
    <xf numFmtId="197" fontId="69" fillId="0" borderId="0"/>
    <xf numFmtId="197" fontId="69" fillId="0" borderId="0"/>
    <xf numFmtId="197" fontId="69" fillId="0" borderId="0"/>
    <xf numFmtId="197" fontId="69" fillId="0" borderId="0"/>
    <xf numFmtId="198" fontId="69" fillId="0" borderId="0"/>
    <xf numFmtId="197" fontId="69" fillId="0" borderId="0"/>
    <xf numFmtId="197" fontId="69" fillId="0" borderId="0"/>
    <xf numFmtId="0" fontId="69"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97" fontId="69"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1"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197" fontId="69" fillId="0" borderId="0"/>
    <xf numFmtId="9" fontId="6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9" fillId="0" borderId="0" applyFont="0" applyFill="0" applyBorder="0" applyAlignment="0" applyProtection="0"/>
    <xf numFmtId="9" fontId="3" fillId="0" borderId="0" applyFont="0" applyFill="0" applyBorder="0" applyAlignment="0" applyProtection="0"/>
    <xf numFmtId="197" fontId="69" fillId="0" borderId="0"/>
    <xf numFmtId="9" fontId="43" fillId="0" borderId="0" applyFont="0" applyFill="0" applyBorder="0" applyAlignment="0" applyProtection="0"/>
    <xf numFmtId="9" fontId="5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197" fontId="69" fillId="0" borderId="0"/>
    <xf numFmtId="9" fontId="6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alignment vertical="top"/>
    </xf>
    <xf numFmtId="9" fontId="66" fillId="0" borderId="0" applyFont="0" applyFill="0" applyBorder="0" applyAlignment="0" applyProtection="0"/>
    <xf numFmtId="9" fontId="5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0" fontId="69" fillId="0" borderId="0"/>
    <xf numFmtId="175" fontId="94" fillId="0" borderId="45">
      <alignment horizontal="center"/>
    </xf>
    <xf numFmtId="0" fontId="95" fillId="0" borderId="0"/>
    <xf numFmtId="199" fontId="95" fillId="0" borderId="0"/>
    <xf numFmtId="0" fontId="2" fillId="27" borderId="13" applyNumberFormat="0" applyFont="0" applyBorder="0">
      <alignment horizontal="center"/>
    </xf>
    <xf numFmtId="0" fontId="4" fillId="27" borderId="13" applyNumberFormat="0" applyFont="0" applyBorder="0">
      <alignment horizontal="center"/>
    </xf>
    <xf numFmtId="0" fontId="96" fillId="0" borderId="0"/>
    <xf numFmtId="0" fontId="3" fillId="0" borderId="0"/>
    <xf numFmtId="0" fontId="9" fillId="0" borderId="0"/>
    <xf numFmtId="0" fontId="9" fillId="0" borderId="0"/>
    <xf numFmtId="0" fontId="3" fillId="0" borderId="0"/>
    <xf numFmtId="0" fontId="96" fillId="0" borderId="0"/>
    <xf numFmtId="0" fontId="3" fillId="0" borderId="0"/>
    <xf numFmtId="0" fontId="3" fillId="0" borderId="0"/>
    <xf numFmtId="0" fontId="3" fillId="0" borderId="0"/>
    <xf numFmtId="0" fontId="3" fillId="0" borderId="0"/>
    <xf numFmtId="0" fontId="3" fillId="0" borderId="0"/>
    <xf numFmtId="0" fontId="3" fillId="0" borderId="0"/>
    <xf numFmtId="0" fontId="66" fillId="0" borderId="0"/>
    <xf numFmtId="0" fontId="66" fillId="0" borderId="0"/>
    <xf numFmtId="0" fontId="66" fillId="0" borderId="0"/>
    <xf numFmtId="0" fontId="25" fillId="0" borderId="0"/>
    <xf numFmtId="0" fontId="3" fillId="0" borderId="0"/>
    <xf numFmtId="0" fontId="65" fillId="0" borderId="0"/>
    <xf numFmtId="0" fontId="66" fillId="0" borderId="0"/>
    <xf numFmtId="0" fontId="54" fillId="0" borderId="0"/>
    <xf numFmtId="0" fontId="3" fillId="0" borderId="0"/>
    <xf numFmtId="0" fontId="66" fillId="0" borderId="0"/>
    <xf numFmtId="0" fontId="3" fillId="0" borderId="0"/>
    <xf numFmtId="0" fontId="3" fillId="0" borderId="0"/>
    <xf numFmtId="0" fontId="66" fillId="0" borderId="0"/>
    <xf numFmtId="0" fontId="3" fillId="0" borderId="0"/>
    <xf numFmtId="0" fontId="3" fillId="0" borderId="0"/>
    <xf numFmtId="175" fontId="97" fillId="0" borderId="0"/>
    <xf numFmtId="0" fontId="54" fillId="0" borderId="0"/>
    <xf numFmtId="0" fontId="51" fillId="0" borderId="0"/>
    <xf numFmtId="0" fontId="3" fillId="0" borderId="0"/>
    <xf numFmtId="0" fontId="3" fillId="0" borderId="0"/>
    <xf numFmtId="175" fontId="65" fillId="0" borderId="0"/>
    <xf numFmtId="0" fontId="54" fillId="0" borderId="0"/>
    <xf numFmtId="0" fontId="25" fillId="0" borderId="0"/>
    <xf numFmtId="0" fontId="7" fillId="0" borderId="0" applyFill="0" applyBorder="0"/>
    <xf numFmtId="0" fontId="3" fillId="0" borderId="0"/>
    <xf numFmtId="0" fontId="51" fillId="0" borderId="0"/>
    <xf numFmtId="0" fontId="69" fillId="0" borderId="0"/>
    <xf numFmtId="0" fontId="3" fillId="0" borderId="0"/>
    <xf numFmtId="175" fontId="65" fillId="0" borderId="0"/>
    <xf numFmtId="0" fontId="25" fillId="0" borderId="0"/>
    <xf numFmtId="0" fontId="55" fillId="0" borderId="0"/>
    <xf numFmtId="0" fontId="3" fillId="0" borderId="0"/>
    <xf numFmtId="0" fontId="3" fillId="0" borderId="0"/>
    <xf numFmtId="0" fontId="30" fillId="0" borderId="0"/>
    <xf numFmtId="0" fontId="3" fillId="0" borderId="0"/>
    <xf numFmtId="175" fontId="65" fillId="0" borderId="0"/>
    <xf numFmtId="0" fontId="25" fillId="0" borderId="0"/>
    <xf numFmtId="0" fontId="66" fillId="0" borderId="0"/>
    <xf numFmtId="0" fontId="3" fillId="0" borderId="0"/>
    <xf numFmtId="175" fontId="98" fillId="0" borderId="0"/>
    <xf numFmtId="0" fontId="7" fillId="0" borderId="0"/>
    <xf numFmtId="0" fontId="3" fillId="0" borderId="0"/>
    <xf numFmtId="0" fontId="51" fillId="0" borderId="0"/>
    <xf numFmtId="0" fontId="3" fillId="0" borderId="0"/>
    <xf numFmtId="0" fontId="3" fillId="0" borderId="0"/>
    <xf numFmtId="175" fontId="97" fillId="0" borderId="0"/>
    <xf numFmtId="0" fontId="56" fillId="0" borderId="0"/>
    <xf numFmtId="175" fontId="89" fillId="0" borderId="0"/>
    <xf numFmtId="0" fontId="66" fillId="0" borderId="0"/>
    <xf numFmtId="0" fontId="3" fillId="0" borderId="0"/>
    <xf numFmtId="0" fontId="3" fillId="0" borderId="0"/>
    <xf numFmtId="175" fontId="65" fillId="0" borderId="0"/>
    <xf numFmtId="0" fontId="66" fillId="0" borderId="0"/>
    <xf numFmtId="0" fontId="65" fillId="0" borderId="0"/>
    <xf numFmtId="175" fontId="67" fillId="0" borderId="0"/>
    <xf numFmtId="0" fontId="33" fillId="0" borderId="0" applyAlignment="0"/>
    <xf numFmtId="0" fontId="66" fillId="0" borderId="0"/>
    <xf numFmtId="0" fontId="3" fillId="0" borderId="0"/>
    <xf numFmtId="0" fontId="3" fillId="0" borderId="0"/>
    <xf numFmtId="0" fontId="42" fillId="0" borderId="0"/>
    <xf numFmtId="0" fontId="3" fillId="0" borderId="0"/>
    <xf numFmtId="0" fontId="3" fillId="0" borderId="0"/>
    <xf numFmtId="175" fontId="65" fillId="0" borderId="0"/>
    <xf numFmtId="0" fontId="65" fillId="0" borderId="0"/>
    <xf numFmtId="0" fontId="69" fillId="0" borderId="0"/>
    <xf numFmtId="0" fontId="3" fillId="0" borderId="0"/>
    <xf numFmtId="175" fontId="65" fillId="0" borderId="0"/>
    <xf numFmtId="0" fontId="55" fillId="0" borderId="0"/>
    <xf numFmtId="0" fontId="3" fillId="0" borderId="0"/>
    <xf numFmtId="0" fontId="69" fillId="0" borderId="0"/>
    <xf numFmtId="0" fontId="3" fillId="0" borderId="0"/>
    <xf numFmtId="0" fontId="3" fillId="0" borderId="0"/>
    <xf numFmtId="0" fontId="3" fillId="0" borderId="0"/>
    <xf numFmtId="0" fontId="3" fillId="0" borderId="0"/>
    <xf numFmtId="0" fontId="25" fillId="0" borderId="0"/>
    <xf numFmtId="0" fontId="25" fillId="0" borderId="0"/>
    <xf numFmtId="0" fontId="3" fillId="0" borderId="0" applyBorder="0" applyProtection="0"/>
    <xf numFmtId="0" fontId="7" fillId="0" borderId="0"/>
    <xf numFmtId="0" fontId="3" fillId="0" borderId="0"/>
    <xf numFmtId="0" fontId="3" fillId="0" borderId="0"/>
    <xf numFmtId="175" fontId="67" fillId="0" borderId="0"/>
    <xf numFmtId="0" fontId="65" fillId="0" borderId="0"/>
    <xf numFmtId="175" fontId="99" fillId="0" borderId="0"/>
    <xf numFmtId="175" fontId="65" fillId="0" borderId="0"/>
    <xf numFmtId="175" fontId="100" fillId="0" borderId="0"/>
    <xf numFmtId="175" fontId="101" fillId="0" borderId="0"/>
    <xf numFmtId="0" fontId="57" fillId="0" borderId="0" applyNumberFormat="0" applyFill="0" applyBorder="0" applyAlignment="0" applyProtection="0"/>
    <xf numFmtId="0" fontId="102" fillId="0" borderId="0"/>
    <xf numFmtId="0" fontId="57" fillId="0" borderId="0" applyNumberFormat="0" applyFill="0" applyBorder="0" applyAlignment="0" applyProtection="0"/>
    <xf numFmtId="0" fontId="19" fillId="0" borderId="0" applyNumberFormat="0" applyFill="0" applyBorder="0" applyAlignment="0" applyProtection="0"/>
    <xf numFmtId="0" fontId="57" fillId="0" borderId="0" applyNumberFormat="0" applyFill="0" applyBorder="0" applyAlignment="0" applyProtection="0"/>
    <xf numFmtId="0" fontId="20" fillId="0" borderId="14" applyNumberFormat="0" applyFill="0" applyAlignment="0" applyProtection="0"/>
    <xf numFmtId="0" fontId="104" fillId="0" borderId="46"/>
    <xf numFmtId="0" fontId="58" fillId="0" borderId="14" applyNumberFormat="0" applyFill="0" applyAlignment="0" applyProtection="0"/>
    <xf numFmtId="0" fontId="104" fillId="0" borderId="46"/>
    <xf numFmtId="0" fontId="20" fillId="0" borderId="14" applyNumberFormat="0" applyFill="0" applyAlignment="0" applyProtection="0"/>
    <xf numFmtId="0" fontId="20" fillId="0" borderId="15" applyNumberFormat="0" applyFill="0" applyAlignment="0" applyProtection="0"/>
    <xf numFmtId="0" fontId="20" fillId="0" borderId="14" applyNumberFormat="0" applyFill="0" applyAlignment="0" applyProtection="0"/>
    <xf numFmtId="0" fontId="21" fillId="23" borderId="12" applyNumberFormat="0" applyAlignment="0" applyProtection="0"/>
    <xf numFmtId="0" fontId="59" fillId="23" borderId="12" applyNumberFormat="0" applyAlignment="0" applyProtection="0"/>
    <xf numFmtId="0" fontId="21" fillId="23" borderId="12" applyNumberFormat="0" applyAlignment="0" applyProtection="0"/>
    <xf numFmtId="0" fontId="21" fillId="23" borderId="12" applyNumberFormat="0" applyAlignment="0" applyProtection="0"/>
    <xf numFmtId="0" fontId="105" fillId="48" borderId="47"/>
    <xf numFmtId="168" fontId="3" fillId="0" borderId="0" applyFont="0" applyFill="0" applyBorder="0" applyAlignment="0" applyProtection="0"/>
    <xf numFmtId="44" fontId="66" fillId="0" borderId="0" applyFont="0" applyFill="0" applyBorder="0" applyAlignment="0" applyProtection="0"/>
    <xf numFmtId="164" fontId="3" fillId="0" borderId="0" applyFont="0" applyFill="0" applyBorder="0" applyAlignment="0" applyProtection="0"/>
    <xf numFmtId="16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8" fontId="3" fillId="0" borderId="0" applyFont="0" applyFill="0" applyBorder="0" applyAlignment="0" applyProtection="0"/>
    <xf numFmtId="184" fontId="69" fillId="0" borderId="0"/>
    <xf numFmtId="44" fontId="69"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84" fontId="69" fillId="0" borderId="0"/>
    <xf numFmtId="44" fontId="3" fillId="0" borderId="0" applyFont="0" applyFill="0" applyBorder="0" applyAlignment="0" applyProtection="0"/>
    <xf numFmtId="164"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64"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86" fontId="69" fillId="0" borderId="0"/>
    <xf numFmtId="44" fontId="69" fillId="0" borderId="0" applyFont="0" applyFill="0" applyBorder="0" applyAlignment="0" applyProtection="0"/>
    <xf numFmtId="164" fontId="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01" fontId="6" fillId="0" borderId="0" applyFont="0" applyFill="0" applyBorder="0" applyAlignment="0" applyProtection="0"/>
    <xf numFmtId="183" fontId="3" fillId="0" borderId="0" applyFont="0" applyFill="0" applyBorder="0" applyAlignment="0" applyProtection="0"/>
    <xf numFmtId="16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64" fontId="3" fillId="0" borderId="0" applyFont="0" applyFill="0" applyBorder="0" applyAlignment="0" applyProtection="0"/>
    <xf numFmtId="201"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164" fontId="66" fillId="0" borderId="0" applyFont="0" applyFill="0" applyBorder="0" applyAlignment="0" applyProtection="0"/>
    <xf numFmtId="201" fontId="3" fillId="0" borderId="0" applyFont="0" applyFill="0" applyBorder="0" applyAlignment="0" applyProtection="0"/>
    <xf numFmtId="44" fontId="65" fillId="0" borderId="0" applyFont="0" applyFill="0" applyBorder="0" applyAlignment="0" applyProtection="0"/>
    <xf numFmtId="202" fontId="7" fillId="0" borderId="0"/>
    <xf numFmtId="203" fontId="7" fillId="0" borderId="0"/>
    <xf numFmtId="0" fontId="22" fillId="0" borderId="0" applyNumberFormat="0" applyFill="0" applyBorder="0" applyAlignment="0" applyProtection="0"/>
    <xf numFmtId="0" fontId="60"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06" fillId="0" borderId="0"/>
    <xf numFmtId="0" fontId="12" fillId="0" borderId="0" applyNumberFormat="0" applyFill="0" applyBorder="0" applyAlignment="0" applyProtection="0"/>
    <xf numFmtId="0" fontId="107" fillId="0" borderId="0"/>
    <xf numFmtId="0" fontId="61"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204" fontId="69" fillId="0" borderId="0"/>
    <xf numFmtId="196" fontId="69" fillId="0" borderId="0"/>
    <xf numFmtId="196" fontId="69" fillId="0" borderId="0"/>
    <xf numFmtId="205" fontId="69" fillId="0" borderId="0"/>
    <xf numFmtId="0" fontId="12" fillId="0" borderId="0" applyNumberFormat="0" applyFill="0" applyBorder="0" applyAlignment="0" applyProtection="0"/>
    <xf numFmtId="0" fontId="110" fillId="53" borderId="0" applyNumberFormat="0" applyAlignment="0">
      <alignment horizontal="center" wrapText="1"/>
    </xf>
    <xf numFmtId="0" fontId="3" fillId="0" borderId="0"/>
    <xf numFmtId="0" fontId="84" fillId="54" borderId="54" applyNumberFormat="0" applyAlignment="0"/>
    <xf numFmtId="0" fontId="84" fillId="54" borderId="29" applyNumberFormat="0" applyAlignment="0"/>
    <xf numFmtId="0" fontId="84" fillId="54" borderId="0" applyNumberFormat="0" applyBorder="0" applyAlignment="0"/>
    <xf numFmtId="0" fontId="3" fillId="0" borderId="0"/>
    <xf numFmtId="0" fontId="84" fillId="54" borderId="61" applyNumberFormat="0" applyAlignment="0"/>
    <xf numFmtId="0" fontId="115" fillId="0" borderId="0"/>
    <xf numFmtId="44" fontId="3" fillId="0" borderId="0" applyFont="0" applyFill="0" applyBorder="0" applyAlignment="0" applyProtection="0"/>
    <xf numFmtId="0" fontId="1" fillId="0" borderId="0"/>
  </cellStyleXfs>
  <cellXfs count="415">
    <xf numFmtId="0" fontId="0" fillId="0" borderId="0" xfId="0"/>
    <xf numFmtId="0" fontId="3" fillId="0" borderId="0" xfId="0" applyFont="1"/>
    <xf numFmtId="0" fontId="65" fillId="0" borderId="0" xfId="627" applyFont="1"/>
    <xf numFmtId="0" fontId="65" fillId="0" borderId="0" xfId="627" applyFont="1" applyAlignment="1">
      <alignment horizontal="center"/>
    </xf>
    <xf numFmtId="2" fontId="65" fillId="0" borderId="0" xfId="627" applyNumberFormat="1" applyFont="1" applyAlignment="1">
      <alignment horizontal="center"/>
    </xf>
    <xf numFmtId="169" fontId="65" fillId="0" borderId="0" xfId="627" applyNumberFormat="1" applyFont="1" applyAlignment="1">
      <alignment horizontal="center"/>
    </xf>
    <xf numFmtId="1" fontId="65" fillId="0" borderId="0" xfId="627" applyNumberFormat="1" applyFont="1" applyAlignment="1">
      <alignment horizontal="center"/>
    </xf>
    <xf numFmtId="0" fontId="3" fillId="0" borderId="0" xfId="627" applyFont="1"/>
    <xf numFmtId="0" fontId="3" fillId="0" borderId="0" xfId="627" applyFont="1" applyAlignment="1">
      <alignment horizontal="center"/>
    </xf>
    <xf numFmtId="0" fontId="65" fillId="0" borderId="0" xfId="627" applyFont="1" applyAlignment="1">
      <alignment horizontal="left"/>
    </xf>
    <xf numFmtId="49" fontId="3" fillId="0" borderId="0" xfId="627" applyNumberFormat="1" applyFont="1" applyAlignment="1">
      <alignment horizontal="center"/>
    </xf>
    <xf numFmtId="0" fontId="3" fillId="0" borderId="0" xfId="697"/>
    <xf numFmtId="2" fontId="65" fillId="0" borderId="0" xfId="627" applyNumberFormat="1" applyFont="1" applyAlignment="1">
      <alignment horizontal="left"/>
    </xf>
    <xf numFmtId="173" fontId="3" fillId="0" borderId="0" xfId="627" applyNumberFormat="1" applyFont="1" applyAlignment="1">
      <alignment horizontal="center"/>
    </xf>
    <xf numFmtId="0" fontId="3" fillId="0" borderId="0" xfId="697" applyAlignment="1">
      <alignment horizontal="center"/>
    </xf>
    <xf numFmtId="0" fontId="3" fillId="0" borderId="9" xfId="697" applyBorder="1"/>
    <xf numFmtId="0" fontId="3" fillId="0" borderId="19" xfId="698" applyFont="1" applyBorder="1" applyAlignment="1">
      <alignment horizontal="center"/>
    </xf>
    <xf numFmtId="4" fontId="3" fillId="0" borderId="9" xfId="698" applyNumberFormat="1" applyFont="1" applyBorder="1" applyAlignment="1">
      <alignment horizontal="center"/>
    </xf>
    <xf numFmtId="174" fontId="3" fillId="0" borderId="20" xfId="698" applyNumberFormat="1" applyFont="1" applyBorder="1" applyAlignment="1">
      <alignment horizontal="center"/>
    </xf>
    <xf numFmtId="0" fontId="3" fillId="0" borderId="20" xfId="698" applyFont="1" applyBorder="1" applyAlignment="1">
      <alignment horizontal="center"/>
    </xf>
    <xf numFmtId="164" fontId="3" fillId="0" borderId="9" xfId="698" applyNumberFormat="1" applyFont="1" applyBorder="1" applyAlignment="1">
      <alignment horizontal="center"/>
    </xf>
    <xf numFmtId="0" fontId="4" fillId="0" borderId="9" xfId="627" applyFont="1" applyBorder="1"/>
    <xf numFmtId="0" fontId="4" fillId="0" borderId="19" xfId="627" applyFont="1" applyBorder="1"/>
    <xf numFmtId="4" fontId="3" fillId="0" borderId="20" xfId="698" applyNumberFormat="1" applyFont="1" applyBorder="1" applyAlignment="1">
      <alignment horizontal="center"/>
    </xf>
    <xf numFmtId="174" fontId="3" fillId="0" borderId="20" xfId="698" applyNumberFormat="1" applyFont="1" applyBorder="1"/>
    <xf numFmtId="0" fontId="3" fillId="0" borderId="9" xfId="698" applyFont="1" applyBorder="1" applyAlignment="1">
      <alignment horizontal="center"/>
    </xf>
    <xf numFmtId="0" fontId="3" fillId="0" borderId="0" xfId="698" applyFont="1"/>
    <xf numFmtId="0" fontId="24" fillId="0" borderId="9" xfId="629" applyFont="1" applyBorder="1"/>
    <xf numFmtId="3" fontId="3" fillId="0" borderId="9" xfId="627" applyNumberFormat="1" applyFont="1" applyBorder="1" applyAlignment="1">
      <alignment horizontal="center" vertical="center"/>
    </xf>
    <xf numFmtId="164" fontId="3" fillId="0" borderId="9" xfId="698" applyNumberFormat="1" applyFont="1" applyBorder="1"/>
    <xf numFmtId="2" fontId="3" fillId="0" borderId="9" xfId="698" applyNumberFormat="1" applyFont="1" applyBorder="1" applyAlignment="1">
      <alignment horizontal="center"/>
    </xf>
    <xf numFmtId="4" fontId="3" fillId="0" borderId="0" xfId="698" applyNumberFormat="1" applyFont="1"/>
    <xf numFmtId="2" fontId="3" fillId="0" borderId="9" xfId="557" applyNumberFormat="1" applyFont="1" applyBorder="1" applyAlignment="1">
      <alignment horizontal="center"/>
    </xf>
    <xf numFmtId="0" fontId="3" fillId="0" borderId="9" xfId="629" applyBorder="1"/>
    <xf numFmtId="0" fontId="24" fillId="0" borderId="9" xfId="627" applyFont="1" applyBorder="1"/>
    <xf numFmtId="0" fontId="3" fillId="0" borderId="21" xfId="627" applyFont="1" applyBorder="1"/>
    <xf numFmtId="0" fontId="66" fillId="0" borderId="0" xfId="627"/>
    <xf numFmtId="0" fontId="3" fillId="0" borderId="9" xfId="696" applyFont="1" applyBorder="1"/>
    <xf numFmtId="0" fontId="3" fillId="0" borderId="9" xfId="696" applyFont="1" applyBorder="1" applyAlignment="1">
      <alignment horizontal="left"/>
    </xf>
    <xf numFmtId="2" fontId="3" fillId="0" borderId="9" xfId="696" applyNumberFormat="1" applyFont="1" applyBorder="1" applyAlignment="1">
      <alignment horizontal="center"/>
    </xf>
    <xf numFmtId="0" fontId="3" fillId="0" borderId="9" xfId="696" applyFont="1" applyBorder="1" applyAlignment="1">
      <alignment horizontal="center"/>
    </xf>
    <xf numFmtId="4" fontId="3" fillId="0" borderId="9" xfId="696" applyNumberFormat="1" applyFont="1" applyBorder="1" applyAlignment="1">
      <alignment horizontal="center"/>
    </xf>
    <xf numFmtId="44" fontId="3" fillId="0" borderId="9" xfId="696" applyNumberFormat="1" applyFont="1" applyBorder="1" applyAlignment="1">
      <alignment horizontal="center"/>
    </xf>
    <xf numFmtId="174" fontId="3" fillId="0" borderId="16" xfId="698" applyNumberFormat="1" applyFont="1" applyBorder="1" applyAlignment="1">
      <alignment horizontal="center"/>
    </xf>
    <xf numFmtId="44" fontId="3" fillId="0" borderId="16" xfId="698" applyNumberFormat="1" applyFont="1" applyBorder="1" applyAlignment="1">
      <alignment horizontal="center"/>
    </xf>
    <xf numFmtId="0" fontId="3" fillId="0" borderId="9" xfId="698" applyFont="1" applyBorder="1"/>
    <xf numFmtId="0" fontId="6" fillId="0" borderId="9" xfId="698" applyFont="1" applyBorder="1" applyAlignment="1">
      <alignment horizontal="center"/>
    </xf>
    <xf numFmtId="174" fontId="3" fillId="0" borderId="9" xfId="698" applyNumberFormat="1" applyFont="1" applyBorder="1" applyAlignment="1">
      <alignment horizontal="center"/>
    </xf>
    <xf numFmtId="10" fontId="108" fillId="0" borderId="9" xfId="698" applyNumberFormat="1" applyFont="1" applyBorder="1" applyAlignment="1">
      <alignment horizontal="center"/>
    </xf>
    <xf numFmtId="164" fontId="108" fillId="0" borderId="9" xfId="698" applyNumberFormat="1" applyFont="1" applyBorder="1" applyAlignment="1">
      <alignment horizontal="center"/>
    </xf>
    <xf numFmtId="44" fontId="3" fillId="0" borderId="9" xfId="698" applyNumberFormat="1" applyFont="1" applyBorder="1" applyAlignment="1">
      <alignment horizontal="center"/>
    </xf>
    <xf numFmtId="0" fontId="3" fillId="0" borderId="20" xfId="627" applyFont="1" applyBorder="1"/>
    <xf numFmtId="0" fontId="4" fillId="0" borderId="0" xfId="695" applyFont="1"/>
    <xf numFmtId="0" fontId="3" fillId="0" borderId="20" xfId="695" applyFont="1" applyBorder="1" applyAlignment="1">
      <alignment horizontal="left"/>
    </xf>
    <xf numFmtId="0" fontId="3" fillId="0" borderId="20" xfId="695" applyFont="1" applyBorder="1" applyAlignment="1">
      <alignment horizontal="center"/>
    </xf>
    <xf numFmtId="3" fontId="3" fillId="0" borderId="20" xfId="695" applyNumberFormat="1" applyFont="1" applyBorder="1" applyAlignment="1">
      <alignment horizontal="center"/>
    </xf>
    <xf numFmtId="4" fontId="3" fillId="0" borderId="20" xfId="695" applyNumberFormat="1" applyFont="1" applyBorder="1" applyAlignment="1">
      <alignment horizontal="center"/>
    </xf>
    <xf numFmtId="10" fontId="108" fillId="0" borderId="20" xfId="557" applyNumberFormat="1" applyFont="1" applyFill="1" applyBorder="1" applyAlignment="1">
      <alignment horizontal="center"/>
    </xf>
    <xf numFmtId="44" fontId="3" fillId="0" borderId="20" xfId="261" applyNumberFormat="1" applyFont="1" applyFill="1" applyBorder="1" applyAlignment="1">
      <alignment horizontal="center"/>
    </xf>
    <xf numFmtId="164" fontId="3" fillId="0" borderId="20" xfId="261" applyNumberFormat="1" applyFont="1" applyFill="1" applyBorder="1" applyAlignment="1">
      <alignment horizontal="center"/>
    </xf>
    <xf numFmtId="0" fontId="23" fillId="0" borderId="9" xfId="627" applyFont="1" applyBorder="1"/>
    <xf numFmtId="0" fontId="23" fillId="0" borderId="9" xfId="629" applyFont="1" applyBorder="1"/>
    <xf numFmtId="44" fontId="3" fillId="50" borderId="9" xfId="696" applyNumberFormat="1" applyFont="1" applyFill="1" applyBorder="1" applyAlignment="1">
      <alignment horizontal="center"/>
    </xf>
    <xf numFmtId="0" fontId="3" fillId="0" borderId="20" xfId="698" applyFont="1" applyBorder="1"/>
    <xf numFmtId="0" fontId="3" fillId="0" borderId="9" xfId="698" applyFont="1" applyBorder="1" applyAlignment="1">
      <alignment wrapText="1"/>
    </xf>
    <xf numFmtId="0" fontId="3" fillId="49" borderId="0" xfId="627" applyFont="1" applyFill="1"/>
    <xf numFmtId="0" fontId="3" fillId="0" borderId="22" xfId="627" applyFont="1" applyBorder="1"/>
    <xf numFmtId="0" fontId="0" fillId="0" borderId="0" xfId="0" applyAlignment="1">
      <alignment horizontal="center"/>
    </xf>
    <xf numFmtId="44" fontId="0" fillId="0" borderId="0" xfId="0" applyNumberFormat="1" applyAlignment="1">
      <alignment horizontal="center"/>
    </xf>
    <xf numFmtId="0" fontId="3" fillId="0" borderId="9" xfId="0" applyFont="1" applyBorder="1"/>
    <xf numFmtId="0" fontId="109" fillId="0" borderId="9" xfId="627" applyFont="1" applyBorder="1"/>
    <xf numFmtId="207" fontId="65" fillId="0" borderId="0" xfId="627" applyNumberFormat="1" applyFont="1"/>
    <xf numFmtId="164" fontId="109" fillId="51" borderId="20" xfId="698" applyNumberFormat="1" applyFont="1" applyFill="1" applyBorder="1"/>
    <xf numFmtId="10" fontId="109" fillId="51" borderId="20" xfId="572" applyNumberFormat="1" applyFont="1" applyFill="1" applyBorder="1" applyAlignment="1">
      <alignment horizontal="center"/>
    </xf>
    <xf numFmtId="10" fontId="109" fillId="51" borderId="16" xfId="698" applyNumberFormat="1" applyFont="1" applyFill="1" applyBorder="1" applyAlignment="1">
      <alignment horizontal="center"/>
    </xf>
    <xf numFmtId="164" fontId="109" fillId="51" borderId="16" xfId="698" applyNumberFormat="1" applyFont="1" applyFill="1" applyBorder="1" applyAlignment="1">
      <alignment horizontal="center"/>
    </xf>
    <xf numFmtId="44" fontId="103" fillId="0" borderId="0" xfId="0" applyNumberFormat="1" applyFont="1" applyAlignment="1">
      <alignment horizontal="center"/>
    </xf>
    <xf numFmtId="0" fontId="3" fillId="0" borderId="16" xfId="629" applyBorder="1"/>
    <xf numFmtId="0" fontId="24" fillId="0" borderId="16" xfId="627" applyFont="1" applyBorder="1"/>
    <xf numFmtId="3" fontId="3" fillId="0" borderId="16" xfId="627" applyNumberFormat="1" applyFont="1" applyBorder="1" applyAlignment="1">
      <alignment horizontal="center" vertical="center"/>
    </xf>
    <xf numFmtId="2" fontId="3" fillId="0" borderId="16" xfId="627" applyNumberFormat="1" applyFont="1" applyBorder="1" applyAlignment="1">
      <alignment horizontal="center"/>
    </xf>
    <xf numFmtId="4" fontId="3" fillId="0" borderId="16" xfId="698" applyNumberFormat="1" applyFont="1" applyBorder="1" applyAlignment="1">
      <alignment horizontal="center"/>
    </xf>
    <xf numFmtId="164" fontId="3" fillId="0" borderId="16" xfId="698" applyNumberFormat="1" applyFont="1" applyBorder="1"/>
    <xf numFmtId="2" fontId="3" fillId="0" borderId="16" xfId="557" applyNumberFormat="1" applyFont="1" applyBorder="1" applyAlignment="1">
      <alignment horizontal="center"/>
    </xf>
    <xf numFmtId="164" fontId="3" fillId="0" borderId="16" xfId="698" applyNumberFormat="1" applyFont="1" applyBorder="1" applyAlignment="1">
      <alignment horizontal="center"/>
    </xf>
    <xf numFmtId="2" fontId="3" fillId="0" borderId="16" xfId="698" applyNumberFormat="1" applyFont="1" applyBorder="1" applyAlignment="1">
      <alignment horizontal="center"/>
    </xf>
    <xf numFmtId="4" fontId="65" fillId="0" borderId="0" xfId="627" applyNumberFormat="1" applyFont="1"/>
    <xf numFmtId="8" fontId="65" fillId="0" borderId="0" xfId="627" applyNumberFormat="1" applyFont="1"/>
    <xf numFmtId="0" fontId="3" fillId="0" borderId="9" xfId="0" applyFont="1" applyBorder="1" applyAlignment="1">
      <alignment horizontal="center"/>
    </xf>
    <xf numFmtId="0" fontId="6" fillId="0" borderId="16" xfId="698" applyFont="1" applyBorder="1" applyAlignment="1">
      <alignment horizontal="center"/>
    </xf>
    <xf numFmtId="0" fontId="6" fillId="0" borderId="20" xfId="698" applyFont="1" applyBorder="1"/>
    <xf numFmtId="164" fontId="3" fillId="0" borderId="20" xfId="698" applyNumberFormat="1" applyFont="1" applyBorder="1" applyAlignment="1">
      <alignment horizontal="center"/>
    </xf>
    <xf numFmtId="0" fontId="4" fillId="0" borderId="23" xfId="698" applyFont="1" applyBorder="1"/>
    <xf numFmtId="0" fontId="4" fillId="0" borderId="0" xfId="698" applyFont="1"/>
    <xf numFmtId="0" fontId="3" fillId="0" borderId="20" xfId="0" applyFont="1" applyBorder="1"/>
    <xf numFmtId="0" fontId="3" fillId="0" borderId="20" xfId="0" applyFont="1" applyBorder="1" applyAlignment="1">
      <alignment horizontal="center"/>
    </xf>
    <xf numFmtId="0" fontId="65" fillId="0" borderId="9" xfId="627" applyFont="1" applyBorder="1"/>
    <xf numFmtId="0" fontId="4" fillId="0" borderId="0" xfId="699" applyFont="1"/>
    <xf numFmtId="0" fontId="4" fillId="0" borderId="9" xfId="699" applyFont="1" applyBorder="1"/>
    <xf numFmtId="0" fontId="4" fillId="0" borderId="9" xfId="699" applyFont="1" applyBorder="1" applyAlignment="1">
      <alignment horizontal="center"/>
    </xf>
    <xf numFmtId="0" fontId="3" fillId="0" borderId="0" xfId="699" applyAlignment="1">
      <alignment horizontal="center"/>
    </xf>
    <xf numFmtId="0" fontId="3" fillId="0" borderId="0" xfId="699"/>
    <xf numFmtId="44" fontId="65" fillId="0" borderId="0" xfId="627" applyNumberFormat="1" applyFont="1"/>
    <xf numFmtId="16" fontId="4" fillId="0" borderId="0" xfId="699" applyNumberFormat="1" applyFont="1" applyAlignment="1">
      <alignment horizontal="center"/>
    </xf>
    <xf numFmtId="0" fontId="4" fillId="0" borderId="0" xfId="699" applyFont="1" applyAlignment="1">
      <alignment horizontal="center"/>
    </xf>
    <xf numFmtId="44" fontId="0" fillId="0" borderId="0" xfId="0" applyNumberFormat="1"/>
    <xf numFmtId="0" fontId="3" fillId="0" borderId="9" xfId="699" applyBorder="1" applyAlignment="1">
      <alignment horizontal="center"/>
    </xf>
    <xf numFmtId="206" fontId="65" fillId="0" borderId="0" xfId="627" applyNumberFormat="1" applyFont="1"/>
    <xf numFmtId="0" fontId="65" fillId="0" borderId="20" xfId="627" applyFont="1" applyBorder="1"/>
    <xf numFmtId="44" fontId="65" fillId="0" borderId="0" xfId="627" applyNumberFormat="1" applyFont="1" applyAlignment="1">
      <alignment horizontal="center"/>
    </xf>
    <xf numFmtId="0" fontId="3" fillId="0" borderId="0" xfId="0" applyFont="1" applyAlignment="1">
      <alignment horizontal="center"/>
    </xf>
    <xf numFmtId="4" fontId="3" fillId="0" borderId="9" xfId="627" applyNumberFormat="1" applyFont="1" applyBorder="1" applyAlignment="1">
      <alignment horizontal="center"/>
    </xf>
    <xf numFmtId="3" fontId="65" fillId="0" borderId="0" xfId="627" applyNumberFormat="1" applyFont="1" applyAlignment="1">
      <alignment horizontal="center"/>
    </xf>
    <xf numFmtId="0" fontId="65" fillId="52" borderId="0" xfId="627" applyFont="1" applyFill="1" applyAlignment="1">
      <alignment horizontal="center"/>
    </xf>
    <xf numFmtId="2" fontId="65" fillId="52" borderId="0" xfId="627" applyNumberFormat="1" applyFont="1" applyFill="1" applyAlignment="1">
      <alignment horizontal="center"/>
    </xf>
    <xf numFmtId="169" fontId="65" fillId="52" borderId="0" xfId="627" applyNumberFormat="1" applyFont="1" applyFill="1" applyAlignment="1">
      <alignment horizontal="center"/>
    </xf>
    <xf numFmtId="44" fontId="108" fillId="0" borderId="20" xfId="261" applyNumberFormat="1" applyFont="1" applyFill="1" applyBorder="1" applyAlignment="1">
      <alignment horizontal="center"/>
    </xf>
    <xf numFmtId="44" fontId="65" fillId="0" borderId="9" xfId="627" applyNumberFormat="1" applyFont="1" applyBorder="1" applyAlignment="1">
      <alignment horizontal="center"/>
    </xf>
    <xf numFmtId="44" fontId="3" fillId="0" borderId="20" xfId="724" applyNumberFormat="1" applyFont="1" applyBorder="1" applyAlignment="1">
      <alignment horizontal="center"/>
    </xf>
    <xf numFmtId="44" fontId="3" fillId="0" borderId="9" xfId="724" applyNumberFormat="1" applyFont="1" applyBorder="1" applyAlignment="1">
      <alignment horizontal="center"/>
    </xf>
    <xf numFmtId="44" fontId="3" fillId="0" borderId="20" xfId="0" applyNumberFormat="1" applyFont="1" applyBorder="1"/>
    <xf numFmtId="44" fontId="3" fillId="0" borderId="9" xfId="0" applyNumberFormat="1" applyFont="1" applyBorder="1"/>
    <xf numFmtId="44" fontId="3" fillId="0" borderId="20" xfId="0" applyNumberFormat="1" applyFont="1" applyBorder="1" applyAlignment="1">
      <alignment horizontal="right"/>
    </xf>
    <xf numFmtId="44" fontId="3" fillId="0" borderId="9" xfId="0" applyNumberFormat="1" applyFont="1" applyBorder="1" applyAlignment="1">
      <alignment horizontal="right"/>
    </xf>
    <xf numFmtId="4" fontId="65" fillId="0" borderId="0" xfId="627" applyNumberFormat="1" applyFont="1" applyAlignment="1">
      <alignment horizontal="center"/>
    </xf>
    <xf numFmtId="4" fontId="3" fillId="0" borderId="0" xfId="627" applyNumberFormat="1" applyFont="1" applyAlignment="1">
      <alignment horizontal="center"/>
    </xf>
    <xf numFmtId="4" fontId="108" fillId="0" borderId="0" xfId="627" applyNumberFormat="1" applyFont="1" applyAlignment="1">
      <alignment horizontal="center"/>
    </xf>
    <xf numFmtId="2" fontId="3" fillId="0" borderId="9" xfId="557" applyNumberFormat="1" applyFont="1" applyFill="1" applyBorder="1" applyAlignment="1">
      <alignment horizontal="center"/>
    </xf>
    <xf numFmtId="2" fontId="3" fillId="0" borderId="20" xfId="698" applyNumberFormat="1" applyFont="1" applyBorder="1" applyAlignment="1">
      <alignment horizontal="center"/>
    </xf>
    <xf numFmtId="3" fontId="3" fillId="0" borderId="9" xfId="698" applyNumberFormat="1" applyFont="1" applyBorder="1" applyAlignment="1">
      <alignment horizontal="center"/>
    </xf>
    <xf numFmtId="3" fontId="3" fillId="0" borderId="16" xfId="698" applyNumberFormat="1" applyFont="1" applyBorder="1" applyAlignment="1">
      <alignment horizontal="center"/>
    </xf>
    <xf numFmtId="2" fontId="3" fillId="0" borderId="0" xfId="627" applyNumberFormat="1" applyFont="1" applyAlignment="1">
      <alignment horizontal="left"/>
    </xf>
    <xf numFmtId="0" fontId="3" fillId="0" borderId="0" xfId="627" applyFont="1" applyAlignment="1">
      <alignment horizontal="left"/>
    </xf>
    <xf numFmtId="2" fontId="3" fillId="0" borderId="0" xfId="627" applyNumberFormat="1" applyFont="1" applyAlignment="1">
      <alignment horizontal="center"/>
    </xf>
    <xf numFmtId="169" fontId="3" fillId="0" borderId="0" xfId="627" applyNumberFormat="1" applyFont="1" applyAlignment="1">
      <alignment horizontal="center"/>
    </xf>
    <xf numFmtId="1" fontId="3" fillId="0" borderId="0" xfId="627" applyNumberFormat="1" applyFont="1" applyAlignment="1">
      <alignment horizontal="center"/>
    </xf>
    <xf numFmtId="3" fontId="3" fillId="0" borderId="0" xfId="627" applyNumberFormat="1" applyFont="1" applyAlignment="1">
      <alignment horizontal="center"/>
    </xf>
    <xf numFmtId="0" fontId="4" fillId="54" borderId="0" xfId="697" applyFont="1" applyFill="1"/>
    <xf numFmtId="0" fontId="4" fillId="54" borderId="0" xfId="697" applyFont="1" applyFill="1" applyAlignment="1">
      <alignment horizontal="center"/>
    </xf>
    <xf numFmtId="49" fontId="4" fillId="54" borderId="0" xfId="627" applyNumberFormat="1" applyFont="1" applyFill="1" applyAlignment="1">
      <alignment horizontal="left"/>
    </xf>
    <xf numFmtId="4" fontId="4" fillId="54" borderId="0" xfId="697" applyNumberFormat="1" applyFont="1" applyFill="1" applyAlignment="1">
      <alignment horizontal="center"/>
    </xf>
    <xf numFmtId="4" fontId="109" fillId="54" borderId="0" xfId="697" applyNumberFormat="1" applyFont="1" applyFill="1" applyAlignment="1">
      <alignment horizontal="center"/>
    </xf>
    <xf numFmtId="1" fontId="4" fillId="54" borderId="0" xfId="697" applyNumberFormat="1" applyFont="1" applyFill="1" applyAlignment="1">
      <alignment horizontal="center"/>
    </xf>
    <xf numFmtId="2" fontId="4" fillId="54" borderId="0" xfId="697" applyNumberFormat="1" applyFont="1" applyFill="1" applyAlignment="1">
      <alignment horizontal="center"/>
    </xf>
    <xf numFmtId="169" fontId="4" fillId="54" borderId="0" xfId="697" applyNumberFormat="1" applyFont="1" applyFill="1" applyAlignment="1">
      <alignment horizontal="center"/>
    </xf>
    <xf numFmtId="3" fontId="4" fillId="54" borderId="0" xfId="697" applyNumberFormat="1" applyFont="1" applyFill="1" applyAlignment="1">
      <alignment horizontal="center"/>
    </xf>
    <xf numFmtId="4" fontId="109" fillId="53" borderId="18" xfId="608" applyNumberFormat="1" applyFont="1" applyFill="1" applyBorder="1">
      <alignment horizontal="center"/>
    </xf>
    <xf numFmtId="4" fontId="109" fillId="53" borderId="17" xfId="608" applyNumberFormat="1" applyFont="1" applyFill="1" applyBorder="1">
      <alignment horizontal="center"/>
    </xf>
    <xf numFmtId="0" fontId="110" fillId="53" borderId="17" xfId="608" applyFont="1" applyFill="1" applyBorder="1">
      <alignment horizontal="center"/>
    </xf>
    <xf numFmtId="2" fontId="110" fillId="53" borderId="17" xfId="608" applyNumberFormat="1" applyFont="1" applyFill="1" applyBorder="1">
      <alignment horizontal="center"/>
    </xf>
    <xf numFmtId="169" fontId="110" fillId="53" borderId="17" xfId="608" applyNumberFormat="1" applyFont="1" applyFill="1" applyBorder="1">
      <alignment horizontal="center"/>
    </xf>
    <xf numFmtId="4" fontId="110" fillId="53" borderId="17" xfId="608" applyNumberFormat="1" applyFont="1" applyFill="1" applyBorder="1">
      <alignment horizontal="center"/>
    </xf>
    <xf numFmtId="3" fontId="110" fillId="53" borderId="17" xfId="608" applyNumberFormat="1" applyFont="1" applyFill="1" applyBorder="1">
      <alignment horizontal="center"/>
    </xf>
    <xf numFmtId="0" fontId="110" fillId="53" borderId="18" xfId="608" applyFont="1" applyFill="1" applyBorder="1">
      <alignment horizontal="center"/>
    </xf>
    <xf numFmtId="2" fontId="110" fillId="53" borderId="18" xfId="608" applyNumberFormat="1" applyFont="1" applyFill="1" applyBorder="1">
      <alignment horizontal="center"/>
    </xf>
    <xf numFmtId="169" fontId="110" fillId="53" borderId="18" xfId="608" applyNumberFormat="1" applyFont="1" applyFill="1" applyBorder="1">
      <alignment horizontal="center"/>
    </xf>
    <xf numFmtId="4" fontId="110" fillId="53" borderId="18" xfId="608" applyNumberFormat="1" applyFont="1" applyFill="1" applyBorder="1" applyAlignment="1">
      <alignment horizontal="center" wrapText="1"/>
    </xf>
    <xf numFmtId="3" fontId="110" fillId="53" borderId="18" xfId="608" applyNumberFormat="1" applyFont="1" applyFill="1" applyBorder="1">
      <alignment horizontal="center"/>
    </xf>
    <xf numFmtId="4" fontId="110" fillId="53" borderId="18" xfId="608" applyNumberFormat="1" applyFont="1" applyFill="1" applyBorder="1">
      <alignment horizontal="center"/>
    </xf>
    <xf numFmtId="0" fontId="4" fillId="54" borderId="0" xfId="697" applyFont="1" applyFill="1" applyBorder="1"/>
    <xf numFmtId="0" fontId="4" fillId="54" borderId="0" xfId="697" applyFont="1" applyFill="1" applyBorder="1" applyAlignment="1">
      <alignment horizontal="center"/>
    </xf>
    <xf numFmtId="4" fontId="4" fillId="54" borderId="0" xfId="697" applyNumberFormat="1" applyFont="1" applyFill="1" applyBorder="1" applyAlignment="1">
      <alignment horizontal="center"/>
    </xf>
    <xf numFmtId="4" fontId="109" fillId="54" borderId="0" xfId="697" applyNumberFormat="1" applyFont="1" applyFill="1" applyBorder="1" applyAlignment="1">
      <alignment horizontal="center"/>
    </xf>
    <xf numFmtId="2" fontId="4" fillId="54" borderId="0" xfId="697" applyNumberFormat="1" applyFont="1" applyFill="1" applyBorder="1" applyAlignment="1">
      <alignment horizontal="center"/>
    </xf>
    <xf numFmtId="169" fontId="4" fillId="54" borderId="0" xfId="697" applyNumberFormat="1" applyFont="1" applyFill="1" applyBorder="1" applyAlignment="1">
      <alignment horizontal="center"/>
    </xf>
    <xf numFmtId="3" fontId="4" fillId="54" borderId="0" xfId="697" applyNumberFormat="1" applyFont="1" applyFill="1" applyBorder="1" applyAlignment="1">
      <alignment horizontal="center"/>
    </xf>
    <xf numFmtId="0" fontId="4" fillId="54" borderId="0" xfId="627" applyFont="1" applyFill="1"/>
    <xf numFmtId="0" fontId="4" fillId="54" borderId="0" xfId="627" applyFont="1" applyFill="1" applyAlignment="1">
      <alignment horizontal="center"/>
    </xf>
    <xf numFmtId="4" fontId="4" fillId="54" borderId="0" xfId="627" applyNumberFormat="1" applyFont="1" applyFill="1"/>
    <xf numFmtId="4" fontId="4" fillId="54" borderId="0" xfId="627" applyNumberFormat="1" applyFont="1" applyFill="1" applyAlignment="1">
      <alignment horizontal="center"/>
    </xf>
    <xf numFmtId="1" fontId="4" fillId="54" borderId="0" xfId="697" applyNumberFormat="1" applyFont="1" applyFill="1"/>
    <xf numFmtId="0" fontId="110" fillId="53" borderId="9" xfId="699" applyFont="1" applyFill="1" applyBorder="1" applyAlignment="1">
      <alignment horizontal="center"/>
    </xf>
    <xf numFmtId="0" fontId="110" fillId="53" borderId="9" xfId="699" applyFont="1" applyFill="1" applyBorder="1"/>
    <xf numFmtId="0" fontId="111" fillId="53" borderId="9" xfId="699" applyFont="1" applyFill="1" applyBorder="1"/>
    <xf numFmtId="0" fontId="3" fillId="54" borderId="9" xfId="699" applyFill="1" applyBorder="1" applyAlignment="1">
      <alignment horizontal="center"/>
    </xf>
    <xf numFmtId="0" fontId="110" fillId="53" borderId="21" xfId="698" applyFont="1" applyFill="1" applyBorder="1" applyAlignment="1">
      <alignment horizontal="center"/>
    </xf>
    <xf numFmtId="0" fontId="110" fillId="53" borderId="16" xfId="698" applyFont="1" applyFill="1" applyBorder="1" applyAlignment="1">
      <alignment horizontal="center"/>
    </xf>
    <xf numFmtId="0" fontId="110" fillId="53" borderId="27" xfId="698" applyFont="1" applyFill="1" applyBorder="1" applyAlignment="1">
      <alignment horizontal="center"/>
    </xf>
    <xf numFmtId="0" fontId="110" fillId="53" borderId="21" xfId="698" applyFont="1" applyFill="1" applyBorder="1"/>
    <xf numFmtId="4" fontId="110" fillId="53" borderId="21" xfId="698" applyNumberFormat="1" applyFont="1" applyFill="1" applyBorder="1" applyAlignment="1">
      <alignment horizontal="center"/>
    </xf>
    <xf numFmtId="0" fontId="110" fillId="53" borderId="16" xfId="698" applyFont="1" applyFill="1" applyBorder="1"/>
    <xf numFmtId="4" fontId="110" fillId="53" borderId="16" xfId="698" applyNumberFormat="1" applyFont="1" applyFill="1" applyBorder="1" applyAlignment="1">
      <alignment horizontal="center"/>
    </xf>
    <xf numFmtId="4" fontId="110" fillId="53" borderId="16" xfId="698" applyNumberFormat="1" applyFont="1" applyFill="1" applyBorder="1" applyAlignment="1">
      <alignment horizontal="center" wrapText="1"/>
    </xf>
    <xf numFmtId="0" fontId="110" fillId="53" borderId="27" xfId="698" applyFont="1" applyFill="1" applyBorder="1"/>
    <xf numFmtId="4" fontId="110" fillId="53" borderId="27" xfId="698" applyNumberFormat="1" applyFont="1" applyFill="1" applyBorder="1" applyAlignment="1">
      <alignment horizontal="center"/>
    </xf>
    <xf numFmtId="4" fontId="110" fillId="53" borderId="27" xfId="698" applyNumberFormat="1" applyFont="1" applyFill="1" applyBorder="1" applyAlignment="1">
      <alignment horizontal="center" wrapText="1"/>
    </xf>
    <xf numFmtId="9" fontId="110" fillId="53" borderId="27" xfId="698" applyNumberFormat="1" applyFont="1" applyFill="1" applyBorder="1" applyAlignment="1">
      <alignment horizontal="center"/>
    </xf>
    <xf numFmtId="0" fontId="4" fillId="54" borderId="9" xfId="698" applyFont="1" applyFill="1" applyBorder="1"/>
    <xf numFmtId="4" fontId="4" fillId="54" borderId="9" xfId="698" applyNumberFormat="1" applyFont="1" applyFill="1" applyBorder="1" applyAlignment="1">
      <alignment horizontal="center"/>
    </xf>
    <xf numFmtId="0" fontId="4" fillId="54" borderId="9" xfId="698" applyFont="1" applyFill="1" applyBorder="1" applyAlignment="1">
      <alignment horizontal="center"/>
    </xf>
    <xf numFmtId="164" fontId="4" fillId="54" borderId="9" xfId="698" applyNumberFormat="1" applyFont="1" applyFill="1" applyBorder="1" applyAlignment="1">
      <alignment horizontal="center"/>
    </xf>
    <xf numFmtId="2" fontId="4" fillId="54" borderId="9" xfId="698" applyNumberFormat="1" applyFont="1" applyFill="1" applyBorder="1" applyAlignment="1">
      <alignment horizontal="center"/>
    </xf>
    <xf numFmtId="164" fontId="4" fillId="54" borderId="9" xfId="698" applyNumberFormat="1" applyFont="1" applyFill="1" applyBorder="1"/>
    <xf numFmtId="3" fontId="4" fillId="54" borderId="9" xfId="698" applyNumberFormat="1" applyFont="1" applyFill="1" applyBorder="1" applyAlignment="1">
      <alignment horizontal="center"/>
    </xf>
    <xf numFmtId="0" fontId="111" fillId="53" borderId="21" xfId="698" applyFont="1" applyFill="1" applyBorder="1"/>
    <xf numFmtId="0" fontId="111" fillId="53" borderId="21" xfId="698" applyFont="1" applyFill="1" applyBorder="1" applyAlignment="1">
      <alignment horizontal="center"/>
    </xf>
    <xf numFmtId="4" fontId="111" fillId="53" borderId="21" xfId="698" applyNumberFormat="1" applyFont="1" applyFill="1" applyBorder="1" applyAlignment="1">
      <alignment horizontal="center"/>
    </xf>
    <xf numFmtId="0" fontId="111" fillId="53" borderId="16" xfId="698" applyFont="1" applyFill="1" applyBorder="1"/>
    <xf numFmtId="44" fontId="110" fillId="53" borderId="16" xfId="698" applyNumberFormat="1" applyFont="1" applyFill="1" applyBorder="1" applyAlignment="1">
      <alignment horizontal="center"/>
    </xf>
    <xf numFmtId="0" fontId="4" fillId="54" borderId="9" xfId="698" applyFont="1" applyFill="1" applyBorder="1" applyAlignment="1">
      <alignment horizontal="left"/>
    </xf>
    <xf numFmtId="0" fontId="6" fillId="54" borderId="9" xfId="698" applyFont="1" applyFill="1" applyBorder="1" applyAlignment="1">
      <alignment horizontal="left"/>
    </xf>
    <xf numFmtId="4" fontId="4" fillId="54" borderId="20" xfId="698" applyNumberFormat="1" applyFont="1" applyFill="1" applyBorder="1" applyAlignment="1">
      <alignment horizontal="center"/>
    </xf>
    <xf numFmtId="44" fontId="4" fillId="54" borderId="20" xfId="698" applyNumberFormat="1" applyFont="1" applyFill="1" applyBorder="1" applyAlignment="1">
      <alignment horizontal="center"/>
    </xf>
    <xf numFmtId="2" fontId="4" fillId="54" borderId="20" xfId="698" applyNumberFormat="1" applyFont="1" applyFill="1" applyBorder="1" applyAlignment="1">
      <alignment horizontal="center"/>
    </xf>
    <xf numFmtId="0" fontId="110" fillId="55" borderId="21" xfId="698" applyFont="1" applyFill="1" applyBorder="1"/>
    <xf numFmtId="4" fontId="110" fillId="55" borderId="21" xfId="326" applyNumberFormat="1" applyFont="1" applyFill="1" applyBorder="1" applyAlignment="1">
      <alignment horizontal="center"/>
    </xf>
    <xf numFmtId="0" fontId="110" fillId="55" borderId="21" xfId="698" applyFont="1" applyFill="1" applyBorder="1" applyAlignment="1">
      <alignment horizontal="center"/>
    </xf>
    <xf numFmtId="4" fontId="110" fillId="55" borderId="21" xfId="698" applyNumberFormat="1" applyFont="1" applyFill="1" applyBorder="1" applyAlignment="1">
      <alignment horizontal="center"/>
    </xf>
    <xf numFmtId="44" fontId="110" fillId="55" borderId="21" xfId="698" applyNumberFormat="1" applyFont="1" applyFill="1" applyBorder="1"/>
    <xf numFmtId="44" fontId="110" fillId="55" borderId="21" xfId="698" applyNumberFormat="1" applyFont="1" applyFill="1" applyBorder="1" applyAlignment="1">
      <alignment horizontal="center"/>
    </xf>
    <xf numFmtId="44" fontId="110" fillId="55" borderId="22" xfId="698" applyNumberFormat="1" applyFont="1" applyFill="1" applyBorder="1" applyAlignment="1">
      <alignment horizontal="center"/>
    </xf>
    <xf numFmtId="164" fontId="110" fillId="55" borderId="21" xfId="698" applyNumberFormat="1" applyFont="1" applyFill="1" applyBorder="1" applyAlignment="1">
      <alignment horizontal="center"/>
    </xf>
    <xf numFmtId="0" fontId="110" fillId="55" borderId="16" xfId="698" applyFont="1" applyFill="1" applyBorder="1"/>
    <xf numFmtId="4" fontId="110" fillId="55" borderId="16" xfId="326" applyNumberFormat="1" applyFont="1" applyFill="1" applyBorder="1" applyAlignment="1">
      <alignment horizontal="center"/>
    </xf>
    <xf numFmtId="0" fontId="110" fillId="55" borderId="16" xfId="698" applyFont="1" applyFill="1" applyBorder="1" applyAlignment="1">
      <alignment horizontal="center"/>
    </xf>
    <xf numFmtId="4" fontId="110" fillId="55" borderId="16" xfId="698" applyNumberFormat="1" applyFont="1" applyFill="1" applyBorder="1" applyAlignment="1">
      <alignment horizontal="center"/>
    </xf>
    <xf numFmtId="44" fontId="110" fillId="55" borderId="16" xfId="698" applyNumberFormat="1" applyFont="1" applyFill="1" applyBorder="1" applyAlignment="1">
      <alignment horizontal="center"/>
    </xf>
    <xf numFmtId="44" fontId="110" fillId="55" borderId="19" xfId="698" applyNumberFormat="1" applyFont="1" applyFill="1" applyBorder="1" applyAlignment="1">
      <alignment horizontal="center"/>
    </xf>
    <xf numFmtId="44" fontId="110" fillId="55" borderId="25" xfId="698" applyNumberFormat="1" applyFont="1" applyFill="1" applyBorder="1" applyAlignment="1">
      <alignment horizontal="center"/>
    </xf>
    <xf numFmtId="44" fontId="110" fillId="55" borderId="24" xfId="698" applyNumberFormat="1" applyFont="1" applyFill="1" applyBorder="1" applyAlignment="1">
      <alignment horizontal="center"/>
    </xf>
    <xf numFmtId="164" fontId="110" fillId="55" borderId="16" xfId="698" applyNumberFormat="1" applyFont="1" applyFill="1" applyBorder="1" applyAlignment="1">
      <alignment horizontal="center"/>
    </xf>
    <xf numFmtId="0" fontId="110" fillId="55" borderId="27" xfId="698" applyFont="1" applyFill="1" applyBorder="1"/>
    <xf numFmtId="4" fontId="110" fillId="55" borderId="27" xfId="326" applyNumberFormat="1" applyFont="1" applyFill="1" applyBorder="1" applyAlignment="1">
      <alignment horizontal="center"/>
    </xf>
    <xf numFmtId="0" fontId="110" fillId="55" borderId="27" xfId="698" applyFont="1" applyFill="1" applyBorder="1" applyAlignment="1">
      <alignment horizontal="center"/>
    </xf>
    <xf numFmtId="4" fontId="110" fillId="55" borderId="27" xfId="698" applyNumberFormat="1" applyFont="1" applyFill="1" applyBorder="1" applyAlignment="1">
      <alignment horizontal="center"/>
    </xf>
    <xf numFmtId="44" fontId="110" fillId="55" borderId="27" xfId="698" applyNumberFormat="1" applyFont="1" applyFill="1" applyBorder="1" applyAlignment="1">
      <alignment horizontal="center"/>
    </xf>
    <xf numFmtId="164" fontId="110" fillId="55" borderId="27" xfId="698" applyNumberFormat="1" applyFont="1" applyFill="1" applyBorder="1" applyAlignment="1">
      <alignment horizontal="center"/>
    </xf>
    <xf numFmtId="0" fontId="4" fillId="54" borderId="9" xfId="696" applyFont="1" applyFill="1" applyBorder="1"/>
    <xf numFmtId="0" fontId="4" fillId="54" borderId="9" xfId="696" applyFont="1" applyFill="1" applyBorder="1" applyAlignment="1">
      <alignment horizontal="left"/>
    </xf>
    <xf numFmtId="4" fontId="4" fillId="54" borderId="9" xfId="696" applyNumberFormat="1" applyFont="1" applyFill="1" applyBorder="1" applyAlignment="1">
      <alignment horizontal="center"/>
    </xf>
    <xf numFmtId="0" fontId="4" fillId="54" borderId="9" xfId="696" applyFont="1" applyFill="1" applyBorder="1" applyAlignment="1">
      <alignment horizontal="center"/>
    </xf>
    <xf numFmtId="44" fontId="4" fillId="54" borderId="9" xfId="696" applyNumberFormat="1" applyFont="1" applyFill="1" applyBorder="1" applyAlignment="1">
      <alignment horizontal="center"/>
    </xf>
    <xf numFmtId="2" fontId="4" fillId="54" borderId="9" xfId="696" applyNumberFormat="1" applyFont="1" applyFill="1" applyBorder="1" applyAlignment="1">
      <alignment horizontal="center"/>
    </xf>
    <xf numFmtId="44" fontId="4" fillId="54" borderId="28" xfId="696" applyNumberFormat="1" applyFont="1" applyFill="1" applyBorder="1" applyAlignment="1">
      <alignment horizontal="center"/>
    </xf>
    <xf numFmtId="44" fontId="110" fillId="53" borderId="21" xfId="698" applyNumberFormat="1" applyFont="1" applyFill="1" applyBorder="1" applyAlignment="1">
      <alignment horizontal="center"/>
    </xf>
    <xf numFmtId="44" fontId="110" fillId="53" borderId="27" xfId="698" applyNumberFormat="1" applyFont="1" applyFill="1" applyBorder="1" applyAlignment="1">
      <alignment horizontal="center"/>
    </xf>
    <xf numFmtId="44" fontId="84" fillId="54" borderId="0" xfId="0" applyNumberFormat="1" applyFont="1" applyFill="1"/>
    <xf numFmtId="44" fontId="84" fillId="54" borderId="0" xfId="0" applyNumberFormat="1" applyFont="1" applyFill="1" applyAlignment="1">
      <alignment horizontal="center"/>
    </xf>
    <xf numFmtId="0" fontId="3" fillId="54" borderId="0" xfId="0" applyFont="1" applyFill="1"/>
    <xf numFmtId="0" fontId="4" fillId="54" borderId="0" xfId="0" applyFont="1" applyFill="1"/>
    <xf numFmtId="0" fontId="3" fillId="54" borderId="0" xfId="0" applyFont="1" applyFill="1" applyAlignment="1">
      <alignment horizontal="center"/>
    </xf>
    <xf numFmtId="44" fontId="3" fillId="54" borderId="0" xfId="0" applyNumberFormat="1" applyFont="1" applyFill="1" applyAlignment="1">
      <alignment horizontal="center"/>
    </xf>
    <xf numFmtId="208" fontId="4" fillId="0" borderId="0" xfId="700" applyNumberFormat="1" applyFont="1" applyAlignment="1">
      <alignment horizontal="center"/>
    </xf>
    <xf numFmtId="0" fontId="4" fillId="0" borderId="29" xfId="699" applyFont="1" applyBorder="1" applyAlignment="1">
      <alignment horizontal="center"/>
    </xf>
    <xf numFmtId="0" fontId="3" fillId="0" borderId="0" xfId="629"/>
    <xf numFmtId="0" fontId="4" fillId="54" borderId="30" xfId="699" applyFont="1" applyFill="1" applyBorder="1" applyAlignment="1">
      <alignment horizontal="center"/>
    </xf>
    <xf numFmtId="0" fontId="4" fillId="54" borderId="31" xfId="699" applyFont="1" applyFill="1" applyBorder="1" applyAlignment="1">
      <alignment horizontal="center"/>
    </xf>
    <xf numFmtId="0" fontId="4" fillId="54" borderId="30" xfId="699" applyFont="1" applyFill="1" applyBorder="1"/>
    <xf numFmtId="0" fontId="4" fillId="54" borderId="32" xfId="699" applyFont="1" applyFill="1" applyBorder="1" applyAlignment="1">
      <alignment horizontal="center"/>
    </xf>
    <xf numFmtId="209" fontId="65" fillId="0" borderId="0" xfId="627" applyNumberFormat="1" applyFont="1"/>
    <xf numFmtId="0" fontId="3" fillId="0" borderId="9" xfId="629" applyBorder="1" applyAlignment="1">
      <alignment horizontal="center"/>
    </xf>
    <xf numFmtId="0" fontId="110" fillId="53" borderId="0" xfId="699" applyFont="1" applyFill="1"/>
    <xf numFmtId="0" fontId="3" fillId="0" borderId="0" xfId="629" applyAlignment="1">
      <alignment vertical="center"/>
    </xf>
    <xf numFmtId="16" fontId="3" fillId="0" borderId="0" xfId="629" applyNumberFormat="1" applyAlignment="1">
      <alignment horizontal="center" vertical="center"/>
    </xf>
    <xf numFmtId="16" fontId="3" fillId="0" borderId="0" xfId="629" applyNumberFormat="1" applyAlignment="1">
      <alignment horizontal="center"/>
    </xf>
    <xf numFmtId="0" fontId="65" fillId="0" borderId="0" xfId="629" applyFont="1"/>
    <xf numFmtId="16" fontId="3" fillId="0" borderId="0" xfId="699" applyNumberFormat="1" applyAlignment="1">
      <alignment horizontal="center"/>
    </xf>
    <xf numFmtId="0" fontId="3" fillId="0" borderId="0" xfId="699" applyAlignment="1">
      <alignment horizontal="right"/>
    </xf>
    <xf numFmtId="0" fontId="4" fillId="0" borderId="23" xfId="699" applyFont="1" applyBorder="1" applyAlignment="1">
      <alignment horizontal="center"/>
    </xf>
    <xf numFmtId="0" fontId="4" fillId="0" borderId="22" xfId="699" applyFont="1" applyBorder="1" applyAlignment="1">
      <alignment horizontal="center"/>
    </xf>
    <xf numFmtId="0" fontId="4" fillId="0" borderId="16" xfId="698" applyFont="1" applyBorder="1"/>
    <xf numFmtId="0" fontId="3" fillId="0" borderId="16" xfId="698" applyFont="1" applyBorder="1"/>
    <xf numFmtId="0" fontId="111" fillId="53" borderId="16" xfId="698" applyFont="1" applyFill="1" applyBorder="1" applyAlignment="1">
      <alignment horizontal="center"/>
    </xf>
    <xf numFmtId="0" fontId="65" fillId="0" borderId="16" xfId="627" applyFont="1" applyBorder="1" applyAlignment="1">
      <alignment horizontal="center"/>
    </xf>
    <xf numFmtId="0" fontId="65" fillId="0" borderId="9" xfId="627" applyFont="1" applyBorder="1" applyAlignment="1">
      <alignment horizontal="center"/>
    </xf>
    <xf numFmtId="0" fontId="3" fillId="0" borderId="9" xfId="698" applyFont="1" applyBorder="1" applyAlignment="1">
      <alignment horizontal="center" wrapText="1"/>
    </xf>
    <xf numFmtId="0" fontId="3" fillId="0" borderId="20" xfId="627" applyFont="1" applyBorder="1" applyAlignment="1">
      <alignment horizontal="center"/>
    </xf>
    <xf numFmtId="0" fontId="6" fillId="54" borderId="9" xfId="698" applyFont="1" applyFill="1" applyBorder="1" applyAlignment="1">
      <alignment horizontal="center"/>
    </xf>
    <xf numFmtId="209" fontId="65" fillId="0" borderId="0" xfId="627" applyNumberFormat="1" applyFont="1" applyAlignment="1">
      <alignment horizontal="center"/>
    </xf>
    <xf numFmtId="44" fontId="65" fillId="0" borderId="0" xfId="556" applyNumberFormat="1" applyFont="1" applyAlignment="1">
      <alignment horizontal="center"/>
    </xf>
    <xf numFmtId="164" fontId="109" fillId="51" borderId="33" xfId="698" applyNumberFormat="1" applyFont="1" applyFill="1" applyBorder="1"/>
    <xf numFmtId="10" fontId="109" fillId="51" borderId="33" xfId="557" applyNumberFormat="1" applyFont="1" applyFill="1" applyBorder="1" applyAlignment="1">
      <alignment horizontal="center"/>
    </xf>
    <xf numFmtId="164" fontId="109" fillId="51" borderId="33" xfId="698" applyNumberFormat="1" applyFont="1" applyFill="1" applyBorder="1" applyAlignment="1">
      <alignment horizontal="center"/>
    </xf>
    <xf numFmtId="0" fontId="2" fillId="0" borderId="48" xfId="652" applyFont="1" applyBorder="1"/>
    <xf numFmtId="0" fontId="2" fillId="0" borderId="49" xfId="652" applyFont="1" applyBorder="1" applyAlignment="1">
      <alignment wrapText="1"/>
    </xf>
    <xf numFmtId="0" fontId="2" fillId="0" borderId="50" xfId="652" applyFont="1" applyBorder="1"/>
    <xf numFmtId="0" fontId="3" fillId="0" borderId="51" xfId="652" applyBorder="1" applyAlignment="1">
      <alignment wrapText="1"/>
    </xf>
    <xf numFmtId="0" fontId="2" fillId="0" borderId="52" xfId="652" applyFont="1" applyBorder="1"/>
    <xf numFmtId="0" fontId="3" fillId="0" borderId="53" xfId="652" applyBorder="1" applyAlignment="1">
      <alignment wrapText="1"/>
    </xf>
    <xf numFmtId="0" fontId="110" fillId="53" borderId="0" xfId="789" applyAlignment="1">
      <alignment horizontal="left"/>
    </xf>
    <xf numFmtId="49" fontId="110" fillId="53" borderId="0" xfId="789" applyNumberFormat="1" applyAlignment="1">
      <alignment wrapText="1"/>
    </xf>
    <xf numFmtId="0" fontId="112" fillId="0" borderId="0" xfId="652" applyFont="1" applyAlignment="1">
      <alignment horizontal="left"/>
    </xf>
    <xf numFmtId="49" fontId="113" fillId="0" borderId="0" xfId="652" applyNumberFormat="1" applyFont="1" applyAlignment="1">
      <alignment wrapText="1"/>
    </xf>
    <xf numFmtId="0" fontId="3" fillId="0" borderId="0" xfId="652"/>
    <xf numFmtId="0" fontId="3" fillId="0" borderId="0" xfId="652" applyAlignment="1">
      <alignment wrapText="1"/>
    </xf>
    <xf numFmtId="0" fontId="114" fillId="0" borderId="0" xfId="652" applyFont="1"/>
    <xf numFmtId="0" fontId="114" fillId="0" borderId="0" xfId="652" applyFont="1" applyAlignment="1">
      <alignment wrapText="1"/>
    </xf>
    <xf numFmtId="0" fontId="110" fillId="53" borderId="0" xfId="789" applyAlignment="1">
      <alignment horizontal="left" vertical="top"/>
    </xf>
    <xf numFmtId="210" fontId="110" fillId="53" borderId="0" xfId="789" applyNumberFormat="1" applyAlignment="1">
      <alignment wrapText="1"/>
    </xf>
    <xf numFmtId="0" fontId="84" fillId="54" borderId="54" xfId="791" applyAlignment="1">
      <alignment horizontal="left" vertical="top"/>
    </xf>
    <xf numFmtId="210" fontId="84" fillId="54" borderId="54" xfId="791" applyNumberFormat="1" applyAlignment="1">
      <alignment wrapText="1"/>
    </xf>
    <xf numFmtId="0" fontId="50" fillId="0" borderId="10" xfId="652" applyFont="1" applyBorder="1" applyAlignment="1">
      <alignment horizontal="left" vertical="top"/>
    </xf>
    <xf numFmtId="210" fontId="108" fillId="0" borderId="10" xfId="652" applyNumberFormat="1" applyFont="1" applyBorder="1" applyAlignment="1">
      <alignment wrapText="1"/>
    </xf>
    <xf numFmtId="0" fontId="50" fillId="0" borderId="55" xfId="652" applyFont="1" applyBorder="1" applyAlignment="1">
      <alignment horizontal="left" vertical="top"/>
    </xf>
    <xf numFmtId="210" fontId="50" fillId="0" borderId="55" xfId="652" applyNumberFormat="1" applyFont="1" applyBorder="1" applyAlignment="1">
      <alignment wrapText="1"/>
    </xf>
    <xf numFmtId="0" fontId="50" fillId="0" borderId="0" xfId="652" applyFont="1" applyAlignment="1">
      <alignment horizontal="left" vertical="top"/>
    </xf>
    <xf numFmtId="210" fontId="50" fillId="0" borderId="0" xfId="652" applyNumberFormat="1" applyFont="1" applyAlignment="1">
      <alignment wrapText="1"/>
    </xf>
    <xf numFmtId="0" fontId="50" fillId="0" borderId="0" xfId="652" applyFont="1"/>
    <xf numFmtId="0" fontId="84" fillId="54" borderId="29" xfId="792" applyAlignment="1">
      <alignment horizontal="left" vertical="top"/>
    </xf>
    <xf numFmtId="210" fontId="84" fillId="54" borderId="29" xfId="792" applyNumberFormat="1" applyAlignment="1">
      <alignment horizontal="left"/>
    </xf>
    <xf numFmtId="0" fontId="3" fillId="0" borderId="56" xfId="790" applyBorder="1"/>
    <xf numFmtId="0" fontId="84" fillId="54" borderId="56" xfId="793" applyBorder="1"/>
    <xf numFmtId="0" fontId="3" fillId="0" borderId="0" xfId="790"/>
    <xf numFmtId="0" fontId="110" fillId="53" borderId="57" xfId="607" applyFont="1" applyFill="1" applyBorder="1">
      <alignment horizontal="center"/>
    </xf>
    <xf numFmtId="0" fontId="110" fillId="53" borderId="58" xfId="607" applyFont="1" applyFill="1" applyBorder="1">
      <alignment horizontal="center"/>
    </xf>
    <xf numFmtId="0" fontId="3" fillId="0" borderId="26" xfId="794" applyBorder="1"/>
    <xf numFmtId="0" fontId="3" fillId="0" borderId="23" xfId="794" applyBorder="1"/>
    <xf numFmtId="0" fontId="3" fillId="0" borderId="22" xfId="794" applyBorder="1"/>
    <xf numFmtId="0" fontId="3" fillId="0" borderId="0" xfId="794"/>
    <xf numFmtId="0" fontId="3" fillId="0" borderId="59" xfId="794" applyBorder="1" applyAlignment="1">
      <alignment horizontal="center"/>
    </xf>
    <xf numFmtId="0" fontId="3" fillId="0" borderId="0" xfId="794" applyAlignment="1">
      <alignment horizontal="center"/>
    </xf>
    <xf numFmtId="0" fontId="3" fillId="0" borderId="59" xfId="794" applyBorder="1"/>
    <xf numFmtId="0" fontId="3" fillId="0" borderId="0" xfId="794" applyAlignment="1">
      <alignment wrapText="1"/>
    </xf>
    <xf numFmtId="0" fontId="3" fillId="0" borderId="24" xfId="794" applyBorder="1"/>
    <xf numFmtId="0" fontId="110" fillId="53" borderId="0" xfId="789" applyAlignment="1"/>
    <xf numFmtId="0" fontId="3" fillId="51" borderId="0" xfId="794" applyFill="1"/>
    <xf numFmtId="0" fontId="3" fillId="49" borderId="0" xfId="794" applyFill="1"/>
    <xf numFmtId="0" fontId="3" fillId="0" borderId="0" xfId="794" applyAlignment="1">
      <alignment horizontal="left"/>
    </xf>
    <xf numFmtId="0" fontId="2" fillId="0" borderId="0" xfId="794" applyFont="1" applyAlignment="1">
      <alignment horizontal="center"/>
    </xf>
    <xf numFmtId="10" fontId="3" fillId="0" borderId="0" xfId="557" applyNumberFormat="1" applyFont="1"/>
    <xf numFmtId="2" fontId="3" fillId="51" borderId="0" xfId="794" applyNumberFormat="1" applyFill="1"/>
    <xf numFmtId="4" fontId="3" fillId="51" borderId="0" xfId="794" applyNumberFormat="1" applyFill="1"/>
    <xf numFmtId="10" fontId="84" fillId="54" borderId="0" xfId="793" applyNumberFormat="1" applyAlignment="1">
      <alignment horizontal="center"/>
    </xf>
    <xf numFmtId="2" fontId="3" fillId="51" borderId="60" xfId="794" applyNumberFormat="1" applyFill="1" applyBorder="1"/>
    <xf numFmtId="4" fontId="3" fillId="51" borderId="60" xfId="794" applyNumberFormat="1" applyFill="1" applyBorder="1"/>
    <xf numFmtId="9" fontId="3" fillId="0" borderId="0" xfId="794" applyNumberFormat="1" applyAlignment="1">
      <alignment wrapText="1"/>
    </xf>
    <xf numFmtId="2" fontId="3" fillId="0" borderId="0" xfId="794" applyNumberFormat="1"/>
    <xf numFmtId="0" fontId="84" fillId="54" borderId="61" xfId="795"/>
    <xf numFmtId="0" fontId="84" fillId="54" borderId="61" xfId="795" applyAlignment="1">
      <alignment horizontal="center"/>
    </xf>
    <xf numFmtId="4" fontId="84" fillId="54" borderId="61" xfId="795" applyNumberFormat="1"/>
    <xf numFmtId="0" fontId="2" fillId="0" borderId="0" xfId="794" applyFont="1"/>
    <xf numFmtId="2" fontId="84" fillId="54" borderId="0" xfId="793" applyNumberFormat="1" applyAlignment="1">
      <alignment horizontal="center"/>
    </xf>
    <xf numFmtId="10" fontId="3" fillId="0" borderId="0" xfId="557" applyNumberFormat="1" applyFont="1" applyAlignment="1">
      <alignment horizontal="center"/>
    </xf>
    <xf numFmtId="4" fontId="2" fillId="0" borderId="0" xfId="794" applyNumberFormat="1" applyFont="1"/>
    <xf numFmtId="0" fontId="2" fillId="0" borderId="24" xfId="794" applyFont="1" applyBorder="1"/>
    <xf numFmtId="0" fontId="84" fillId="54" borderId="29" xfId="792" applyAlignment="1"/>
    <xf numFmtId="4" fontId="84" fillId="54" borderId="29" xfId="792" applyNumberFormat="1" applyAlignment="1"/>
    <xf numFmtId="4" fontId="3" fillId="0" borderId="0" xfId="794" applyNumberFormat="1"/>
    <xf numFmtId="0" fontId="3" fillId="0" borderId="19" xfId="794" applyBorder="1"/>
    <xf numFmtId="0" fontId="3" fillId="0" borderId="62" xfId="794" applyBorder="1"/>
    <xf numFmtId="0" fontId="3" fillId="0" borderId="25" xfId="794" applyBorder="1"/>
    <xf numFmtId="0" fontId="2" fillId="0" borderId="0" xfId="629" applyFont="1"/>
    <xf numFmtId="2" fontId="2" fillId="0" borderId="0" xfId="796" applyNumberFormat="1" applyFont="1" applyAlignment="1">
      <alignment vertical="center"/>
    </xf>
    <xf numFmtId="0" fontId="110" fillId="53" borderId="63" xfId="789" applyBorder="1" applyAlignment="1"/>
    <xf numFmtId="0" fontId="110" fillId="53" borderId="64" xfId="789" applyBorder="1" applyAlignment="1"/>
    <xf numFmtId="0" fontId="3" fillId="0" borderId="65" xfId="629" applyBorder="1" applyAlignment="1">
      <alignment vertical="top" wrapText="1"/>
    </xf>
    <xf numFmtId="44" fontId="3" fillId="0" borderId="66" xfId="797" applyFont="1" applyFill="1" applyBorder="1"/>
    <xf numFmtId="0" fontId="3" fillId="0" borderId="67" xfId="629" applyBorder="1" applyAlignment="1">
      <alignment vertical="top" wrapText="1"/>
    </xf>
    <xf numFmtId="44" fontId="3" fillId="0" borderId="68" xfId="797" applyFont="1" applyFill="1" applyBorder="1"/>
    <xf numFmtId="0" fontId="3" fillId="0" borderId="69" xfId="629" applyBorder="1" applyAlignment="1">
      <alignment vertical="top" wrapText="1"/>
    </xf>
    <xf numFmtId="44" fontId="3" fillId="0" borderId="70" xfId="797" applyFont="1" applyFill="1" applyBorder="1"/>
    <xf numFmtId="0" fontId="3" fillId="0" borderId="0" xfId="629" applyAlignment="1">
      <alignment vertical="top" wrapText="1"/>
    </xf>
    <xf numFmtId="210" fontId="3" fillId="0" borderId="0" xfId="797" applyNumberFormat="1" applyFont="1" applyFill="1" applyBorder="1"/>
    <xf numFmtId="0" fontId="110" fillId="53" borderId="71" xfId="789" applyBorder="1" applyAlignment="1"/>
    <xf numFmtId="0" fontId="3" fillId="0" borderId="72" xfId="629" applyBorder="1" applyAlignment="1">
      <alignment vertical="top" wrapText="1"/>
    </xf>
    <xf numFmtId="44" fontId="3" fillId="0" borderId="25" xfId="797" applyFont="1" applyFill="1" applyBorder="1"/>
    <xf numFmtId="44" fontId="3" fillId="0" borderId="73" xfId="797" applyFont="1" applyFill="1" applyBorder="1"/>
    <xf numFmtId="44" fontId="3" fillId="0" borderId="74" xfId="797" applyFont="1" applyFill="1" applyBorder="1"/>
    <xf numFmtId="0" fontId="110" fillId="53" borderId="75" xfId="789" applyBorder="1" applyAlignment="1"/>
    <xf numFmtId="0" fontId="110" fillId="53" borderId="76" xfId="789" applyBorder="1" applyAlignment="1"/>
    <xf numFmtId="0" fontId="3" fillId="0" borderId="67" xfId="629" applyBorder="1" applyAlignment="1" applyProtection="1">
      <alignment vertical="top" wrapText="1"/>
      <protection locked="0"/>
    </xf>
    <xf numFmtId="44" fontId="3" fillId="0" borderId="77" xfId="797" applyFont="1" applyFill="1" applyBorder="1"/>
    <xf numFmtId="0" fontId="3" fillId="0" borderId="78" xfId="629" applyBorder="1" applyAlignment="1" applyProtection="1">
      <alignment vertical="top" wrapText="1"/>
      <protection locked="0"/>
    </xf>
    <xf numFmtId="44" fontId="3" fillId="56" borderId="28" xfId="797" applyFont="1" applyFill="1" applyBorder="1"/>
    <xf numFmtId="44" fontId="3" fillId="56" borderId="79" xfId="797" applyFont="1" applyFill="1" applyBorder="1"/>
    <xf numFmtId="44" fontId="3" fillId="56" borderId="80" xfId="797" applyFont="1" applyFill="1" applyBorder="1"/>
    <xf numFmtId="44" fontId="3" fillId="56" borderId="73" xfId="797" applyFont="1" applyFill="1" applyBorder="1"/>
    <xf numFmtId="44" fontId="3" fillId="56" borderId="68" xfId="797" applyFont="1" applyFill="1" applyBorder="1"/>
    <xf numFmtId="44" fontId="3" fillId="56" borderId="26" xfId="797" applyFont="1" applyFill="1" applyBorder="1"/>
    <xf numFmtId="44" fontId="3" fillId="56" borderId="23" xfId="797" applyFont="1" applyFill="1" applyBorder="1"/>
    <xf numFmtId="44" fontId="3" fillId="56" borderId="81" xfId="797" applyFont="1" applyFill="1" applyBorder="1"/>
    <xf numFmtId="44" fontId="3" fillId="56" borderId="59" xfId="797" applyFont="1" applyFill="1" applyBorder="1"/>
    <xf numFmtId="44" fontId="3" fillId="56" borderId="0" xfId="797" applyFont="1" applyFill="1" applyBorder="1"/>
    <xf numFmtId="44" fontId="3" fillId="56" borderId="76" xfId="797" applyFont="1" applyFill="1" applyBorder="1"/>
    <xf numFmtId="44" fontId="3" fillId="56" borderId="19" xfId="797" applyFont="1" applyFill="1" applyBorder="1"/>
    <xf numFmtId="44" fontId="3" fillId="56" borderId="62" xfId="797" applyFont="1" applyFill="1" applyBorder="1"/>
    <xf numFmtId="44" fontId="3" fillId="56" borderId="77" xfId="797" applyFont="1" applyFill="1" applyBorder="1"/>
    <xf numFmtId="0" fontId="108" fillId="0" borderId="0" xfId="629" applyFont="1"/>
    <xf numFmtId="0" fontId="3" fillId="0" borderId="69" xfId="629" applyBorder="1" applyAlignment="1" applyProtection="1">
      <alignment vertical="top" wrapText="1"/>
      <protection locked="0"/>
    </xf>
    <xf numFmtId="44" fontId="3" fillId="0" borderId="82" xfId="797" applyFont="1" applyFill="1" applyBorder="1"/>
    <xf numFmtId="44" fontId="3" fillId="0" borderId="83" xfId="797" applyFont="1" applyFill="1" applyBorder="1"/>
    <xf numFmtId="44" fontId="3" fillId="56" borderId="58" xfId="797" applyFont="1" applyFill="1" applyBorder="1"/>
    <xf numFmtId="44" fontId="3" fillId="56" borderId="84" xfId="797" applyFont="1" applyFill="1" applyBorder="1"/>
    <xf numFmtId="2" fontId="116" fillId="0" borderId="0" xfId="796" applyNumberFormat="1" applyFont="1" applyAlignment="1">
      <alignment vertical="center"/>
    </xf>
    <xf numFmtId="0" fontId="1" fillId="0" borderId="0" xfId="798"/>
    <xf numFmtId="0" fontId="1" fillId="0" borderId="72" xfId="798" applyBorder="1" applyAlignment="1">
      <alignment horizontal="center" vertical="top"/>
    </xf>
    <xf numFmtId="0" fontId="1" fillId="0" borderId="73" xfId="798" applyBorder="1" applyAlignment="1">
      <alignment horizontal="left" vertical="top" wrapText="1"/>
    </xf>
    <xf numFmtId="0" fontId="1" fillId="0" borderId="67" xfId="798" applyBorder="1" applyAlignment="1">
      <alignment horizontal="center" vertical="top"/>
    </xf>
    <xf numFmtId="0" fontId="1" fillId="0" borderId="68" xfId="798" applyBorder="1" applyAlignment="1">
      <alignment horizontal="left" vertical="top" wrapText="1"/>
    </xf>
    <xf numFmtId="0" fontId="1" fillId="0" borderId="69" xfId="798" applyBorder="1" applyAlignment="1">
      <alignment horizontal="center" vertical="top"/>
    </xf>
    <xf numFmtId="0" fontId="1" fillId="0" borderId="70" xfId="798" applyBorder="1" applyAlignment="1">
      <alignment horizontal="left" vertical="top" wrapText="1"/>
    </xf>
    <xf numFmtId="0" fontId="1" fillId="0" borderId="0" xfId="798" applyAlignment="1">
      <alignment vertical="top"/>
    </xf>
    <xf numFmtId="0" fontId="3" fillId="0" borderId="0" xfId="652" applyAlignment="1">
      <alignment horizontal="left" vertical="center" wrapText="1"/>
    </xf>
    <xf numFmtId="0" fontId="3" fillId="0" borderId="0" xfId="790" applyAlignment="1">
      <alignment horizontal="left" vertical="center" wrapText="1"/>
    </xf>
    <xf numFmtId="208" fontId="4" fillId="0" borderId="0" xfId="700" applyNumberFormat="1" applyFont="1" applyAlignment="1">
      <alignment horizontal="center"/>
    </xf>
    <xf numFmtId="0" fontId="110" fillId="53" borderId="26" xfId="698" applyFont="1" applyFill="1" applyBorder="1" applyAlignment="1">
      <alignment horizontal="center"/>
    </xf>
    <xf numFmtId="0" fontId="110" fillId="53" borderId="22" xfId="698" applyFont="1" applyFill="1" applyBorder="1" applyAlignment="1">
      <alignment horizontal="center"/>
    </xf>
    <xf numFmtId="0" fontId="110" fillId="53" borderId="19" xfId="698" applyFont="1" applyFill="1" applyBorder="1" applyAlignment="1">
      <alignment horizontal="center"/>
    </xf>
    <xf numFmtId="0" fontId="110" fillId="53" borderId="25" xfId="698" applyFont="1" applyFill="1" applyBorder="1" applyAlignment="1">
      <alignment horizontal="center"/>
    </xf>
    <xf numFmtId="44" fontId="111" fillId="53" borderId="26" xfId="698" applyNumberFormat="1" applyFont="1" applyFill="1" applyBorder="1" applyAlignment="1">
      <alignment horizontal="center"/>
    </xf>
    <xf numFmtId="44" fontId="111" fillId="53" borderId="22" xfId="698" applyNumberFormat="1" applyFont="1" applyFill="1" applyBorder="1" applyAlignment="1">
      <alignment horizontal="center"/>
    </xf>
    <xf numFmtId="44" fontId="110" fillId="53" borderId="19" xfId="698" applyNumberFormat="1" applyFont="1" applyFill="1" applyBorder="1" applyAlignment="1">
      <alignment horizontal="center"/>
    </xf>
    <xf numFmtId="44" fontId="110" fillId="53" borderId="25" xfId="698" applyNumberFormat="1" applyFont="1" applyFill="1" applyBorder="1" applyAlignment="1">
      <alignment horizontal="center"/>
    </xf>
    <xf numFmtId="44" fontId="110" fillId="53" borderId="28" xfId="698" applyNumberFormat="1" applyFont="1" applyFill="1" applyBorder="1" applyAlignment="1">
      <alignment horizontal="center" vertical="center"/>
    </xf>
    <xf numFmtId="44" fontId="110" fillId="53" borderId="34" xfId="698" applyNumberFormat="1" applyFont="1" applyFill="1" applyBorder="1" applyAlignment="1">
      <alignment horizontal="center" vertical="center"/>
    </xf>
    <xf numFmtId="44" fontId="110" fillId="55" borderId="26" xfId="698" applyNumberFormat="1" applyFont="1" applyFill="1" applyBorder="1" applyAlignment="1">
      <alignment horizontal="center"/>
    </xf>
    <xf numFmtId="44" fontId="110" fillId="55" borderId="22" xfId="698" applyNumberFormat="1" applyFont="1" applyFill="1" applyBorder="1" applyAlignment="1">
      <alignment horizontal="center"/>
    </xf>
    <xf numFmtId="0" fontId="3" fillId="0" borderId="59" xfId="794" applyBorder="1" applyAlignment="1">
      <alignment horizontal="center"/>
    </xf>
    <xf numFmtId="0" fontId="3" fillId="0" borderId="0" xfId="794" applyAlignment="1">
      <alignment horizontal="center"/>
    </xf>
    <xf numFmtId="0" fontId="3" fillId="0" borderId="24" xfId="794" applyBorder="1" applyAlignment="1">
      <alignment horizontal="center"/>
    </xf>
    <xf numFmtId="0" fontId="3" fillId="0" borderId="0" xfId="794" applyAlignment="1">
      <alignment wrapText="1"/>
    </xf>
    <xf numFmtId="0" fontId="110" fillId="53" borderId="0" xfId="789" applyAlignment="1"/>
    <xf numFmtId="0" fontId="3" fillId="0" borderId="59" xfId="794" applyBorder="1"/>
    <xf numFmtId="0" fontId="3" fillId="0" borderId="0" xfId="794"/>
    <xf numFmtId="0" fontId="3" fillId="0" borderId="24" xfId="794" applyBorder="1"/>
  </cellXfs>
  <cellStyles count="799">
    <cellStyle name="%" xfId="1" xr:uid="{255BD249-1DD1-412B-B185-7BD8EE2554C2}"/>
    <cellStyle name="1. Kop - Schoonmaak" xfId="789" xr:uid="{B6834369-CE65-4CB9-B731-67F3598A6208}"/>
    <cellStyle name="20% - Accent1 2" xfId="2" xr:uid="{4CC2A2DD-E6D4-4EB9-9BEA-C27C9C24B339}"/>
    <cellStyle name="20% - Accent1 2 2" xfId="3" xr:uid="{77798BD4-C848-48A0-9B3C-CD56D942838A}"/>
    <cellStyle name="20% - Accent1 3" xfId="4" xr:uid="{7E2A86CF-6588-4013-AD08-6EB68291FFD7}"/>
    <cellStyle name="20% - Accent1 3 2" xfId="5" xr:uid="{BF7B0581-E584-4A4E-82E5-8DED0204BC95}"/>
    <cellStyle name="20% - Accent1 4" xfId="6" xr:uid="{57698779-1EF6-4C8E-A042-A7A6AF201CE9}"/>
    <cellStyle name="20% - Accent2 2" xfId="7" xr:uid="{FCB6442C-59F1-4780-A97F-1A14B1FB1C39}"/>
    <cellStyle name="20% - Accent2 2 2" xfId="8" xr:uid="{DFCAFAE0-8CF2-4A04-BDE4-7E8D5F19E266}"/>
    <cellStyle name="20% - Accent2 3" xfId="9" xr:uid="{8451A3D7-C5B8-42DB-83A8-E5A2F1E3D88C}"/>
    <cellStyle name="20% - Accent2 3 2" xfId="10" xr:uid="{AAA23A25-0548-4AE5-91EF-52DF3FD0B19E}"/>
    <cellStyle name="20% - Accent2 4" xfId="11" xr:uid="{E9FF8EF0-D1B2-4613-8FC5-F1449AFB3EED}"/>
    <cellStyle name="20% - Accent3 2" xfId="12" xr:uid="{8590D050-1286-42B1-BE0C-2C83AB388E84}"/>
    <cellStyle name="20% - Accent3 2 2" xfId="13" xr:uid="{06DD7D10-F363-40C1-8C24-862BFBB3C052}"/>
    <cellStyle name="20% - Accent3 3" xfId="14" xr:uid="{0F5FE767-53E3-465A-94DF-5805CCDDC573}"/>
    <cellStyle name="20% - Accent3 3 2" xfId="15" xr:uid="{D256CA42-AC88-43AA-AC37-0BEE9CDBD30A}"/>
    <cellStyle name="20% - Accent3 4" xfId="16" xr:uid="{A3DCED8F-4576-4F34-BABE-01414017BCCF}"/>
    <cellStyle name="20% - Accent4 2" xfId="17" xr:uid="{102BB217-BC13-4B9B-BC73-43C02E2B218D}"/>
    <cellStyle name="20% - Accent4 2 2" xfId="18" xr:uid="{FED3CA53-D511-4F46-8459-BCAED87EE1E3}"/>
    <cellStyle name="20% - Accent4 3" xfId="19" xr:uid="{3124C466-5C63-42C6-A361-EBEECDF8573B}"/>
    <cellStyle name="20% - Accent4 3 2" xfId="20" xr:uid="{38D816BA-1284-40C4-90D9-E2E80C74DE17}"/>
    <cellStyle name="20% - Accent4 4" xfId="21" xr:uid="{C4C51230-000F-41C8-B5F9-02EAC9653369}"/>
    <cellStyle name="20% - Accent5 2" xfId="22" xr:uid="{7C6D75B2-48CC-4D72-B95D-7350AFB6CF21}"/>
    <cellStyle name="20% - Accent5 2 2" xfId="23" xr:uid="{CCC40DC4-1C72-4B86-B455-13F4EE11A4D8}"/>
    <cellStyle name="20% - Accent5 3" xfId="24" xr:uid="{D08344F2-5206-48A2-91F7-CD6B788995E5}"/>
    <cellStyle name="20% - Accent5 3 2" xfId="25" xr:uid="{882F01AD-459E-4EA6-8C3A-50929C832FB7}"/>
    <cellStyle name="20% - Accent5 4" xfId="26" xr:uid="{F48F89E9-A9A3-4CF8-8897-CBD597CA78BC}"/>
    <cellStyle name="20% - Accent6 2" xfId="27" xr:uid="{9E780A9F-E6BA-43DC-A339-73216E89FA73}"/>
    <cellStyle name="20% - Accent6 2 2" xfId="28" xr:uid="{451CBE3A-62B3-48CF-BF16-CB1A6B07A428}"/>
    <cellStyle name="20% - Accent6 3" xfId="29" xr:uid="{F2A9B71E-3ED4-4B46-B779-D3B4F1A5EF3E}"/>
    <cellStyle name="20% - Accent6 3 2" xfId="30" xr:uid="{16CAE79C-1F0C-4166-B6D1-63FA7A8E8699}"/>
    <cellStyle name="20% - Accent6 4" xfId="31" xr:uid="{7B8D390C-14CE-497E-A867-C5B677EA01C1}"/>
    <cellStyle name="3. Sub regel" xfId="791" xr:uid="{6B22FF37-679E-48E1-B191-408FF6694015}"/>
    <cellStyle name="3. Sub regel 2" xfId="795" xr:uid="{81F24ACF-8706-447C-9820-A4A7D53ED770}"/>
    <cellStyle name="4. Totaal-regel" xfId="792" xr:uid="{5C5FC72B-8CED-4EE4-B2A5-4955F7A45519}"/>
    <cellStyle name="40% - Accent1 2" xfId="32" xr:uid="{D895002C-CC7D-4E09-9F70-2F1AF31AED3B}"/>
    <cellStyle name="40% - Accent1 2 2" xfId="33" xr:uid="{7E7E5AD7-B92B-44FA-95D5-74F48A8DC348}"/>
    <cellStyle name="40% - Accent1 3" xfId="34" xr:uid="{71F279E1-3A26-4C59-8024-5FF09ABC8B24}"/>
    <cellStyle name="40% - Accent1 3 2" xfId="35" xr:uid="{E4C30B85-3544-49F0-AAB9-FFCD4941E3AB}"/>
    <cellStyle name="40% - Accent1 4" xfId="36" xr:uid="{8A873F2F-390E-4A87-92F3-B47A5B389757}"/>
    <cellStyle name="40% - Accent2 2" xfId="37" xr:uid="{83DE0D96-5CC2-4A76-A13B-83DFCE64287C}"/>
    <cellStyle name="40% - Accent2 2 2" xfId="38" xr:uid="{6A4696D3-31C4-44EF-9909-5049C13BBBD7}"/>
    <cellStyle name="40% - Accent2 3" xfId="39" xr:uid="{9C5B8EE7-131D-49B9-994E-B1495F5D823C}"/>
    <cellStyle name="40% - Accent2 3 2" xfId="40" xr:uid="{D96B66AB-9716-489E-8E94-92885BF47AC9}"/>
    <cellStyle name="40% - Accent2 4" xfId="41" xr:uid="{7472921D-F54C-4E4F-AB83-E42F60AC7A2A}"/>
    <cellStyle name="40% - Accent3 2" xfId="42" xr:uid="{50819261-CD46-4288-A033-C9D308138143}"/>
    <cellStyle name="40% - Accent3 2 2" xfId="43" xr:uid="{77DD5D6A-5929-4ED2-A91E-9E6EA7B3EA3F}"/>
    <cellStyle name="40% - Accent3 3" xfId="44" xr:uid="{EFA72B2A-50FD-4952-BD3D-19E4905ED64D}"/>
    <cellStyle name="40% - Accent3 3 2" xfId="45" xr:uid="{24D2F932-2B74-4A3A-AA36-B61BF12FA794}"/>
    <cellStyle name="40% - Accent3 4" xfId="46" xr:uid="{2D6AEAED-919D-4D3B-B00F-91C1CCAEE40C}"/>
    <cellStyle name="40% - Accent4 2" xfId="47" xr:uid="{7318D9DF-222E-4E1F-9A68-021A03E79370}"/>
    <cellStyle name="40% - Accent4 2 2" xfId="48" xr:uid="{E49ECF6B-82B6-4F7F-9F4C-43D4F36E5F4C}"/>
    <cellStyle name="40% - Accent4 3" xfId="49" xr:uid="{0EFE0D3C-58AC-404C-9DBE-695114985A6F}"/>
    <cellStyle name="40% - Accent4 3 2" xfId="50" xr:uid="{148156C0-5EEC-45B6-89F3-27EA2352067D}"/>
    <cellStyle name="40% - Accent4 4" xfId="51" xr:uid="{4EE34946-9F98-45C7-AF9E-B508FD67ADF5}"/>
    <cellStyle name="40% - Accent5 2" xfId="52" xr:uid="{F785C7DF-B965-42D0-A6CF-CA26CDFE9DA9}"/>
    <cellStyle name="40% - Accent5 2 2" xfId="53" xr:uid="{202290B5-342C-4893-81D1-0C42D79C0655}"/>
    <cellStyle name="40% - Accent5 3" xfId="54" xr:uid="{195D1472-86BC-49AB-898B-2F12AF524C4E}"/>
    <cellStyle name="40% - Accent5 3 2" xfId="55" xr:uid="{82E0BEDA-E568-4B3C-8F6C-3D5AD1E7E193}"/>
    <cellStyle name="40% - Accent5 4" xfId="56" xr:uid="{0591E4DF-1AAE-49BB-A167-9038C0C6ED37}"/>
    <cellStyle name="40% - Accent6 2" xfId="57" xr:uid="{7A04D5EB-C6CF-4629-BD2E-18CB9A08D145}"/>
    <cellStyle name="40% - Accent6 2 2" xfId="58" xr:uid="{0AF6ECA4-8E65-44F7-8C36-440984B006AF}"/>
    <cellStyle name="40% - Accent6 3" xfId="59" xr:uid="{91628968-454B-4B32-9C6D-9B68E5D2052F}"/>
    <cellStyle name="40% - Accent6 3 2" xfId="60" xr:uid="{EAD8D4EB-CD4B-4EFC-90BF-E7F776EF1AD0}"/>
    <cellStyle name="40% - Accent6 4" xfId="61" xr:uid="{CBA29686-C22A-4499-B04D-DFEE2E118846}"/>
    <cellStyle name="6. Tussenregel WP's" xfId="793" xr:uid="{04E20A32-235C-4C21-8CD1-F406F2BB1889}"/>
    <cellStyle name="60% - Accent1 2" xfId="62" xr:uid="{E6E923A8-E191-4A33-973A-F18EED46F0C2}"/>
    <cellStyle name="60% - Accent1 3" xfId="63" xr:uid="{41A789C5-8CF8-4B93-8008-8B18AC9C028E}"/>
    <cellStyle name="60% - Accent1 3 2" xfId="64" xr:uid="{FCD2545F-590A-40A1-AECF-F0E3041A952D}"/>
    <cellStyle name="60% - Accent1 4" xfId="65" xr:uid="{B115ACA9-A32A-4FE0-808E-1539BDBF3B82}"/>
    <cellStyle name="60% - Accent2 2" xfId="66" xr:uid="{A2B9E464-1261-4C3E-AE4B-F3237135D3DE}"/>
    <cellStyle name="60% - Accent2 3" xfId="67" xr:uid="{BAD2F920-1526-4F3E-B5BB-A9FA85CAC371}"/>
    <cellStyle name="60% - Accent2 3 2" xfId="68" xr:uid="{C17659EA-6A53-482A-ABC9-9A5CB56C81FE}"/>
    <cellStyle name="60% - Accent2 4" xfId="69" xr:uid="{0747DAB6-BE0A-40C3-90B6-25D60E56FB73}"/>
    <cellStyle name="60% - Accent3 2" xfId="70" xr:uid="{9B4F7909-16C8-4EEA-9EA7-1A2B841329E3}"/>
    <cellStyle name="60% - Accent3 3" xfId="71" xr:uid="{148DC2A3-37A7-40C3-8E67-100DA1B357E9}"/>
    <cellStyle name="60% - Accent3 3 2" xfId="72" xr:uid="{28CABAD9-8F3E-4B3A-B63B-79B5523130C9}"/>
    <cellStyle name="60% - Accent3 4" xfId="73" xr:uid="{A1612ACE-3CEC-4F07-B067-CA8CC34EAB2F}"/>
    <cellStyle name="60% - Accent4 2" xfId="74" xr:uid="{E3653E18-D00E-478B-B33E-C473643DF7FE}"/>
    <cellStyle name="60% - Accent4 3" xfId="75" xr:uid="{F844A609-5FA6-45B3-8EE8-58591AC27752}"/>
    <cellStyle name="60% - Accent4 3 2" xfId="76" xr:uid="{012B9875-8FCA-4101-BE7A-0072C655DC35}"/>
    <cellStyle name="60% - Accent4 4" xfId="77" xr:uid="{B115A45E-D5FC-48CC-840E-A7F4F9144979}"/>
    <cellStyle name="60% - Accent5 2" xfId="78" xr:uid="{E9AB8D0F-2B35-4260-8C2B-299C3CA1EEC9}"/>
    <cellStyle name="60% - Accent5 3" xfId="79" xr:uid="{BE2C7718-8B10-4634-85AA-BD35BDE5CB10}"/>
    <cellStyle name="60% - Accent5 3 2" xfId="80" xr:uid="{69B79292-5A67-4179-9A98-7D457D7E36E8}"/>
    <cellStyle name="60% - Accent5 4" xfId="81" xr:uid="{6D66E3BD-7036-457D-8596-D593D300955D}"/>
    <cellStyle name="60% - Accent6 2" xfId="82" xr:uid="{F00CC5C8-1561-4CC1-A7BD-7124C42B22F1}"/>
    <cellStyle name="60% - Accent6 3" xfId="83" xr:uid="{7A8AFB0E-F33D-4623-BAF3-B7B9042C68CF}"/>
    <cellStyle name="60% - Accent6 3 2" xfId="84" xr:uid="{552D857F-CE4A-4897-AA99-B660E5F3A8D3}"/>
    <cellStyle name="60% - Accent6 4" xfId="85" xr:uid="{7932833F-E2F7-418A-957A-8C261315B738}"/>
    <cellStyle name="Accent1 2" xfId="86" xr:uid="{DAA3E11F-384B-4BD0-83E0-C57FE6A79FA5}"/>
    <cellStyle name="Accent1 3" xfId="87" xr:uid="{3C0DEFC7-FE5C-4EE2-BF8B-DFF66DDC7925}"/>
    <cellStyle name="Accent1 3 2" xfId="88" xr:uid="{8ED7350E-353C-439E-AD71-31B3C73BFCA1}"/>
    <cellStyle name="Accent1 4" xfId="89" xr:uid="{0F01E476-966A-4A6D-9914-910A76885BA5}"/>
    <cellStyle name="Accent2 2" xfId="90" xr:uid="{4FAD6FCE-CEA1-4DC6-9272-8B04307C8870}"/>
    <cellStyle name="Accent2 3" xfId="91" xr:uid="{E0439968-EF0F-482D-AEDC-9F260848E3B9}"/>
    <cellStyle name="Accent2 3 2" xfId="92" xr:uid="{0E69B4BF-5D74-4A6E-8CF1-9CED5FA8A58E}"/>
    <cellStyle name="Accent2 4" xfId="93" xr:uid="{02FEE0CD-C126-47A4-B780-E5AC78BEDDD3}"/>
    <cellStyle name="Accent3 2" xfId="94" xr:uid="{9EB0B9EF-E485-42E5-AAA4-39E6F217E035}"/>
    <cellStyle name="Accent3 3" xfId="95" xr:uid="{0B0325F2-1CDC-40FE-96C8-95CBF435852F}"/>
    <cellStyle name="Accent3 3 2" xfId="96" xr:uid="{F81F2E3B-0B38-473B-9894-BE062C12A1E2}"/>
    <cellStyle name="Accent3 4" xfId="97" xr:uid="{4DE7E089-9177-4A24-BCDC-B82C5408434D}"/>
    <cellStyle name="Accent4 2" xfId="98" xr:uid="{3D92D908-7C9B-4640-8C8A-97EFB0653393}"/>
    <cellStyle name="Accent4 3" xfId="99" xr:uid="{3D9F2FB5-7A35-4F17-8E88-9F16EA900FFD}"/>
    <cellStyle name="Accent4 3 2" xfId="100" xr:uid="{5BBCDF94-CC39-45AF-8243-0547DFB72A41}"/>
    <cellStyle name="Accent4 4" xfId="101" xr:uid="{25794FB5-1AAB-4FCC-A35B-16CB4A7B7960}"/>
    <cellStyle name="Accent5 2" xfId="102" xr:uid="{4F6F9DC0-6DE2-45BE-B713-77A26F87BF50}"/>
    <cellStyle name="Accent5 3" xfId="103" xr:uid="{2189E598-29A2-4F33-83D3-17A896111329}"/>
    <cellStyle name="Accent5 3 2" xfId="104" xr:uid="{DC710929-109D-4775-963D-7DD5173F6E36}"/>
    <cellStyle name="Accent5 4" xfId="105" xr:uid="{280760A4-6F67-47A3-B6FA-1225B0D050A1}"/>
    <cellStyle name="Accent6 2" xfId="106" xr:uid="{416B752A-4281-4538-87DC-45224E781EAD}"/>
    <cellStyle name="Accent6 3" xfId="107" xr:uid="{604D0EF4-5202-4FEC-8A44-AEB7F858786D}"/>
    <cellStyle name="Accent6 3 2" xfId="108" xr:uid="{A689F083-0692-4549-A666-87A0D5C0CFA4}"/>
    <cellStyle name="Accent6 4" xfId="109" xr:uid="{8BD54520-2631-4EE8-9D9B-569C6A1FCB1D}"/>
    <cellStyle name="Bad" xfId="110" xr:uid="{28097386-6767-41A3-9103-96AA406BCFF5}"/>
    <cellStyle name="Berekening 2" xfId="111" xr:uid="{D55DB357-32CF-4DE6-8A64-ACEF92C7B69A}"/>
    <cellStyle name="Berekening 2 2" xfId="112" xr:uid="{EB85C83D-AE29-41B2-A7A6-55F8771626DB}"/>
    <cellStyle name="Berekening 3" xfId="113" xr:uid="{CB0E8826-037F-4CD9-AF72-7188DB676255}"/>
    <cellStyle name="Berekening 3 2" xfId="114" xr:uid="{49DB7B72-D338-4319-AACC-E5800B615792}"/>
    <cellStyle name="Berekening 4" xfId="115" xr:uid="{AFB77FF9-A80A-47F4-8C75-DC34C6918E3C}"/>
    <cellStyle name="Calculation" xfId="116" xr:uid="{969B698A-E216-49EA-9B12-629C94D0C00E}"/>
    <cellStyle name="Calculation 2" xfId="117" xr:uid="{73359E06-F65E-4C4F-87E9-6EFE87F0D238}"/>
    <cellStyle name="Check Cell" xfId="118" xr:uid="{BAB5E88C-DD73-478A-9E33-0BB73032B26B}"/>
    <cellStyle name="Comma [0]" xfId="119" xr:uid="{7478C580-B25E-438B-9074-B40844F62C47}"/>
    <cellStyle name="Comma [0] 2" xfId="120" xr:uid="{59163D5C-A541-487D-A0FB-14206FD13F7D}"/>
    <cellStyle name="Comma 2" xfId="121" xr:uid="{1EEAF51C-FA65-469B-8D81-772E37ECAFC2}"/>
    <cellStyle name="Comma 2 2" xfId="122" xr:uid="{1D948FCA-C4F5-4673-84AD-F8C18E887CE4}"/>
    <cellStyle name="Comma 2 2 2" xfId="123" xr:uid="{FE5D2A65-93E8-4939-9AE6-72F30F004420}"/>
    <cellStyle name="Comma 2 3" xfId="124" xr:uid="{AD2BC1FF-C144-4130-BC26-EE54AF47A5EA}"/>
    <cellStyle name="Comma 2 4" xfId="125" xr:uid="{160427C5-B267-4D84-91A8-243BD53C1722}"/>
    <cellStyle name="Comma 3" xfId="126" xr:uid="{8C368EF9-77ED-4D5D-ABCA-F62A84812FCF}"/>
    <cellStyle name="Comma 3 2" xfId="127" xr:uid="{890CF708-EDC8-4B3A-B1BB-899A545438B2}"/>
    <cellStyle name="Comma 4" xfId="128" xr:uid="{224F9157-3A03-4541-988C-40A6D6C7AB37}"/>
    <cellStyle name="Comma 4 2" xfId="129" xr:uid="{AC462001-031C-4DDA-830F-BEC4B15F52F0}"/>
    <cellStyle name="Comma 5" xfId="130" xr:uid="{7F52CD7A-9DF1-4235-A6DA-F9229F60667F}"/>
    <cellStyle name="Comma 6" xfId="131" xr:uid="{93FAF965-E18F-4DAA-849D-F2F3B09AE410}"/>
    <cellStyle name="Comma_AA BCR/ Basis ruimtestaat 13.0" xfId="132" xr:uid="{66B4BFBA-FDD6-42AD-A249-1CD2798BC6E9}"/>
    <cellStyle name="Controlecel 2" xfId="133" xr:uid="{C2354CF2-989C-4EA5-ACFC-117AFD812027}"/>
    <cellStyle name="Controlecel 2 2" xfId="134" xr:uid="{D67A73B6-B039-47B3-9738-F970816F7EFA}"/>
    <cellStyle name="Controlecel 2 3" xfId="135" xr:uid="{BF0D6491-9028-4E35-90B8-F095F3AAFD93}"/>
    <cellStyle name="Controlecel 2 4" xfId="136" xr:uid="{953B05E8-8BEA-47ED-8AD5-7A6A3A25E5ED}"/>
    <cellStyle name="Controlecel 2 5" xfId="137" xr:uid="{85CE5E36-D6C8-406A-9842-47F523E51244}"/>
    <cellStyle name="Controlecel 3" xfId="138" xr:uid="{D8A616BD-71A7-492B-93BD-F831234F99DB}"/>
    <cellStyle name="Controlecel 3 2" xfId="139" xr:uid="{4F6AFC98-C2DA-4AD0-857B-773691E787AC}"/>
    <cellStyle name="Controlecel 4" xfId="140" xr:uid="{B53A79A7-A0AA-4735-AE73-09EC005A6ED5}"/>
    <cellStyle name="Controlecel 5" xfId="141" xr:uid="{1B172F78-983D-4189-890D-87DB7F301BF1}"/>
    <cellStyle name="Currency [0]" xfId="142" xr:uid="{D3EB6578-C6CD-4BE2-809C-424D52B4E784}"/>
    <cellStyle name="Currency [0] 2" xfId="143" xr:uid="{971BDE51-8644-442A-8661-5EA75E4E0234}"/>
    <cellStyle name="Currency [0]_AA BCR/ Basis ruimtestaat 13.0" xfId="144" xr:uid="{0BFE19D7-A963-469B-8A08-7D09293E3DC5}"/>
    <cellStyle name="Currency 2" xfId="145" xr:uid="{EAC46A60-0561-466F-80B6-50B7BF7FBF66}"/>
    <cellStyle name="Currency 2 2" xfId="146" xr:uid="{74CF895E-8C57-479D-9D46-8DDF69858F6E}"/>
    <cellStyle name="Currency 2 2 2" xfId="147" xr:uid="{18DCB38A-E27D-4715-9BA9-3D2B97313F6A}"/>
    <cellStyle name="Currency 2 3" xfId="148" xr:uid="{B5CB8F17-6D73-4B3A-84E5-4B1D66C5AFAB}"/>
    <cellStyle name="Currency 3" xfId="149" xr:uid="{C8A8911A-10BF-4884-ABD1-A0055F93CFB0}"/>
    <cellStyle name="Currency 4" xfId="150" xr:uid="{DADEB40E-01F3-4CA5-92A2-299E78C3577C}"/>
    <cellStyle name="Currency 5" xfId="151" xr:uid="{E49FA745-0E5D-49C7-B813-5514C45441C5}"/>
    <cellStyle name="Currency 6" xfId="152" xr:uid="{91640CCC-8ECB-434C-A533-95B7E0420A76}"/>
    <cellStyle name="Currency_AA BCR/ Basis ruimtestaat 13.0" xfId="153" xr:uid="{FFD783F6-14E8-4CC0-B76C-DF38C57B2D7B}"/>
    <cellStyle name="Dezimal [0]_Compiling Utility Macros" xfId="154" xr:uid="{1DD58462-0316-4D6D-A09C-7E23AEC778AE}"/>
    <cellStyle name="Dezimal_Compiling Utility Macros" xfId="155" xr:uid="{66290E9A-4A36-47C1-B480-49838EED1417}"/>
    <cellStyle name="Euro" xfId="156" xr:uid="{21DFF6F4-07DB-4D4C-A411-0DFAED971077}"/>
    <cellStyle name="Euro 10" xfId="157" xr:uid="{F3CAEFB9-55CF-4D4F-B4C3-C31C2AA2BC1A}"/>
    <cellStyle name="Euro 10 2" xfId="158" xr:uid="{29B87BAB-6261-4362-A8EC-100DB4F4EC08}"/>
    <cellStyle name="Euro 10 2 2" xfId="159" xr:uid="{985D15DA-8704-472B-BD6C-2711A590A061}"/>
    <cellStyle name="Euro 10 3" xfId="160" xr:uid="{43317FB7-2685-438E-AB14-EF6EA65BAF1E}"/>
    <cellStyle name="Euro 10 3 2" xfId="161" xr:uid="{CCDBBD0E-FAA2-4074-9829-12F3AEDFCF65}"/>
    <cellStyle name="Euro 10 3 2 2" xfId="162" xr:uid="{EC41FFEB-FD9F-4DA8-A262-685B60B80E85}"/>
    <cellStyle name="Euro 10 3 3" xfId="163" xr:uid="{DE39FB0C-5A1D-4ADC-92FC-4447787EC272}"/>
    <cellStyle name="Euro 10 4" xfId="164" xr:uid="{581884E1-FC8A-4235-B28C-E1A220F40E7C}"/>
    <cellStyle name="Euro 10 5" xfId="165" xr:uid="{3B098D35-5AEE-4BA8-9B4D-D960664600E3}"/>
    <cellStyle name="Euro 11" xfId="166" xr:uid="{A0764AD8-F721-440F-ACC0-D3716FD448C1}"/>
    <cellStyle name="Euro 11 2" xfId="167" xr:uid="{6F9253CA-E3D9-412D-8650-ADBBEDF2CC25}"/>
    <cellStyle name="Euro 12" xfId="168" xr:uid="{CA9476EC-D899-40B7-85A3-370FE813D30D}"/>
    <cellStyle name="Euro 12 2" xfId="169" xr:uid="{A28A58C8-619B-4E16-B27A-A50494BB5BD5}"/>
    <cellStyle name="Euro 13" xfId="170" xr:uid="{D630A435-A900-4E8A-A4AE-97B12A3010E9}"/>
    <cellStyle name="Euro 13 2" xfId="171" xr:uid="{C8DEBA9C-1C8E-482A-A67C-8EB259359582}"/>
    <cellStyle name="Euro 14" xfId="172" xr:uid="{FF1BF344-39E3-4DF4-A514-898D4882D255}"/>
    <cellStyle name="Euro 15" xfId="173" xr:uid="{059E07C0-C36F-41F8-A5A6-C4F0696BD956}"/>
    <cellStyle name="Euro 16" xfId="174" xr:uid="{AECC3AC0-FF0D-49D2-BA9B-A8FA784D7AC2}"/>
    <cellStyle name="euro 2" xfId="175" xr:uid="{048B0858-949B-43B3-95FA-BADABAA1B2B4}"/>
    <cellStyle name="Euro 2 2" xfId="176" xr:uid="{A59DE49A-B9D6-454C-AB65-09238D9B27EA}"/>
    <cellStyle name="Euro 2 2 2" xfId="177" xr:uid="{BD6ED1CB-B219-4351-AC72-F330A9160A91}"/>
    <cellStyle name="Euro 2 2 2 2" xfId="178" xr:uid="{F58BE6B9-ECFA-4893-8A74-D8CEDAE13340}"/>
    <cellStyle name="Euro 2 2 3" xfId="179" xr:uid="{A7AA5850-8FFB-47FB-9F7D-25E951F14CD9}"/>
    <cellStyle name="Euro 2 2 3 2" xfId="180" xr:uid="{6BBD932A-0C13-4A40-934B-059F4922EAE4}"/>
    <cellStyle name="Euro 2 2 4" xfId="181" xr:uid="{CD25CA94-1426-4306-8969-5AF2AE256A8F}"/>
    <cellStyle name="Euro 2 2 5" xfId="182" xr:uid="{AA919662-CD1F-4571-8746-E34767D692E1}"/>
    <cellStyle name="euro 2 3" xfId="183" xr:uid="{BADDDC1A-8597-4A34-BD3E-A653E3EC1439}"/>
    <cellStyle name="euro 2 4" xfId="184" xr:uid="{D25BAF3D-50B8-4D3C-87D2-3192DEF570BB}"/>
    <cellStyle name="euro 2 5" xfId="185" xr:uid="{A538724E-8881-4963-BD00-05947357DD1D}"/>
    <cellStyle name="euro 2 6" xfId="186" xr:uid="{8B0364DF-F93A-4328-8812-1022B901C98A}"/>
    <cellStyle name="euro 2 7" xfId="187" xr:uid="{08C0F957-D275-4105-9238-B17DB1DEB956}"/>
    <cellStyle name="euro 2 8" xfId="188" xr:uid="{4005CEEC-0DAA-4E7D-9183-81A10F8A883F}"/>
    <cellStyle name="euro 2 9" xfId="189" xr:uid="{EC0DCED2-66B5-4134-8653-4F4974A120EE}"/>
    <cellStyle name="euro 3" xfId="190" xr:uid="{783DC9CA-C374-4168-B91A-EDB1E5550277}"/>
    <cellStyle name="euro 3 10" xfId="191" xr:uid="{C71D1573-7127-4E88-AF96-E59F99F3BE74}"/>
    <cellStyle name="Euro 3 2" xfId="192" xr:uid="{84648876-1B73-40DC-83F9-0F541FC9CB74}"/>
    <cellStyle name="Euro 3 2 2" xfId="193" xr:uid="{EE68CBCB-04DB-4B7D-B4ED-F26087BC219D}"/>
    <cellStyle name="Euro 3 2 2 2" xfId="194" xr:uid="{11F2D8C5-D503-4D92-953B-7F711900F772}"/>
    <cellStyle name="Euro 3 2 3" xfId="195" xr:uid="{3AB0FC6E-D954-43AA-951B-F2426EC954DE}"/>
    <cellStyle name="Euro 3 2 3 2" xfId="196" xr:uid="{29B1D318-2F41-4A9B-BA8F-A1F27DF00F29}"/>
    <cellStyle name="Euro 3 2 4" xfId="197" xr:uid="{614A9A2D-F53C-462D-A102-091669E0AD97}"/>
    <cellStyle name="Euro 3 3" xfId="198" xr:uid="{D9B626C5-55AF-48B8-8723-822677B676BE}"/>
    <cellStyle name="Euro 3 3 2" xfId="199" xr:uid="{18018FA2-5D20-4BC7-85D2-91AFB97E7700}"/>
    <cellStyle name="Euro 3 4" xfId="200" xr:uid="{734BB6C6-7858-4906-AB05-A09DCB3451F6}"/>
    <cellStyle name="Euro 3 4 2" xfId="201" xr:uid="{10FD7579-2620-4403-BAA0-DD63163203A2}"/>
    <cellStyle name="Euro 3 5" xfId="202" xr:uid="{9DEB96B6-DFB2-43B0-B998-0FDA0FB92FD7}"/>
    <cellStyle name="Euro 3 5 2" xfId="203" xr:uid="{B8D3C3F7-6F58-45DD-871F-566C48FEB837}"/>
    <cellStyle name="euro 3 6" xfId="204" xr:uid="{83D52153-4525-4A0B-A3A2-344BEDA2C2A8}"/>
    <cellStyle name="euro 3 7" xfId="205" xr:uid="{03737113-319B-46D8-8FAD-21402533701F}"/>
    <cellStyle name="euro 3 8" xfId="206" xr:uid="{351D4DB0-5FD4-49C2-843A-0E14411A5374}"/>
    <cellStyle name="euro 3 9" xfId="207" xr:uid="{288ACC78-5AA4-4303-9E22-49A10C7EAD6D}"/>
    <cellStyle name="Euro 4" xfId="208" xr:uid="{366911D2-7D3A-4B9F-9E05-51EE5B62BDA6}"/>
    <cellStyle name="euro 4 10" xfId="209" xr:uid="{D919CAD5-8343-4403-9A67-0951F4229C6B}"/>
    <cellStyle name="Euro 4 2" xfId="210" xr:uid="{AD8F6669-30DB-4CFB-AC22-F04920256BEC}"/>
    <cellStyle name="Euro 4 2 2" xfId="211" xr:uid="{65F75E6A-0C54-49CD-B90E-99F986901008}"/>
    <cellStyle name="Euro 4 3" xfId="212" xr:uid="{7A67282F-233C-4B92-A58E-07DD798EE7B7}"/>
    <cellStyle name="Euro 4 3 2" xfId="213" xr:uid="{C0CD194D-4B3B-4336-B388-4B267D9A2F75}"/>
    <cellStyle name="Euro 4 4" xfId="214" xr:uid="{567069D3-A61E-4427-8364-B4DF987EA2C3}"/>
    <cellStyle name="Euro 4 4 2" xfId="215" xr:uid="{AC51E842-6452-40B4-8335-B61B5F21A1E8}"/>
    <cellStyle name="Euro 4 5" xfId="216" xr:uid="{6B138258-6362-4D5F-B1D6-DCC2F5FAD0B2}"/>
    <cellStyle name="Euro 4 5 2" xfId="217" xr:uid="{C34EE701-1BCC-4A6E-ADB7-CA3E56DC62B6}"/>
    <cellStyle name="Euro 4 6" xfId="218" xr:uid="{89A8FBB8-07B2-476D-9683-BE31534A4EAD}"/>
    <cellStyle name="euro 4 7" xfId="219" xr:uid="{C0A8A709-3437-44E6-B371-8063EA2F5B2B}"/>
    <cellStyle name="euro 4 8" xfId="220" xr:uid="{A2A8011A-0565-40EB-953F-3514267ED5C0}"/>
    <cellStyle name="euro 4 9" xfId="221" xr:uid="{9971B46A-13C2-45DD-A95C-5D820F632D57}"/>
    <cellStyle name="Euro 5" xfId="222" xr:uid="{708907EC-0002-4998-983F-C40F46B0CABD}"/>
    <cellStyle name="Euro 5 2" xfId="223" xr:uid="{DA524D1A-2FB3-45FB-9CC2-31679244CC8A}"/>
    <cellStyle name="Euro 5 2 2" xfId="224" xr:uid="{20861987-9C72-4FC2-A91D-4F3450D0929A}"/>
    <cellStyle name="Euro 5 3" xfId="225" xr:uid="{B3B5A47B-05B0-41BF-9A1F-7F1F218E25EC}"/>
    <cellStyle name="euro 5 4" xfId="226" xr:uid="{F607FE8D-E4AE-4631-B5CB-9AFC11BC70A8}"/>
    <cellStyle name="euro 5 5" xfId="227" xr:uid="{537A6223-5301-4551-BA96-21A7EB9EF7DF}"/>
    <cellStyle name="euro 5 6" xfId="228" xr:uid="{5264650B-DD2F-4077-B686-172189CB5E21}"/>
    <cellStyle name="euro 5 7" xfId="229" xr:uid="{D8C7A629-94AB-4803-9820-006B35E37917}"/>
    <cellStyle name="euro 5 8" xfId="230" xr:uid="{3F4F8B18-E0A5-411D-930C-A9CC4A5175BA}"/>
    <cellStyle name="Euro 6" xfId="231" xr:uid="{55A3E0CA-F283-45EF-AD97-6D2259FABE9D}"/>
    <cellStyle name="Euro 6 2" xfId="232" xr:uid="{7FED33B9-919F-4843-85E0-99EF5A98AB75}"/>
    <cellStyle name="Euro 6 3" xfId="233" xr:uid="{30A202DB-91C3-4720-94FD-DD8949B1CF3A}"/>
    <cellStyle name="Euro 6 4" xfId="234" xr:uid="{0A518CC9-1962-407C-B80E-EC716823F91E}"/>
    <cellStyle name="Euro 7" xfId="235" xr:uid="{C609E3DB-E2D6-4097-A03C-F30FD64B9198}"/>
    <cellStyle name="Euro 7 2" xfId="236" xr:uid="{79932B9E-CB10-4D1F-94BE-0A8B1A572406}"/>
    <cellStyle name="Euro 7 2 2" xfId="237" xr:uid="{CEE9C513-6306-42AA-A0CA-16CD5A55C6E9}"/>
    <cellStyle name="Euro 7 3" xfId="238" xr:uid="{422F521F-5A1E-4BBF-8199-A2B0F940BCF2}"/>
    <cellStyle name="Euro 7 3 2" xfId="239" xr:uid="{A6D5A886-309C-40BD-904F-CD8A8D0D008A}"/>
    <cellStyle name="Euro 7 4" xfId="240" xr:uid="{C52D8ED1-E155-49BC-89E6-11FCCEA7C986}"/>
    <cellStyle name="Euro 7 5" xfId="241" xr:uid="{264FD009-941B-4190-B580-A393099F804C}"/>
    <cellStyle name="Euro 8" xfId="242" xr:uid="{678CFA1D-3214-41D0-A5E4-5485EE0F34C3}"/>
    <cellStyle name="Euro 8 2" xfId="243" xr:uid="{EA0C1AF5-C892-4FD1-A3D2-9ED8A695E99E}"/>
    <cellStyle name="Euro 8 2 2" xfId="244" xr:uid="{E15A0EA4-2EC6-4AAD-A86A-3E3B35567921}"/>
    <cellStyle name="Euro 8 3" xfId="245" xr:uid="{11D031E2-BD16-4969-B35C-8B28D6B38B1A}"/>
    <cellStyle name="Euro 8 3 2" xfId="246" xr:uid="{53F8A0DE-662B-4835-A5D0-DB69B142EE44}"/>
    <cellStyle name="Euro 8 3 2 2" xfId="247" xr:uid="{FB0F4E87-4302-4698-B098-7ED44ADDA08C}"/>
    <cellStyle name="Euro 8 3 3" xfId="248" xr:uid="{92357BAE-F8A2-4351-A9D4-5042CFDB6049}"/>
    <cellStyle name="Euro 8 4" xfId="249" xr:uid="{8127BA3B-E132-4F03-839F-06DF3BCB9BDF}"/>
    <cellStyle name="Euro 8 5" xfId="250" xr:uid="{2FE3DA46-42A1-407C-8E23-B410B6E87132}"/>
    <cellStyle name="Euro 9" xfId="251" xr:uid="{F86F1401-DD21-4A8A-89C7-4E5CFE19AB58}"/>
    <cellStyle name="Euro 9 2" xfId="252" xr:uid="{EC43C0E7-ADE2-4F10-BB14-ADCBC84E0053}"/>
    <cellStyle name="Euro 9 2 2" xfId="253" xr:uid="{ADE2A7EA-B2BE-4383-B436-627085AF3C21}"/>
    <cellStyle name="Euro 9 3" xfId="254" xr:uid="{525ED68C-A2FE-4CB9-97D0-D83D6259DFC5}"/>
    <cellStyle name="Euro 9 3 2" xfId="255" xr:uid="{F045C2DD-C5C5-48B1-8311-EE2AE62A2A6F}"/>
    <cellStyle name="Euro 9 3 2 2" xfId="256" xr:uid="{9143ED6D-A722-4D85-ACAE-AACF1578DD9F}"/>
    <cellStyle name="Euro 9 3 3" xfId="257" xr:uid="{617780FE-EC1A-4EA4-AFC7-27A36F2C2C14}"/>
    <cellStyle name="Euro 9 4" xfId="258" xr:uid="{323F8309-3740-4ACB-9C36-AFDE5CC93574}"/>
    <cellStyle name="Euro 9 5" xfId="259" xr:uid="{4F0E51E8-0C13-41CC-9A15-5AF5825486E5}"/>
    <cellStyle name="Euro_09 1007 Programma FMK" xfId="260" xr:uid="{57A2BFDA-44D9-4CFF-9FD0-7C9D5B8D3525}"/>
    <cellStyle name="Euro_Bijlage 21 Matrix smo en glas SNS Noord" xfId="261" xr:uid="{F3453DD4-A1AF-4AB4-A37D-9DA3EB26875E}"/>
    <cellStyle name="Explanatory Text" xfId="262" xr:uid="{C02EA46C-F851-4AD6-BC6E-8F1D542712E5}"/>
    <cellStyle name="Followed Hyperlink_05,0 Pat.kmr." xfId="263" xr:uid="{98DFD729-F726-4846-9E6A-F7ADA50C6EC9}"/>
    <cellStyle name="Gekoppelde cel 2" xfId="264" xr:uid="{7DE764B1-AF0F-4265-85E2-2AB4D402C9BD}"/>
    <cellStyle name="Gekoppelde cel 2 2" xfId="265" xr:uid="{B3D96CB5-79E7-4202-A90D-06E8EC2E1D05}"/>
    <cellStyle name="Gekoppelde cel 3" xfId="266" xr:uid="{8484EB70-8C73-43BA-ABBE-5F2BDC415FC8}"/>
    <cellStyle name="Gekoppelde cel 3 2" xfId="267" xr:uid="{052821DD-9D86-4A3E-BF07-32FAB00840D6}"/>
    <cellStyle name="Gekoppelde cel 4" xfId="268" xr:uid="{BCB36D0B-46BE-4F10-8DCB-6A307106A9E6}"/>
    <cellStyle name="Goed 2" xfId="269" xr:uid="{288079D9-0A8A-434D-8D85-4FF542B9BF5E}"/>
    <cellStyle name="Goed 2 2" xfId="270" xr:uid="{C5A5C09F-1029-4BD9-9559-7BFB029B53F3}"/>
    <cellStyle name="Goed 3" xfId="271" xr:uid="{663D724F-82E7-4805-B61F-7303D9C77F25}"/>
    <cellStyle name="Goed 3 2" xfId="272" xr:uid="{4C5405DC-4DA6-46A0-9726-C135B1B280F4}"/>
    <cellStyle name="Goed 4" xfId="273" xr:uid="{2B8C6605-3275-4DF5-9C17-8A0B7415700B}"/>
    <cellStyle name="Good" xfId="274" xr:uid="{EFFA0BDF-C896-4225-8E6F-FE77C98DA08C}"/>
    <cellStyle name="Good 2" xfId="275" xr:uid="{E4050B13-B40D-4765-A492-AD5AEBF5B601}"/>
    <cellStyle name="Heading" xfId="276" xr:uid="{F8378109-BC9D-4CC8-AE4C-E2BBE1AE4635}"/>
    <cellStyle name="Heading 1" xfId="277" xr:uid="{9A2C5CAF-F73B-40AF-AB4E-5347AF87187D}"/>
    <cellStyle name="Heading 1 2" xfId="278" xr:uid="{756EBE7A-43CA-4DB4-86B5-95720A5D52FF}"/>
    <cellStyle name="Heading 2" xfId="279" xr:uid="{325BA437-492E-402B-AA16-24437D784396}"/>
    <cellStyle name="Heading 2 2" xfId="280" xr:uid="{5954EA3A-35FA-4558-BF4E-BC7278F9FCB1}"/>
    <cellStyle name="Heading 3" xfId="281" xr:uid="{EF646EED-FB05-43B3-A1FD-2770F26439F0}"/>
    <cellStyle name="Heading 3 2" xfId="282" xr:uid="{677F54AE-EABC-4E64-9B20-EA09EA233E42}"/>
    <cellStyle name="Heading 3 2 2" xfId="283" xr:uid="{DB41F8B8-539E-40DB-9FEB-07BBCDA4296E}"/>
    <cellStyle name="Heading 4" xfId="284" xr:uid="{12B7942C-663F-4331-B46D-F94B9C0DFE6B}"/>
    <cellStyle name="Heading 4 2" xfId="285" xr:uid="{05DFEBC1-4EFF-4251-8867-279259AFAF7B}"/>
    <cellStyle name="Heading1" xfId="286" xr:uid="{DEB886AB-7E55-4ADE-BA48-273700968244}"/>
    <cellStyle name="Hyperlink 2" xfId="287" xr:uid="{270EC899-675A-4A8D-9A10-CECB0D8BBF24}"/>
    <cellStyle name="Hyperlink 2 2" xfId="288" xr:uid="{639AD2E2-74F5-4B16-8023-4DE8E08F7026}"/>
    <cellStyle name="Hyperlink 2 3" xfId="289" xr:uid="{393FA7E6-DD8E-4FD8-BA59-C325475FFC9D}"/>
    <cellStyle name="Hyperlink 3" xfId="290" xr:uid="{CC9C806D-ACDD-460B-A174-5678500B0F70}"/>
    <cellStyle name="Hyperlink 3 2" xfId="291" xr:uid="{9D81FEE5-F0BE-49FB-90D9-72E944364753}"/>
    <cellStyle name="Hyperlink 4" xfId="292" xr:uid="{72DE64AE-762F-488A-9197-FEC8ED3B4970}"/>
    <cellStyle name="Input" xfId="293" xr:uid="{2439F14E-50C6-4003-8865-8EA9BAA1188A}"/>
    <cellStyle name="Input 2" xfId="294" xr:uid="{DD3C0D49-5E14-4954-90E8-9AC14B12055A}"/>
    <cellStyle name="invoer 10" xfId="295" xr:uid="{FD4E28C7-FC76-4B3C-92E5-ADD509C156B7}"/>
    <cellStyle name="invoer 11" xfId="296" xr:uid="{6C9FDEFF-2019-4BBD-ADC5-5159C929A68F}"/>
    <cellStyle name="invoer 12" xfId="297" xr:uid="{529ED30F-462B-48F4-A088-E7377A1D9BCB}"/>
    <cellStyle name="invoer 13" xfId="298" xr:uid="{696A9BB2-1127-4D88-B5A1-5919F1E0ED35}"/>
    <cellStyle name="invoer 14" xfId="299" xr:uid="{89E37757-4830-4C23-A431-B53489F50485}"/>
    <cellStyle name="invoer 15" xfId="300" xr:uid="{25DAF97A-3559-432B-949B-4CFFAFF8CB1B}"/>
    <cellStyle name="invoer 16" xfId="301" xr:uid="{8625FD23-EDFC-4EDD-A15E-2ACA0F552912}"/>
    <cellStyle name="invoer 17" xfId="302" xr:uid="{7699E513-5C6B-4662-BCB3-CFCF0A201A78}"/>
    <cellStyle name="invoer 18" xfId="303" xr:uid="{CD75B36D-840C-4B2F-A87E-530F1BCCA568}"/>
    <cellStyle name="invoer 19" xfId="304" xr:uid="{06704B96-F74A-44A2-AB91-D07417EC2384}"/>
    <cellStyle name="invoer 2" xfId="305" xr:uid="{45E4B43C-C8E4-4D7E-8123-39217C8231BB}"/>
    <cellStyle name="invoer 2 2" xfId="306" xr:uid="{573D644E-7059-4E1F-A32B-09BEFDC7BE19}"/>
    <cellStyle name="Invoer 20" xfId="307" xr:uid="{1DC6F770-0420-40D0-A164-A9299AD1A50D}"/>
    <cellStyle name="Invoer 21" xfId="308" xr:uid="{2FA3D472-638F-4519-AA86-F955E6F66DCB}"/>
    <cellStyle name="Invoer 22" xfId="309" xr:uid="{6592851F-BB59-437D-83D5-C9F344FE42D2}"/>
    <cellStyle name="Invoer 23" xfId="310" xr:uid="{33BFB08E-003A-4905-B279-DB71A48A774B}"/>
    <cellStyle name="Invoer 24" xfId="311" xr:uid="{B9D037B0-0C41-4A54-BED8-68C7BFD40B2D}"/>
    <cellStyle name="invoer 25" xfId="312" xr:uid="{C544BB1C-FC54-4E73-A3A8-7A88DE87F55A}"/>
    <cellStyle name="invoer 26" xfId="313" xr:uid="{736C63C0-4263-4760-95B8-79A76DCED6CF}"/>
    <cellStyle name="invoer 27" xfId="314" xr:uid="{B2CEE966-66F2-49B8-9A20-424F1901694A}"/>
    <cellStyle name="invoer 28" xfId="315" xr:uid="{EBCADD45-D584-40A3-804A-DB9FC3CF0570}"/>
    <cellStyle name="invoer 29" xfId="316" xr:uid="{9F9D829F-AA0C-4579-AE6D-648EFB77BEA6}"/>
    <cellStyle name="invoer 3" xfId="317" xr:uid="{6E599E11-36BB-489F-9914-E3017C9CA8D8}"/>
    <cellStyle name="invoer 3 2" xfId="318" xr:uid="{4C4A7E3F-BB2A-4336-89D1-32D3BFFDE892}"/>
    <cellStyle name="invoer 4" xfId="319" xr:uid="{4E32D3C2-24BB-4DBA-976D-6054E66A47EF}"/>
    <cellStyle name="Invoer 4 2" xfId="320" xr:uid="{374725DD-5718-46AE-A2EB-78076A53A8F1}"/>
    <cellStyle name="invoer 5" xfId="321" xr:uid="{66D4061E-87BA-406B-8997-C7C5ED72486B}"/>
    <cellStyle name="invoer 6" xfId="322" xr:uid="{93081B9A-4DC0-4554-A23C-A8CC9F521E42}"/>
    <cellStyle name="invoer 7" xfId="323" xr:uid="{AAC27A4E-6176-45E0-9C38-F0E4213DAE1F}"/>
    <cellStyle name="invoer 8" xfId="324" xr:uid="{FFEB1EE6-51D2-4AC6-ADDF-550B5ECA4E06}"/>
    <cellStyle name="invoer 9" xfId="325" xr:uid="{C3C50D18-0D57-40BC-8999-16C0B0F0F5F4}"/>
    <cellStyle name="Komma 10" xfId="326" xr:uid="{49A74299-DC3F-4625-A673-7FDD96581716}"/>
    <cellStyle name="Komma 2" xfId="327" xr:uid="{12AC775A-E4D6-4FC0-9AAF-9C4899D8A450}"/>
    <cellStyle name="Komma 2 2" xfId="328" xr:uid="{E06E15F8-3852-4768-9A92-EDFA0CD5D1FF}"/>
    <cellStyle name="Komma 2 2 2" xfId="329" xr:uid="{53D78E9D-9D37-46CF-B374-5D77D3DD9EBA}"/>
    <cellStyle name="Komma 2 2 2 2" xfId="330" xr:uid="{D25834EC-4AB1-40E3-91B2-F5F2E78A8B1E}"/>
    <cellStyle name="Komma 2 2 2 2 2" xfId="331" xr:uid="{3280BC73-A1E4-43B2-BD8D-319863456566}"/>
    <cellStyle name="Komma 2 2 3" xfId="332" xr:uid="{625D193D-9293-4E13-9201-AA6B0F3DAE91}"/>
    <cellStyle name="Komma 2 3" xfId="333" xr:uid="{AFFA382F-C645-4EDD-AA19-BF9F91B269D7}"/>
    <cellStyle name="Komma 2 3 2" xfId="334" xr:uid="{3BFC39E6-63E3-435D-A45C-D91DA1184434}"/>
    <cellStyle name="Komma 2 3 3" xfId="335" xr:uid="{97E69AEA-3135-4C73-9ED5-866879659C50}"/>
    <cellStyle name="Komma 2 4" xfId="336" xr:uid="{AB5ABD92-E1EC-49B6-864B-3BA001B98798}"/>
    <cellStyle name="Komma 2 4 2" xfId="337" xr:uid="{0DF44FE5-CD89-42B4-B263-D514006AB756}"/>
    <cellStyle name="Komma 2 5" xfId="338" xr:uid="{4748A2CD-B50C-492A-A27E-69C4F82C3DC1}"/>
    <cellStyle name="Komma 2 6 2" xfId="339" xr:uid="{E734DE52-E361-46FB-90A8-6235A6B81D1E}"/>
    <cellStyle name="Komma 3" xfId="340" xr:uid="{CEB54911-03B1-44B0-906C-52F5A49A0A9D}"/>
    <cellStyle name="Komma 3 2" xfId="341" xr:uid="{0B78D396-70C8-4394-A23E-66A64EF72021}"/>
    <cellStyle name="Komma 3 2 2" xfId="342" xr:uid="{F399C062-C7BE-4ABD-A7E4-9EA8AC18766D}"/>
    <cellStyle name="Komma 3 2 3" xfId="343" xr:uid="{0EC943CA-EAC1-4427-845F-18F9CC06F9D6}"/>
    <cellStyle name="Komma 3 2 3 2" xfId="344" xr:uid="{EE4A692B-0015-47F0-A100-D27A7EADC48E}"/>
    <cellStyle name="Komma 3 2 4" xfId="345" xr:uid="{6020CCC2-FA62-4D94-90D6-D8F985EA19EF}"/>
    <cellStyle name="Komma 3 3" xfId="346" xr:uid="{850B9A9D-0F0B-4DC3-AD81-5345C0F6E9B5}"/>
    <cellStyle name="Komma 3 3 2" xfId="347" xr:uid="{A3B19AA5-0E25-4786-AF55-A10C41B2FBC0}"/>
    <cellStyle name="Komma 3 3 2 2" xfId="348" xr:uid="{A03F2DFF-6B1A-434B-AC22-A3E96070D00E}"/>
    <cellStyle name="Komma 3 3 3" xfId="349" xr:uid="{2C8EA1E2-7192-4D0E-A093-E67F4958BEC8}"/>
    <cellStyle name="Komma 3 4" xfId="350" xr:uid="{FF3F62DB-9FB1-4787-BF41-A9FF914F6786}"/>
    <cellStyle name="Komma 3 4 2" xfId="351" xr:uid="{BD46095C-BDB6-409F-8152-E56C5186511A}"/>
    <cellStyle name="Komma 3 5" xfId="352" xr:uid="{44D9EB31-12AE-4BDB-8FEC-2C33BC92E6A5}"/>
    <cellStyle name="Komma 3 6" xfId="353" xr:uid="{344A1D6D-92FC-4805-BB05-3750BFDD9912}"/>
    <cellStyle name="Komma 4" xfId="354" xr:uid="{5D10D0CF-BACE-41B3-B7C5-C1E5DFFF9106}"/>
    <cellStyle name="Komma 4 2" xfId="355" xr:uid="{1E9AB9B5-068E-4447-8F84-FC2E68BB530F}"/>
    <cellStyle name="Komma 4 2 2" xfId="356" xr:uid="{D5EC6EAC-0245-4BE7-97F8-9523C619D02B}"/>
    <cellStyle name="Komma 4 3" xfId="357" xr:uid="{8E6F938E-A7D8-4F68-B045-3B1C2BAC9E94}"/>
    <cellStyle name="Komma 4 3 2" xfId="358" xr:uid="{C618900E-9BB3-45A0-B232-2EEE6196E66C}"/>
    <cellStyle name="Komma 4 3 2 2" xfId="359" xr:uid="{9C417040-54E7-4FD5-95DC-66342D75D486}"/>
    <cellStyle name="Komma 4 3 3" xfId="360" xr:uid="{05443539-983A-4D43-87C3-CDAAF9C3540D}"/>
    <cellStyle name="Komma 4 4" xfId="361" xr:uid="{FAE71ADD-8009-4140-A75D-AFB0B16003EB}"/>
    <cellStyle name="Komma 4 5" xfId="362" xr:uid="{B912DF39-2160-46FB-ADF8-7951883CCC52}"/>
    <cellStyle name="Komma 4 6" xfId="363" xr:uid="{ED7803F2-93A6-4EB0-B222-8D6BB8C0A6E9}"/>
    <cellStyle name="Komma 5" xfId="364" xr:uid="{BB96541B-A855-4706-B343-7895F22AD2AA}"/>
    <cellStyle name="Komma 5 2" xfId="365" xr:uid="{94736144-47C6-4005-BDAF-B0FA2224E071}"/>
    <cellStyle name="Komma 5 3" xfId="366" xr:uid="{BD70FA84-E9B8-4BE0-9FE0-410F87DE76C0}"/>
    <cellStyle name="Komma 6" xfId="367" xr:uid="{68C76E3D-C148-48C0-BA3E-0E8CBAAD4E12}"/>
    <cellStyle name="Komma 6 2" xfId="368" xr:uid="{4123190B-5D5A-4CAE-918B-6A3BCF835A3D}"/>
    <cellStyle name="Komma 7" xfId="369" xr:uid="{7FCF73AD-449C-4361-B1DF-1B4B22213D99}"/>
    <cellStyle name="Komma 7 2" xfId="370" xr:uid="{AFB51F17-0542-441F-BCFF-CCAF5E0BCE41}"/>
    <cellStyle name="Komma 8" xfId="371" xr:uid="{249F3B3D-7B02-4026-A5E2-E8B942E7B46A}"/>
    <cellStyle name="Komma 8 2" xfId="372" xr:uid="{D409EA91-E76A-4BDE-AC04-23C5D9D72F7F}"/>
    <cellStyle name="Komma 9" xfId="373" xr:uid="{8E3DB883-FA4E-41C1-AB11-30AB164C4EC6}"/>
    <cellStyle name="Komma 9 2" xfId="374" xr:uid="{4AFA228E-0BD8-422E-9CE9-34447B018E34}"/>
    <cellStyle name="kop" xfId="375" xr:uid="{99D07817-F065-4EFE-9A61-32D6F10122AB}"/>
    <cellStyle name="Kop 1 2" xfId="376" xr:uid="{6793D5E4-450C-4E11-9BCD-CF228AD81672}"/>
    <cellStyle name="Kop 1 3" xfId="377" xr:uid="{CD95752A-D534-4EF4-9020-3570D1AE797E}"/>
    <cellStyle name="Kop 1 3 2" xfId="378" xr:uid="{3204B566-5D34-4E2D-86B9-2029DADB3944}"/>
    <cellStyle name="Kop 1 4" xfId="379" xr:uid="{35EF0CE7-9CCE-42D4-BA66-B39C59D5E82F}"/>
    <cellStyle name="Kop 1 5" xfId="380" xr:uid="{8C92506F-1936-46BC-A72D-1AEB691F2D12}"/>
    <cellStyle name="Kop 2 2" xfId="381" xr:uid="{6D164B96-BC98-4F37-8EBD-621FA5E10B04}"/>
    <cellStyle name="Kop 2 3" xfId="382" xr:uid="{F6D212A5-0A9D-42B7-8866-24A84FDE88B9}"/>
    <cellStyle name="Kop 2 3 2" xfId="383" xr:uid="{E10E9449-0891-4DD1-AD29-93F3B02ED10E}"/>
    <cellStyle name="Kop 2 4" xfId="384" xr:uid="{2D3C0C9C-BB60-43D7-ADA8-A487BADEF5D7}"/>
    <cellStyle name="Kop 2 5" xfId="385" xr:uid="{E1F1036B-FCBC-41C2-B7FB-88FD3978F9A6}"/>
    <cellStyle name="Kop 3 2" xfId="386" xr:uid="{43C0B2BD-19A4-497D-8260-98DF94ABFE75}"/>
    <cellStyle name="Kop 3 3" xfId="387" xr:uid="{82E70648-ECAF-4417-B873-C9053B0026D8}"/>
    <cellStyle name="Kop 3 3 2" xfId="388" xr:uid="{09939558-457E-49BE-925B-5A81FC73E017}"/>
    <cellStyle name="Kop 3 4" xfId="389" xr:uid="{FDA314ED-7190-4F00-B6C7-8CD8F8023ACF}"/>
    <cellStyle name="Kop 3 5" xfId="390" xr:uid="{7361CA3F-41A5-44B7-96F1-E4AB9B864477}"/>
    <cellStyle name="Kop 4 2" xfId="391" xr:uid="{ECC0832C-4592-4D11-AE7B-BABF062A1D60}"/>
    <cellStyle name="Kop 4 3" xfId="392" xr:uid="{7270F1FB-101F-4E85-B4A7-72C2804A5F67}"/>
    <cellStyle name="Kop 4 3 2" xfId="393" xr:uid="{7693995E-E4BF-4337-8D07-7B653D693CBE}"/>
    <cellStyle name="Kop 4 4" xfId="394" xr:uid="{09E63329-8E2C-4679-AB46-83A94EF42F95}"/>
    <cellStyle name="Kop 4 5" xfId="395" xr:uid="{0554D4DA-10BA-460C-B8C2-EE4E0A112F00}"/>
    <cellStyle name="kop 5" xfId="396" xr:uid="{E2C7002A-825F-44D9-9410-63639D9B3602}"/>
    <cellStyle name="kop 6" xfId="397" xr:uid="{07D14FE7-7122-4074-8B4F-66DA593C41F6}"/>
    <cellStyle name="kop 7" xfId="398" xr:uid="{63EEB46D-1DB4-475D-888E-25DFCF932323}"/>
    <cellStyle name="kop 8" xfId="399" xr:uid="{2542EAB7-2B6E-48E7-BF20-5709608F9686}"/>
    <cellStyle name="kop 9" xfId="400" xr:uid="{52F487CB-E59A-458B-A3FB-A84D5AEEBAB7}"/>
    <cellStyle name="Koppen_rekenblad" xfId="401" xr:uid="{DA42A79B-54CF-4DA5-AF83-56EF5762EF36}"/>
    <cellStyle name="koppenrekenblad2" xfId="402" xr:uid="{DD9D6AE0-4C15-49EF-98F5-3F021A15CA7E}"/>
    <cellStyle name="koppenrekenblad2 10" xfId="403" xr:uid="{45BA3ADE-E1ED-404C-A474-3A8EB1474827}"/>
    <cellStyle name="koppenrekenblad2 11" xfId="404" xr:uid="{0E80B8D4-F3EC-4EB6-BB93-F5497B709FF4}"/>
    <cellStyle name="koppenrekenblad2 12" xfId="405" xr:uid="{51E483D3-CD90-44E0-85F6-591F460F5727}"/>
    <cellStyle name="koppenrekenblad2 13" xfId="406" xr:uid="{86BA06C6-B48D-4639-917F-E41DA4E7DF10}"/>
    <cellStyle name="koppenrekenblad2 14" xfId="407" xr:uid="{E891843B-B753-4195-990E-48017851D2D5}"/>
    <cellStyle name="koppenrekenblad2 15" xfId="408" xr:uid="{616B4CCB-2C76-46FF-A7D2-2BD6E981BCB7}"/>
    <cellStyle name="koppenrekenblad2 16" xfId="409" xr:uid="{11FD327F-714F-4F50-9871-EF7B55E0BE39}"/>
    <cellStyle name="koppenrekenblad2 17" xfId="410" xr:uid="{AC75BA89-91E9-4DB8-B51B-8C5DBB0904D6}"/>
    <cellStyle name="koppenrekenblad2 18" xfId="411" xr:uid="{11B909E9-659C-41CE-8855-9E29C8C25EF6}"/>
    <cellStyle name="koppenrekenblad2 19" xfId="412" xr:uid="{E5DA2BF0-E35C-4CA0-983E-8357E9EC96EB}"/>
    <cellStyle name="koppenrekenblad2 2" xfId="413" xr:uid="{F4A83388-6E6B-4008-BE9B-94EE8909535E}"/>
    <cellStyle name="koppenrekenblad2 2 2" xfId="414" xr:uid="{8A21A323-3770-4A5F-B22F-C5B57DE8D0B9}"/>
    <cellStyle name="koppenrekenblad2 2 3" xfId="415" xr:uid="{23739E2A-CDEC-4FD2-A0AB-70D801B0D339}"/>
    <cellStyle name="koppenrekenblad2 2 4" xfId="416" xr:uid="{B543DEC6-C708-4206-8BE1-08BA405243B2}"/>
    <cellStyle name="koppenrekenblad2 2 5" xfId="417" xr:uid="{CBD4EE89-6088-4541-AF4B-9063FF2013A3}"/>
    <cellStyle name="koppenrekenblad2 20" xfId="418" xr:uid="{D8DF1598-72DF-4C56-901E-260383F0B250}"/>
    <cellStyle name="koppenrekenblad2 21" xfId="419" xr:uid="{2E77ED63-EBE4-45B1-91FA-A294132ED10D}"/>
    <cellStyle name="koppenrekenblad2 22" xfId="420" xr:uid="{2C6917BE-CE35-413E-8127-C57D8EEACFC0}"/>
    <cellStyle name="koppenrekenblad2 23" xfId="421" xr:uid="{0132C491-F29D-446C-AF60-E47D8B89A6C2}"/>
    <cellStyle name="koppenrekenblad2 24" xfId="422" xr:uid="{E674BB63-4440-4420-AEDC-F7F1F9039F8E}"/>
    <cellStyle name="koppenrekenblad2 25" xfId="423" xr:uid="{E3239DF3-D3F1-4312-8632-20F2D2D1DE66}"/>
    <cellStyle name="koppenrekenblad2 26" xfId="424" xr:uid="{0B130DD2-9449-488D-B23E-834447972727}"/>
    <cellStyle name="koppenrekenblad2 27" xfId="425" xr:uid="{61CA8F37-8D15-4411-861E-E5082A1B4851}"/>
    <cellStyle name="koppenrekenblad2 3" xfId="426" xr:uid="{86610E68-DDC8-4586-9DBA-1B282AD0E2C0}"/>
    <cellStyle name="koppenrekenblad2 4" xfId="427" xr:uid="{53A08808-AC92-4F7E-9149-73AB06E37C99}"/>
    <cellStyle name="koppenrekenblad2 5" xfId="428" xr:uid="{AF293D2B-A31E-42D9-8F99-F16241042D6A}"/>
    <cellStyle name="koppenrekenblad2 6" xfId="429" xr:uid="{B00D2B41-8F9B-453C-B909-31A22BD9AB2B}"/>
    <cellStyle name="koppenrekenblad2 7" xfId="430" xr:uid="{8187E7C4-C3ED-4736-818F-0CC1F4ADA317}"/>
    <cellStyle name="koppenrekenblad2 8" xfId="431" xr:uid="{B9A2822A-B5FA-4431-9976-A24FBE11B2E5}"/>
    <cellStyle name="koppenrekenblad2 9" xfId="432" xr:uid="{38B2144A-E27C-46F2-9E00-734316EC2F12}"/>
    <cellStyle name="koppenrekenblad2_GSH_calculatie WFG_01-11-12" xfId="433" xr:uid="{F20660CA-7F44-4B54-BB03-1F71D543CA16}"/>
    <cellStyle name="Linked Cell" xfId="434" xr:uid="{88922947-7D4A-4EE9-A221-B21883A3D709}"/>
    <cellStyle name="m2" xfId="435" xr:uid="{8BDA524A-20C5-488C-8ECA-87B787C823B2}"/>
    <cellStyle name="m2 10" xfId="436" xr:uid="{B77C04C6-3E71-4AA5-BC71-8B2589AB62FC}"/>
    <cellStyle name="m2 11" xfId="437" xr:uid="{3D5ACCF7-40F8-43E5-9486-75C588B6F992}"/>
    <cellStyle name="m2 12" xfId="438" xr:uid="{8DE96FBB-EC31-4ABC-B686-4B1AEE40CA8C}"/>
    <cellStyle name="m2 13" xfId="439" xr:uid="{9FCBAFAF-FABB-43E7-B5DA-6408CFE165DA}"/>
    <cellStyle name="m2 14" xfId="440" xr:uid="{947231C8-2988-46F1-BD47-A5D63E5D933A}"/>
    <cellStyle name="m2 15" xfId="441" xr:uid="{2F7BC07E-FC68-438C-B017-B40649C09AAB}"/>
    <cellStyle name="m2 16" xfId="442" xr:uid="{0EE03337-FA98-456F-BF49-8BE096046FBF}"/>
    <cellStyle name="m2 17" xfId="443" xr:uid="{602C2358-F394-44CB-968B-489A544D5E11}"/>
    <cellStyle name="m2 18" xfId="444" xr:uid="{D8C40FD3-642A-4053-AF73-D7FCDD397501}"/>
    <cellStyle name="m2 19" xfId="445" xr:uid="{919A3B68-ADB7-420A-B967-AEDC9BDD8F5A}"/>
    <cellStyle name="m2 2" xfId="446" xr:uid="{D2985B5F-38C0-4F0D-A4C0-9872066C0719}"/>
    <cellStyle name="m2 20" xfId="447" xr:uid="{8E067142-E2FA-4162-AD33-8566C8B86076}"/>
    <cellStyle name="m2 21" xfId="448" xr:uid="{6FFD69FE-36F6-4EDF-A5BA-72D79D951F07}"/>
    <cellStyle name="m2 22" xfId="449" xr:uid="{DF173C53-A3EA-4B06-B25F-56EF78874F56}"/>
    <cellStyle name="m2 23" xfId="450" xr:uid="{00E6A8AD-BCED-413E-8BFF-6E68CF0EEAB2}"/>
    <cellStyle name="m2 24" xfId="451" xr:uid="{C2E79679-D88A-4063-B53B-D4F3665802ED}"/>
    <cellStyle name="m2 25" xfId="452" xr:uid="{A29C341D-FC9A-46E0-A46D-351FDFC52021}"/>
    <cellStyle name="m2 26" xfId="453" xr:uid="{3B416A29-AFF9-4574-B201-7EA517E8AD34}"/>
    <cellStyle name="m2 27" xfId="454" xr:uid="{B303FE85-71ED-48C6-9ED3-837859304ACC}"/>
    <cellStyle name="m2 3" xfId="455" xr:uid="{DB573D68-AE29-4BBA-8A47-FCA62670E14B}"/>
    <cellStyle name="m2 4" xfId="456" xr:uid="{565E9C49-3831-437D-B0FA-4A0477FC972F}"/>
    <cellStyle name="m2 5" xfId="457" xr:uid="{AC5882A9-E243-4773-BAED-89D14A4E484A}"/>
    <cellStyle name="m2 6" xfId="458" xr:uid="{05E13F8E-AD9B-45FF-91DC-7FC5ADC90AAE}"/>
    <cellStyle name="m2 7" xfId="459" xr:uid="{F9A875C8-F701-4BEA-9999-9B58F67E876C}"/>
    <cellStyle name="m2 8" xfId="460" xr:uid="{AEAAFCB8-AB24-4BBD-A536-ADA65D6BF8A8}"/>
    <cellStyle name="m2 9" xfId="461" xr:uid="{EE158AFA-A4D0-4824-B066-281FEE08C993}"/>
    <cellStyle name="Milliers 2" xfId="462" xr:uid="{6B1E95F6-B599-45F3-88A5-30EC770E3273}"/>
    <cellStyle name="Monétaire 2" xfId="463" xr:uid="{C1381E0A-11ED-46D0-929E-CCA999D12E1F}"/>
    <cellStyle name="Neutraal 2" xfId="464" xr:uid="{56E70B12-23F0-4134-A37D-B8F49F479F4D}"/>
    <cellStyle name="Neutraal 2 2" xfId="465" xr:uid="{9142F93B-29AC-4322-BF4A-7A5582EA59D8}"/>
    <cellStyle name="Neutraal 3" xfId="466" xr:uid="{FCFF742A-0452-4E47-8528-589136D9A73A}"/>
    <cellStyle name="Neutraal 3 2" xfId="467" xr:uid="{93720DC8-E5C8-47AD-A34C-1CBD4C36B143}"/>
    <cellStyle name="Neutraal 4" xfId="468" xr:uid="{829EA3A6-1D6B-439A-BC87-DDD30598EF22}"/>
    <cellStyle name="Neutral" xfId="469" xr:uid="{8920F31E-F431-4DCF-BC7E-FCF334825C90}"/>
    <cellStyle name="NIBa standaard" xfId="470" xr:uid="{17D18435-6666-499C-A5B5-EA3D1FC3B225}"/>
    <cellStyle name="Normaal_GH calc 015.xls" xfId="471" xr:uid="{D4872FE0-9F69-4837-B89D-7ACCD198AC21}"/>
    <cellStyle name="Normal 2" xfId="472" xr:uid="{A5F9055F-F7A7-42A9-817F-9084872E4AA6}"/>
    <cellStyle name="Normal 2 2" xfId="473" xr:uid="{03AC02F5-1393-4676-82BD-4A7B93D63F4E}"/>
    <cellStyle name="Normal 2 2 2" xfId="474" xr:uid="{7F1F0F9C-6B72-4DD2-8014-A33BFC0F9D0D}"/>
    <cellStyle name="Normal 2 2 3" xfId="475" xr:uid="{6BF4FD44-A509-4600-813C-2F0146E122E6}"/>
    <cellStyle name="Normal 2 3" xfId="476" xr:uid="{ECB22952-B66B-4FEF-A06E-B732F71E13DA}"/>
    <cellStyle name="Normal 2 3 2" xfId="477" xr:uid="{433F89BB-A94A-4CD5-A370-9660C77AE973}"/>
    <cellStyle name="Normal 2 4" xfId="478" xr:uid="{D6107B9F-78C6-47E0-A159-0C9F219B982A}"/>
    <cellStyle name="Normal 2 5" xfId="479" xr:uid="{51230AB8-A1BC-46C0-BD6C-CBE474A3D95D}"/>
    <cellStyle name="Normal 2 6" xfId="480" xr:uid="{4CB859CA-EFEA-44C3-A843-98EE92CDFE40}"/>
    <cellStyle name="Normal 3" xfId="481" xr:uid="{6D4C1808-9019-4C53-8A76-CAF2C4D2BB71}"/>
    <cellStyle name="Normal 3 2" xfId="482" xr:uid="{9C028C89-8C76-4824-B0F8-5FD617D80BBF}"/>
    <cellStyle name="Normal 3 2 2" xfId="483" xr:uid="{3B309745-CB76-4743-9591-8B100E43FB8A}"/>
    <cellStyle name="Normal 3 2 3" xfId="484" xr:uid="{A4A83F73-4BBC-4671-B22F-B9475B9BA85F}"/>
    <cellStyle name="Normal 3 3" xfId="485" xr:uid="{0E47E0E6-7316-4443-AA99-3625DF3B108D}"/>
    <cellStyle name="Normal 3 3 2" xfId="486" xr:uid="{DC2C2366-F7EB-459D-B25E-EC26B9658BC3}"/>
    <cellStyle name="Normal 3 4" xfId="487" xr:uid="{4BBEDDE2-F03E-4A3F-98CE-81126AAE3AC1}"/>
    <cellStyle name="Normal 3 5" xfId="488" xr:uid="{C4C3659D-8D5A-4186-ADB3-D61969E24122}"/>
    <cellStyle name="Normal 4" xfId="489" xr:uid="{C8724833-2341-45B0-BB43-46C7A6899731}"/>
    <cellStyle name="Normal 4 2" xfId="490" xr:uid="{4576A27B-4DFC-45E4-A5F0-0892933CBDF7}"/>
    <cellStyle name="Normal 4 2 2" xfId="491" xr:uid="{00774FB2-D35D-487D-83B8-4C26F11C029A}"/>
    <cellStyle name="Normal 4 3" xfId="492" xr:uid="{A11D07CF-056F-4D69-862E-B36F5981E449}"/>
    <cellStyle name="Normal 4 4" xfId="493" xr:uid="{9CA3477C-85A1-4AF1-963D-E64C0B074CAB}"/>
    <cellStyle name="Normal 5" xfId="494" xr:uid="{ED9179BB-7987-4A32-A97C-96ED9CAC9304}"/>
    <cellStyle name="Normal 5 2" xfId="495" xr:uid="{791CCF91-CAF9-4775-B363-CBA32666A853}"/>
    <cellStyle name="Normal 5 2 2" xfId="496" xr:uid="{42C8495C-D626-4243-A404-8A4B5FC2B5BB}"/>
    <cellStyle name="Normal 5 3" xfId="497" xr:uid="{6E85B783-36DB-49EF-8B86-58893E78FBEC}"/>
    <cellStyle name="Normal 6" xfId="498" xr:uid="{7A3C16C1-AD6B-4248-84DB-DEE692229EC4}"/>
    <cellStyle name="Normal_ KLM-CTR(STA)-Recap.xls" xfId="499" xr:uid="{61DE9218-A476-4E64-8A7B-6A26B0C966AF}"/>
    <cellStyle name="Normal_AFRPPRIJS.xls" xfId="796" xr:uid="{F060A04E-52BC-46E7-A696-C768257252F1}"/>
    <cellStyle name="Note" xfId="500" xr:uid="{1C39F76E-7433-4739-BE69-A6E406657EC6}"/>
    <cellStyle name="Note 2" xfId="501" xr:uid="{4B067437-A195-44E5-9BF5-F01B53FD2E7F}"/>
    <cellStyle name="Note 2 2" xfId="502" xr:uid="{D12DC7E9-B739-4979-83FC-561B77F370B4}"/>
    <cellStyle name="Note 2 3" xfId="503" xr:uid="{7EE1E6F6-1EC1-4FC7-B4E8-6FC795536E58}"/>
    <cellStyle name="Notitie 2" xfId="504" xr:uid="{A0F9CC42-86A1-4775-936A-D060A7F798BF}"/>
    <cellStyle name="Notitie 2 2" xfId="505" xr:uid="{4DD1D4BD-AD7D-4640-BE87-0F683449086E}"/>
    <cellStyle name="Notitie 2 2 2" xfId="506" xr:uid="{BB5C4311-83A1-4D3D-AC8A-529150A79AA8}"/>
    <cellStyle name="Notitie 2 3" xfId="507" xr:uid="{1CCB4937-CBE2-431C-9CE8-B654AB1EC8B9}"/>
    <cellStyle name="Notitie 3" xfId="508" xr:uid="{4F73DC2A-86BD-42E8-96A0-041212FD6969}"/>
    <cellStyle name="Notitie 3 2" xfId="509" xr:uid="{94814A1B-234E-4961-86A5-DCEB91756D73}"/>
    <cellStyle name="Notitie 4" xfId="510" xr:uid="{19F33AF3-5FA5-4E32-B5D6-941909F54A80}"/>
    <cellStyle name="Notitie 4 2" xfId="511" xr:uid="{9A4D3A97-EFFF-4184-96A9-0E2207370165}"/>
    <cellStyle name="Notitie 5" xfId="512" xr:uid="{05AA55FF-543C-427D-BB61-206C45A2FF67}"/>
    <cellStyle name="Ongedefinieerd" xfId="513" xr:uid="{195CE55D-FA3F-4718-BA69-F1A3E346460D}"/>
    <cellStyle name="Ongedefinieerd 10" xfId="514" xr:uid="{9239C944-A4A6-466B-BC8E-E27C84C0B649}"/>
    <cellStyle name="Ongedefinieerd 11" xfId="515" xr:uid="{68710D8D-0967-409A-B9C1-A47696A1F409}"/>
    <cellStyle name="Ongedefinieerd 12" xfId="516" xr:uid="{F15BF3C5-E034-47BE-9FF4-B74213868D04}"/>
    <cellStyle name="Ongedefinieerd 13" xfId="517" xr:uid="{345FF79B-6721-4D19-A40B-B530E9E85B92}"/>
    <cellStyle name="Ongedefinieerd 14" xfId="518" xr:uid="{F0748AED-0712-4C14-BA64-B4F44637BBD5}"/>
    <cellStyle name="Ongedefinieerd 15" xfId="519" xr:uid="{DB8A611C-4AEE-4F9D-A549-049B6C796D6F}"/>
    <cellStyle name="Ongedefinieerd 16" xfId="520" xr:uid="{E9483213-5B3B-4841-ACA3-99A6569BBCD7}"/>
    <cellStyle name="Ongedefinieerd 17" xfId="521" xr:uid="{14A54210-5DEB-4D9B-B639-A4E365984466}"/>
    <cellStyle name="Ongedefinieerd 2" xfId="522" xr:uid="{10845E2D-2A9E-40F2-99B9-69A526B6F2DC}"/>
    <cellStyle name="Ongedefinieerd 2 2" xfId="523" xr:uid="{C60CD5CC-2DD8-4FF9-B9E8-9FE3D987FE94}"/>
    <cellStyle name="Ongedefinieerd 3" xfId="524" xr:uid="{E17E77C6-65FE-4684-9AF4-7389210F014C}"/>
    <cellStyle name="Ongedefinieerd 3 2" xfId="525" xr:uid="{2F6B2799-0B3B-456E-A191-412452BB6FD4}"/>
    <cellStyle name="Ongedefinieerd 4" xfId="526" xr:uid="{A6983F10-3DF6-4248-A28C-643119BE6103}"/>
    <cellStyle name="Ongedefinieerd 5" xfId="527" xr:uid="{3FEEC823-1F3F-44D5-A2FA-530DFB428C6B}"/>
    <cellStyle name="Ongedefinieerd 6" xfId="528" xr:uid="{76E38903-D631-415F-8E0D-8F295A5F975D}"/>
    <cellStyle name="Ongedefinieerd 7" xfId="529" xr:uid="{7E7A1E2B-55C3-4B9E-9D4E-80461D3101FC}"/>
    <cellStyle name="Ongedefinieerd 8" xfId="530" xr:uid="{68C5E470-264A-4DAC-867F-822268868E05}"/>
    <cellStyle name="Ongedefinieerd 9" xfId="531" xr:uid="{9AB0F08B-6747-46CF-94A9-7736BE7596B1}"/>
    <cellStyle name="Ongeldig 2" xfId="532" xr:uid="{A2284558-8A42-47D4-B539-204B3406E607}"/>
    <cellStyle name="Ongeldig 2 2" xfId="533" xr:uid="{F3DF6ED7-D242-4DF1-A42A-D47BEBE21353}"/>
    <cellStyle name="Ongeldig 3" xfId="534" xr:uid="{25AD59F4-6B79-43D2-B7CB-1781BB1C5507}"/>
    <cellStyle name="Ongeldig 3 2" xfId="535" xr:uid="{55F7DCEC-472E-426F-8269-3506C82B19FA}"/>
    <cellStyle name="Ongeldig 4" xfId="536" xr:uid="{803A08FB-8508-4017-9A97-E0F70FF563FE}"/>
    <cellStyle name="Ongeldig 5" xfId="537" xr:uid="{203997EC-09C0-4E9F-992C-43097205F090}"/>
    <cellStyle name="Output" xfId="538" xr:uid="{EBE4ED60-6925-45C7-82CD-A1E2FBE7894B}"/>
    <cellStyle name="Output 2" xfId="539" xr:uid="{D79D9BE8-56D4-4F8F-8E94-AB20A1A29864}"/>
    <cellStyle name="Percent 2" xfId="540" xr:uid="{C1A6FEDF-02CC-44FA-AFCB-E3DBEB1A796D}"/>
    <cellStyle name="Percent 2 2" xfId="541" xr:uid="{91F99904-A1AC-4FEE-B27D-5F95C6310440}"/>
    <cellStyle name="Percent 2 2 2" xfId="542" xr:uid="{53CCF8EB-9E73-434F-B622-B8CA1A1F3B89}"/>
    <cellStyle name="Percent 2 3" xfId="543" xr:uid="{9CCD26CE-131F-4642-A461-725BFCAB9282}"/>
    <cellStyle name="Percent 2 4" xfId="544" xr:uid="{E263C12D-FB16-43B1-9709-234E6A779E56}"/>
    <cellStyle name="Percent 3" xfId="545" xr:uid="{583AE8C1-7771-436E-A3C9-C3FBC477F226}"/>
    <cellStyle name="Percent 3 2" xfId="546" xr:uid="{EB67D519-3EE2-4CBE-8B90-D8B16FDAC719}"/>
    <cellStyle name="Percent 3 3" xfId="547" xr:uid="{8400D7D8-13EE-49C7-B5DF-82D8E21061AE}"/>
    <cellStyle name="Percent 4" xfId="548" xr:uid="{BEED2132-1909-44BC-B888-0D754C0B68CA}"/>
    <cellStyle name="Percent 5" xfId="549" xr:uid="{2FD8BB8A-917F-495D-ACC4-8D6CC1088187}"/>
    <cellStyle name="Percent 5 2" xfId="550" xr:uid="{5CD52348-F99D-4BDF-846F-082DBA53DC16}"/>
    <cellStyle name="Percent 6" xfId="551" xr:uid="{D2CDD1EF-E53F-45B7-914C-78D39081E47A}"/>
    <cellStyle name="Pourcentage (2)" xfId="552" xr:uid="{C7B63C3B-D9A5-4ECE-9C61-B1A331F88D6C}"/>
    <cellStyle name="Pourcentage 2" xfId="553" xr:uid="{1341BE3F-7398-4482-A713-EA907F49BD7A}"/>
    <cellStyle name="Pourcentage 3" xfId="554" xr:uid="{A6A21B9B-FB2C-4BB9-83C3-828FDAAC79FC}"/>
    <cellStyle name="prijslijst" xfId="555" xr:uid="{DB1E00D2-8D3E-4AC4-80B1-7F55A58E3D94}"/>
    <cellStyle name="Procent" xfId="556" builtinId="5"/>
    <cellStyle name="Procent 2" xfId="557" xr:uid="{E04BE693-BE55-4739-9777-391A3673A5FC}"/>
    <cellStyle name="Procent 2 2" xfId="558" xr:uid="{9F273252-3807-4A49-8521-59550EB408F8}"/>
    <cellStyle name="Procent 2 2 2" xfId="559" xr:uid="{F9CACEDA-7AB1-4707-8563-85CCF3B7B6EB}"/>
    <cellStyle name="Procent 2 2 2 2" xfId="560" xr:uid="{4AB6C284-FC6E-4B57-9C76-D9382F3C7742}"/>
    <cellStyle name="Procent 2 2 3" xfId="561" xr:uid="{CEDC9039-987D-475F-A083-05B5B4B448CE}"/>
    <cellStyle name="Procent 2 2 4" xfId="562" xr:uid="{AFCC70C4-FDCA-42B3-8D92-6964775E3D27}"/>
    <cellStyle name="Procent 2 2 5" xfId="563" xr:uid="{3C69B780-2DC5-48ED-86E7-F1FA9001E003}"/>
    <cellStyle name="Procent 2 3" xfId="564" xr:uid="{2F0B588E-FAFE-47A2-83BC-78238A73FA29}"/>
    <cellStyle name="Procent 2 3 2" xfId="565" xr:uid="{D858D116-4D88-4F96-B725-42F0FB8AE5DC}"/>
    <cellStyle name="Procent 2 4" xfId="566" xr:uid="{9299D333-FE87-4214-A9FF-02D06AE39E32}"/>
    <cellStyle name="Procent 2 4 2" xfId="567" xr:uid="{91157D60-7837-4799-858A-D86C0661C562}"/>
    <cellStyle name="Procent 2 5" xfId="568" xr:uid="{AC41FC86-E8EF-4053-920A-F7CEB0CEC3E1}"/>
    <cellStyle name="Procent 2 6" xfId="569" xr:uid="{0E00A6AD-B19B-4C0E-90A5-1922C91C73B5}"/>
    <cellStyle name="Procent 2 7" xfId="570" xr:uid="{3E0BE9B4-4687-4487-B122-D6888423AF4F}"/>
    <cellStyle name="Procent 2 8" xfId="571" xr:uid="{E364653A-8E71-4DB4-91B8-B3EDF37775D1}"/>
    <cellStyle name="Procent 3" xfId="572" xr:uid="{173F7185-4F03-477D-AD39-621DAB9570D7}"/>
    <cellStyle name="Procent 3 2" xfId="573" xr:uid="{2A42AE76-6CD1-4CE7-B832-CDFD058C4FB0}"/>
    <cellStyle name="Procent 3 2 2" xfId="574" xr:uid="{7A3065F5-0CFB-4BB4-AD81-B17AFE8DAF4D}"/>
    <cellStyle name="Procent 3 2 2 2" xfId="575" xr:uid="{D44A98F3-5D64-4BAA-BBBF-B3C18EE215CD}"/>
    <cellStyle name="Procent 3 2 3" xfId="576" xr:uid="{8D256C9B-6043-4240-91F5-3F57729CCD4A}"/>
    <cellStyle name="Procent 3 3" xfId="577" xr:uid="{0D0E22E7-98AB-4A6D-81F4-6F9553C7CED7}"/>
    <cellStyle name="Procent 3 3 2" xfId="578" xr:uid="{44C496B9-6CA3-49C6-8A8A-6B90AA45EA90}"/>
    <cellStyle name="Procent 3 3 2 2" xfId="579" xr:uid="{4CE89902-DA1B-482B-9468-A3B2247ADF52}"/>
    <cellStyle name="Procent 3 3 3" xfId="580" xr:uid="{2E638BCA-CC77-4FD6-9B49-A1DEED59D503}"/>
    <cellStyle name="Procent 3 4" xfId="581" xr:uid="{FC8EC02B-8AF8-4D50-A3B3-9B12E9B612B5}"/>
    <cellStyle name="Procent 3 5" xfId="582" xr:uid="{6940E8BB-C4CB-4790-AA44-905FF6E365B8}"/>
    <cellStyle name="Procent 3 6" xfId="583" xr:uid="{F8745C01-B369-4144-BB15-27A6A2C0FB9F}"/>
    <cellStyle name="Procent 4" xfId="584" xr:uid="{06DCC18D-32AE-4C4D-AE16-04FAE178BEE6}"/>
    <cellStyle name="Procent 4 2" xfId="585" xr:uid="{3CE04762-E188-4941-897E-E6794CFF7D82}"/>
    <cellStyle name="Procent 4 2 2" xfId="586" xr:uid="{2CAD36A5-9831-4053-B725-E777B35416E4}"/>
    <cellStyle name="Procent 4 2 2 2" xfId="587" xr:uid="{BCBD6EC7-C37B-4D97-9748-8673C35EF430}"/>
    <cellStyle name="Procent 4 3" xfId="588" xr:uid="{C1FD2A06-AA54-4B07-9882-3E594FC3BD0E}"/>
    <cellStyle name="Procent 4 3 2" xfId="589" xr:uid="{BC6CBCF0-D911-474A-89D7-3F596ADD507A}"/>
    <cellStyle name="Procent 4 4" xfId="590" xr:uid="{36FFB68D-E8C2-44DA-84D3-67E226F25BB4}"/>
    <cellStyle name="Procent 4 5" xfId="591" xr:uid="{EEA1C692-C1FC-4455-B339-29065C7B7D3C}"/>
    <cellStyle name="Procent 5" xfId="592" xr:uid="{18EB2802-4BF7-40EF-8C45-547B9378893D}"/>
    <cellStyle name="Procent 5 2" xfId="593" xr:uid="{C2C61B81-FE77-47BB-ACD8-792001DA35AC}"/>
    <cellStyle name="Procent 5 2 2" xfId="594" xr:uid="{47A1A5DC-5FCB-428B-9B7C-742DF886DF9E}"/>
    <cellStyle name="Procent 5 3" xfId="595" xr:uid="{C55FEF04-F764-403C-A796-A6DE3BA46507}"/>
    <cellStyle name="Procent 5 4" xfId="596" xr:uid="{FF8D5BED-7FFD-4D77-B0C5-8C7C620CA99E}"/>
    <cellStyle name="Procent 6" xfId="597" xr:uid="{4B6A4FBE-56BF-4D16-BE90-AEC861F515D7}"/>
    <cellStyle name="Procent 6 2" xfId="598" xr:uid="{1ADA31E0-DE0B-483F-B7B3-73C2E2BF1C69}"/>
    <cellStyle name="Procent 7" xfId="599" xr:uid="{CE7EC432-B8C0-4A29-BB65-132A436A5382}"/>
    <cellStyle name="Procent 7 2" xfId="600" xr:uid="{65ACB2BE-66D4-4534-9EC6-A9A212E7E380}"/>
    <cellStyle name="Procent 8" xfId="601" xr:uid="{D9B2CAF6-B2CF-4765-92DF-6803E860DA8E}"/>
    <cellStyle name="Procent 9" xfId="602" xr:uid="{F71D5151-2CFA-4F2D-9650-787FE4BA7E55}"/>
    <cellStyle name="PSChar" xfId="603" xr:uid="{EB79331C-4514-48F2-82CA-B96B6280541E}"/>
    <cellStyle name="PSHeading" xfId="604" xr:uid="{E814DEE1-00C1-4118-903A-771A3363967C}"/>
    <cellStyle name="Result" xfId="605" xr:uid="{DC81BE95-BB8C-4673-894C-E0496AFCE190}"/>
    <cellStyle name="Result2" xfId="606" xr:uid="{7A97364B-BBBB-4F94-A4A1-990AF7522F58}"/>
    <cellStyle name="Ruimtestaat_Koppen" xfId="607" xr:uid="{A25C15C2-32DA-4C89-92E8-9E1BA6D274BB}"/>
    <cellStyle name="Ruimtestaat_Koppen 2" xfId="608" xr:uid="{1BCCBEAD-50EE-44F3-9DC7-4B83E2A7A8F5}"/>
    <cellStyle name="Standaard" xfId="0" builtinId="0"/>
    <cellStyle name="Standaard 10" xfId="609" xr:uid="{C43DD7AD-8D20-46E8-BF9C-D8BEA9F207DA}"/>
    <cellStyle name="Standaard 10 10" xfId="790" xr:uid="{39AF8F70-9964-43A3-BCBE-EE4FA65B22C2}"/>
    <cellStyle name="Standaard 10 2" xfId="610" xr:uid="{5A3D779B-C3B9-4718-BAA1-F6F019F9D0B0}"/>
    <cellStyle name="Standaard 10 2 2" xfId="611" xr:uid="{6877CF9C-31C0-4F2E-B6CE-20FC6F8B9582}"/>
    <cellStyle name="Standaard 10 2 2 2" xfId="612" xr:uid="{BF12DA8C-D560-480B-AEC0-B0E75BD86876}"/>
    <cellStyle name="Standaard 10 2 2 2 2" xfId="794" xr:uid="{2BB7BE48-9AC4-41BF-BC19-26ABA61C4754}"/>
    <cellStyle name="Standaard 10 2 3" xfId="613" xr:uid="{5488CA46-98F7-4A6A-B1EE-7BC972240AB9}"/>
    <cellStyle name="Standaard 10 3" xfId="614" xr:uid="{571F90E0-803A-4A9B-908A-497D8916A41D}"/>
    <cellStyle name="Standaard 11" xfId="615" xr:uid="{C13A4FFD-BD7B-45E1-ACBC-8E64D3CC369C}"/>
    <cellStyle name="Standaard 11 2" xfId="616" xr:uid="{CCB7631A-468F-437C-958F-8D543D6A2998}"/>
    <cellStyle name="Standaard 12" xfId="617" xr:uid="{B31AC822-E669-4A95-B3F1-ECE50CA251DB}"/>
    <cellStyle name="Standaard 12 2" xfId="618" xr:uid="{D3291516-07F9-402B-B4EE-E515FE9C25A4}"/>
    <cellStyle name="Standaard 13" xfId="619" xr:uid="{43466DA1-5754-45AD-BD20-4EA68BA6A574}"/>
    <cellStyle name="Standaard 13 2" xfId="620" xr:uid="{CFE85CE1-3AC4-4AF3-99DE-D33F0D4582F6}"/>
    <cellStyle name="Standaard 14" xfId="621" xr:uid="{B062FC17-6D5C-4FDE-9A1C-B14389BF0268}"/>
    <cellStyle name="Standaard 14 2" xfId="622" xr:uid="{219A1B41-66AB-41AF-83BC-D9AF775DEBB4}"/>
    <cellStyle name="Standaard 15" xfId="623" xr:uid="{C9AAF3D4-A150-4F1E-A8B6-B26786ACEE87}"/>
    <cellStyle name="Standaard 16" xfId="624" xr:uid="{184AF8C2-9A87-4464-9BBC-953AFD645A76}"/>
    <cellStyle name="Standaard 16 2" xfId="625" xr:uid="{CD6653D7-B73B-4AC2-9BE0-A79EF1DF1CE3}"/>
    <cellStyle name="Standaard 17" xfId="626" xr:uid="{7A456ADE-39F6-4BF2-8E60-B4207388E9F4}"/>
    <cellStyle name="Standaard 18" xfId="798" xr:uid="{21AA3E96-4A13-467A-8C06-AB0209316371}"/>
    <cellStyle name="Standaard 2" xfId="627" xr:uid="{B79C09AD-73D1-4F15-9F20-A18078134666}"/>
    <cellStyle name="Standaard 2 2" xfId="628" xr:uid="{216170DB-B042-49EF-AD8E-FC042D3D78AE}"/>
    <cellStyle name="Standaard 2 2 2" xfId="629" xr:uid="{2686591B-AF65-499D-800F-052FB4FD7809}"/>
    <cellStyle name="Standaard 2 2 2 2" xfId="630" xr:uid="{143E4765-258E-44FC-A465-290DEA713115}"/>
    <cellStyle name="Standaard 2 2 2 3" xfId="631" xr:uid="{0A8AFD72-030E-4438-9483-1D3BAD9E9310}"/>
    <cellStyle name="Standaard 2 2 2 4" xfId="632" xr:uid="{C7A3D80D-C89F-4F92-A779-3761AD8CF769}"/>
    <cellStyle name="Standaard 2 2 3" xfId="633" xr:uid="{04A4F58D-A1D9-4BAD-B325-E76689014B2E}"/>
    <cellStyle name="Standaard 2 2 4" xfId="634" xr:uid="{69A1B757-0B59-40EF-8703-E18D445503B6}"/>
    <cellStyle name="Standaard 2 2 4 2" xfId="635" xr:uid="{F1AC8EE0-02A3-4F49-A4B5-03B48BB58095}"/>
    <cellStyle name="Standaard 2 2 5" xfId="636" xr:uid="{FBDE2B3F-620E-413E-A1CB-46DCDD60407C}"/>
    <cellStyle name="Standaard 2 3" xfId="637" xr:uid="{CEAD04EC-F8D7-4F7A-8056-5A5E341E4E93}"/>
    <cellStyle name="Standaard 2 3 2" xfId="638" xr:uid="{CB3FF354-B5D2-494A-93FC-6F24000D25D1}"/>
    <cellStyle name="Standaard 2 3 3" xfId="639" xr:uid="{FBCC87DF-961C-4F67-A4D6-5E07F5469E7D}"/>
    <cellStyle name="Standaard 2 3 3 2" xfId="640" xr:uid="{3219A15C-622D-482E-854E-AA29FDFF24FB}"/>
    <cellStyle name="Standaard 2 3 4" xfId="641" xr:uid="{444FEEC1-4E3E-4C76-99CB-041B357CFFA1}"/>
    <cellStyle name="Standaard 2 3 5" xfId="642" xr:uid="{351E0ED6-C060-48F2-BB3D-6876FED1D895}"/>
    <cellStyle name="Standaard 2 3 6" xfId="643" xr:uid="{0396F4B3-02FB-47AE-851F-00438F4654C2}"/>
    <cellStyle name="Standaard 2 4" xfId="644" xr:uid="{E433C399-475C-4799-95A0-D1D92D377DA0}"/>
    <cellStyle name="Standaard 2 4 2" xfId="645" xr:uid="{6E02E708-63DB-4F2D-961D-0F30CB23BCA5}"/>
    <cellStyle name="Standaard 2 5" xfId="646" xr:uid="{35D29049-A007-4553-B987-3954FEAA74C1}"/>
    <cellStyle name="Standaard 2 6" xfId="647" xr:uid="{C68BF5D8-D6A7-41B5-A6D7-F8D0AF89BC6D}"/>
    <cellStyle name="Standaard 2 7" xfId="648" xr:uid="{7B9C294B-FBD7-4BD8-8B65-AD1A6E81DC9E}"/>
    <cellStyle name="Standaard 2 8" xfId="649" xr:uid="{BB324E87-F9B9-473C-8795-D638C809E085}"/>
    <cellStyle name="Standaard 2 9" xfId="650" xr:uid="{087ABFF4-6899-4E03-A85A-93A00F9AD361}"/>
    <cellStyle name="Standaard 2_2010 Succes omzet verbruik per object 1e kwartaal 2010" xfId="651" xr:uid="{E88345EB-A6FB-4A53-9E77-E627A44ABFB8}"/>
    <cellStyle name="Standaard 3" xfId="652" xr:uid="{B6766037-B7C4-4F6D-8E26-EAE238A2C1DE}"/>
    <cellStyle name="Standaard 3 2" xfId="653" xr:uid="{282456BF-8870-4F55-B2D1-47523DFFB25D}"/>
    <cellStyle name="Standaard 3 2 2" xfId="654" xr:uid="{421BFF5B-E63E-40D9-AA53-68A9542E17FC}"/>
    <cellStyle name="Standaard 3 2 3" xfId="655" xr:uid="{F1181B01-0881-45A5-8B8C-4EC7F4BE5466}"/>
    <cellStyle name="Standaard 3 2 4" xfId="656" xr:uid="{6D275922-1026-4BFD-91D4-9FEF065FB0DE}"/>
    <cellStyle name="Standaard 3 3" xfId="657" xr:uid="{6165C708-9FB3-443A-8838-AA18AFA2135A}"/>
    <cellStyle name="Standaard 3 4" xfId="658" xr:uid="{36F907A9-00E8-40B6-9D8B-DA86AA589945}"/>
    <cellStyle name="Standaard 3 5" xfId="659" xr:uid="{03826FE2-7975-481B-A9E3-4A4301CAD266}"/>
    <cellStyle name="Standaard 3 6" xfId="660" xr:uid="{BC96786C-4C95-4BCF-9442-3320A7C01E73}"/>
    <cellStyle name="Standaard 4" xfId="661" xr:uid="{A6C39AB7-5062-4BDE-9CBE-F8F0065A1ADD}"/>
    <cellStyle name="Standaard 4 2" xfId="662" xr:uid="{DAC87A12-7305-4C2C-8DFC-25CB63C15402}"/>
    <cellStyle name="Standaard 4 2 2" xfId="663" xr:uid="{6E0C8FF6-57F7-482B-8AF9-73B4EAAE9893}"/>
    <cellStyle name="Standaard 4 2 3" xfId="664" xr:uid="{3AD25F34-BB21-453A-880B-AA7ECE732288}"/>
    <cellStyle name="Standaard 4 2 3 2" xfId="665" xr:uid="{4207E713-98DA-4551-92EF-9E01BB34F994}"/>
    <cellStyle name="Standaard 4 2 4" xfId="666" xr:uid="{925037BD-D9F1-408B-A024-0B64E22B2A97}"/>
    <cellStyle name="Standaard 4 3" xfId="667" xr:uid="{D33EF599-9AB8-47CE-AEE8-4B07E76B2BDB}"/>
    <cellStyle name="Standaard 4 4" xfId="668" xr:uid="{7603F773-6913-4882-9500-FF9730960196}"/>
    <cellStyle name="Standaard 5" xfId="669" xr:uid="{D7D6F40A-1C51-4CBA-8898-3BA6E5F87305}"/>
    <cellStyle name="Standaard 5 2" xfId="670" xr:uid="{58315627-7C82-4DBB-9178-1B4833208FE9}"/>
    <cellStyle name="Standaard 5 2 2" xfId="671" xr:uid="{FC7F6E39-7BF3-4ED4-89CB-D6422E149D94}"/>
    <cellStyle name="Standaard 5 2 3" xfId="672" xr:uid="{658E355E-4E89-430E-8F14-8E3F0B4C34DE}"/>
    <cellStyle name="Standaard 5 3" xfId="673" xr:uid="{890FD8BA-5FEB-45CD-B91C-48D70F75AFEF}"/>
    <cellStyle name="Standaard 5 4" xfId="674" xr:uid="{AE790128-3F73-44D4-B713-E1B58440CE1E}"/>
    <cellStyle name="Standaard 5 5" xfId="675" xr:uid="{0D98F543-50F7-46B5-BC76-CA2459FE558E}"/>
    <cellStyle name="Standaard 6" xfId="676" xr:uid="{B21CE4CD-9E06-45EC-B004-5D9A534DF0CD}"/>
    <cellStyle name="Standaard 6 2" xfId="677" xr:uid="{A4AABCEB-F078-41FD-94BC-C2340D72947B}"/>
    <cellStyle name="Standaard 6 2 2" xfId="678" xr:uid="{B9C8BEDE-B202-4D23-AF00-1355D0CC7528}"/>
    <cellStyle name="Standaard 6 2 2 2" xfId="679" xr:uid="{4B506BC3-B3C7-48D0-B867-101C4AF32A67}"/>
    <cellStyle name="Standaard 6 2 3" xfId="680" xr:uid="{31D99D8B-8006-413C-9365-B218329245FE}"/>
    <cellStyle name="Standaard 6 3" xfId="681" xr:uid="{DCB4E3E8-82B3-4591-A4FD-63287F64F72C}"/>
    <cellStyle name="Standaard 6 3 2" xfId="682" xr:uid="{0BAA5D4A-29D1-491A-8D60-C3A60D79C3EC}"/>
    <cellStyle name="Standaard 6 4" xfId="683" xr:uid="{CF009031-9A78-40B4-9AAA-4A68E21AF815}"/>
    <cellStyle name="Standaard 7" xfId="684" xr:uid="{72E52D13-3F20-4E76-9405-88F916B67B75}"/>
    <cellStyle name="Standaard 7 2" xfId="685" xr:uid="{851D7C98-86C0-4D61-99F8-AE60B3BF925C}"/>
    <cellStyle name="Standaard 7 2 2" xfId="686" xr:uid="{1C9F39BD-28C4-4295-B17B-CC6E59512373}"/>
    <cellStyle name="Standaard 7 3" xfId="687" xr:uid="{D64CCBD1-265B-48C3-B70B-DC251C26752A}"/>
    <cellStyle name="Standaard 7 4" xfId="688" xr:uid="{E0E57437-3813-4301-A037-A2D82237B34F}"/>
    <cellStyle name="Standaard 7 5" xfId="689" xr:uid="{99133774-FCC0-451F-9905-321D69B16F09}"/>
    <cellStyle name="Standaard 8" xfId="690" xr:uid="{DF7DB8F4-A799-40F3-9A50-FF52CBEE0CD2}"/>
    <cellStyle name="Standaard 8 2" xfId="691" xr:uid="{36EEF254-D64F-4923-99CF-797DC98AB72F}"/>
    <cellStyle name="Standaard 8 2 2" xfId="692" xr:uid="{4D9BFDE0-80ED-4CAA-9B39-8F17A762358E}"/>
    <cellStyle name="Standaard 9" xfId="693" xr:uid="{6A630AB5-5B73-4A5F-9D05-BDA63804E75A}"/>
    <cellStyle name="Standaard 9 2" xfId="694" xr:uid="{BD47D988-B176-45DD-B0FD-BC1DBF4002AC}"/>
    <cellStyle name="Standaard_Bijlage 21 Matrix smo en glas SNS Noord" xfId="695" xr:uid="{B821AF2E-9AE3-4463-A8AB-BAB65136FCE2}"/>
    <cellStyle name="Standaard_Matrix kosten glasbewassing" xfId="696" xr:uid="{5B170B4C-BA93-4ABC-9D5B-2A6DCFE6DF55}"/>
    <cellStyle name="Standaard_ruimtestaat" xfId="697" xr:uid="{23ECB204-5CCD-4297-8DFC-503C0214A47D}"/>
    <cellStyle name="Standaard_Voorcalculatie gemeente Vught" xfId="698" xr:uid="{DC03B77D-33FB-4C3C-94B7-7BC42AB22B8B}"/>
    <cellStyle name="Standaard_Werkbare dagen 2009" xfId="699" xr:uid="{778F8304-3FB5-4325-A3C9-DE16CDECE60F}"/>
    <cellStyle name="Standaard_Werkbare dagen 2009 2" xfId="700" xr:uid="{D8591919-3368-40A0-93B6-0A89469EEAB2}"/>
    <cellStyle name="Standard 2" xfId="701" xr:uid="{02C76C22-5EB3-4628-A156-4534FDCF8190}"/>
    <cellStyle name="Standard 6" xfId="702" xr:uid="{038682BD-7469-4472-B3EB-89AC50CF3A03}"/>
    <cellStyle name="Standard 6 2" xfId="703" xr:uid="{B6293043-4E48-4AC1-82B1-EE9A580481DF}"/>
    <cellStyle name="Standard_Anlagen und FM-Leistungen" xfId="704" xr:uid="{F9B58029-F423-41CD-9730-41FBFB391CD6}"/>
    <cellStyle name="Style 1" xfId="705" xr:uid="{B26CF40F-300B-4E0C-A633-E54EC3167B5F}"/>
    <cellStyle name="Text Label" xfId="706" xr:uid="{12B06242-A1F3-4D5A-A92E-A3E94C9AB9AC}"/>
    <cellStyle name="Titel 2" xfId="707" xr:uid="{1EB28605-29CA-4B50-BF6B-D78B0EF3EC54}"/>
    <cellStyle name="Titel 2 2" xfId="708" xr:uid="{BB963461-0985-430F-90B2-6881440525BB}"/>
    <cellStyle name="Titel 3" xfId="709" xr:uid="{D6A7C4BF-58A4-4283-9567-C8C1EDC9F73A}"/>
    <cellStyle name="Title" xfId="710" xr:uid="{7F90B770-33CE-48CC-BDC1-BF2261C7CF37}"/>
    <cellStyle name="Title 2" xfId="711" xr:uid="{8E1E1A97-4DCE-445C-9C9C-886E1EE344F0}"/>
    <cellStyle name="Totaal 2" xfId="712" xr:uid="{76F9A73A-EDF8-4AC6-9412-61B131A4A0DF}"/>
    <cellStyle name="Totaal 2 2" xfId="713" xr:uid="{D9879DC0-0B67-4E52-A309-96B51C66DB10}"/>
    <cellStyle name="Totaal 3" xfId="714" xr:uid="{3E6EC08D-4DC5-4305-9E68-8CEFF9264669}"/>
    <cellStyle name="Totaal 3 2" xfId="715" xr:uid="{32B4D01B-6EAA-4C8B-BD80-50451A316D6D}"/>
    <cellStyle name="Totaal 4" xfId="716" xr:uid="{6E834069-4750-411B-B377-C54CA344E01D}"/>
    <cellStyle name="Total" xfId="717" xr:uid="{87C5765C-656C-4393-A969-9D2E49EE7820}"/>
    <cellStyle name="Total 2" xfId="718" xr:uid="{613489CE-760C-46BC-8DF3-7B85F0409C81}"/>
    <cellStyle name="Uitvoer 2" xfId="719" xr:uid="{E2D02581-6889-48A1-9D7C-F7720E96948A}"/>
    <cellStyle name="Uitvoer 3" xfId="720" xr:uid="{0DA6D7A2-2D9E-423B-9692-99426F6318F6}"/>
    <cellStyle name="Uitvoer 3 2" xfId="721" xr:uid="{004215A9-F29D-46CB-A9E2-4E2C1C1DCE5B}"/>
    <cellStyle name="Uitvoer 4" xfId="722" xr:uid="{D3BE1F0E-DA06-4625-8277-D18F96011F8E}"/>
    <cellStyle name="Uitvoer 5" xfId="723" xr:uid="{762B12DD-614D-489B-B076-BF5459D7C966}"/>
    <cellStyle name="Valuta" xfId="724" builtinId="4"/>
    <cellStyle name="Valuta 10" xfId="725" xr:uid="{655B9693-5CC2-4C2E-A6B1-AB53F0CFAF84}"/>
    <cellStyle name="Valuta 2" xfId="726" xr:uid="{59F11996-52CF-4FDF-8EFE-F5A3E4756F35}"/>
    <cellStyle name="Valuta 2 2" xfId="727" xr:uid="{EA80DA6E-3783-440C-937B-E2C4A158F1F5}"/>
    <cellStyle name="Valuta 2 2 2" xfId="728" xr:uid="{77C6ECCF-35E9-4B7A-B087-05E405DFE3EC}"/>
    <cellStyle name="Valuta 2 2 2 2" xfId="729" xr:uid="{D1F48DD0-7CD5-4CB8-89E2-F762368090DC}"/>
    <cellStyle name="Valuta 2 2 2 3" xfId="730" xr:uid="{2E7E448B-6941-466C-BBF9-B7617825D8B7}"/>
    <cellStyle name="Valuta 2 2 3" xfId="731" xr:uid="{ED547804-95D8-4363-A632-A71007BF0219}"/>
    <cellStyle name="Valuta 2 2 4" xfId="732" xr:uid="{9961F421-8BB1-4416-98A4-27FBFB7034A1}"/>
    <cellStyle name="Valuta 2 2 5" xfId="797" xr:uid="{12927ED9-B1F7-4988-9FCA-013A950D4F58}"/>
    <cellStyle name="Valuta 2 3" xfId="733" xr:uid="{195682C7-A261-48E3-BC6F-EBBA8FE5F4EB}"/>
    <cellStyle name="Valuta 2 3 2" xfId="734" xr:uid="{4DEF95D7-7549-4289-A936-6108B801ACA1}"/>
    <cellStyle name="Valuta 2 4" xfId="735" xr:uid="{87294CDE-190F-4FA4-9670-C1F9C42F146F}"/>
    <cellStyle name="Valuta 2 5" xfId="736" xr:uid="{24CF0F14-222C-4962-BBC1-27B1E1A8F483}"/>
    <cellStyle name="Valuta 2 5 2" xfId="737" xr:uid="{6ABBE1BC-6218-48B9-90F7-8A3204AE906B}"/>
    <cellStyle name="Valuta 2 6" xfId="738" xr:uid="{579340C8-B070-4068-835E-D546C9DD2EA7}"/>
    <cellStyle name="Valuta 2 7" xfId="739" xr:uid="{C28FF084-4DCB-4642-AD8E-CA6F1B4AFEF9}"/>
    <cellStyle name="Valuta 3" xfId="740" xr:uid="{EFABF5EA-1889-48BB-9926-027BEE3E5524}"/>
    <cellStyle name="Valuta 3 2" xfId="741" xr:uid="{42F209D6-7163-4FAA-B188-42300A8A472D}"/>
    <cellStyle name="Valuta 3 2 2" xfId="742" xr:uid="{3A782912-6F64-40BC-B515-1F210BE4BC19}"/>
    <cellStyle name="Valuta 3 2 2 2" xfId="743" xr:uid="{DFB32CF0-1951-480C-ABCB-F4CA1103CB50}"/>
    <cellStyle name="Valuta 3 2 3" xfId="744" xr:uid="{B985DEAF-9AF9-41B3-ABFA-B131401CAA71}"/>
    <cellStyle name="Valuta 3 3" xfId="745" xr:uid="{F50327FB-123B-46BD-8434-4B1CD385F454}"/>
    <cellStyle name="Valuta 3 3 2" xfId="746" xr:uid="{E61049A8-958B-408E-B9D7-5BF593FFBD97}"/>
    <cellStyle name="Valuta 3 4" xfId="747" xr:uid="{EFB0947E-F9B0-4351-84DD-9D560A9788F7}"/>
    <cellStyle name="Valuta 3 4 2" xfId="748" xr:uid="{712B25B5-FC30-4889-897F-94B2403796A6}"/>
    <cellStyle name="Valuta 3 5" xfId="749" xr:uid="{CB01CBF6-24A7-435D-8FAE-8BDB7A423ADD}"/>
    <cellStyle name="Valuta 3 5 2" xfId="750" xr:uid="{CE733C04-00BE-4B08-A153-C2C854E228F0}"/>
    <cellStyle name="Valuta 3 6" xfId="751" xr:uid="{1283716F-1968-42C5-B126-E57EF2A1D69F}"/>
    <cellStyle name="Valuta 3 7" xfId="752" xr:uid="{21E2BD7B-9633-4E78-8C80-C39B493447A5}"/>
    <cellStyle name="Valuta 4" xfId="753" xr:uid="{C3270B63-701D-4096-B113-BBD3DA8103B6}"/>
    <cellStyle name="Valuta 4 2" xfId="754" xr:uid="{A5B3A251-961F-45E8-B4FA-80FE19766E9E}"/>
    <cellStyle name="Valuta 4 3" xfId="755" xr:uid="{7762619F-BB7D-4BFE-8D15-1BEDF3D083E9}"/>
    <cellStyle name="Valuta 4 3 2" xfId="756" xr:uid="{02D21136-CF93-4FF3-A8A2-1AA728B5B4FE}"/>
    <cellStyle name="Valuta 4 4" xfId="757" xr:uid="{9FB771CE-CF29-436B-ADA7-3A63D234087F}"/>
    <cellStyle name="Valuta 4 5" xfId="758" xr:uid="{6F9AB998-C0EC-443F-94AF-107E14BB97A7}"/>
    <cellStyle name="Valuta 5" xfId="759" xr:uid="{AF57944B-5568-4FBA-A270-5200E70F21FE}"/>
    <cellStyle name="Valuta 5 2" xfId="760" xr:uid="{34B265AA-D6D6-44A5-8618-BD118BD8D3F4}"/>
    <cellStyle name="Valuta 5 2 2" xfId="761" xr:uid="{5CED91E3-787D-44F3-9708-3D4A3B748013}"/>
    <cellStyle name="Valuta 5 3" xfId="762" xr:uid="{74EBAA80-B5CF-4974-A388-A10B43D42EF1}"/>
    <cellStyle name="Valuta 5 4" xfId="763" xr:uid="{9CE45EE8-C495-4282-B6E1-39F9D3DDE2EB}"/>
    <cellStyle name="Valuta 6" xfId="764" xr:uid="{7387B896-A241-44B8-95F8-4204B1778EC9}"/>
    <cellStyle name="Valuta 6 2" xfId="765" xr:uid="{D50F80AB-D12D-4B98-BA76-7CBE3C1C220E}"/>
    <cellStyle name="Valuta 6 2 2" xfId="766" xr:uid="{5E9FC1BE-A951-4F9A-9828-CBDBC5BD3892}"/>
    <cellStyle name="Valuta 6 3" xfId="767" xr:uid="{D41FC8D8-687E-4025-AD86-A532BCDA64E0}"/>
    <cellStyle name="Valuta 6 4" xfId="768" xr:uid="{9A438A95-EA09-4681-A684-440D8F109104}"/>
    <cellStyle name="Valuta 7" xfId="769" xr:uid="{BD8E0A99-8F04-4A96-BDE4-31D98D9D80DD}"/>
    <cellStyle name="Valuta 7 2" xfId="770" xr:uid="{D8FBC4D8-6507-4BE0-AEB5-4D3B71DCB129}"/>
    <cellStyle name="Valuta 8" xfId="771" xr:uid="{249B122A-B4CB-4437-ADC5-3E840CF92E13}"/>
    <cellStyle name="Valuta euro rb" xfId="772" xr:uid="{E29FCEF4-45B7-4333-8317-EE46FE6051BE}"/>
    <cellStyle name="Valuta gulden rb" xfId="773" xr:uid="{0697A845-4912-485F-A187-B34FEBEF0E22}"/>
    <cellStyle name="Verklarende tekst 2" xfId="774" xr:uid="{42C5F645-8138-486F-BDCD-801429D99341}"/>
    <cellStyle name="Verklarende tekst 3" xfId="775" xr:uid="{24B5DC85-A74A-4937-A922-D279882C101B}"/>
    <cellStyle name="Verklarende tekst 3 2" xfId="776" xr:uid="{09B45CA1-C41E-40C0-88B3-71298843F8E2}"/>
    <cellStyle name="Verklarende tekst 4" xfId="777" xr:uid="{C0E4931D-62B7-4BB5-B7D9-5FF1A461FF21}"/>
    <cellStyle name="Verklarende tekst 5" xfId="778" xr:uid="{B922FF57-B3F9-49E6-B938-18E93A23A597}"/>
    <cellStyle name="Waarschuwingstekst 2" xfId="779" xr:uid="{E9E8BCF0-7BDD-4235-A887-36B6BAB72818}"/>
    <cellStyle name="Waarschuwingstekst 2 2" xfId="780" xr:uid="{D258F633-C93F-4399-838F-EB499C2CD408}"/>
    <cellStyle name="Waarschuwingstekst 3" xfId="781" xr:uid="{4ABDF2A6-87E7-48C9-9EFA-A7BAAADA7B99}"/>
    <cellStyle name="Waarschuwingstekst 3 2" xfId="782" xr:uid="{D8C1AFE7-CF82-4F90-9A1C-7F7D461A0C86}"/>
    <cellStyle name="Waarschuwingstekst 4" xfId="783" xr:uid="{225D5AD9-1D5A-465A-96C3-6F0DA086E584}"/>
    <cellStyle name="Währung [0]_Aufmaß" xfId="784" xr:uid="{534C2515-8B86-405D-9C0E-66BC80215B58}"/>
    <cellStyle name="Währung 2" xfId="785" xr:uid="{7EFD89CE-48D9-43AD-9062-5552241AA2A4}"/>
    <cellStyle name="Währung 3" xfId="786" xr:uid="{65AC8B7D-BF33-4462-A8B8-90DA9E01A878}"/>
    <cellStyle name="Währung_Aufmaß" xfId="787" xr:uid="{AE14CCB7-DD35-461B-A16D-3DF5EE56F6BD}"/>
    <cellStyle name="Warning Text" xfId="788" xr:uid="{FCFA6CC7-16CA-4BE2-97A4-A5DA81D3C041}"/>
  </cellStyles>
  <dxfs count="0"/>
  <tableStyles count="1" defaultTableStyle="TableStyleMedium9" defaultPivotStyle="PivotStyleLight16">
    <tableStyle name="Invisible" pivot="0" table="0" count="0" xr9:uid="{E5FB4D2E-FD5B-42B6-81D2-6BB99C15A27A}"/>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2A0D1-9121-4D0B-81B2-A979FDF1D81A}">
  <dimension ref="A1:R77"/>
  <sheetViews>
    <sheetView topLeftCell="A7" zoomScale="70" zoomScaleNormal="70" workbookViewId="0">
      <selection activeCell="J43" sqref="J43"/>
    </sheetView>
  </sheetViews>
  <sheetFormatPr defaultRowHeight="12.5"/>
  <cols>
    <col min="1" max="1" width="9.1796875" style="308"/>
    <col min="2" max="2" width="31" style="308" customWidth="1"/>
    <col min="3" max="3" width="8.81640625" style="308" customWidth="1"/>
    <col min="4" max="4" width="17.453125" style="308" customWidth="1"/>
    <col min="5" max="7" width="9.1796875" style="308"/>
    <col min="8" max="8" width="18.81640625" style="308" customWidth="1"/>
    <col min="9" max="9" width="9.1796875" style="308"/>
    <col min="10" max="10" width="41.453125" style="308" customWidth="1"/>
    <col min="11" max="11" width="9.1796875" style="308"/>
    <col min="12" max="12" width="16.7265625" style="308" bestFit="1" customWidth="1"/>
    <col min="13" max="15" width="9.1796875" style="308"/>
    <col min="16" max="16" width="18.81640625" style="308" customWidth="1"/>
    <col min="17" max="18" width="9.1796875" style="308"/>
    <col min="19" max="257" width="9.1796875" style="244"/>
    <col min="258" max="258" width="31" style="244" customWidth="1"/>
    <col min="259" max="259" width="8.81640625" style="244" customWidth="1"/>
    <col min="260" max="260" width="17.453125" style="244" customWidth="1"/>
    <col min="261" max="263" width="9.1796875" style="244"/>
    <col min="264" max="264" width="18.81640625" style="244" customWidth="1"/>
    <col min="265" max="265" width="9.1796875" style="244"/>
    <col min="266" max="266" width="41.453125" style="244" customWidth="1"/>
    <col min="267" max="267" width="9.1796875" style="244"/>
    <col min="268" max="268" width="16.7265625" style="244" bestFit="1" customWidth="1"/>
    <col min="269" max="271" width="9.1796875" style="244"/>
    <col min="272" max="272" width="18.81640625" style="244" customWidth="1"/>
    <col min="273" max="513" width="9.1796875" style="244"/>
    <col min="514" max="514" width="31" style="244" customWidth="1"/>
    <col min="515" max="515" width="8.81640625" style="244" customWidth="1"/>
    <col min="516" max="516" width="17.453125" style="244" customWidth="1"/>
    <col min="517" max="519" width="9.1796875" style="244"/>
    <col min="520" max="520" width="18.81640625" style="244" customWidth="1"/>
    <col min="521" max="521" width="9.1796875" style="244"/>
    <col min="522" max="522" width="41.453125" style="244" customWidth="1"/>
    <col min="523" max="523" width="9.1796875" style="244"/>
    <col min="524" max="524" width="16.7265625" style="244" bestFit="1" customWidth="1"/>
    <col min="525" max="527" width="9.1796875" style="244"/>
    <col min="528" max="528" width="18.81640625" style="244" customWidth="1"/>
    <col min="529" max="769" width="9.1796875" style="244"/>
    <col min="770" max="770" width="31" style="244" customWidth="1"/>
    <col min="771" max="771" width="8.81640625" style="244" customWidth="1"/>
    <col min="772" max="772" width="17.453125" style="244" customWidth="1"/>
    <col min="773" max="775" width="9.1796875" style="244"/>
    <col min="776" max="776" width="18.81640625" style="244" customWidth="1"/>
    <col min="777" max="777" width="9.1796875" style="244"/>
    <col min="778" max="778" width="41.453125" style="244" customWidth="1"/>
    <col min="779" max="779" width="9.1796875" style="244"/>
    <col min="780" max="780" width="16.7265625" style="244" bestFit="1" customWidth="1"/>
    <col min="781" max="783" width="9.1796875" style="244"/>
    <col min="784" max="784" width="18.81640625" style="244" customWidth="1"/>
    <col min="785" max="1025" width="9.1796875" style="244"/>
    <col min="1026" max="1026" width="31" style="244" customWidth="1"/>
    <col min="1027" max="1027" width="8.81640625" style="244" customWidth="1"/>
    <col min="1028" max="1028" width="17.453125" style="244" customWidth="1"/>
    <col min="1029" max="1031" width="9.1796875" style="244"/>
    <col min="1032" max="1032" width="18.81640625" style="244" customWidth="1"/>
    <col min="1033" max="1033" width="9.1796875" style="244"/>
    <col min="1034" max="1034" width="41.453125" style="244" customWidth="1"/>
    <col min="1035" max="1035" width="9.1796875" style="244"/>
    <col min="1036" max="1036" width="16.7265625" style="244" bestFit="1" customWidth="1"/>
    <col min="1037" max="1039" width="9.1796875" style="244"/>
    <col min="1040" max="1040" width="18.81640625" style="244" customWidth="1"/>
    <col min="1041" max="1281" width="9.1796875" style="244"/>
    <col min="1282" max="1282" width="31" style="244" customWidth="1"/>
    <col min="1283" max="1283" width="8.81640625" style="244" customWidth="1"/>
    <col min="1284" max="1284" width="17.453125" style="244" customWidth="1"/>
    <col min="1285" max="1287" width="9.1796875" style="244"/>
    <col min="1288" max="1288" width="18.81640625" style="244" customWidth="1"/>
    <col min="1289" max="1289" width="9.1796875" style="244"/>
    <col min="1290" max="1290" width="41.453125" style="244" customWidth="1"/>
    <col min="1291" max="1291" width="9.1796875" style="244"/>
    <col min="1292" max="1292" width="16.7265625" style="244" bestFit="1" customWidth="1"/>
    <col min="1293" max="1295" width="9.1796875" style="244"/>
    <col min="1296" max="1296" width="18.81640625" style="244" customWidth="1"/>
    <col min="1297" max="1537" width="9.1796875" style="244"/>
    <col min="1538" max="1538" width="31" style="244" customWidth="1"/>
    <col min="1539" max="1539" width="8.81640625" style="244" customWidth="1"/>
    <col min="1540" max="1540" width="17.453125" style="244" customWidth="1"/>
    <col min="1541" max="1543" width="9.1796875" style="244"/>
    <col min="1544" max="1544" width="18.81640625" style="244" customWidth="1"/>
    <col min="1545" max="1545" width="9.1796875" style="244"/>
    <col min="1546" max="1546" width="41.453125" style="244" customWidth="1"/>
    <col min="1547" max="1547" width="9.1796875" style="244"/>
    <col min="1548" max="1548" width="16.7265625" style="244" bestFit="1" customWidth="1"/>
    <col min="1549" max="1551" width="9.1796875" style="244"/>
    <col min="1552" max="1552" width="18.81640625" style="244" customWidth="1"/>
    <col min="1553" max="1793" width="9.1796875" style="244"/>
    <col min="1794" max="1794" width="31" style="244" customWidth="1"/>
    <col min="1795" max="1795" width="8.81640625" style="244" customWidth="1"/>
    <col min="1796" max="1796" width="17.453125" style="244" customWidth="1"/>
    <col min="1797" max="1799" width="9.1796875" style="244"/>
    <col min="1800" max="1800" width="18.81640625" style="244" customWidth="1"/>
    <col min="1801" max="1801" width="9.1796875" style="244"/>
    <col min="1802" max="1802" width="41.453125" style="244" customWidth="1"/>
    <col min="1803" max="1803" width="9.1796875" style="244"/>
    <col min="1804" max="1804" width="16.7265625" style="244" bestFit="1" customWidth="1"/>
    <col min="1805" max="1807" width="9.1796875" style="244"/>
    <col min="1808" max="1808" width="18.81640625" style="244" customWidth="1"/>
    <col min="1809" max="2049" width="9.1796875" style="244"/>
    <col min="2050" max="2050" width="31" style="244" customWidth="1"/>
    <col min="2051" max="2051" width="8.81640625" style="244" customWidth="1"/>
    <col min="2052" max="2052" width="17.453125" style="244" customWidth="1"/>
    <col min="2053" max="2055" width="9.1796875" style="244"/>
    <col min="2056" max="2056" width="18.81640625" style="244" customWidth="1"/>
    <col min="2057" max="2057" width="9.1796875" style="244"/>
    <col min="2058" max="2058" width="41.453125" style="244" customWidth="1"/>
    <col min="2059" max="2059" width="9.1796875" style="244"/>
    <col min="2060" max="2060" width="16.7265625" style="244" bestFit="1" customWidth="1"/>
    <col min="2061" max="2063" width="9.1796875" style="244"/>
    <col min="2064" max="2064" width="18.81640625" style="244" customWidth="1"/>
    <col min="2065" max="2305" width="9.1796875" style="244"/>
    <col min="2306" max="2306" width="31" style="244" customWidth="1"/>
    <col min="2307" max="2307" width="8.81640625" style="244" customWidth="1"/>
    <col min="2308" max="2308" width="17.453125" style="244" customWidth="1"/>
    <col min="2309" max="2311" width="9.1796875" style="244"/>
    <col min="2312" max="2312" width="18.81640625" style="244" customWidth="1"/>
    <col min="2313" max="2313" width="9.1796875" style="244"/>
    <col min="2314" max="2314" width="41.453125" style="244" customWidth="1"/>
    <col min="2315" max="2315" width="9.1796875" style="244"/>
    <col min="2316" max="2316" width="16.7265625" style="244" bestFit="1" customWidth="1"/>
    <col min="2317" max="2319" width="9.1796875" style="244"/>
    <col min="2320" max="2320" width="18.81640625" style="244" customWidth="1"/>
    <col min="2321" max="2561" width="9.1796875" style="244"/>
    <col min="2562" max="2562" width="31" style="244" customWidth="1"/>
    <col min="2563" max="2563" width="8.81640625" style="244" customWidth="1"/>
    <col min="2564" max="2564" width="17.453125" style="244" customWidth="1"/>
    <col min="2565" max="2567" width="9.1796875" style="244"/>
    <col min="2568" max="2568" width="18.81640625" style="244" customWidth="1"/>
    <col min="2569" max="2569" width="9.1796875" style="244"/>
    <col min="2570" max="2570" width="41.453125" style="244" customWidth="1"/>
    <col min="2571" max="2571" width="9.1796875" style="244"/>
    <col min="2572" max="2572" width="16.7265625" style="244" bestFit="1" customWidth="1"/>
    <col min="2573" max="2575" width="9.1796875" style="244"/>
    <col min="2576" max="2576" width="18.81640625" style="244" customWidth="1"/>
    <col min="2577" max="2817" width="9.1796875" style="244"/>
    <col min="2818" max="2818" width="31" style="244" customWidth="1"/>
    <col min="2819" max="2819" width="8.81640625" style="244" customWidth="1"/>
    <col min="2820" max="2820" width="17.453125" style="244" customWidth="1"/>
    <col min="2821" max="2823" width="9.1796875" style="244"/>
    <col min="2824" max="2824" width="18.81640625" style="244" customWidth="1"/>
    <col min="2825" max="2825" width="9.1796875" style="244"/>
    <col min="2826" max="2826" width="41.453125" style="244" customWidth="1"/>
    <col min="2827" max="2827" width="9.1796875" style="244"/>
    <col min="2828" max="2828" width="16.7265625" style="244" bestFit="1" customWidth="1"/>
    <col min="2829" max="2831" width="9.1796875" style="244"/>
    <col min="2832" max="2832" width="18.81640625" style="244" customWidth="1"/>
    <col min="2833" max="3073" width="9.1796875" style="244"/>
    <col min="3074" max="3074" width="31" style="244" customWidth="1"/>
    <col min="3075" max="3075" width="8.81640625" style="244" customWidth="1"/>
    <col min="3076" max="3076" width="17.453125" style="244" customWidth="1"/>
    <col min="3077" max="3079" width="9.1796875" style="244"/>
    <col min="3080" max="3080" width="18.81640625" style="244" customWidth="1"/>
    <col min="3081" max="3081" width="9.1796875" style="244"/>
    <col min="3082" max="3082" width="41.453125" style="244" customWidth="1"/>
    <col min="3083" max="3083" width="9.1796875" style="244"/>
    <col min="3084" max="3084" width="16.7265625" style="244" bestFit="1" customWidth="1"/>
    <col min="3085" max="3087" width="9.1796875" style="244"/>
    <col min="3088" max="3088" width="18.81640625" style="244" customWidth="1"/>
    <col min="3089" max="3329" width="9.1796875" style="244"/>
    <col min="3330" max="3330" width="31" style="244" customWidth="1"/>
    <col min="3331" max="3331" width="8.81640625" style="244" customWidth="1"/>
    <col min="3332" max="3332" width="17.453125" style="244" customWidth="1"/>
    <col min="3333" max="3335" width="9.1796875" style="244"/>
    <col min="3336" max="3336" width="18.81640625" style="244" customWidth="1"/>
    <col min="3337" max="3337" width="9.1796875" style="244"/>
    <col min="3338" max="3338" width="41.453125" style="244" customWidth="1"/>
    <col min="3339" max="3339" width="9.1796875" style="244"/>
    <col min="3340" max="3340" width="16.7265625" style="244" bestFit="1" customWidth="1"/>
    <col min="3341" max="3343" width="9.1796875" style="244"/>
    <col min="3344" max="3344" width="18.81640625" style="244" customWidth="1"/>
    <col min="3345" max="3585" width="9.1796875" style="244"/>
    <col min="3586" max="3586" width="31" style="244" customWidth="1"/>
    <col min="3587" max="3587" width="8.81640625" style="244" customWidth="1"/>
    <col min="3588" max="3588" width="17.453125" style="244" customWidth="1"/>
    <col min="3589" max="3591" width="9.1796875" style="244"/>
    <col min="3592" max="3592" width="18.81640625" style="244" customWidth="1"/>
    <col min="3593" max="3593" width="9.1796875" style="244"/>
    <col min="3594" max="3594" width="41.453125" style="244" customWidth="1"/>
    <col min="3595" max="3595" width="9.1796875" style="244"/>
    <col min="3596" max="3596" width="16.7265625" style="244" bestFit="1" customWidth="1"/>
    <col min="3597" max="3599" width="9.1796875" style="244"/>
    <col min="3600" max="3600" width="18.81640625" style="244" customWidth="1"/>
    <col min="3601" max="3841" width="9.1796875" style="244"/>
    <col min="3842" max="3842" width="31" style="244" customWidth="1"/>
    <col min="3843" max="3843" width="8.81640625" style="244" customWidth="1"/>
    <col min="3844" max="3844" width="17.453125" style="244" customWidth="1"/>
    <col min="3845" max="3847" width="9.1796875" style="244"/>
    <col min="3848" max="3848" width="18.81640625" style="244" customWidth="1"/>
    <col min="3849" max="3849" width="9.1796875" style="244"/>
    <col min="3850" max="3850" width="41.453125" style="244" customWidth="1"/>
    <col min="3851" max="3851" width="9.1796875" style="244"/>
    <col min="3852" max="3852" width="16.7265625" style="244" bestFit="1" customWidth="1"/>
    <col min="3853" max="3855" width="9.1796875" style="244"/>
    <col min="3856" max="3856" width="18.81640625" style="244" customWidth="1"/>
    <col min="3857" max="4097" width="9.1796875" style="244"/>
    <col min="4098" max="4098" width="31" style="244" customWidth="1"/>
    <col min="4099" max="4099" width="8.81640625" style="244" customWidth="1"/>
    <col min="4100" max="4100" width="17.453125" style="244" customWidth="1"/>
    <col min="4101" max="4103" width="9.1796875" style="244"/>
    <col min="4104" max="4104" width="18.81640625" style="244" customWidth="1"/>
    <col min="4105" max="4105" width="9.1796875" style="244"/>
    <col min="4106" max="4106" width="41.453125" style="244" customWidth="1"/>
    <col min="4107" max="4107" width="9.1796875" style="244"/>
    <col min="4108" max="4108" width="16.7265625" style="244" bestFit="1" customWidth="1"/>
    <col min="4109" max="4111" width="9.1796875" style="244"/>
    <col min="4112" max="4112" width="18.81640625" style="244" customWidth="1"/>
    <col min="4113" max="4353" width="9.1796875" style="244"/>
    <col min="4354" max="4354" width="31" style="244" customWidth="1"/>
    <col min="4355" max="4355" width="8.81640625" style="244" customWidth="1"/>
    <col min="4356" max="4356" width="17.453125" style="244" customWidth="1"/>
    <col min="4357" max="4359" width="9.1796875" style="244"/>
    <col min="4360" max="4360" width="18.81640625" style="244" customWidth="1"/>
    <col min="4361" max="4361" width="9.1796875" style="244"/>
    <col min="4362" max="4362" width="41.453125" style="244" customWidth="1"/>
    <col min="4363" max="4363" width="9.1796875" style="244"/>
    <col min="4364" max="4364" width="16.7265625" style="244" bestFit="1" customWidth="1"/>
    <col min="4365" max="4367" width="9.1796875" style="244"/>
    <col min="4368" max="4368" width="18.81640625" style="244" customWidth="1"/>
    <col min="4369" max="4609" width="9.1796875" style="244"/>
    <col min="4610" max="4610" width="31" style="244" customWidth="1"/>
    <col min="4611" max="4611" width="8.81640625" style="244" customWidth="1"/>
    <col min="4612" max="4612" width="17.453125" style="244" customWidth="1"/>
    <col min="4613" max="4615" width="9.1796875" style="244"/>
    <col min="4616" max="4616" width="18.81640625" style="244" customWidth="1"/>
    <col min="4617" max="4617" width="9.1796875" style="244"/>
    <col min="4618" max="4618" width="41.453125" style="244" customWidth="1"/>
    <col min="4619" max="4619" width="9.1796875" style="244"/>
    <col min="4620" max="4620" width="16.7265625" style="244" bestFit="1" customWidth="1"/>
    <col min="4621" max="4623" width="9.1796875" style="244"/>
    <col min="4624" max="4624" width="18.81640625" style="244" customWidth="1"/>
    <col min="4625" max="4865" width="9.1796875" style="244"/>
    <col min="4866" max="4866" width="31" style="244" customWidth="1"/>
    <col min="4867" max="4867" width="8.81640625" style="244" customWidth="1"/>
    <col min="4868" max="4868" width="17.453125" style="244" customWidth="1"/>
    <col min="4869" max="4871" width="9.1796875" style="244"/>
    <col min="4872" max="4872" width="18.81640625" style="244" customWidth="1"/>
    <col min="4873" max="4873" width="9.1796875" style="244"/>
    <col min="4874" max="4874" width="41.453125" style="244" customWidth="1"/>
    <col min="4875" max="4875" width="9.1796875" style="244"/>
    <col min="4876" max="4876" width="16.7265625" style="244" bestFit="1" customWidth="1"/>
    <col min="4877" max="4879" width="9.1796875" style="244"/>
    <col min="4880" max="4880" width="18.81640625" style="244" customWidth="1"/>
    <col min="4881" max="5121" width="9.1796875" style="244"/>
    <col min="5122" max="5122" width="31" style="244" customWidth="1"/>
    <col min="5123" max="5123" width="8.81640625" style="244" customWidth="1"/>
    <col min="5124" max="5124" width="17.453125" style="244" customWidth="1"/>
    <col min="5125" max="5127" width="9.1796875" style="244"/>
    <col min="5128" max="5128" width="18.81640625" style="244" customWidth="1"/>
    <col min="5129" max="5129" width="9.1796875" style="244"/>
    <col min="5130" max="5130" width="41.453125" style="244" customWidth="1"/>
    <col min="5131" max="5131" width="9.1796875" style="244"/>
    <col min="5132" max="5132" width="16.7265625" style="244" bestFit="1" customWidth="1"/>
    <col min="5133" max="5135" width="9.1796875" style="244"/>
    <col min="5136" max="5136" width="18.81640625" style="244" customWidth="1"/>
    <col min="5137" max="5377" width="9.1796875" style="244"/>
    <col min="5378" max="5378" width="31" style="244" customWidth="1"/>
    <col min="5379" max="5379" width="8.81640625" style="244" customWidth="1"/>
    <col min="5380" max="5380" width="17.453125" style="244" customWidth="1"/>
    <col min="5381" max="5383" width="9.1796875" style="244"/>
    <col min="5384" max="5384" width="18.81640625" style="244" customWidth="1"/>
    <col min="5385" max="5385" width="9.1796875" style="244"/>
    <col min="5386" max="5386" width="41.453125" style="244" customWidth="1"/>
    <col min="5387" max="5387" width="9.1796875" style="244"/>
    <col min="5388" max="5388" width="16.7265625" style="244" bestFit="1" customWidth="1"/>
    <col min="5389" max="5391" width="9.1796875" style="244"/>
    <col min="5392" max="5392" width="18.81640625" style="244" customWidth="1"/>
    <col min="5393" max="5633" width="9.1796875" style="244"/>
    <col min="5634" max="5634" width="31" style="244" customWidth="1"/>
    <col min="5635" max="5635" width="8.81640625" style="244" customWidth="1"/>
    <col min="5636" max="5636" width="17.453125" style="244" customWidth="1"/>
    <col min="5637" max="5639" width="9.1796875" style="244"/>
    <col min="5640" max="5640" width="18.81640625" style="244" customWidth="1"/>
    <col min="5641" max="5641" width="9.1796875" style="244"/>
    <col min="5642" max="5642" width="41.453125" style="244" customWidth="1"/>
    <col min="5643" max="5643" width="9.1796875" style="244"/>
    <col min="5644" max="5644" width="16.7265625" style="244" bestFit="1" customWidth="1"/>
    <col min="5645" max="5647" width="9.1796875" style="244"/>
    <col min="5648" max="5648" width="18.81640625" style="244" customWidth="1"/>
    <col min="5649" max="5889" width="9.1796875" style="244"/>
    <col min="5890" max="5890" width="31" style="244" customWidth="1"/>
    <col min="5891" max="5891" width="8.81640625" style="244" customWidth="1"/>
    <col min="5892" max="5892" width="17.453125" style="244" customWidth="1"/>
    <col min="5893" max="5895" width="9.1796875" style="244"/>
    <col min="5896" max="5896" width="18.81640625" style="244" customWidth="1"/>
    <col min="5897" max="5897" width="9.1796875" style="244"/>
    <col min="5898" max="5898" width="41.453125" style="244" customWidth="1"/>
    <col min="5899" max="5899" width="9.1796875" style="244"/>
    <col min="5900" max="5900" width="16.7265625" style="244" bestFit="1" customWidth="1"/>
    <col min="5901" max="5903" width="9.1796875" style="244"/>
    <col min="5904" max="5904" width="18.81640625" style="244" customWidth="1"/>
    <col min="5905" max="6145" width="9.1796875" style="244"/>
    <col min="6146" max="6146" width="31" style="244" customWidth="1"/>
    <col min="6147" max="6147" width="8.81640625" style="244" customWidth="1"/>
    <col min="6148" max="6148" width="17.453125" style="244" customWidth="1"/>
    <col min="6149" max="6151" width="9.1796875" style="244"/>
    <col min="6152" max="6152" width="18.81640625" style="244" customWidth="1"/>
    <col min="6153" max="6153" width="9.1796875" style="244"/>
    <col min="6154" max="6154" width="41.453125" style="244" customWidth="1"/>
    <col min="6155" max="6155" width="9.1796875" style="244"/>
    <col min="6156" max="6156" width="16.7265625" style="244" bestFit="1" customWidth="1"/>
    <col min="6157" max="6159" width="9.1796875" style="244"/>
    <col min="6160" max="6160" width="18.81640625" style="244" customWidth="1"/>
    <col min="6161" max="6401" width="9.1796875" style="244"/>
    <col min="6402" max="6402" width="31" style="244" customWidth="1"/>
    <col min="6403" max="6403" width="8.81640625" style="244" customWidth="1"/>
    <col min="6404" max="6404" width="17.453125" style="244" customWidth="1"/>
    <col min="6405" max="6407" width="9.1796875" style="244"/>
    <col min="6408" max="6408" width="18.81640625" style="244" customWidth="1"/>
    <col min="6409" max="6409" width="9.1796875" style="244"/>
    <col min="6410" max="6410" width="41.453125" style="244" customWidth="1"/>
    <col min="6411" max="6411" width="9.1796875" style="244"/>
    <col min="6412" max="6412" width="16.7265625" style="244" bestFit="1" customWidth="1"/>
    <col min="6413" max="6415" width="9.1796875" style="244"/>
    <col min="6416" max="6416" width="18.81640625" style="244" customWidth="1"/>
    <col min="6417" max="6657" width="9.1796875" style="244"/>
    <col min="6658" max="6658" width="31" style="244" customWidth="1"/>
    <col min="6659" max="6659" width="8.81640625" style="244" customWidth="1"/>
    <col min="6660" max="6660" width="17.453125" style="244" customWidth="1"/>
    <col min="6661" max="6663" width="9.1796875" style="244"/>
    <col min="6664" max="6664" width="18.81640625" style="244" customWidth="1"/>
    <col min="6665" max="6665" width="9.1796875" style="244"/>
    <col min="6666" max="6666" width="41.453125" style="244" customWidth="1"/>
    <col min="6667" max="6667" width="9.1796875" style="244"/>
    <col min="6668" max="6668" width="16.7265625" style="244" bestFit="1" customWidth="1"/>
    <col min="6669" max="6671" width="9.1796875" style="244"/>
    <col min="6672" max="6672" width="18.81640625" style="244" customWidth="1"/>
    <col min="6673" max="6913" width="9.1796875" style="244"/>
    <col min="6914" max="6914" width="31" style="244" customWidth="1"/>
    <col min="6915" max="6915" width="8.81640625" style="244" customWidth="1"/>
    <col min="6916" max="6916" width="17.453125" style="244" customWidth="1"/>
    <col min="6917" max="6919" width="9.1796875" style="244"/>
    <col min="6920" max="6920" width="18.81640625" style="244" customWidth="1"/>
    <col min="6921" max="6921" width="9.1796875" style="244"/>
    <col min="6922" max="6922" width="41.453125" style="244" customWidth="1"/>
    <col min="6923" max="6923" width="9.1796875" style="244"/>
    <col min="6924" max="6924" width="16.7265625" style="244" bestFit="1" customWidth="1"/>
    <col min="6925" max="6927" width="9.1796875" style="244"/>
    <col min="6928" max="6928" width="18.81640625" style="244" customWidth="1"/>
    <col min="6929" max="7169" width="9.1796875" style="244"/>
    <col min="7170" max="7170" width="31" style="244" customWidth="1"/>
    <col min="7171" max="7171" width="8.81640625" style="244" customWidth="1"/>
    <col min="7172" max="7172" width="17.453125" style="244" customWidth="1"/>
    <col min="7173" max="7175" width="9.1796875" style="244"/>
    <col min="7176" max="7176" width="18.81640625" style="244" customWidth="1"/>
    <col min="7177" max="7177" width="9.1796875" style="244"/>
    <col min="7178" max="7178" width="41.453125" style="244" customWidth="1"/>
    <col min="7179" max="7179" width="9.1796875" style="244"/>
    <col min="7180" max="7180" width="16.7265625" style="244" bestFit="1" customWidth="1"/>
    <col min="7181" max="7183" width="9.1796875" style="244"/>
    <col min="7184" max="7184" width="18.81640625" style="244" customWidth="1"/>
    <col min="7185" max="7425" width="9.1796875" style="244"/>
    <col min="7426" max="7426" width="31" style="244" customWidth="1"/>
    <col min="7427" max="7427" width="8.81640625" style="244" customWidth="1"/>
    <col min="7428" max="7428" width="17.453125" style="244" customWidth="1"/>
    <col min="7429" max="7431" width="9.1796875" style="244"/>
    <col min="7432" max="7432" width="18.81640625" style="244" customWidth="1"/>
    <col min="7433" max="7433" width="9.1796875" style="244"/>
    <col min="7434" max="7434" width="41.453125" style="244" customWidth="1"/>
    <col min="7435" max="7435" width="9.1796875" style="244"/>
    <col min="7436" max="7436" width="16.7265625" style="244" bestFit="1" customWidth="1"/>
    <col min="7437" max="7439" width="9.1796875" style="244"/>
    <col min="7440" max="7440" width="18.81640625" style="244" customWidth="1"/>
    <col min="7441" max="7681" width="9.1796875" style="244"/>
    <col min="7682" max="7682" width="31" style="244" customWidth="1"/>
    <col min="7683" max="7683" width="8.81640625" style="244" customWidth="1"/>
    <col min="7684" max="7684" width="17.453125" style="244" customWidth="1"/>
    <col min="7685" max="7687" width="9.1796875" style="244"/>
    <col min="7688" max="7688" width="18.81640625" style="244" customWidth="1"/>
    <col min="7689" max="7689" width="9.1796875" style="244"/>
    <col min="7690" max="7690" width="41.453125" style="244" customWidth="1"/>
    <col min="7691" max="7691" width="9.1796875" style="244"/>
    <col min="7692" max="7692" width="16.7265625" style="244" bestFit="1" customWidth="1"/>
    <col min="7693" max="7695" width="9.1796875" style="244"/>
    <col min="7696" max="7696" width="18.81640625" style="244" customWidth="1"/>
    <col min="7697" max="7937" width="9.1796875" style="244"/>
    <col min="7938" max="7938" width="31" style="244" customWidth="1"/>
    <col min="7939" max="7939" width="8.81640625" style="244" customWidth="1"/>
    <col min="7940" max="7940" width="17.453125" style="244" customWidth="1"/>
    <col min="7941" max="7943" width="9.1796875" style="244"/>
    <col min="7944" max="7944" width="18.81640625" style="244" customWidth="1"/>
    <col min="7945" max="7945" width="9.1796875" style="244"/>
    <col min="7946" max="7946" width="41.453125" style="244" customWidth="1"/>
    <col min="7947" max="7947" width="9.1796875" style="244"/>
    <col min="7948" max="7948" width="16.7265625" style="244" bestFit="1" customWidth="1"/>
    <col min="7949" max="7951" width="9.1796875" style="244"/>
    <col min="7952" max="7952" width="18.81640625" style="244" customWidth="1"/>
    <col min="7953" max="8193" width="9.1796875" style="244"/>
    <col min="8194" max="8194" width="31" style="244" customWidth="1"/>
    <col min="8195" max="8195" width="8.81640625" style="244" customWidth="1"/>
    <col min="8196" max="8196" width="17.453125" style="244" customWidth="1"/>
    <col min="8197" max="8199" width="9.1796875" style="244"/>
    <col min="8200" max="8200" width="18.81640625" style="244" customWidth="1"/>
    <col min="8201" max="8201" width="9.1796875" style="244"/>
    <col min="8202" max="8202" width="41.453125" style="244" customWidth="1"/>
    <col min="8203" max="8203" width="9.1796875" style="244"/>
    <col min="8204" max="8204" width="16.7265625" style="244" bestFit="1" customWidth="1"/>
    <col min="8205" max="8207" width="9.1796875" style="244"/>
    <col min="8208" max="8208" width="18.81640625" style="244" customWidth="1"/>
    <col min="8209" max="8449" width="9.1796875" style="244"/>
    <col min="8450" max="8450" width="31" style="244" customWidth="1"/>
    <col min="8451" max="8451" width="8.81640625" style="244" customWidth="1"/>
    <col min="8452" max="8452" width="17.453125" style="244" customWidth="1"/>
    <col min="8453" max="8455" width="9.1796875" style="244"/>
    <col min="8456" max="8456" width="18.81640625" style="244" customWidth="1"/>
    <col min="8457" max="8457" width="9.1796875" style="244"/>
    <col min="8458" max="8458" width="41.453125" style="244" customWidth="1"/>
    <col min="8459" max="8459" width="9.1796875" style="244"/>
    <col min="8460" max="8460" width="16.7265625" style="244" bestFit="1" customWidth="1"/>
    <col min="8461" max="8463" width="9.1796875" style="244"/>
    <col min="8464" max="8464" width="18.81640625" style="244" customWidth="1"/>
    <col min="8465" max="8705" width="9.1796875" style="244"/>
    <col min="8706" max="8706" width="31" style="244" customWidth="1"/>
    <col min="8707" max="8707" width="8.81640625" style="244" customWidth="1"/>
    <col min="8708" max="8708" width="17.453125" style="244" customWidth="1"/>
    <col min="8709" max="8711" width="9.1796875" style="244"/>
    <col min="8712" max="8712" width="18.81640625" style="244" customWidth="1"/>
    <col min="8713" max="8713" width="9.1796875" style="244"/>
    <col min="8714" max="8714" width="41.453125" style="244" customWidth="1"/>
    <col min="8715" max="8715" width="9.1796875" style="244"/>
    <col min="8716" max="8716" width="16.7265625" style="244" bestFit="1" customWidth="1"/>
    <col min="8717" max="8719" width="9.1796875" style="244"/>
    <col min="8720" max="8720" width="18.81640625" style="244" customWidth="1"/>
    <col min="8721" max="8961" width="9.1796875" style="244"/>
    <col min="8962" max="8962" width="31" style="244" customWidth="1"/>
    <col min="8963" max="8963" width="8.81640625" style="244" customWidth="1"/>
    <col min="8964" max="8964" width="17.453125" style="244" customWidth="1"/>
    <col min="8965" max="8967" width="9.1796875" style="244"/>
    <col min="8968" max="8968" width="18.81640625" style="244" customWidth="1"/>
    <col min="8969" max="8969" width="9.1796875" style="244"/>
    <col min="8970" max="8970" width="41.453125" style="244" customWidth="1"/>
    <col min="8971" max="8971" width="9.1796875" style="244"/>
    <col min="8972" max="8972" width="16.7265625" style="244" bestFit="1" customWidth="1"/>
    <col min="8973" max="8975" width="9.1796875" style="244"/>
    <col min="8976" max="8976" width="18.81640625" style="244" customWidth="1"/>
    <col min="8977" max="9217" width="9.1796875" style="244"/>
    <col min="9218" max="9218" width="31" style="244" customWidth="1"/>
    <col min="9219" max="9219" width="8.81640625" style="244" customWidth="1"/>
    <col min="9220" max="9220" width="17.453125" style="244" customWidth="1"/>
    <col min="9221" max="9223" width="9.1796875" style="244"/>
    <col min="9224" max="9224" width="18.81640625" style="244" customWidth="1"/>
    <col min="9225" max="9225" width="9.1796875" style="244"/>
    <col min="9226" max="9226" width="41.453125" style="244" customWidth="1"/>
    <col min="9227" max="9227" width="9.1796875" style="244"/>
    <col min="9228" max="9228" width="16.7265625" style="244" bestFit="1" customWidth="1"/>
    <col min="9229" max="9231" width="9.1796875" style="244"/>
    <col min="9232" max="9232" width="18.81640625" style="244" customWidth="1"/>
    <col min="9233" max="9473" width="9.1796875" style="244"/>
    <col min="9474" max="9474" width="31" style="244" customWidth="1"/>
    <col min="9475" max="9475" width="8.81640625" style="244" customWidth="1"/>
    <col min="9476" max="9476" width="17.453125" style="244" customWidth="1"/>
    <col min="9477" max="9479" width="9.1796875" style="244"/>
    <col min="9480" max="9480" width="18.81640625" style="244" customWidth="1"/>
    <col min="9481" max="9481" width="9.1796875" style="244"/>
    <col min="9482" max="9482" width="41.453125" style="244" customWidth="1"/>
    <col min="9483" max="9483" width="9.1796875" style="244"/>
    <col min="9484" max="9484" width="16.7265625" style="244" bestFit="1" customWidth="1"/>
    <col min="9485" max="9487" width="9.1796875" style="244"/>
    <col min="9488" max="9488" width="18.81640625" style="244" customWidth="1"/>
    <col min="9489" max="9729" width="9.1796875" style="244"/>
    <col min="9730" max="9730" width="31" style="244" customWidth="1"/>
    <col min="9731" max="9731" width="8.81640625" style="244" customWidth="1"/>
    <col min="9732" max="9732" width="17.453125" style="244" customWidth="1"/>
    <col min="9733" max="9735" width="9.1796875" style="244"/>
    <col min="9736" max="9736" width="18.81640625" style="244" customWidth="1"/>
    <col min="9737" max="9737" width="9.1796875" style="244"/>
    <col min="9738" max="9738" width="41.453125" style="244" customWidth="1"/>
    <col min="9739" max="9739" width="9.1796875" style="244"/>
    <col min="9740" max="9740" width="16.7265625" style="244" bestFit="1" customWidth="1"/>
    <col min="9741" max="9743" width="9.1796875" style="244"/>
    <col min="9744" max="9744" width="18.81640625" style="244" customWidth="1"/>
    <col min="9745" max="9985" width="9.1796875" style="244"/>
    <col min="9986" max="9986" width="31" style="244" customWidth="1"/>
    <col min="9987" max="9987" width="8.81640625" style="244" customWidth="1"/>
    <col min="9988" max="9988" width="17.453125" style="244" customWidth="1"/>
    <col min="9989" max="9991" width="9.1796875" style="244"/>
    <col min="9992" max="9992" width="18.81640625" style="244" customWidth="1"/>
    <col min="9993" max="9993" width="9.1796875" style="244"/>
    <col min="9994" max="9994" width="41.453125" style="244" customWidth="1"/>
    <col min="9995" max="9995" width="9.1796875" style="244"/>
    <col min="9996" max="9996" width="16.7265625" style="244" bestFit="1" customWidth="1"/>
    <col min="9997" max="9999" width="9.1796875" style="244"/>
    <col min="10000" max="10000" width="18.81640625" style="244" customWidth="1"/>
    <col min="10001" max="10241" width="9.1796875" style="244"/>
    <col min="10242" max="10242" width="31" style="244" customWidth="1"/>
    <col min="10243" max="10243" width="8.81640625" style="244" customWidth="1"/>
    <col min="10244" max="10244" width="17.453125" style="244" customWidth="1"/>
    <col min="10245" max="10247" width="9.1796875" style="244"/>
    <col min="10248" max="10248" width="18.81640625" style="244" customWidth="1"/>
    <col min="10249" max="10249" width="9.1796875" style="244"/>
    <col min="10250" max="10250" width="41.453125" style="244" customWidth="1"/>
    <col min="10251" max="10251" width="9.1796875" style="244"/>
    <col min="10252" max="10252" width="16.7265625" style="244" bestFit="1" customWidth="1"/>
    <col min="10253" max="10255" width="9.1796875" style="244"/>
    <col min="10256" max="10256" width="18.81640625" style="244" customWidth="1"/>
    <col min="10257" max="10497" width="9.1796875" style="244"/>
    <col min="10498" max="10498" width="31" style="244" customWidth="1"/>
    <col min="10499" max="10499" width="8.81640625" style="244" customWidth="1"/>
    <col min="10500" max="10500" width="17.453125" style="244" customWidth="1"/>
    <col min="10501" max="10503" width="9.1796875" style="244"/>
    <col min="10504" max="10504" width="18.81640625" style="244" customWidth="1"/>
    <col min="10505" max="10505" width="9.1796875" style="244"/>
    <col min="10506" max="10506" width="41.453125" style="244" customWidth="1"/>
    <col min="10507" max="10507" width="9.1796875" style="244"/>
    <col min="10508" max="10508" width="16.7265625" style="244" bestFit="1" customWidth="1"/>
    <col min="10509" max="10511" width="9.1796875" style="244"/>
    <col min="10512" max="10512" width="18.81640625" style="244" customWidth="1"/>
    <col min="10513" max="10753" width="9.1796875" style="244"/>
    <col min="10754" max="10754" width="31" style="244" customWidth="1"/>
    <col min="10755" max="10755" width="8.81640625" style="244" customWidth="1"/>
    <col min="10756" max="10756" width="17.453125" style="244" customWidth="1"/>
    <col min="10757" max="10759" width="9.1796875" style="244"/>
    <col min="10760" max="10760" width="18.81640625" style="244" customWidth="1"/>
    <col min="10761" max="10761" width="9.1796875" style="244"/>
    <col min="10762" max="10762" width="41.453125" style="244" customWidth="1"/>
    <col min="10763" max="10763" width="9.1796875" style="244"/>
    <col min="10764" max="10764" width="16.7265625" style="244" bestFit="1" customWidth="1"/>
    <col min="10765" max="10767" width="9.1796875" style="244"/>
    <col min="10768" max="10768" width="18.81640625" style="244" customWidth="1"/>
    <col min="10769" max="11009" width="9.1796875" style="244"/>
    <col min="11010" max="11010" width="31" style="244" customWidth="1"/>
    <col min="11011" max="11011" width="8.81640625" style="244" customWidth="1"/>
    <col min="11012" max="11012" width="17.453125" style="244" customWidth="1"/>
    <col min="11013" max="11015" width="9.1796875" style="244"/>
    <col min="11016" max="11016" width="18.81640625" style="244" customWidth="1"/>
    <col min="11017" max="11017" width="9.1796875" style="244"/>
    <col min="11018" max="11018" width="41.453125" style="244" customWidth="1"/>
    <col min="11019" max="11019" width="9.1796875" style="244"/>
    <col min="11020" max="11020" width="16.7265625" style="244" bestFit="1" customWidth="1"/>
    <col min="11021" max="11023" width="9.1796875" style="244"/>
    <col min="11024" max="11024" width="18.81640625" style="244" customWidth="1"/>
    <col min="11025" max="11265" width="9.1796875" style="244"/>
    <col min="11266" max="11266" width="31" style="244" customWidth="1"/>
    <col min="11267" max="11267" width="8.81640625" style="244" customWidth="1"/>
    <col min="11268" max="11268" width="17.453125" style="244" customWidth="1"/>
    <col min="11269" max="11271" width="9.1796875" style="244"/>
    <col min="11272" max="11272" width="18.81640625" style="244" customWidth="1"/>
    <col min="11273" max="11273" width="9.1796875" style="244"/>
    <col min="11274" max="11274" width="41.453125" style="244" customWidth="1"/>
    <col min="11275" max="11275" width="9.1796875" style="244"/>
    <col min="11276" max="11276" width="16.7265625" style="244" bestFit="1" customWidth="1"/>
    <col min="11277" max="11279" width="9.1796875" style="244"/>
    <col min="11280" max="11280" width="18.81640625" style="244" customWidth="1"/>
    <col min="11281" max="11521" width="9.1796875" style="244"/>
    <col min="11522" max="11522" width="31" style="244" customWidth="1"/>
    <col min="11523" max="11523" width="8.81640625" style="244" customWidth="1"/>
    <col min="11524" max="11524" width="17.453125" style="244" customWidth="1"/>
    <col min="11525" max="11527" width="9.1796875" style="244"/>
    <col min="11528" max="11528" width="18.81640625" style="244" customWidth="1"/>
    <col min="11529" max="11529" width="9.1796875" style="244"/>
    <col min="11530" max="11530" width="41.453125" style="244" customWidth="1"/>
    <col min="11531" max="11531" width="9.1796875" style="244"/>
    <col min="11532" max="11532" width="16.7265625" style="244" bestFit="1" customWidth="1"/>
    <col min="11533" max="11535" width="9.1796875" style="244"/>
    <col min="11536" max="11536" width="18.81640625" style="244" customWidth="1"/>
    <col min="11537" max="11777" width="9.1796875" style="244"/>
    <col min="11778" max="11778" width="31" style="244" customWidth="1"/>
    <col min="11779" max="11779" width="8.81640625" style="244" customWidth="1"/>
    <col min="11780" max="11780" width="17.453125" style="244" customWidth="1"/>
    <col min="11781" max="11783" width="9.1796875" style="244"/>
    <col min="11784" max="11784" width="18.81640625" style="244" customWidth="1"/>
    <col min="11785" max="11785" width="9.1796875" style="244"/>
    <col min="11786" max="11786" width="41.453125" style="244" customWidth="1"/>
    <col min="11787" max="11787" width="9.1796875" style="244"/>
    <col min="11788" max="11788" width="16.7265625" style="244" bestFit="1" customWidth="1"/>
    <col min="11789" max="11791" width="9.1796875" style="244"/>
    <col min="11792" max="11792" width="18.81640625" style="244" customWidth="1"/>
    <col min="11793" max="12033" width="9.1796875" style="244"/>
    <col min="12034" max="12034" width="31" style="244" customWidth="1"/>
    <col min="12035" max="12035" width="8.81640625" style="244" customWidth="1"/>
    <col min="12036" max="12036" width="17.453125" style="244" customWidth="1"/>
    <col min="12037" max="12039" width="9.1796875" style="244"/>
    <col min="12040" max="12040" width="18.81640625" style="244" customWidth="1"/>
    <col min="12041" max="12041" width="9.1796875" style="244"/>
    <col min="12042" max="12042" width="41.453125" style="244" customWidth="1"/>
    <col min="12043" max="12043" width="9.1796875" style="244"/>
    <col min="12044" max="12044" width="16.7265625" style="244" bestFit="1" customWidth="1"/>
    <col min="12045" max="12047" width="9.1796875" style="244"/>
    <col min="12048" max="12048" width="18.81640625" style="244" customWidth="1"/>
    <col min="12049" max="12289" width="9.1796875" style="244"/>
    <col min="12290" max="12290" width="31" style="244" customWidth="1"/>
    <col min="12291" max="12291" width="8.81640625" style="244" customWidth="1"/>
    <col min="12292" max="12292" width="17.453125" style="244" customWidth="1"/>
    <col min="12293" max="12295" width="9.1796875" style="244"/>
    <col min="12296" max="12296" width="18.81640625" style="244" customWidth="1"/>
    <col min="12297" max="12297" width="9.1796875" style="244"/>
    <col min="12298" max="12298" width="41.453125" style="244" customWidth="1"/>
    <col min="12299" max="12299" width="9.1796875" style="244"/>
    <col min="12300" max="12300" width="16.7265625" style="244" bestFit="1" customWidth="1"/>
    <col min="12301" max="12303" width="9.1796875" style="244"/>
    <col min="12304" max="12304" width="18.81640625" style="244" customWidth="1"/>
    <col min="12305" max="12545" width="9.1796875" style="244"/>
    <col min="12546" max="12546" width="31" style="244" customWidth="1"/>
    <col min="12547" max="12547" width="8.81640625" style="244" customWidth="1"/>
    <col min="12548" max="12548" width="17.453125" style="244" customWidth="1"/>
    <col min="12549" max="12551" width="9.1796875" style="244"/>
    <col min="12552" max="12552" width="18.81640625" style="244" customWidth="1"/>
    <col min="12553" max="12553" width="9.1796875" style="244"/>
    <col min="12554" max="12554" width="41.453125" style="244" customWidth="1"/>
    <col min="12555" max="12555" width="9.1796875" style="244"/>
    <col min="12556" max="12556" width="16.7265625" style="244" bestFit="1" customWidth="1"/>
    <col min="12557" max="12559" width="9.1796875" style="244"/>
    <col min="12560" max="12560" width="18.81640625" style="244" customWidth="1"/>
    <col min="12561" max="12801" width="9.1796875" style="244"/>
    <col min="12802" max="12802" width="31" style="244" customWidth="1"/>
    <col min="12803" max="12803" width="8.81640625" style="244" customWidth="1"/>
    <col min="12804" max="12804" width="17.453125" style="244" customWidth="1"/>
    <col min="12805" max="12807" width="9.1796875" style="244"/>
    <col min="12808" max="12808" width="18.81640625" style="244" customWidth="1"/>
    <col min="12809" max="12809" width="9.1796875" style="244"/>
    <col min="12810" max="12810" width="41.453125" style="244" customWidth="1"/>
    <col min="12811" max="12811" width="9.1796875" style="244"/>
    <col min="12812" max="12812" width="16.7265625" style="244" bestFit="1" customWidth="1"/>
    <col min="12813" max="12815" width="9.1796875" style="244"/>
    <col min="12816" max="12816" width="18.81640625" style="244" customWidth="1"/>
    <col min="12817" max="13057" width="9.1796875" style="244"/>
    <col min="13058" max="13058" width="31" style="244" customWidth="1"/>
    <col min="13059" max="13059" width="8.81640625" style="244" customWidth="1"/>
    <col min="13060" max="13060" width="17.453125" style="244" customWidth="1"/>
    <col min="13061" max="13063" width="9.1796875" style="244"/>
    <col min="13064" max="13064" width="18.81640625" style="244" customWidth="1"/>
    <col min="13065" max="13065" width="9.1796875" style="244"/>
    <col min="13066" max="13066" width="41.453125" style="244" customWidth="1"/>
    <col min="13067" max="13067" width="9.1796875" style="244"/>
    <col min="13068" max="13068" width="16.7265625" style="244" bestFit="1" customWidth="1"/>
    <col min="13069" max="13071" width="9.1796875" style="244"/>
    <col min="13072" max="13072" width="18.81640625" style="244" customWidth="1"/>
    <col min="13073" max="13313" width="9.1796875" style="244"/>
    <col min="13314" max="13314" width="31" style="244" customWidth="1"/>
    <col min="13315" max="13315" width="8.81640625" style="244" customWidth="1"/>
    <col min="13316" max="13316" width="17.453125" style="244" customWidth="1"/>
    <col min="13317" max="13319" width="9.1796875" style="244"/>
    <col min="13320" max="13320" width="18.81640625" style="244" customWidth="1"/>
    <col min="13321" max="13321" width="9.1796875" style="244"/>
    <col min="13322" max="13322" width="41.453125" style="244" customWidth="1"/>
    <col min="13323" max="13323" width="9.1796875" style="244"/>
    <col min="13324" max="13324" width="16.7265625" style="244" bestFit="1" customWidth="1"/>
    <col min="13325" max="13327" width="9.1796875" style="244"/>
    <col min="13328" max="13328" width="18.81640625" style="244" customWidth="1"/>
    <col min="13329" max="13569" width="9.1796875" style="244"/>
    <col min="13570" max="13570" width="31" style="244" customWidth="1"/>
    <col min="13571" max="13571" width="8.81640625" style="244" customWidth="1"/>
    <col min="13572" max="13572" width="17.453125" style="244" customWidth="1"/>
    <col min="13573" max="13575" width="9.1796875" style="244"/>
    <col min="13576" max="13576" width="18.81640625" style="244" customWidth="1"/>
    <col min="13577" max="13577" width="9.1796875" style="244"/>
    <col min="13578" max="13578" width="41.453125" style="244" customWidth="1"/>
    <col min="13579" max="13579" width="9.1796875" style="244"/>
    <col min="13580" max="13580" width="16.7265625" style="244" bestFit="1" customWidth="1"/>
    <col min="13581" max="13583" width="9.1796875" style="244"/>
    <col min="13584" max="13584" width="18.81640625" style="244" customWidth="1"/>
    <col min="13585" max="13825" width="9.1796875" style="244"/>
    <col min="13826" max="13826" width="31" style="244" customWidth="1"/>
    <col min="13827" max="13827" width="8.81640625" style="244" customWidth="1"/>
    <col min="13828" max="13828" width="17.453125" style="244" customWidth="1"/>
    <col min="13829" max="13831" width="9.1796875" style="244"/>
    <col min="13832" max="13832" width="18.81640625" style="244" customWidth="1"/>
    <col min="13833" max="13833" width="9.1796875" style="244"/>
    <col min="13834" max="13834" width="41.453125" style="244" customWidth="1"/>
    <col min="13835" max="13835" width="9.1796875" style="244"/>
    <col min="13836" max="13836" width="16.7265625" style="244" bestFit="1" customWidth="1"/>
    <col min="13837" max="13839" width="9.1796875" style="244"/>
    <col min="13840" max="13840" width="18.81640625" style="244" customWidth="1"/>
    <col min="13841" max="14081" width="9.1796875" style="244"/>
    <col min="14082" max="14082" width="31" style="244" customWidth="1"/>
    <col min="14083" max="14083" width="8.81640625" style="244" customWidth="1"/>
    <col min="14084" max="14084" width="17.453125" style="244" customWidth="1"/>
    <col min="14085" max="14087" width="9.1796875" style="244"/>
    <col min="14088" max="14088" width="18.81640625" style="244" customWidth="1"/>
    <col min="14089" max="14089" width="9.1796875" style="244"/>
    <col min="14090" max="14090" width="41.453125" style="244" customWidth="1"/>
    <col min="14091" max="14091" width="9.1796875" style="244"/>
    <col min="14092" max="14092" width="16.7265625" style="244" bestFit="1" customWidth="1"/>
    <col min="14093" max="14095" width="9.1796875" style="244"/>
    <col min="14096" max="14096" width="18.81640625" style="244" customWidth="1"/>
    <col min="14097" max="14337" width="9.1796875" style="244"/>
    <col min="14338" max="14338" width="31" style="244" customWidth="1"/>
    <col min="14339" max="14339" width="8.81640625" style="244" customWidth="1"/>
    <col min="14340" max="14340" width="17.453125" style="244" customWidth="1"/>
    <col min="14341" max="14343" width="9.1796875" style="244"/>
    <col min="14344" max="14344" width="18.81640625" style="244" customWidth="1"/>
    <col min="14345" max="14345" width="9.1796875" style="244"/>
    <col min="14346" max="14346" width="41.453125" style="244" customWidth="1"/>
    <col min="14347" max="14347" width="9.1796875" style="244"/>
    <col min="14348" max="14348" width="16.7265625" style="244" bestFit="1" customWidth="1"/>
    <col min="14349" max="14351" width="9.1796875" style="244"/>
    <col min="14352" max="14352" width="18.81640625" style="244" customWidth="1"/>
    <col min="14353" max="14593" width="9.1796875" style="244"/>
    <col min="14594" max="14594" width="31" style="244" customWidth="1"/>
    <col min="14595" max="14595" width="8.81640625" style="244" customWidth="1"/>
    <col min="14596" max="14596" width="17.453125" style="244" customWidth="1"/>
    <col min="14597" max="14599" width="9.1796875" style="244"/>
    <col min="14600" max="14600" width="18.81640625" style="244" customWidth="1"/>
    <col min="14601" max="14601" width="9.1796875" style="244"/>
    <col min="14602" max="14602" width="41.453125" style="244" customWidth="1"/>
    <col min="14603" max="14603" width="9.1796875" style="244"/>
    <col min="14604" max="14604" width="16.7265625" style="244" bestFit="1" customWidth="1"/>
    <col min="14605" max="14607" width="9.1796875" style="244"/>
    <col min="14608" max="14608" width="18.81640625" style="244" customWidth="1"/>
    <col min="14609" max="14849" width="9.1796875" style="244"/>
    <col min="14850" max="14850" width="31" style="244" customWidth="1"/>
    <col min="14851" max="14851" width="8.81640625" style="244" customWidth="1"/>
    <col min="14852" max="14852" width="17.453125" style="244" customWidth="1"/>
    <col min="14853" max="14855" width="9.1796875" style="244"/>
    <col min="14856" max="14856" width="18.81640625" style="244" customWidth="1"/>
    <col min="14857" max="14857" width="9.1796875" style="244"/>
    <col min="14858" max="14858" width="41.453125" style="244" customWidth="1"/>
    <col min="14859" max="14859" width="9.1796875" style="244"/>
    <col min="14860" max="14860" width="16.7265625" style="244" bestFit="1" customWidth="1"/>
    <col min="14861" max="14863" width="9.1796875" style="244"/>
    <col min="14864" max="14864" width="18.81640625" style="244" customWidth="1"/>
    <col min="14865" max="15105" width="9.1796875" style="244"/>
    <col min="15106" max="15106" width="31" style="244" customWidth="1"/>
    <col min="15107" max="15107" width="8.81640625" style="244" customWidth="1"/>
    <col min="15108" max="15108" width="17.453125" style="244" customWidth="1"/>
    <col min="15109" max="15111" width="9.1796875" style="244"/>
    <col min="15112" max="15112" width="18.81640625" style="244" customWidth="1"/>
    <col min="15113" max="15113" width="9.1796875" style="244"/>
    <col min="15114" max="15114" width="41.453125" style="244" customWidth="1"/>
    <col min="15115" max="15115" width="9.1796875" style="244"/>
    <col min="15116" max="15116" width="16.7265625" style="244" bestFit="1" customWidth="1"/>
    <col min="15117" max="15119" width="9.1796875" style="244"/>
    <col min="15120" max="15120" width="18.81640625" style="244" customWidth="1"/>
    <col min="15121" max="15361" width="9.1796875" style="244"/>
    <col min="15362" max="15362" width="31" style="244" customWidth="1"/>
    <col min="15363" max="15363" width="8.81640625" style="244" customWidth="1"/>
    <col min="15364" max="15364" width="17.453125" style="244" customWidth="1"/>
    <col min="15365" max="15367" width="9.1796875" style="244"/>
    <col min="15368" max="15368" width="18.81640625" style="244" customWidth="1"/>
    <col min="15369" max="15369" width="9.1796875" style="244"/>
    <col min="15370" max="15370" width="41.453125" style="244" customWidth="1"/>
    <col min="15371" max="15371" width="9.1796875" style="244"/>
    <col min="15372" max="15372" width="16.7265625" style="244" bestFit="1" customWidth="1"/>
    <col min="15373" max="15375" width="9.1796875" style="244"/>
    <col min="15376" max="15376" width="18.81640625" style="244" customWidth="1"/>
    <col min="15377" max="15617" width="9.1796875" style="244"/>
    <col min="15618" max="15618" width="31" style="244" customWidth="1"/>
    <col min="15619" max="15619" width="8.81640625" style="244" customWidth="1"/>
    <col min="15620" max="15620" width="17.453125" style="244" customWidth="1"/>
    <col min="15621" max="15623" width="9.1796875" style="244"/>
    <col min="15624" max="15624" width="18.81640625" style="244" customWidth="1"/>
    <col min="15625" max="15625" width="9.1796875" style="244"/>
    <col min="15626" max="15626" width="41.453125" style="244" customWidth="1"/>
    <col min="15627" max="15627" width="9.1796875" style="244"/>
    <col min="15628" max="15628" width="16.7265625" style="244" bestFit="1" customWidth="1"/>
    <col min="15629" max="15631" width="9.1796875" style="244"/>
    <col min="15632" max="15632" width="18.81640625" style="244" customWidth="1"/>
    <col min="15633" max="15873" width="9.1796875" style="244"/>
    <col min="15874" max="15874" width="31" style="244" customWidth="1"/>
    <col min="15875" max="15875" width="8.81640625" style="244" customWidth="1"/>
    <col min="15876" max="15876" width="17.453125" style="244" customWidth="1"/>
    <col min="15877" max="15879" width="9.1796875" style="244"/>
    <col min="15880" max="15880" width="18.81640625" style="244" customWidth="1"/>
    <col min="15881" max="15881" width="9.1796875" style="244"/>
    <col min="15882" max="15882" width="41.453125" style="244" customWidth="1"/>
    <col min="15883" max="15883" width="9.1796875" style="244"/>
    <col min="15884" max="15884" width="16.7265625" style="244" bestFit="1" customWidth="1"/>
    <col min="15885" max="15887" width="9.1796875" style="244"/>
    <col min="15888" max="15888" width="18.81640625" style="244" customWidth="1"/>
    <col min="15889" max="16129" width="9.1796875" style="244"/>
    <col min="16130" max="16130" width="31" style="244" customWidth="1"/>
    <col min="16131" max="16131" width="8.81640625" style="244" customWidth="1"/>
    <col min="16132" max="16132" width="17.453125" style="244" customWidth="1"/>
    <col min="16133" max="16135" width="9.1796875" style="244"/>
    <col min="16136" max="16136" width="18.81640625" style="244" customWidth="1"/>
    <col min="16137" max="16137" width="9.1796875" style="244"/>
    <col min="16138" max="16138" width="41.453125" style="244" customWidth="1"/>
    <col min="16139" max="16139" width="9.1796875" style="244"/>
    <col min="16140" max="16140" width="16.7265625" style="244" bestFit="1" customWidth="1"/>
    <col min="16141" max="16143" width="9.1796875" style="244"/>
    <col min="16144" max="16144" width="18.81640625" style="244" customWidth="1"/>
    <col min="16145" max="16384" width="9.1796875" style="244"/>
  </cols>
  <sheetData>
    <row r="1" spans="1:17">
      <c r="A1" s="305"/>
      <c r="B1" s="306"/>
      <c r="C1" s="306"/>
      <c r="D1" s="306"/>
      <c r="E1" s="306"/>
      <c r="F1" s="306"/>
      <c r="G1" s="306"/>
      <c r="H1" s="306"/>
      <c r="I1" s="306"/>
      <c r="J1" s="306"/>
      <c r="K1" s="306"/>
      <c r="L1" s="306"/>
      <c r="M1" s="306"/>
      <c r="N1" s="306"/>
      <c r="O1" s="306"/>
      <c r="P1" s="306"/>
      <c r="Q1" s="307"/>
    </row>
    <row r="2" spans="1:17">
      <c r="A2" s="407" t="s">
        <v>1073</v>
      </c>
      <c r="B2" s="408"/>
      <c r="C2" s="408"/>
      <c r="D2" s="408"/>
      <c r="E2" s="408"/>
      <c r="F2" s="408"/>
      <c r="G2" s="408"/>
      <c r="H2" s="408"/>
      <c r="I2" s="408"/>
      <c r="J2" s="408"/>
      <c r="K2" s="408"/>
      <c r="L2" s="408"/>
      <c r="M2" s="408"/>
      <c r="N2" s="408"/>
      <c r="O2" s="408"/>
      <c r="P2" s="408"/>
      <c r="Q2" s="409"/>
    </row>
    <row r="3" spans="1:17">
      <c r="A3" s="311"/>
      <c r="F3" s="410" t="s">
        <v>1074</v>
      </c>
      <c r="G3" s="410"/>
      <c r="H3" s="410"/>
      <c r="I3" s="410"/>
      <c r="J3" s="410"/>
      <c r="K3" s="410"/>
      <c r="L3" s="410"/>
      <c r="M3" s="410"/>
      <c r="N3" s="410"/>
      <c r="O3" s="410"/>
      <c r="P3" s="410"/>
      <c r="Q3" s="313"/>
    </row>
    <row r="4" spans="1:17">
      <c r="A4" s="311"/>
      <c r="Q4" s="313"/>
    </row>
    <row r="5" spans="1:17" ht="13">
      <c r="A5" s="311"/>
      <c r="B5" s="314" t="s">
        <v>1052</v>
      </c>
      <c r="C5" s="314"/>
      <c r="D5" s="314"/>
      <c r="E5" s="411" t="s">
        <v>57</v>
      </c>
      <c r="F5" s="411"/>
      <c r="G5" s="411"/>
      <c r="H5" s="411"/>
      <c r="I5" s="411"/>
      <c r="J5" s="314"/>
      <c r="K5" s="314"/>
      <c r="L5" s="314"/>
      <c r="M5" s="314"/>
      <c r="N5" s="314" t="s">
        <v>1075</v>
      </c>
      <c r="O5" s="314"/>
      <c r="P5" s="314"/>
      <c r="Q5" s="313"/>
    </row>
    <row r="6" spans="1:17">
      <c r="A6" s="412"/>
      <c r="B6" s="413"/>
      <c r="C6" s="413"/>
      <c r="D6" s="413"/>
      <c r="E6" s="413"/>
      <c r="F6" s="413"/>
      <c r="G6" s="413"/>
      <c r="H6" s="413"/>
      <c r="I6" s="413"/>
      <c r="J6" s="413"/>
      <c r="K6" s="413"/>
      <c r="L6" s="413"/>
      <c r="M6" s="413"/>
      <c r="N6" s="413"/>
      <c r="O6" s="413"/>
      <c r="P6" s="413"/>
      <c r="Q6" s="414"/>
    </row>
    <row r="7" spans="1:17">
      <c r="A7" s="309" t="s">
        <v>21</v>
      </c>
      <c r="B7" s="315" t="s">
        <v>1076</v>
      </c>
      <c r="C7" s="315"/>
      <c r="D7" s="315"/>
      <c r="E7" s="315" t="s">
        <v>1077</v>
      </c>
      <c r="F7" s="315"/>
      <c r="G7" s="315"/>
      <c r="H7" s="315"/>
      <c r="I7" s="315"/>
      <c r="J7" s="315"/>
      <c r="K7" s="315"/>
      <c r="L7" s="315"/>
      <c r="M7" s="315"/>
      <c r="N7" s="315" t="s">
        <v>1078</v>
      </c>
      <c r="O7" s="315"/>
      <c r="P7" s="315"/>
      <c r="Q7" s="313"/>
    </row>
    <row r="8" spans="1:17">
      <c r="A8" s="309" t="s">
        <v>799</v>
      </c>
      <c r="B8" s="316" t="s">
        <v>1076</v>
      </c>
      <c r="C8" s="316"/>
      <c r="D8" s="316"/>
      <c r="E8" s="316" t="s">
        <v>1079</v>
      </c>
      <c r="F8" s="316"/>
      <c r="G8" s="316"/>
      <c r="H8" s="316"/>
      <c r="I8" s="316"/>
      <c r="J8" s="316"/>
      <c r="K8" s="316"/>
      <c r="L8" s="316"/>
      <c r="M8" s="316"/>
      <c r="N8" s="316" t="s">
        <v>1078</v>
      </c>
      <c r="O8" s="316"/>
      <c r="P8" s="316"/>
      <c r="Q8" s="313"/>
    </row>
    <row r="9" spans="1:17">
      <c r="A9" s="311"/>
      <c r="B9" s="317"/>
      <c r="C9" s="317"/>
      <c r="D9" s="317"/>
      <c r="E9" s="317"/>
      <c r="Q9" s="313"/>
    </row>
    <row r="10" spans="1:17" ht="13">
      <c r="A10" s="311"/>
      <c r="B10" s="314"/>
      <c r="C10" s="314"/>
      <c r="D10" s="314"/>
      <c r="E10" s="411" t="s">
        <v>21</v>
      </c>
      <c r="F10" s="411" t="s">
        <v>1080</v>
      </c>
      <c r="G10" s="411"/>
      <c r="H10" s="411"/>
      <c r="I10" s="411"/>
      <c r="J10" s="314"/>
      <c r="K10" s="314"/>
      <c r="L10" s="314"/>
      <c r="M10" s="314" t="s">
        <v>799</v>
      </c>
      <c r="N10" s="314" t="s">
        <v>1081</v>
      </c>
      <c r="O10" s="314"/>
      <c r="P10" s="314"/>
      <c r="Q10" s="313"/>
    </row>
    <row r="11" spans="1:17" ht="13">
      <c r="A11" s="311"/>
      <c r="B11" s="308" t="s">
        <v>1082</v>
      </c>
      <c r="D11" s="308" t="s">
        <v>1083</v>
      </c>
      <c r="F11" s="318"/>
      <c r="G11" s="318"/>
      <c r="J11" s="308" t="s">
        <v>1082</v>
      </c>
      <c r="L11" s="308" t="s">
        <v>1083</v>
      </c>
      <c r="N11" s="318"/>
      <c r="O11" s="318"/>
      <c r="Q11" s="313"/>
    </row>
    <row r="12" spans="1:17" ht="13">
      <c r="A12" s="311"/>
      <c r="B12" s="319">
        <v>1</v>
      </c>
      <c r="C12" s="319"/>
      <c r="E12" s="320" t="s">
        <v>1084</v>
      </c>
      <c r="F12" s="321"/>
      <c r="G12" s="318"/>
      <c r="J12" s="322"/>
      <c r="K12" s="319"/>
      <c r="M12" s="320" t="s">
        <v>1084</v>
      </c>
      <c r="N12" s="321"/>
      <c r="O12" s="318"/>
      <c r="Q12" s="313"/>
    </row>
    <row r="13" spans="1:17" ht="13">
      <c r="A13" s="311"/>
      <c r="B13" s="322"/>
      <c r="C13" s="319"/>
      <c r="E13" s="320" t="s">
        <v>1084</v>
      </c>
      <c r="F13" s="321"/>
      <c r="G13" s="318"/>
      <c r="J13" s="322"/>
      <c r="K13" s="319"/>
      <c r="M13" s="320" t="s">
        <v>1084</v>
      </c>
      <c r="N13" s="321"/>
      <c r="O13" s="318"/>
      <c r="Q13" s="313"/>
    </row>
    <row r="14" spans="1:17" ht="13">
      <c r="A14" s="311"/>
      <c r="B14" s="322"/>
      <c r="C14" s="319"/>
      <c r="E14" s="320" t="s">
        <v>1084</v>
      </c>
      <c r="F14" s="321"/>
      <c r="G14" s="318"/>
      <c r="J14" s="322"/>
      <c r="K14" s="319"/>
      <c r="M14" s="320" t="s">
        <v>1084</v>
      </c>
      <c r="N14" s="321"/>
      <c r="O14" s="318"/>
      <c r="Q14" s="313"/>
    </row>
    <row r="15" spans="1:17" ht="13">
      <c r="A15" s="311"/>
      <c r="B15" s="322"/>
      <c r="C15" s="319"/>
      <c r="E15" s="323" t="s">
        <v>1084</v>
      </c>
      <c r="F15" s="324"/>
      <c r="G15" s="318"/>
      <c r="J15" s="322"/>
      <c r="K15" s="319"/>
      <c r="M15" s="323" t="s">
        <v>1084</v>
      </c>
      <c r="N15" s="324"/>
      <c r="O15" s="318"/>
      <c r="Q15" s="313"/>
    </row>
    <row r="16" spans="1:17" ht="25">
      <c r="A16" s="311"/>
      <c r="B16" s="312" t="s">
        <v>1085</v>
      </c>
      <c r="C16" s="312"/>
      <c r="D16" s="325"/>
      <c r="E16" s="323" t="s">
        <v>1084</v>
      </c>
      <c r="F16" s="324">
        <f>(B12*F12)+(B13*F13)+(B14*F14)+(B15*F15)</f>
        <v>0</v>
      </c>
      <c r="G16" s="326"/>
      <c r="J16" s="312" t="s">
        <v>1085</v>
      </c>
      <c r="K16" s="312"/>
      <c r="L16" s="325"/>
      <c r="M16" s="323" t="s">
        <v>1084</v>
      </c>
      <c r="N16" s="324">
        <f>(J12*N12)+(J13*N13)+(J14*N14)+(J15*N15)</f>
        <v>0</v>
      </c>
      <c r="O16" s="326"/>
      <c r="Q16" s="313"/>
    </row>
    <row r="17" spans="1:17">
      <c r="A17" s="311"/>
      <c r="E17" s="310"/>
      <c r="F17" s="326"/>
      <c r="G17" s="326"/>
      <c r="M17" s="310"/>
      <c r="N17" s="326"/>
      <c r="O17" s="326"/>
      <c r="Q17" s="313"/>
    </row>
    <row r="18" spans="1:17" ht="13">
      <c r="A18" s="311"/>
      <c r="C18" s="310" t="s">
        <v>965</v>
      </c>
      <c r="E18" s="327" t="s">
        <v>1086</v>
      </c>
      <c r="F18" s="327"/>
      <c r="G18" s="328" t="s">
        <v>1084</v>
      </c>
      <c r="H18" s="329">
        <f>F16</f>
        <v>0</v>
      </c>
      <c r="K18" s="308" t="s">
        <v>965</v>
      </c>
      <c r="M18" s="327" t="s">
        <v>1086</v>
      </c>
      <c r="N18" s="327"/>
      <c r="O18" s="328" t="s">
        <v>1084</v>
      </c>
      <c r="P18" s="329">
        <f>N16</f>
        <v>0</v>
      </c>
      <c r="Q18" s="313"/>
    </row>
    <row r="19" spans="1:17" ht="13">
      <c r="A19" s="311"/>
      <c r="B19" s="330"/>
      <c r="C19" s="310">
        <v>260</v>
      </c>
      <c r="D19" s="308" t="s">
        <v>1087</v>
      </c>
      <c r="E19" s="310"/>
      <c r="J19" s="330"/>
      <c r="K19" s="310">
        <v>260</v>
      </c>
      <c r="L19" s="308" t="s">
        <v>1087</v>
      </c>
      <c r="M19" s="310"/>
      <c r="Q19" s="313"/>
    </row>
    <row r="20" spans="1:17" ht="13">
      <c r="A20" s="311"/>
      <c r="B20" s="308" t="s">
        <v>1088</v>
      </c>
      <c r="C20" s="331"/>
      <c r="D20" s="332">
        <f>C20/C$23</f>
        <v>0</v>
      </c>
      <c r="E20" s="323" t="s">
        <v>1084</v>
      </c>
      <c r="F20" s="324">
        <f>H$18*D20</f>
        <v>0</v>
      </c>
      <c r="G20" s="326"/>
      <c r="J20" s="308" t="s">
        <v>1088</v>
      </c>
      <c r="K20" s="331"/>
      <c r="L20" s="332">
        <f>K20/K$23</f>
        <v>0</v>
      </c>
      <c r="M20" s="323" t="s">
        <v>1084</v>
      </c>
      <c r="N20" s="324">
        <f>P$18*L20</f>
        <v>0</v>
      </c>
      <c r="O20" s="326"/>
      <c r="Q20" s="313"/>
    </row>
    <row r="21" spans="1:17" ht="13">
      <c r="A21" s="311"/>
      <c r="B21" s="308" t="s">
        <v>1089</v>
      </c>
      <c r="C21" s="331"/>
      <c r="D21" s="332">
        <f>C21/C$23</f>
        <v>0</v>
      </c>
      <c r="E21" s="323" t="s">
        <v>1084</v>
      </c>
      <c r="F21" s="324">
        <f>H$18*D21</f>
        <v>0</v>
      </c>
      <c r="G21" s="326"/>
      <c r="J21" s="308" t="s">
        <v>1089</v>
      </c>
      <c r="K21" s="331"/>
      <c r="L21" s="332">
        <f>K21/K$23</f>
        <v>0</v>
      </c>
      <c r="M21" s="323" t="s">
        <v>1084</v>
      </c>
      <c r="N21" s="324">
        <f>P$18*L21</f>
        <v>0</v>
      </c>
      <c r="O21" s="326"/>
      <c r="Q21" s="313"/>
    </row>
    <row r="22" spans="1:17" ht="13">
      <c r="A22" s="311"/>
      <c r="B22" s="308" t="s">
        <v>1090</v>
      </c>
      <c r="C22" s="331"/>
      <c r="D22" s="332">
        <f>C22/C$23</f>
        <v>0</v>
      </c>
      <c r="E22" s="323" t="s">
        <v>1084</v>
      </c>
      <c r="F22" s="324">
        <f>H$18*D22</f>
        <v>0</v>
      </c>
      <c r="G22" s="326"/>
      <c r="J22" s="308" t="s">
        <v>1090</v>
      </c>
      <c r="K22" s="331"/>
      <c r="L22" s="332">
        <f>K22/K$23</f>
        <v>0</v>
      </c>
      <c r="M22" s="323" t="s">
        <v>1084</v>
      </c>
      <c r="N22" s="324">
        <f>P$18*L22</f>
        <v>0</v>
      </c>
      <c r="O22" s="326"/>
      <c r="Q22" s="313"/>
    </row>
    <row r="23" spans="1:17">
      <c r="A23" s="311"/>
      <c r="C23" s="310">
        <f>C19-C20-C21-C22</f>
        <v>260</v>
      </c>
      <c r="D23" s="332"/>
      <c r="E23" s="310"/>
      <c r="F23" s="326"/>
      <c r="G23" s="326"/>
      <c r="K23" s="310">
        <f>K19-K20-K21-K22</f>
        <v>260</v>
      </c>
      <c r="L23" s="332"/>
      <c r="M23" s="310"/>
      <c r="N23" s="326"/>
      <c r="O23" s="326"/>
      <c r="Q23" s="313"/>
    </row>
    <row r="24" spans="1:17" ht="13">
      <c r="A24" s="311"/>
      <c r="E24" s="327" t="s">
        <v>1086</v>
      </c>
      <c r="F24" s="327"/>
      <c r="G24" s="328" t="s">
        <v>1084</v>
      </c>
      <c r="H24" s="329">
        <f>SUM(F20:F22)</f>
        <v>0</v>
      </c>
      <c r="M24" s="327" t="s">
        <v>1091</v>
      </c>
      <c r="N24" s="327"/>
      <c r="O24" s="328" t="s">
        <v>1084</v>
      </c>
      <c r="P24" s="329">
        <f>SUM(N20:N22)</f>
        <v>0</v>
      </c>
      <c r="Q24" s="313"/>
    </row>
    <row r="25" spans="1:17" ht="13">
      <c r="A25" s="311"/>
      <c r="B25" s="330"/>
      <c r="C25" s="330"/>
      <c r="D25" s="330"/>
      <c r="E25" s="310"/>
      <c r="J25" s="330"/>
      <c r="K25" s="330"/>
      <c r="L25" s="330"/>
      <c r="M25" s="310"/>
      <c r="Q25" s="313"/>
    </row>
    <row r="26" spans="1:17" ht="13">
      <c r="A26" s="311"/>
      <c r="B26" s="308" t="s">
        <v>1092</v>
      </c>
      <c r="D26" s="322"/>
      <c r="E26" s="323" t="s">
        <v>1084</v>
      </c>
      <c r="F26" s="324">
        <f>(H$18+H$24)*D26</f>
        <v>0</v>
      </c>
      <c r="J26" s="308" t="s">
        <v>1092</v>
      </c>
      <c r="L26" s="322"/>
      <c r="M26" s="323" t="s">
        <v>1084</v>
      </c>
      <c r="N26" s="324">
        <f>(P$18+P$24)*L26</f>
        <v>0</v>
      </c>
      <c r="Q26" s="313"/>
    </row>
    <row r="27" spans="1:17" ht="13">
      <c r="A27" s="311"/>
      <c r="B27" s="308" t="s">
        <v>1093</v>
      </c>
      <c r="D27" s="322"/>
      <c r="E27" s="323" t="s">
        <v>1084</v>
      </c>
      <c r="F27" s="324">
        <f>(H$18+H$24)*D27</f>
        <v>0</v>
      </c>
      <c r="J27" s="308" t="s">
        <v>1093</v>
      </c>
      <c r="L27" s="322"/>
      <c r="M27" s="323" t="s">
        <v>1084</v>
      </c>
      <c r="N27" s="324">
        <f>(P$18+P$24)*L27</f>
        <v>0</v>
      </c>
      <c r="Q27" s="313"/>
    </row>
    <row r="28" spans="1:17">
      <c r="A28" s="311"/>
      <c r="E28" s="310"/>
      <c r="F28" s="326"/>
      <c r="M28" s="310"/>
      <c r="N28" s="326"/>
      <c r="Q28" s="313"/>
    </row>
    <row r="29" spans="1:17" ht="13">
      <c r="A29" s="311"/>
      <c r="E29" s="327" t="s">
        <v>1086</v>
      </c>
      <c r="F29" s="327"/>
      <c r="G29" s="328" t="s">
        <v>1084</v>
      </c>
      <c r="H29" s="329">
        <f>SUM(F26:F27)</f>
        <v>0</v>
      </c>
      <c r="M29" s="327" t="s">
        <v>1086</v>
      </c>
      <c r="N29" s="327"/>
      <c r="O29" s="328" t="s">
        <v>1084</v>
      </c>
      <c r="P29" s="329">
        <f>SUM(N26:N27)</f>
        <v>0</v>
      </c>
      <c r="Q29" s="313"/>
    </row>
    <row r="30" spans="1:17" ht="13">
      <c r="A30" s="311"/>
      <c r="B30" s="330"/>
      <c r="C30" s="330"/>
      <c r="D30" s="330"/>
      <c r="E30" s="310"/>
      <c r="J30" s="330"/>
      <c r="K30" s="330"/>
      <c r="L30" s="330"/>
      <c r="M30" s="310"/>
      <c r="Q30" s="313"/>
    </row>
    <row r="31" spans="1:17" ht="13">
      <c r="A31" s="311"/>
      <c r="B31" s="308" t="s">
        <v>1094</v>
      </c>
      <c r="D31" s="322"/>
      <c r="E31" s="323" t="s">
        <v>1084</v>
      </c>
      <c r="F31" s="324">
        <f>(H$18+H$24+H$29)*D31</f>
        <v>0</v>
      </c>
      <c r="J31" s="308" t="s">
        <v>1094</v>
      </c>
      <c r="L31" s="322"/>
      <c r="M31" s="323" t="s">
        <v>1084</v>
      </c>
      <c r="N31" s="324">
        <f>(P$18+P$24+P$29)*L31</f>
        <v>0</v>
      </c>
      <c r="Q31" s="313"/>
    </row>
    <row r="32" spans="1:17" ht="13">
      <c r="A32" s="311"/>
      <c r="B32" s="308" t="s">
        <v>1095</v>
      </c>
      <c r="D32" s="322"/>
      <c r="E32" s="323" t="s">
        <v>1084</v>
      </c>
      <c r="F32" s="324">
        <f t="shared" ref="F32:F39" si="0">(H$18+H$24+H$29)*D32</f>
        <v>0</v>
      </c>
      <c r="J32" s="308" t="s">
        <v>1095</v>
      </c>
      <c r="L32" s="322"/>
      <c r="M32" s="323" t="s">
        <v>1084</v>
      </c>
      <c r="N32" s="324">
        <f t="shared" ref="N32:N39" si="1">(P$18+P$24+P$29)*L32</f>
        <v>0</v>
      </c>
      <c r="Q32" s="313"/>
    </row>
    <row r="33" spans="1:17" ht="13">
      <c r="A33" s="311"/>
      <c r="B33" s="308" t="s">
        <v>1096</v>
      </c>
      <c r="D33" s="322"/>
      <c r="E33" s="323" t="s">
        <v>1084</v>
      </c>
      <c r="F33" s="324">
        <f t="shared" si="0"/>
        <v>0</v>
      </c>
      <c r="J33" s="308" t="s">
        <v>1096</v>
      </c>
      <c r="L33" s="322"/>
      <c r="M33" s="323" t="s">
        <v>1084</v>
      </c>
      <c r="N33" s="324">
        <f t="shared" si="1"/>
        <v>0</v>
      </c>
      <c r="Q33" s="313"/>
    </row>
    <row r="34" spans="1:17" ht="13">
      <c r="A34" s="311"/>
      <c r="B34" s="308" t="s">
        <v>1097</v>
      </c>
      <c r="D34" s="322"/>
      <c r="E34" s="323" t="s">
        <v>1084</v>
      </c>
      <c r="F34" s="324">
        <f t="shared" si="0"/>
        <v>0</v>
      </c>
      <c r="J34" s="308" t="s">
        <v>1097</v>
      </c>
      <c r="L34" s="322"/>
      <c r="M34" s="323" t="s">
        <v>1084</v>
      </c>
      <c r="N34" s="324">
        <f t="shared" si="1"/>
        <v>0</v>
      </c>
      <c r="Q34" s="313"/>
    </row>
    <row r="35" spans="1:17" ht="13">
      <c r="A35" s="311"/>
      <c r="B35" s="308" t="s">
        <v>1098</v>
      </c>
      <c r="D35" s="322"/>
      <c r="E35" s="323" t="s">
        <v>1084</v>
      </c>
      <c r="F35" s="324">
        <f t="shared" si="0"/>
        <v>0</v>
      </c>
      <c r="J35" s="308" t="s">
        <v>1098</v>
      </c>
      <c r="L35" s="322"/>
      <c r="M35" s="323" t="s">
        <v>1084</v>
      </c>
      <c r="N35" s="324">
        <f t="shared" si="1"/>
        <v>0</v>
      </c>
      <c r="Q35" s="313"/>
    </row>
    <row r="36" spans="1:17" ht="13">
      <c r="A36" s="311"/>
      <c r="B36" s="308" t="s">
        <v>1099</v>
      </c>
      <c r="D36" s="322"/>
      <c r="E36" s="323" t="s">
        <v>1084</v>
      </c>
      <c r="F36" s="324">
        <f t="shared" si="0"/>
        <v>0</v>
      </c>
      <c r="J36" s="308" t="s">
        <v>1099</v>
      </c>
      <c r="L36" s="322"/>
      <c r="M36" s="323" t="s">
        <v>1084</v>
      </c>
      <c r="N36" s="324">
        <f t="shared" si="1"/>
        <v>0</v>
      </c>
      <c r="Q36" s="313"/>
    </row>
    <row r="37" spans="1:17" ht="13">
      <c r="A37" s="311"/>
      <c r="B37" s="308" t="s">
        <v>1100</v>
      </c>
      <c r="D37" s="322"/>
      <c r="E37" s="323" t="s">
        <v>1084</v>
      </c>
      <c r="F37" s="324">
        <f t="shared" si="0"/>
        <v>0</v>
      </c>
      <c r="J37" s="308" t="s">
        <v>1100</v>
      </c>
      <c r="L37" s="322"/>
      <c r="M37" s="323" t="s">
        <v>1084</v>
      </c>
      <c r="N37" s="324">
        <f t="shared" si="1"/>
        <v>0</v>
      </c>
      <c r="Q37" s="313"/>
    </row>
    <row r="38" spans="1:17" ht="13">
      <c r="A38" s="311"/>
      <c r="B38" s="308" t="s">
        <v>1101</v>
      </c>
      <c r="D38" s="322"/>
      <c r="E38" s="323" t="s">
        <v>1084</v>
      </c>
      <c r="F38" s="324">
        <f t="shared" si="0"/>
        <v>0</v>
      </c>
      <c r="J38" s="308" t="s">
        <v>1101</v>
      </c>
      <c r="L38" s="322"/>
      <c r="M38" s="323" t="s">
        <v>1084</v>
      </c>
      <c r="N38" s="324">
        <f t="shared" si="1"/>
        <v>0</v>
      </c>
      <c r="Q38" s="313"/>
    </row>
    <row r="39" spans="1:17" ht="13">
      <c r="A39" s="311"/>
      <c r="B39" s="308" t="s">
        <v>1102</v>
      </c>
      <c r="D39" s="322"/>
      <c r="E39" s="323" t="s">
        <v>1084</v>
      </c>
      <c r="F39" s="324">
        <f t="shared" si="0"/>
        <v>0</v>
      </c>
      <c r="J39" s="308" t="s">
        <v>1102</v>
      </c>
      <c r="L39" s="322"/>
      <c r="M39" s="323" t="s">
        <v>1084</v>
      </c>
      <c r="N39" s="324">
        <f t="shared" si="1"/>
        <v>0</v>
      </c>
      <c r="Q39" s="313"/>
    </row>
    <row r="40" spans="1:17">
      <c r="A40" s="311"/>
      <c r="E40" s="310"/>
      <c r="F40" s="326"/>
      <c r="M40" s="310"/>
      <c r="N40" s="326"/>
      <c r="Q40" s="313"/>
    </row>
    <row r="41" spans="1:17" ht="13">
      <c r="A41" s="311"/>
      <c r="E41" s="327" t="s">
        <v>1086</v>
      </c>
      <c r="F41" s="327"/>
      <c r="G41" s="328" t="s">
        <v>1084</v>
      </c>
      <c r="H41" s="329">
        <f>SUM(F31:F39)</f>
        <v>0</v>
      </c>
      <c r="I41" s="333"/>
      <c r="M41" s="327" t="s">
        <v>1086</v>
      </c>
      <c r="N41" s="327"/>
      <c r="O41" s="328" t="s">
        <v>1084</v>
      </c>
      <c r="P41" s="329">
        <f>SUM(N31:N39)</f>
        <v>0</v>
      </c>
      <c r="Q41" s="334"/>
    </row>
    <row r="42" spans="1:17" ht="13">
      <c r="A42" s="311"/>
      <c r="B42" s="330" t="s">
        <v>1103</v>
      </c>
      <c r="C42" s="330"/>
      <c r="D42" s="330"/>
      <c r="E42" s="310"/>
      <c r="J42" s="330"/>
      <c r="K42" s="330"/>
      <c r="L42" s="330"/>
      <c r="M42" s="310"/>
      <c r="Q42" s="313"/>
    </row>
    <row r="43" spans="1:17" ht="13">
      <c r="A43" s="311"/>
      <c r="B43" s="308" t="s">
        <v>1104</v>
      </c>
      <c r="D43" s="322"/>
      <c r="E43" s="323" t="s">
        <v>1084</v>
      </c>
      <c r="F43" s="324">
        <f>(H$18+H$24+H$29+H$41)*D43</f>
        <v>0</v>
      </c>
      <c r="J43" s="308" t="s">
        <v>1104</v>
      </c>
      <c r="L43" s="322"/>
      <c r="M43" s="323" t="s">
        <v>1084</v>
      </c>
      <c r="N43" s="324">
        <f>(P$18+P$24+P$29+P$41)*L43</f>
        <v>0</v>
      </c>
      <c r="Q43" s="313"/>
    </row>
    <row r="44" spans="1:17" ht="13">
      <c r="A44" s="311"/>
      <c r="B44" s="308" t="s">
        <v>1105</v>
      </c>
      <c r="D44" s="322"/>
      <c r="E44" s="323" t="s">
        <v>1084</v>
      </c>
      <c r="F44" s="324">
        <f>(H$18+H$24+H$29+H$41)*D44</f>
        <v>0</v>
      </c>
      <c r="J44" s="308" t="s">
        <v>1105</v>
      </c>
      <c r="L44" s="322"/>
      <c r="M44" s="323" t="s">
        <v>1084</v>
      </c>
      <c r="N44" s="324">
        <f>(P$18+P$24+P$29+P$41)*L44</f>
        <v>0</v>
      </c>
      <c r="Q44" s="313"/>
    </row>
    <row r="45" spans="1:17" ht="13">
      <c r="A45" s="311"/>
      <c r="B45" s="308" t="s">
        <v>1106</v>
      </c>
      <c r="D45" s="322"/>
      <c r="E45" s="323" t="s">
        <v>1084</v>
      </c>
      <c r="F45" s="324">
        <f>(H$18+H$24+H$29+H$41)*D45</f>
        <v>0</v>
      </c>
      <c r="J45" s="308" t="s">
        <v>1106</v>
      </c>
      <c r="L45" s="322"/>
      <c r="M45" s="323" t="s">
        <v>1084</v>
      </c>
      <c r="N45" s="324">
        <f>(P$18+P$24+P$29+P$41)*L45</f>
        <v>0</v>
      </c>
      <c r="Q45" s="313"/>
    </row>
    <row r="46" spans="1:17" ht="13">
      <c r="A46" s="311"/>
      <c r="B46" s="308" t="s">
        <v>1107</v>
      </c>
      <c r="D46" s="322"/>
      <c r="E46" s="323" t="s">
        <v>1084</v>
      </c>
      <c r="F46" s="324">
        <f>(H$18+H$24+H$29+H$41)*D46</f>
        <v>0</v>
      </c>
      <c r="J46" s="308" t="s">
        <v>1107</v>
      </c>
      <c r="L46" s="322"/>
      <c r="M46" s="323" t="s">
        <v>1084</v>
      </c>
      <c r="N46" s="324">
        <f>(P$18+P$24+P$29+P$41)*L46</f>
        <v>0</v>
      </c>
      <c r="Q46" s="313"/>
    </row>
    <row r="47" spans="1:17" ht="13">
      <c r="A47" s="311"/>
      <c r="B47" s="308" t="s">
        <v>1108</v>
      </c>
      <c r="D47" s="322"/>
      <c r="E47" s="323" t="s">
        <v>1084</v>
      </c>
      <c r="F47" s="324">
        <f>(H$18+H$24+H$29+H$41)*D47</f>
        <v>0</v>
      </c>
      <c r="J47" s="308" t="s">
        <v>1108</v>
      </c>
      <c r="L47" s="322"/>
      <c r="M47" s="323" t="s">
        <v>1084</v>
      </c>
      <c r="N47" s="324">
        <f>(P$18+P$24+P$29+P$41)*L47</f>
        <v>0</v>
      </c>
      <c r="Q47" s="313"/>
    </row>
    <row r="48" spans="1:17">
      <c r="A48" s="311"/>
      <c r="E48" s="310"/>
      <c r="F48" s="326"/>
      <c r="M48" s="310"/>
      <c r="N48" s="326"/>
      <c r="Q48" s="313"/>
    </row>
    <row r="49" spans="1:17" ht="13">
      <c r="A49" s="311"/>
      <c r="E49" s="327" t="s">
        <v>1086</v>
      </c>
      <c r="F49" s="327"/>
      <c r="G49" s="328" t="s">
        <v>1084</v>
      </c>
      <c r="H49" s="329">
        <f>SUM(F43:F47)</f>
        <v>0</v>
      </c>
      <c r="I49" s="330"/>
      <c r="M49" s="327" t="s">
        <v>1086</v>
      </c>
      <c r="N49" s="327"/>
      <c r="O49" s="328" t="s">
        <v>1084</v>
      </c>
      <c r="P49" s="329">
        <f>SUM(N43:N47)</f>
        <v>0</v>
      </c>
      <c r="Q49" s="334"/>
    </row>
    <row r="50" spans="1:17" ht="13">
      <c r="A50" s="311"/>
      <c r="B50" s="330" t="s">
        <v>1109</v>
      </c>
      <c r="C50" s="330"/>
      <c r="D50" s="330"/>
      <c r="E50" s="310"/>
      <c r="J50" s="330"/>
      <c r="K50" s="330"/>
      <c r="L50" s="330"/>
      <c r="M50" s="310"/>
      <c r="Q50" s="313"/>
    </row>
    <row r="51" spans="1:17" ht="13">
      <c r="A51" s="311"/>
      <c r="B51" s="308" t="s">
        <v>1110</v>
      </c>
      <c r="D51" s="322"/>
      <c r="E51" s="323" t="s">
        <v>1084</v>
      </c>
      <c r="F51" s="324">
        <f t="shared" ref="F51:F57" si="2">(H$18+H$24+H$29+H$41+H$49)*D51</f>
        <v>0</v>
      </c>
      <c r="G51" s="326"/>
      <c r="J51" s="308" t="s">
        <v>1110</v>
      </c>
      <c r="L51" s="322"/>
      <c r="M51" s="323" t="s">
        <v>1084</v>
      </c>
      <c r="N51" s="324">
        <f t="shared" ref="N51:N57" si="3">(P$18+P$24+P$29+P$41+P$49)*L51</f>
        <v>0</v>
      </c>
      <c r="O51" s="326"/>
      <c r="Q51" s="313"/>
    </row>
    <row r="52" spans="1:17" ht="13">
      <c r="A52" s="311"/>
      <c r="B52" s="308" t="s">
        <v>1111</v>
      </c>
      <c r="D52" s="322"/>
      <c r="E52" s="323" t="s">
        <v>1084</v>
      </c>
      <c r="F52" s="324">
        <f t="shared" si="2"/>
        <v>0</v>
      </c>
      <c r="G52" s="326"/>
      <c r="J52" s="308" t="s">
        <v>1111</v>
      </c>
      <c r="L52" s="322"/>
      <c r="M52" s="323" t="s">
        <v>1084</v>
      </c>
      <c r="N52" s="324">
        <f t="shared" si="3"/>
        <v>0</v>
      </c>
      <c r="O52" s="326"/>
      <c r="Q52" s="313"/>
    </row>
    <row r="53" spans="1:17" ht="13">
      <c r="A53" s="311"/>
      <c r="B53" s="308" t="s">
        <v>1112</v>
      </c>
      <c r="D53" s="322"/>
      <c r="E53" s="323" t="s">
        <v>1084</v>
      </c>
      <c r="F53" s="324">
        <f t="shared" si="2"/>
        <v>0</v>
      </c>
      <c r="G53" s="326"/>
      <c r="J53" s="308" t="s">
        <v>1112</v>
      </c>
      <c r="L53" s="322"/>
      <c r="M53" s="323" t="s">
        <v>1084</v>
      </c>
      <c r="N53" s="324">
        <f t="shared" si="3"/>
        <v>0</v>
      </c>
      <c r="O53" s="326"/>
      <c r="Q53" s="313"/>
    </row>
    <row r="54" spans="1:17" ht="13">
      <c r="A54" s="311"/>
      <c r="B54" s="308" t="s">
        <v>1113</v>
      </c>
      <c r="D54" s="322"/>
      <c r="E54" s="323" t="s">
        <v>1084</v>
      </c>
      <c r="F54" s="324">
        <f t="shared" si="2"/>
        <v>0</v>
      </c>
      <c r="G54" s="326"/>
      <c r="J54" s="308" t="s">
        <v>1113</v>
      </c>
      <c r="L54" s="322"/>
      <c r="M54" s="323" t="s">
        <v>1084</v>
      </c>
      <c r="N54" s="324">
        <f t="shared" si="3"/>
        <v>0</v>
      </c>
      <c r="O54" s="326"/>
      <c r="Q54" s="313"/>
    </row>
    <row r="55" spans="1:17" ht="13">
      <c r="A55" s="311"/>
      <c r="B55" s="308" t="s">
        <v>1114</v>
      </c>
      <c r="D55" s="322"/>
      <c r="E55" s="323" t="s">
        <v>1084</v>
      </c>
      <c r="F55" s="324">
        <f t="shared" si="2"/>
        <v>0</v>
      </c>
      <c r="G55" s="326"/>
      <c r="J55" s="308" t="s">
        <v>1114</v>
      </c>
      <c r="L55" s="322"/>
      <c r="M55" s="323" t="s">
        <v>1084</v>
      </c>
      <c r="N55" s="324">
        <f t="shared" si="3"/>
        <v>0</v>
      </c>
      <c r="O55" s="326"/>
      <c r="Q55" s="313"/>
    </row>
    <row r="56" spans="1:17" ht="13">
      <c r="A56" s="311"/>
      <c r="B56" s="308" t="s">
        <v>1115</v>
      </c>
      <c r="D56" s="322"/>
      <c r="E56" s="323" t="s">
        <v>1084</v>
      </c>
      <c r="F56" s="324">
        <f t="shared" si="2"/>
        <v>0</v>
      </c>
      <c r="G56" s="326"/>
      <c r="J56" s="308" t="s">
        <v>1115</v>
      </c>
      <c r="L56" s="322"/>
      <c r="M56" s="323" t="s">
        <v>1084</v>
      </c>
      <c r="N56" s="324">
        <f t="shared" si="3"/>
        <v>0</v>
      </c>
      <c r="O56" s="326"/>
      <c r="Q56" s="313"/>
    </row>
    <row r="57" spans="1:17" ht="13">
      <c r="A57" s="311"/>
      <c r="B57" s="308" t="s">
        <v>1116</v>
      </c>
      <c r="D57" s="322"/>
      <c r="E57" s="323" t="s">
        <v>1084</v>
      </c>
      <c r="F57" s="324">
        <f t="shared" si="2"/>
        <v>0</v>
      </c>
      <c r="G57" s="326"/>
      <c r="J57" s="308" t="s">
        <v>1116</v>
      </c>
      <c r="L57" s="322"/>
      <c r="M57" s="323" t="s">
        <v>1084</v>
      </c>
      <c r="N57" s="324">
        <f t="shared" si="3"/>
        <v>0</v>
      </c>
      <c r="O57" s="326"/>
      <c r="Q57" s="313"/>
    </row>
    <row r="58" spans="1:17">
      <c r="A58" s="311"/>
      <c r="E58" s="310"/>
      <c r="F58" s="326"/>
      <c r="G58" s="326"/>
      <c r="M58" s="310"/>
      <c r="N58" s="326"/>
      <c r="O58" s="326"/>
      <c r="Q58" s="313"/>
    </row>
    <row r="59" spans="1:17" ht="13">
      <c r="A59" s="311"/>
      <c r="E59" s="327" t="s">
        <v>1086</v>
      </c>
      <c r="F59" s="327"/>
      <c r="G59" s="328" t="s">
        <v>1084</v>
      </c>
      <c r="H59" s="329">
        <f>SUM(F51:F57)</f>
        <v>0</v>
      </c>
      <c r="I59" s="333"/>
      <c r="M59" s="327" t="s">
        <v>1086</v>
      </c>
      <c r="N59" s="327"/>
      <c r="O59" s="328" t="s">
        <v>1084</v>
      </c>
      <c r="P59" s="329">
        <f>SUM(N51:N57)</f>
        <v>0</v>
      </c>
      <c r="Q59" s="334"/>
    </row>
    <row r="60" spans="1:17" ht="13">
      <c r="A60" s="311"/>
      <c r="E60" s="330"/>
      <c r="F60" s="330"/>
      <c r="G60" s="330"/>
      <c r="H60" s="330"/>
      <c r="I60" s="330"/>
      <c r="M60" s="330"/>
      <c r="N60" s="330"/>
      <c r="O60" s="330"/>
      <c r="P60" s="330"/>
      <c r="Q60" s="334"/>
    </row>
    <row r="61" spans="1:17" ht="13">
      <c r="A61" s="311"/>
      <c r="B61" s="308" t="s">
        <v>1117</v>
      </c>
      <c r="D61" s="322"/>
      <c r="E61" s="323" t="s">
        <v>1084</v>
      </c>
      <c r="F61" s="324">
        <f>((H$18+H$24+H$29+H$41+H$49+H$59)/(100%-D61))*D61</f>
        <v>0</v>
      </c>
      <c r="I61" s="319"/>
      <c r="J61" s="308" t="s">
        <v>1117</v>
      </c>
      <c r="L61" s="322"/>
      <c r="M61" s="323" t="s">
        <v>1084</v>
      </c>
      <c r="N61" s="324">
        <f>((P$18+P$24+P$29+P$41+P$49+P$59)/(100%-L61))*L61</f>
        <v>0</v>
      </c>
      <c r="Q61" s="313"/>
    </row>
    <row r="62" spans="1:17">
      <c r="A62" s="311"/>
      <c r="Q62" s="313"/>
    </row>
    <row r="63" spans="1:17" ht="13">
      <c r="A63" s="311"/>
      <c r="E63" s="327" t="s">
        <v>1086</v>
      </c>
      <c r="F63" s="327"/>
      <c r="G63" s="328" t="s">
        <v>1084</v>
      </c>
      <c r="H63" s="329">
        <f>F61</f>
        <v>0</v>
      </c>
      <c r="M63" s="327" t="s">
        <v>1086</v>
      </c>
      <c r="N63" s="327"/>
      <c r="O63" s="328" t="s">
        <v>1084</v>
      </c>
      <c r="P63" s="329">
        <f>N61</f>
        <v>0</v>
      </c>
      <c r="Q63" s="313"/>
    </row>
    <row r="64" spans="1:17" ht="13">
      <c r="A64" s="311"/>
      <c r="B64" s="330"/>
      <c r="C64" s="330"/>
      <c r="D64" s="330"/>
      <c r="E64" s="318"/>
      <c r="J64" s="330"/>
      <c r="K64" s="330"/>
      <c r="L64" s="330"/>
      <c r="M64" s="318"/>
      <c r="Q64" s="313"/>
    </row>
    <row r="65" spans="1:17" ht="13.5" thickBot="1">
      <c r="A65" s="311"/>
      <c r="D65" s="335" t="s">
        <v>1118</v>
      </c>
      <c r="E65" s="335" t="s">
        <v>1119</v>
      </c>
      <c r="F65" s="335"/>
      <c r="G65" s="335" t="s">
        <v>1084</v>
      </c>
      <c r="H65" s="336">
        <f>H18+H24+H29+H41+H49+H59+H63</f>
        <v>0</v>
      </c>
      <c r="I65" s="330"/>
      <c r="J65" s="337"/>
      <c r="K65" s="337"/>
      <c r="L65" s="335" t="s">
        <v>1118</v>
      </c>
      <c r="M65" s="335" t="s">
        <v>1119</v>
      </c>
      <c r="N65" s="335"/>
      <c r="O65" s="335" t="s">
        <v>1084</v>
      </c>
      <c r="P65" s="336">
        <f>P18+P24+P29+P41+P49+P59+P63</f>
        <v>0</v>
      </c>
      <c r="Q65" s="334"/>
    </row>
    <row r="66" spans="1:17" ht="13" thickTop="1">
      <c r="A66" s="311"/>
      <c r="Q66" s="313"/>
    </row>
    <row r="67" spans="1:17" ht="13.5" thickBot="1">
      <c r="A67" s="311"/>
      <c r="D67" s="335" t="s">
        <v>1120</v>
      </c>
      <c r="E67" s="335" t="s">
        <v>1119</v>
      </c>
      <c r="F67" s="335"/>
      <c r="G67" s="335" t="s">
        <v>1084</v>
      </c>
      <c r="H67" s="336">
        <f>(((H$18+H$24+H$29+H$41)*1.3)+H$49+H$59)/((100%-D$61)*100%)</f>
        <v>0</v>
      </c>
      <c r="I67" s="330"/>
      <c r="K67" s="337"/>
      <c r="L67" s="335" t="s">
        <v>1120</v>
      </c>
      <c r="M67" s="335" t="s">
        <v>1119</v>
      </c>
      <c r="N67" s="335"/>
      <c r="O67" s="335" t="s">
        <v>1084</v>
      </c>
      <c r="P67" s="336">
        <f>(((P$18+P$24+P$29+P$41)*1.3)+P$49+P$59)/((100%-L$61)*100%)</f>
        <v>0</v>
      </c>
      <c r="Q67" s="313"/>
    </row>
    <row r="68" spans="1:17" ht="13" thickTop="1">
      <c r="A68" s="311"/>
      <c r="Q68" s="313"/>
    </row>
    <row r="69" spans="1:17" ht="13.5" thickBot="1">
      <c r="A69" s="311"/>
      <c r="D69" s="335" t="s">
        <v>1121</v>
      </c>
      <c r="E69" s="335" t="s">
        <v>1119</v>
      </c>
      <c r="F69" s="335"/>
      <c r="G69" s="335" t="s">
        <v>1084</v>
      </c>
      <c r="H69" s="336">
        <f>(((H$18+H$24+H$29+H$41)*1.5)+H$49+H$59)/((100%-D$61)*100%)</f>
        <v>0</v>
      </c>
      <c r="I69" s="330"/>
      <c r="K69" s="337"/>
      <c r="L69" s="335" t="s">
        <v>1121</v>
      </c>
      <c r="M69" s="335" t="s">
        <v>1119</v>
      </c>
      <c r="N69" s="335"/>
      <c r="O69" s="335" t="s">
        <v>1084</v>
      </c>
      <c r="P69" s="336">
        <f>(((P$18+P$24+P$29+P$41)*1.5)+P$49+P$59)/((100%-L$61)*100%)</f>
        <v>0</v>
      </c>
      <c r="Q69" s="313"/>
    </row>
    <row r="70" spans="1:17" ht="13" thickTop="1">
      <c r="A70" s="311"/>
      <c r="Q70" s="313"/>
    </row>
    <row r="71" spans="1:17" ht="13.5" thickBot="1">
      <c r="A71" s="311"/>
      <c r="D71" s="335" t="s">
        <v>1122</v>
      </c>
      <c r="E71" s="335" t="s">
        <v>1119</v>
      </c>
      <c r="F71" s="335"/>
      <c r="G71" s="335" t="s">
        <v>1084</v>
      </c>
      <c r="H71" s="336">
        <f>(((H$18+H$24+H$29+H$41)*2.5)+H$49+H$59)/((100%-D$61)*100%)</f>
        <v>0</v>
      </c>
      <c r="I71" s="330"/>
      <c r="K71" s="337"/>
      <c r="L71" s="335" t="s">
        <v>1122</v>
      </c>
      <c r="M71" s="335" t="s">
        <v>1119</v>
      </c>
      <c r="N71" s="335"/>
      <c r="O71" s="335" t="s">
        <v>1084</v>
      </c>
      <c r="P71" s="336">
        <f>(((P$18+P$24+P$29+P$41)*2.5)+P$49+P$59)/((100%-L$61)*100%)</f>
        <v>0</v>
      </c>
      <c r="Q71" s="313"/>
    </row>
    <row r="72" spans="1:17" ht="13" thickTop="1">
      <c r="A72" s="311"/>
      <c r="Q72" s="313"/>
    </row>
    <row r="73" spans="1:17">
      <c r="A73" s="311"/>
      <c r="Q73" s="313"/>
    </row>
    <row r="74" spans="1:17">
      <c r="A74" s="311"/>
      <c r="Q74" s="313"/>
    </row>
    <row r="75" spans="1:17" ht="13">
      <c r="A75" s="311"/>
      <c r="B75" s="330" t="s">
        <v>1123</v>
      </c>
      <c r="C75" s="330"/>
      <c r="Q75" s="313"/>
    </row>
    <row r="76" spans="1:17">
      <c r="A76" s="311"/>
      <c r="B76" s="308" t="s">
        <v>1124</v>
      </c>
      <c r="Q76" s="313"/>
    </row>
    <row r="77" spans="1:17">
      <c r="A77" s="338"/>
      <c r="B77" s="339" t="s">
        <v>1125</v>
      </c>
      <c r="C77" s="339"/>
      <c r="D77" s="339"/>
      <c r="E77" s="339"/>
      <c r="F77" s="339"/>
      <c r="G77" s="339"/>
      <c r="H77" s="339"/>
      <c r="I77" s="339"/>
      <c r="J77" s="339"/>
      <c r="K77" s="339"/>
      <c r="L77" s="339"/>
      <c r="M77" s="339"/>
      <c r="N77" s="339"/>
      <c r="O77" s="339"/>
      <c r="P77" s="339"/>
      <c r="Q77" s="340"/>
    </row>
  </sheetData>
  <mergeCells count="5">
    <mergeCell ref="A2:Q2"/>
    <mergeCell ref="F3:P3"/>
    <mergeCell ref="E5:I5"/>
    <mergeCell ref="A6:Q6"/>
    <mergeCell ref="E10:I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7837B-444D-41F7-8C9E-A071451DB4E3}">
  <dimension ref="A1:F58"/>
  <sheetViews>
    <sheetView zoomScale="85" zoomScaleNormal="85" workbookViewId="0">
      <selection activeCell="I29" sqref="I29"/>
    </sheetView>
  </sheetViews>
  <sheetFormatPr defaultRowHeight="12.5"/>
  <cols>
    <col min="1" max="1" width="75.26953125" style="244" customWidth="1"/>
    <col min="2" max="2" width="15" style="244" customWidth="1"/>
    <col min="3" max="3" width="16.453125" style="244" customWidth="1"/>
    <col min="4" max="4" width="16.81640625" style="244" customWidth="1"/>
    <col min="5" max="5" width="17.26953125" style="244" customWidth="1"/>
    <col min="6" max="8" width="9.1796875" style="244"/>
    <col min="9" max="9" width="15.1796875" style="244" customWidth="1"/>
    <col min="10" max="10" width="2.7265625" style="244" customWidth="1"/>
    <col min="11" max="243" width="9.1796875" style="244"/>
    <col min="244" max="244" width="75.26953125" style="244" customWidth="1"/>
    <col min="245" max="245" width="15" style="244" customWidth="1"/>
    <col min="246" max="246" width="16.453125" style="244" customWidth="1"/>
    <col min="247" max="247" width="16.81640625" style="244" customWidth="1"/>
    <col min="248" max="248" width="17.26953125" style="244" customWidth="1"/>
    <col min="249" max="249" width="9.1796875" style="244"/>
    <col min="250" max="250" width="19.7265625" style="244" customWidth="1"/>
    <col min="251" max="251" width="20.26953125" style="244" customWidth="1"/>
    <col min="252" max="255" width="19.26953125" style="244" customWidth="1"/>
    <col min="256" max="256" width="9.1796875" style="244"/>
    <col min="257" max="257" width="19.7265625" style="244" customWidth="1"/>
    <col min="258" max="258" width="20.26953125" style="244" customWidth="1"/>
    <col min="259" max="262" width="19.26953125" style="244" customWidth="1"/>
    <col min="263" max="264" width="9.1796875" style="244"/>
    <col min="265" max="265" width="15.1796875" style="244" customWidth="1"/>
    <col min="266" max="266" width="2.7265625" style="244" customWidth="1"/>
    <col min="267" max="499" width="9.1796875" style="244"/>
    <col min="500" max="500" width="75.26953125" style="244" customWidth="1"/>
    <col min="501" max="501" width="15" style="244" customWidth="1"/>
    <col min="502" max="502" width="16.453125" style="244" customWidth="1"/>
    <col min="503" max="503" width="16.81640625" style="244" customWidth="1"/>
    <col min="504" max="504" width="17.26953125" style="244" customWidth="1"/>
    <col min="505" max="505" width="9.1796875" style="244"/>
    <col min="506" max="506" width="19.7265625" style="244" customWidth="1"/>
    <col min="507" max="507" width="20.26953125" style="244" customWidth="1"/>
    <col min="508" max="511" width="19.26953125" style="244" customWidth="1"/>
    <col min="512" max="512" width="9.1796875" style="244"/>
    <col min="513" max="513" width="19.7265625" style="244" customWidth="1"/>
    <col min="514" max="514" width="20.26953125" style="244" customWidth="1"/>
    <col min="515" max="518" width="19.26953125" style="244" customWidth="1"/>
    <col min="519" max="520" width="9.1796875" style="244"/>
    <col min="521" max="521" width="15.1796875" style="244" customWidth="1"/>
    <col min="522" max="522" width="2.7265625" style="244" customWidth="1"/>
    <col min="523" max="755" width="9.1796875" style="244"/>
    <col min="756" max="756" width="75.26953125" style="244" customWidth="1"/>
    <col min="757" max="757" width="15" style="244" customWidth="1"/>
    <col min="758" max="758" width="16.453125" style="244" customWidth="1"/>
    <col min="759" max="759" width="16.81640625" style="244" customWidth="1"/>
    <col min="760" max="760" width="17.26953125" style="244" customWidth="1"/>
    <col min="761" max="761" width="9.1796875" style="244"/>
    <col min="762" max="762" width="19.7265625" style="244" customWidth="1"/>
    <col min="763" max="763" width="20.26953125" style="244" customWidth="1"/>
    <col min="764" max="767" width="19.26953125" style="244" customWidth="1"/>
    <col min="768" max="768" width="9.1796875" style="244"/>
    <col min="769" max="769" width="19.7265625" style="244" customWidth="1"/>
    <col min="770" max="770" width="20.26953125" style="244" customWidth="1"/>
    <col min="771" max="774" width="19.26953125" style="244" customWidth="1"/>
    <col min="775" max="776" width="9.1796875" style="244"/>
    <col min="777" max="777" width="15.1796875" style="244" customWidth="1"/>
    <col min="778" max="778" width="2.7265625" style="244" customWidth="1"/>
    <col min="779" max="1011" width="9.1796875" style="244"/>
    <col min="1012" max="1012" width="75.26953125" style="244" customWidth="1"/>
    <col min="1013" max="1013" width="15" style="244" customWidth="1"/>
    <col min="1014" max="1014" width="16.453125" style="244" customWidth="1"/>
    <col min="1015" max="1015" width="16.81640625" style="244" customWidth="1"/>
    <col min="1016" max="1016" width="17.26953125" style="244" customWidth="1"/>
    <col min="1017" max="1017" width="9.1796875" style="244"/>
    <col min="1018" max="1018" width="19.7265625" style="244" customWidth="1"/>
    <col min="1019" max="1019" width="20.26953125" style="244" customWidth="1"/>
    <col min="1020" max="1023" width="19.26953125" style="244" customWidth="1"/>
    <col min="1024" max="1024" width="9.1796875" style="244"/>
    <col min="1025" max="1025" width="19.7265625" style="244" customWidth="1"/>
    <col min="1026" max="1026" width="20.26953125" style="244" customWidth="1"/>
    <col min="1027" max="1030" width="19.26953125" style="244" customWidth="1"/>
    <col min="1031" max="1032" width="9.1796875" style="244"/>
    <col min="1033" max="1033" width="15.1796875" style="244" customWidth="1"/>
    <col min="1034" max="1034" width="2.7265625" style="244" customWidth="1"/>
    <col min="1035" max="1267" width="9.1796875" style="244"/>
    <col min="1268" max="1268" width="75.26953125" style="244" customWidth="1"/>
    <col min="1269" max="1269" width="15" style="244" customWidth="1"/>
    <col min="1270" max="1270" width="16.453125" style="244" customWidth="1"/>
    <col min="1271" max="1271" width="16.81640625" style="244" customWidth="1"/>
    <col min="1272" max="1272" width="17.26953125" style="244" customWidth="1"/>
    <col min="1273" max="1273" width="9.1796875" style="244"/>
    <col min="1274" max="1274" width="19.7265625" style="244" customWidth="1"/>
    <col min="1275" max="1275" width="20.26953125" style="244" customWidth="1"/>
    <col min="1276" max="1279" width="19.26953125" style="244" customWidth="1"/>
    <col min="1280" max="1280" width="9.1796875" style="244"/>
    <col min="1281" max="1281" width="19.7265625" style="244" customWidth="1"/>
    <col min="1282" max="1282" width="20.26953125" style="244" customWidth="1"/>
    <col min="1283" max="1286" width="19.26953125" style="244" customWidth="1"/>
    <col min="1287" max="1288" width="9.1796875" style="244"/>
    <col min="1289" max="1289" width="15.1796875" style="244" customWidth="1"/>
    <col min="1290" max="1290" width="2.7265625" style="244" customWidth="1"/>
    <col min="1291" max="1523" width="9.1796875" style="244"/>
    <col min="1524" max="1524" width="75.26953125" style="244" customWidth="1"/>
    <col min="1525" max="1525" width="15" style="244" customWidth="1"/>
    <col min="1526" max="1526" width="16.453125" style="244" customWidth="1"/>
    <col min="1527" max="1527" width="16.81640625" style="244" customWidth="1"/>
    <col min="1528" max="1528" width="17.26953125" style="244" customWidth="1"/>
    <col min="1529" max="1529" width="9.1796875" style="244"/>
    <col min="1530" max="1530" width="19.7265625" style="244" customWidth="1"/>
    <col min="1531" max="1531" width="20.26953125" style="244" customWidth="1"/>
    <col min="1532" max="1535" width="19.26953125" style="244" customWidth="1"/>
    <col min="1536" max="1536" width="9.1796875" style="244"/>
    <col min="1537" max="1537" width="19.7265625" style="244" customWidth="1"/>
    <col min="1538" max="1538" width="20.26953125" style="244" customWidth="1"/>
    <col min="1539" max="1542" width="19.26953125" style="244" customWidth="1"/>
    <col min="1543" max="1544" width="9.1796875" style="244"/>
    <col min="1545" max="1545" width="15.1796875" style="244" customWidth="1"/>
    <col min="1546" max="1546" width="2.7265625" style="244" customWidth="1"/>
    <col min="1547" max="1779" width="9.1796875" style="244"/>
    <col min="1780" max="1780" width="75.26953125" style="244" customWidth="1"/>
    <col min="1781" max="1781" width="15" style="244" customWidth="1"/>
    <col min="1782" max="1782" width="16.453125" style="244" customWidth="1"/>
    <col min="1783" max="1783" width="16.81640625" style="244" customWidth="1"/>
    <col min="1784" max="1784" width="17.26953125" style="244" customWidth="1"/>
    <col min="1785" max="1785" width="9.1796875" style="244"/>
    <col min="1786" max="1786" width="19.7265625" style="244" customWidth="1"/>
    <col min="1787" max="1787" width="20.26953125" style="244" customWidth="1"/>
    <col min="1788" max="1791" width="19.26953125" style="244" customWidth="1"/>
    <col min="1792" max="1792" width="9.1796875" style="244"/>
    <col min="1793" max="1793" width="19.7265625" style="244" customWidth="1"/>
    <col min="1794" max="1794" width="20.26953125" style="244" customWidth="1"/>
    <col min="1795" max="1798" width="19.26953125" style="244" customWidth="1"/>
    <col min="1799" max="1800" width="9.1796875" style="244"/>
    <col min="1801" max="1801" width="15.1796875" style="244" customWidth="1"/>
    <col min="1802" max="1802" width="2.7265625" style="244" customWidth="1"/>
    <col min="1803" max="2035" width="9.1796875" style="244"/>
    <col min="2036" max="2036" width="75.26953125" style="244" customWidth="1"/>
    <col min="2037" max="2037" width="15" style="244" customWidth="1"/>
    <col min="2038" max="2038" width="16.453125" style="244" customWidth="1"/>
    <col min="2039" max="2039" width="16.81640625" style="244" customWidth="1"/>
    <col min="2040" max="2040" width="17.26953125" style="244" customWidth="1"/>
    <col min="2041" max="2041" width="9.1796875" style="244"/>
    <col min="2042" max="2042" width="19.7265625" style="244" customWidth="1"/>
    <col min="2043" max="2043" width="20.26953125" style="244" customWidth="1"/>
    <col min="2044" max="2047" width="19.26953125" style="244" customWidth="1"/>
    <col min="2048" max="2048" width="9.1796875" style="244"/>
    <col min="2049" max="2049" width="19.7265625" style="244" customWidth="1"/>
    <col min="2050" max="2050" width="20.26953125" style="244" customWidth="1"/>
    <col min="2051" max="2054" width="19.26953125" style="244" customWidth="1"/>
    <col min="2055" max="2056" width="9.1796875" style="244"/>
    <col min="2057" max="2057" width="15.1796875" style="244" customWidth="1"/>
    <col min="2058" max="2058" width="2.7265625" style="244" customWidth="1"/>
    <col min="2059" max="2291" width="9.1796875" style="244"/>
    <col min="2292" max="2292" width="75.26953125" style="244" customWidth="1"/>
    <col min="2293" max="2293" width="15" style="244" customWidth="1"/>
    <col min="2294" max="2294" width="16.453125" style="244" customWidth="1"/>
    <col min="2295" max="2295" width="16.81640625" style="244" customWidth="1"/>
    <col min="2296" max="2296" width="17.26953125" style="244" customWidth="1"/>
    <col min="2297" max="2297" width="9.1796875" style="244"/>
    <col min="2298" max="2298" width="19.7265625" style="244" customWidth="1"/>
    <col min="2299" max="2299" width="20.26953125" style="244" customWidth="1"/>
    <col min="2300" max="2303" width="19.26953125" style="244" customWidth="1"/>
    <col min="2304" max="2304" width="9.1796875" style="244"/>
    <col min="2305" max="2305" width="19.7265625" style="244" customWidth="1"/>
    <col min="2306" max="2306" width="20.26953125" style="244" customWidth="1"/>
    <col min="2307" max="2310" width="19.26953125" style="244" customWidth="1"/>
    <col min="2311" max="2312" width="9.1796875" style="244"/>
    <col min="2313" max="2313" width="15.1796875" style="244" customWidth="1"/>
    <col min="2314" max="2314" width="2.7265625" style="244" customWidth="1"/>
    <col min="2315" max="2547" width="9.1796875" style="244"/>
    <col min="2548" max="2548" width="75.26953125" style="244" customWidth="1"/>
    <col min="2549" max="2549" width="15" style="244" customWidth="1"/>
    <col min="2550" max="2550" width="16.453125" style="244" customWidth="1"/>
    <col min="2551" max="2551" width="16.81640625" style="244" customWidth="1"/>
    <col min="2552" max="2552" width="17.26953125" style="244" customWidth="1"/>
    <col min="2553" max="2553" width="9.1796875" style="244"/>
    <col min="2554" max="2554" width="19.7265625" style="244" customWidth="1"/>
    <col min="2555" max="2555" width="20.26953125" style="244" customWidth="1"/>
    <col min="2556" max="2559" width="19.26953125" style="244" customWidth="1"/>
    <col min="2560" max="2560" width="9.1796875" style="244"/>
    <col min="2561" max="2561" width="19.7265625" style="244" customWidth="1"/>
    <col min="2562" max="2562" width="20.26953125" style="244" customWidth="1"/>
    <col min="2563" max="2566" width="19.26953125" style="244" customWidth="1"/>
    <col min="2567" max="2568" width="9.1796875" style="244"/>
    <col min="2569" max="2569" width="15.1796875" style="244" customWidth="1"/>
    <col min="2570" max="2570" width="2.7265625" style="244" customWidth="1"/>
    <col min="2571" max="2803" width="9.1796875" style="244"/>
    <col min="2804" max="2804" width="75.26953125" style="244" customWidth="1"/>
    <col min="2805" max="2805" width="15" style="244" customWidth="1"/>
    <col min="2806" max="2806" width="16.453125" style="244" customWidth="1"/>
    <col min="2807" max="2807" width="16.81640625" style="244" customWidth="1"/>
    <col min="2808" max="2808" width="17.26953125" style="244" customWidth="1"/>
    <col min="2809" max="2809" width="9.1796875" style="244"/>
    <col min="2810" max="2810" width="19.7265625" style="244" customWidth="1"/>
    <col min="2811" max="2811" width="20.26953125" style="244" customWidth="1"/>
    <col min="2812" max="2815" width="19.26953125" style="244" customWidth="1"/>
    <col min="2816" max="2816" width="9.1796875" style="244"/>
    <col min="2817" max="2817" width="19.7265625" style="244" customWidth="1"/>
    <col min="2818" max="2818" width="20.26953125" style="244" customWidth="1"/>
    <col min="2819" max="2822" width="19.26953125" style="244" customWidth="1"/>
    <col min="2823" max="2824" width="9.1796875" style="244"/>
    <col min="2825" max="2825" width="15.1796875" style="244" customWidth="1"/>
    <col min="2826" max="2826" width="2.7265625" style="244" customWidth="1"/>
    <col min="2827" max="3059" width="9.1796875" style="244"/>
    <col min="3060" max="3060" width="75.26953125" style="244" customWidth="1"/>
    <col min="3061" max="3061" width="15" style="244" customWidth="1"/>
    <col min="3062" max="3062" width="16.453125" style="244" customWidth="1"/>
    <col min="3063" max="3063" width="16.81640625" style="244" customWidth="1"/>
    <col min="3064" max="3064" width="17.26953125" style="244" customWidth="1"/>
    <col min="3065" max="3065" width="9.1796875" style="244"/>
    <col min="3066" max="3066" width="19.7265625" style="244" customWidth="1"/>
    <col min="3067" max="3067" width="20.26953125" style="244" customWidth="1"/>
    <col min="3068" max="3071" width="19.26953125" style="244" customWidth="1"/>
    <col min="3072" max="3072" width="9.1796875" style="244"/>
    <col min="3073" max="3073" width="19.7265625" style="244" customWidth="1"/>
    <col min="3074" max="3074" width="20.26953125" style="244" customWidth="1"/>
    <col min="3075" max="3078" width="19.26953125" style="244" customWidth="1"/>
    <col min="3079" max="3080" width="9.1796875" style="244"/>
    <col min="3081" max="3081" width="15.1796875" style="244" customWidth="1"/>
    <col min="3082" max="3082" width="2.7265625" style="244" customWidth="1"/>
    <col min="3083" max="3315" width="9.1796875" style="244"/>
    <col min="3316" max="3316" width="75.26953125" style="244" customWidth="1"/>
    <col min="3317" max="3317" width="15" style="244" customWidth="1"/>
    <col min="3318" max="3318" width="16.453125" style="244" customWidth="1"/>
    <col min="3319" max="3319" width="16.81640625" style="244" customWidth="1"/>
    <col min="3320" max="3320" width="17.26953125" style="244" customWidth="1"/>
    <col min="3321" max="3321" width="9.1796875" style="244"/>
    <col min="3322" max="3322" width="19.7265625" style="244" customWidth="1"/>
    <col min="3323" max="3323" width="20.26953125" style="244" customWidth="1"/>
    <col min="3324" max="3327" width="19.26953125" style="244" customWidth="1"/>
    <col min="3328" max="3328" width="9.1796875" style="244"/>
    <col min="3329" max="3329" width="19.7265625" style="244" customWidth="1"/>
    <col min="3330" max="3330" width="20.26953125" style="244" customWidth="1"/>
    <col min="3331" max="3334" width="19.26953125" style="244" customWidth="1"/>
    <col min="3335" max="3336" width="9.1796875" style="244"/>
    <col min="3337" max="3337" width="15.1796875" style="244" customWidth="1"/>
    <col min="3338" max="3338" width="2.7265625" style="244" customWidth="1"/>
    <col min="3339" max="3571" width="9.1796875" style="244"/>
    <col min="3572" max="3572" width="75.26953125" style="244" customWidth="1"/>
    <col min="3573" max="3573" width="15" style="244" customWidth="1"/>
    <col min="3574" max="3574" width="16.453125" style="244" customWidth="1"/>
    <col min="3575" max="3575" width="16.81640625" style="244" customWidth="1"/>
    <col min="3576" max="3576" width="17.26953125" style="244" customWidth="1"/>
    <col min="3577" max="3577" width="9.1796875" style="244"/>
    <col min="3578" max="3578" width="19.7265625" style="244" customWidth="1"/>
    <col min="3579" max="3579" width="20.26953125" style="244" customWidth="1"/>
    <col min="3580" max="3583" width="19.26953125" style="244" customWidth="1"/>
    <col min="3584" max="3584" width="9.1796875" style="244"/>
    <col min="3585" max="3585" width="19.7265625" style="244" customWidth="1"/>
    <col min="3586" max="3586" width="20.26953125" style="244" customWidth="1"/>
    <col min="3587" max="3590" width="19.26953125" style="244" customWidth="1"/>
    <col min="3591" max="3592" width="9.1796875" style="244"/>
    <col min="3593" max="3593" width="15.1796875" style="244" customWidth="1"/>
    <col min="3594" max="3594" width="2.7265625" style="244" customWidth="1"/>
    <col min="3595" max="3827" width="9.1796875" style="244"/>
    <col min="3828" max="3828" width="75.26953125" style="244" customWidth="1"/>
    <col min="3829" max="3829" width="15" style="244" customWidth="1"/>
    <col min="3830" max="3830" width="16.453125" style="244" customWidth="1"/>
    <col min="3831" max="3831" width="16.81640625" style="244" customWidth="1"/>
    <col min="3832" max="3832" width="17.26953125" style="244" customWidth="1"/>
    <col min="3833" max="3833" width="9.1796875" style="244"/>
    <col min="3834" max="3834" width="19.7265625" style="244" customWidth="1"/>
    <col min="3835" max="3835" width="20.26953125" style="244" customWidth="1"/>
    <col min="3836" max="3839" width="19.26953125" style="244" customWidth="1"/>
    <col min="3840" max="3840" width="9.1796875" style="244"/>
    <col min="3841" max="3841" width="19.7265625" style="244" customWidth="1"/>
    <col min="3842" max="3842" width="20.26953125" style="244" customWidth="1"/>
    <col min="3843" max="3846" width="19.26953125" style="244" customWidth="1"/>
    <col min="3847" max="3848" width="9.1796875" style="244"/>
    <col min="3849" max="3849" width="15.1796875" style="244" customWidth="1"/>
    <col min="3850" max="3850" width="2.7265625" style="244" customWidth="1"/>
    <col min="3851" max="4083" width="9.1796875" style="244"/>
    <col min="4084" max="4084" width="75.26953125" style="244" customWidth="1"/>
    <col min="4085" max="4085" width="15" style="244" customWidth="1"/>
    <col min="4086" max="4086" width="16.453125" style="244" customWidth="1"/>
    <col min="4087" max="4087" width="16.81640625" style="244" customWidth="1"/>
    <col min="4088" max="4088" width="17.26953125" style="244" customWidth="1"/>
    <col min="4089" max="4089" width="9.1796875" style="244"/>
    <col min="4090" max="4090" width="19.7265625" style="244" customWidth="1"/>
    <col min="4091" max="4091" width="20.26953125" style="244" customWidth="1"/>
    <col min="4092" max="4095" width="19.26953125" style="244" customWidth="1"/>
    <col min="4096" max="4096" width="9.1796875" style="244"/>
    <col min="4097" max="4097" width="19.7265625" style="244" customWidth="1"/>
    <col min="4098" max="4098" width="20.26953125" style="244" customWidth="1"/>
    <col min="4099" max="4102" width="19.26953125" style="244" customWidth="1"/>
    <col min="4103" max="4104" width="9.1796875" style="244"/>
    <col min="4105" max="4105" width="15.1796875" style="244" customWidth="1"/>
    <col min="4106" max="4106" width="2.7265625" style="244" customWidth="1"/>
    <col min="4107" max="4339" width="9.1796875" style="244"/>
    <col min="4340" max="4340" width="75.26953125" style="244" customWidth="1"/>
    <col min="4341" max="4341" width="15" style="244" customWidth="1"/>
    <col min="4342" max="4342" width="16.453125" style="244" customWidth="1"/>
    <col min="4343" max="4343" width="16.81640625" style="244" customWidth="1"/>
    <col min="4344" max="4344" width="17.26953125" style="244" customWidth="1"/>
    <col min="4345" max="4345" width="9.1796875" style="244"/>
    <col min="4346" max="4346" width="19.7265625" style="244" customWidth="1"/>
    <col min="4347" max="4347" width="20.26953125" style="244" customWidth="1"/>
    <col min="4348" max="4351" width="19.26953125" style="244" customWidth="1"/>
    <col min="4352" max="4352" width="9.1796875" style="244"/>
    <col min="4353" max="4353" width="19.7265625" style="244" customWidth="1"/>
    <col min="4354" max="4354" width="20.26953125" style="244" customWidth="1"/>
    <col min="4355" max="4358" width="19.26953125" style="244" customWidth="1"/>
    <col min="4359" max="4360" width="9.1796875" style="244"/>
    <col min="4361" max="4361" width="15.1796875" style="244" customWidth="1"/>
    <col min="4362" max="4362" width="2.7265625" style="244" customWidth="1"/>
    <col min="4363" max="4595" width="9.1796875" style="244"/>
    <col min="4596" max="4596" width="75.26953125" style="244" customWidth="1"/>
    <col min="4597" max="4597" width="15" style="244" customWidth="1"/>
    <col min="4598" max="4598" width="16.453125" style="244" customWidth="1"/>
    <col min="4599" max="4599" width="16.81640625" style="244" customWidth="1"/>
    <col min="4600" max="4600" width="17.26953125" style="244" customWidth="1"/>
    <col min="4601" max="4601" width="9.1796875" style="244"/>
    <col min="4602" max="4602" width="19.7265625" style="244" customWidth="1"/>
    <col min="4603" max="4603" width="20.26953125" style="244" customWidth="1"/>
    <col min="4604" max="4607" width="19.26953125" style="244" customWidth="1"/>
    <col min="4608" max="4608" width="9.1796875" style="244"/>
    <col min="4609" max="4609" width="19.7265625" style="244" customWidth="1"/>
    <col min="4610" max="4610" width="20.26953125" style="244" customWidth="1"/>
    <col min="4611" max="4614" width="19.26953125" style="244" customWidth="1"/>
    <col min="4615" max="4616" width="9.1796875" style="244"/>
    <col min="4617" max="4617" width="15.1796875" style="244" customWidth="1"/>
    <col min="4618" max="4618" width="2.7265625" style="244" customWidth="1"/>
    <col min="4619" max="4851" width="9.1796875" style="244"/>
    <col min="4852" max="4852" width="75.26953125" style="244" customWidth="1"/>
    <col min="4853" max="4853" width="15" style="244" customWidth="1"/>
    <col min="4854" max="4854" width="16.453125" style="244" customWidth="1"/>
    <col min="4855" max="4855" width="16.81640625" style="244" customWidth="1"/>
    <col min="4856" max="4856" width="17.26953125" style="244" customWidth="1"/>
    <col min="4857" max="4857" width="9.1796875" style="244"/>
    <col min="4858" max="4858" width="19.7265625" style="244" customWidth="1"/>
    <col min="4859" max="4859" width="20.26953125" style="244" customWidth="1"/>
    <col min="4860" max="4863" width="19.26953125" style="244" customWidth="1"/>
    <col min="4864" max="4864" width="9.1796875" style="244"/>
    <col min="4865" max="4865" width="19.7265625" style="244" customWidth="1"/>
    <col min="4866" max="4866" width="20.26953125" style="244" customWidth="1"/>
    <col min="4867" max="4870" width="19.26953125" style="244" customWidth="1"/>
    <col min="4871" max="4872" width="9.1796875" style="244"/>
    <col min="4873" max="4873" width="15.1796875" style="244" customWidth="1"/>
    <col min="4874" max="4874" width="2.7265625" style="244" customWidth="1"/>
    <col min="4875" max="5107" width="9.1796875" style="244"/>
    <col min="5108" max="5108" width="75.26953125" style="244" customWidth="1"/>
    <col min="5109" max="5109" width="15" style="244" customWidth="1"/>
    <col min="5110" max="5110" width="16.453125" style="244" customWidth="1"/>
    <col min="5111" max="5111" width="16.81640625" style="244" customWidth="1"/>
    <col min="5112" max="5112" width="17.26953125" style="244" customWidth="1"/>
    <col min="5113" max="5113" width="9.1796875" style="244"/>
    <col min="5114" max="5114" width="19.7265625" style="244" customWidth="1"/>
    <col min="5115" max="5115" width="20.26953125" style="244" customWidth="1"/>
    <col min="5116" max="5119" width="19.26953125" style="244" customWidth="1"/>
    <col min="5120" max="5120" width="9.1796875" style="244"/>
    <col min="5121" max="5121" width="19.7265625" style="244" customWidth="1"/>
    <col min="5122" max="5122" width="20.26953125" style="244" customWidth="1"/>
    <col min="5123" max="5126" width="19.26953125" style="244" customWidth="1"/>
    <col min="5127" max="5128" width="9.1796875" style="244"/>
    <col min="5129" max="5129" width="15.1796875" style="244" customWidth="1"/>
    <col min="5130" max="5130" width="2.7265625" style="244" customWidth="1"/>
    <col min="5131" max="5363" width="9.1796875" style="244"/>
    <col min="5364" max="5364" width="75.26953125" style="244" customWidth="1"/>
    <col min="5365" max="5365" width="15" style="244" customWidth="1"/>
    <col min="5366" max="5366" width="16.453125" style="244" customWidth="1"/>
    <col min="5367" max="5367" width="16.81640625" style="244" customWidth="1"/>
    <col min="5368" max="5368" width="17.26953125" style="244" customWidth="1"/>
    <col min="5369" max="5369" width="9.1796875" style="244"/>
    <col min="5370" max="5370" width="19.7265625" style="244" customWidth="1"/>
    <col min="5371" max="5371" width="20.26953125" style="244" customWidth="1"/>
    <col min="5372" max="5375" width="19.26953125" style="244" customWidth="1"/>
    <col min="5376" max="5376" width="9.1796875" style="244"/>
    <col min="5377" max="5377" width="19.7265625" style="244" customWidth="1"/>
    <col min="5378" max="5378" width="20.26953125" style="244" customWidth="1"/>
    <col min="5379" max="5382" width="19.26953125" style="244" customWidth="1"/>
    <col min="5383" max="5384" width="9.1796875" style="244"/>
    <col min="5385" max="5385" width="15.1796875" style="244" customWidth="1"/>
    <col min="5386" max="5386" width="2.7265625" style="244" customWidth="1"/>
    <col min="5387" max="5619" width="9.1796875" style="244"/>
    <col min="5620" max="5620" width="75.26953125" style="244" customWidth="1"/>
    <col min="5621" max="5621" width="15" style="244" customWidth="1"/>
    <col min="5622" max="5622" width="16.453125" style="244" customWidth="1"/>
    <col min="5623" max="5623" width="16.81640625" style="244" customWidth="1"/>
    <col min="5624" max="5624" width="17.26953125" style="244" customWidth="1"/>
    <col min="5625" max="5625" width="9.1796875" style="244"/>
    <col min="5626" max="5626" width="19.7265625" style="244" customWidth="1"/>
    <col min="5627" max="5627" width="20.26953125" style="244" customWidth="1"/>
    <col min="5628" max="5631" width="19.26953125" style="244" customWidth="1"/>
    <col min="5632" max="5632" width="9.1796875" style="244"/>
    <col min="5633" max="5633" width="19.7265625" style="244" customWidth="1"/>
    <col min="5634" max="5634" width="20.26953125" style="244" customWidth="1"/>
    <col min="5635" max="5638" width="19.26953125" style="244" customWidth="1"/>
    <col min="5639" max="5640" width="9.1796875" style="244"/>
    <col min="5641" max="5641" width="15.1796875" style="244" customWidth="1"/>
    <col min="5642" max="5642" width="2.7265625" style="244" customWidth="1"/>
    <col min="5643" max="5875" width="9.1796875" style="244"/>
    <col min="5876" max="5876" width="75.26953125" style="244" customWidth="1"/>
    <col min="5877" max="5877" width="15" style="244" customWidth="1"/>
    <col min="5878" max="5878" width="16.453125" style="244" customWidth="1"/>
    <col min="5879" max="5879" width="16.81640625" style="244" customWidth="1"/>
    <col min="5880" max="5880" width="17.26953125" style="244" customWidth="1"/>
    <col min="5881" max="5881" width="9.1796875" style="244"/>
    <col min="5882" max="5882" width="19.7265625" style="244" customWidth="1"/>
    <col min="5883" max="5883" width="20.26953125" style="244" customWidth="1"/>
    <col min="5884" max="5887" width="19.26953125" style="244" customWidth="1"/>
    <col min="5888" max="5888" width="9.1796875" style="244"/>
    <col min="5889" max="5889" width="19.7265625" style="244" customWidth="1"/>
    <col min="5890" max="5890" width="20.26953125" style="244" customWidth="1"/>
    <col min="5891" max="5894" width="19.26953125" style="244" customWidth="1"/>
    <col min="5895" max="5896" width="9.1796875" style="244"/>
    <col min="5897" max="5897" width="15.1796875" style="244" customWidth="1"/>
    <col min="5898" max="5898" width="2.7265625" style="244" customWidth="1"/>
    <col min="5899" max="6131" width="9.1796875" style="244"/>
    <col min="6132" max="6132" width="75.26953125" style="244" customWidth="1"/>
    <col min="6133" max="6133" width="15" style="244" customWidth="1"/>
    <col min="6134" max="6134" width="16.453125" style="244" customWidth="1"/>
    <col min="6135" max="6135" width="16.81640625" style="244" customWidth="1"/>
    <col min="6136" max="6136" width="17.26953125" style="244" customWidth="1"/>
    <col min="6137" max="6137" width="9.1796875" style="244"/>
    <col min="6138" max="6138" width="19.7265625" style="244" customWidth="1"/>
    <col min="6139" max="6139" width="20.26953125" style="244" customWidth="1"/>
    <col min="6140" max="6143" width="19.26953125" style="244" customWidth="1"/>
    <col min="6144" max="6144" width="9.1796875" style="244"/>
    <col min="6145" max="6145" width="19.7265625" style="244" customWidth="1"/>
    <col min="6146" max="6146" width="20.26953125" style="244" customWidth="1"/>
    <col min="6147" max="6150" width="19.26953125" style="244" customWidth="1"/>
    <col min="6151" max="6152" width="9.1796875" style="244"/>
    <col min="6153" max="6153" width="15.1796875" style="244" customWidth="1"/>
    <col min="6154" max="6154" width="2.7265625" style="244" customWidth="1"/>
    <col min="6155" max="6387" width="9.1796875" style="244"/>
    <col min="6388" max="6388" width="75.26953125" style="244" customWidth="1"/>
    <col min="6389" max="6389" width="15" style="244" customWidth="1"/>
    <col min="6390" max="6390" width="16.453125" style="244" customWidth="1"/>
    <col min="6391" max="6391" width="16.81640625" style="244" customWidth="1"/>
    <col min="6392" max="6392" width="17.26953125" style="244" customWidth="1"/>
    <col min="6393" max="6393" width="9.1796875" style="244"/>
    <col min="6394" max="6394" width="19.7265625" style="244" customWidth="1"/>
    <col min="6395" max="6395" width="20.26953125" style="244" customWidth="1"/>
    <col min="6396" max="6399" width="19.26953125" style="244" customWidth="1"/>
    <col min="6400" max="6400" width="9.1796875" style="244"/>
    <col min="6401" max="6401" width="19.7265625" style="244" customWidth="1"/>
    <col min="6402" max="6402" width="20.26953125" style="244" customWidth="1"/>
    <col min="6403" max="6406" width="19.26953125" style="244" customWidth="1"/>
    <col min="6407" max="6408" width="9.1796875" style="244"/>
    <col min="6409" max="6409" width="15.1796875" style="244" customWidth="1"/>
    <col min="6410" max="6410" width="2.7265625" style="244" customWidth="1"/>
    <col min="6411" max="6643" width="9.1796875" style="244"/>
    <col min="6644" max="6644" width="75.26953125" style="244" customWidth="1"/>
    <col min="6645" max="6645" width="15" style="244" customWidth="1"/>
    <col min="6646" max="6646" width="16.453125" style="244" customWidth="1"/>
    <col min="6647" max="6647" width="16.81640625" style="244" customWidth="1"/>
    <col min="6648" max="6648" width="17.26953125" style="244" customWidth="1"/>
    <col min="6649" max="6649" width="9.1796875" style="244"/>
    <col min="6650" max="6650" width="19.7265625" style="244" customWidth="1"/>
    <col min="6651" max="6651" width="20.26953125" style="244" customWidth="1"/>
    <col min="6652" max="6655" width="19.26953125" style="244" customWidth="1"/>
    <col min="6656" max="6656" width="9.1796875" style="244"/>
    <col min="6657" max="6657" width="19.7265625" style="244" customWidth="1"/>
    <col min="6658" max="6658" width="20.26953125" style="244" customWidth="1"/>
    <col min="6659" max="6662" width="19.26953125" style="244" customWidth="1"/>
    <col min="6663" max="6664" width="9.1796875" style="244"/>
    <col min="6665" max="6665" width="15.1796875" style="244" customWidth="1"/>
    <col min="6666" max="6666" width="2.7265625" style="244" customWidth="1"/>
    <col min="6667" max="6899" width="9.1796875" style="244"/>
    <col min="6900" max="6900" width="75.26953125" style="244" customWidth="1"/>
    <col min="6901" max="6901" width="15" style="244" customWidth="1"/>
    <col min="6902" max="6902" width="16.453125" style="244" customWidth="1"/>
    <col min="6903" max="6903" width="16.81640625" style="244" customWidth="1"/>
    <col min="6904" max="6904" width="17.26953125" style="244" customWidth="1"/>
    <col min="6905" max="6905" width="9.1796875" style="244"/>
    <col min="6906" max="6906" width="19.7265625" style="244" customWidth="1"/>
    <col min="6907" max="6907" width="20.26953125" style="244" customWidth="1"/>
    <col min="6908" max="6911" width="19.26953125" style="244" customWidth="1"/>
    <col min="6912" max="6912" width="9.1796875" style="244"/>
    <col min="6913" max="6913" width="19.7265625" style="244" customWidth="1"/>
    <col min="6914" max="6914" width="20.26953125" style="244" customWidth="1"/>
    <col min="6915" max="6918" width="19.26953125" style="244" customWidth="1"/>
    <col min="6919" max="6920" width="9.1796875" style="244"/>
    <col min="6921" max="6921" width="15.1796875" style="244" customWidth="1"/>
    <col min="6922" max="6922" width="2.7265625" style="244" customWidth="1"/>
    <col min="6923" max="7155" width="9.1796875" style="244"/>
    <col min="7156" max="7156" width="75.26953125" style="244" customWidth="1"/>
    <col min="7157" max="7157" width="15" style="244" customWidth="1"/>
    <col min="7158" max="7158" width="16.453125" style="244" customWidth="1"/>
    <col min="7159" max="7159" width="16.81640625" style="244" customWidth="1"/>
    <col min="7160" max="7160" width="17.26953125" style="244" customWidth="1"/>
    <col min="7161" max="7161" width="9.1796875" style="244"/>
    <col min="7162" max="7162" width="19.7265625" style="244" customWidth="1"/>
    <col min="7163" max="7163" width="20.26953125" style="244" customWidth="1"/>
    <col min="7164" max="7167" width="19.26953125" style="244" customWidth="1"/>
    <col min="7168" max="7168" width="9.1796875" style="244"/>
    <col min="7169" max="7169" width="19.7265625" style="244" customWidth="1"/>
    <col min="7170" max="7170" width="20.26953125" style="244" customWidth="1"/>
    <col min="7171" max="7174" width="19.26953125" style="244" customWidth="1"/>
    <col min="7175" max="7176" width="9.1796875" style="244"/>
    <col min="7177" max="7177" width="15.1796875" style="244" customWidth="1"/>
    <col min="7178" max="7178" width="2.7265625" style="244" customWidth="1"/>
    <col min="7179" max="7411" width="9.1796875" style="244"/>
    <col min="7412" max="7412" width="75.26953125" style="244" customWidth="1"/>
    <col min="7413" max="7413" width="15" style="244" customWidth="1"/>
    <col min="7414" max="7414" width="16.453125" style="244" customWidth="1"/>
    <col min="7415" max="7415" width="16.81640625" style="244" customWidth="1"/>
    <col min="7416" max="7416" width="17.26953125" style="244" customWidth="1"/>
    <col min="7417" max="7417" width="9.1796875" style="244"/>
    <col min="7418" max="7418" width="19.7265625" style="244" customWidth="1"/>
    <col min="7419" max="7419" width="20.26953125" style="244" customWidth="1"/>
    <col min="7420" max="7423" width="19.26953125" style="244" customWidth="1"/>
    <col min="7424" max="7424" width="9.1796875" style="244"/>
    <col min="7425" max="7425" width="19.7265625" style="244" customWidth="1"/>
    <col min="7426" max="7426" width="20.26953125" style="244" customWidth="1"/>
    <col min="7427" max="7430" width="19.26953125" style="244" customWidth="1"/>
    <col min="7431" max="7432" width="9.1796875" style="244"/>
    <col min="7433" max="7433" width="15.1796875" style="244" customWidth="1"/>
    <col min="7434" max="7434" width="2.7265625" style="244" customWidth="1"/>
    <col min="7435" max="7667" width="9.1796875" style="244"/>
    <col min="7668" max="7668" width="75.26953125" style="244" customWidth="1"/>
    <col min="7669" max="7669" width="15" style="244" customWidth="1"/>
    <col min="7670" max="7670" width="16.453125" style="244" customWidth="1"/>
    <col min="7671" max="7671" width="16.81640625" style="244" customWidth="1"/>
    <col min="7672" max="7672" width="17.26953125" style="244" customWidth="1"/>
    <col min="7673" max="7673" width="9.1796875" style="244"/>
    <col min="7674" max="7674" width="19.7265625" style="244" customWidth="1"/>
    <col min="7675" max="7675" width="20.26953125" style="244" customWidth="1"/>
    <col min="7676" max="7679" width="19.26953125" style="244" customWidth="1"/>
    <col min="7680" max="7680" width="9.1796875" style="244"/>
    <col min="7681" max="7681" width="19.7265625" style="244" customWidth="1"/>
    <col min="7682" max="7682" width="20.26953125" style="244" customWidth="1"/>
    <col min="7683" max="7686" width="19.26953125" style="244" customWidth="1"/>
    <col min="7687" max="7688" width="9.1796875" style="244"/>
    <col min="7689" max="7689" width="15.1796875" style="244" customWidth="1"/>
    <col min="7690" max="7690" width="2.7265625" style="244" customWidth="1"/>
    <col min="7691" max="7923" width="9.1796875" style="244"/>
    <col min="7924" max="7924" width="75.26953125" style="244" customWidth="1"/>
    <col min="7925" max="7925" width="15" style="244" customWidth="1"/>
    <col min="7926" max="7926" width="16.453125" style="244" customWidth="1"/>
    <col min="7927" max="7927" width="16.81640625" style="244" customWidth="1"/>
    <col min="7928" max="7928" width="17.26953125" style="244" customWidth="1"/>
    <col min="7929" max="7929" width="9.1796875" style="244"/>
    <col min="7930" max="7930" width="19.7265625" style="244" customWidth="1"/>
    <col min="7931" max="7931" width="20.26953125" style="244" customWidth="1"/>
    <col min="7932" max="7935" width="19.26953125" style="244" customWidth="1"/>
    <col min="7936" max="7936" width="9.1796875" style="244"/>
    <col min="7937" max="7937" width="19.7265625" style="244" customWidth="1"/>
    <col min="7938" max="7938" width="20.26953125" style="244" customWidth="1"/>
    <col min="7939" max="7942" width="19.26953125" style="244" customWidth="1"/>
    <col min="7943" max="7944" width="9.1796875" style="244"/>
    <col min="7945" max="7945" width="15.1796875" style="244" customWidth="1"/>
    <col min="7946" max="7946" width="2.7265625" style="244" customWidth="1"/>
    <col min="7947" max="8179" width="9.1796875" style="244"/>
    <col min="8180" max="8180" width="75.26953125" style="244" customWidth="1"/>
    <col min="8181" max="8181" width="15" style="244" customWidth="1"/>
    <col min="8182" max="8182" width="16.453125" style="244" customWidth="1"/>
    <col min="8183" max="8183" width="16.81640625" style="244" customWidth="1"/>
    <col min="8184" max="8184" width="17.26953125" style="244" customWidth="1"/>
    <col min="8185" max="8185" width="9.1796875" style="244"/>
    <col min="8186" max="8186" width="19.7265625" style="244" customWidth="1"/>
    <col min="8187" max="8187" width="20.26953125" style="244" customWidth="1"/>
    <col min="8188" max="8191" width="19.26953125" style="244" customWidth="1"/>
    <col min="8192" max="8192" width="9.1796875" style="244"/>
    <col min="8193" max="8193" width="19.7265625" style="244" customWidth="1"/>
    <col min="8194" max="8194" width="20.26953125" style="244" customWidth="1"/>
    <col min="8195" max="8198" width="19.26953125" style="244" customWidth="1"/>
    <col min="8199" max="8200" width="9.1796875" style="244"/>
    <col min="8201" max="8201" width="15.1796875" style="244" customWidth="1"/>
    <col min="8202" max="8202" width="2.7265625" style="244" customWidth="1"/>
    <col min="8203" max="8435" width="9.1796875" style="244"/>
    <col min="8436" max="8436" width="75.26953125" style="244" customWidth="1"/>
    <col min="8437" max="8437" width="15" style="244" customWidth="1"/>
    <col min="8438" max="8438" width="16.453125" style="244" customWidth="1"/>
    <col min="8439" max="8439" width="16.81640625" style="244" customWidth="1"/>
    <col min="8440" max="8440" width="17.26953125" style="244" customWidth="1"/>
    <col min="8441" max="8441" width="9.1796875" style="244"/>
    <col min="8442" max="8442" width="19.7265625" style="244" customWidth="1"/>
    <col min="8443" max="8443" width="20.26953125" style="244" customWidth="1"/>
    <col min="8444" max="8447" width="19.26953125" style="244" customWidth="1"/>
    <col min="8448" max="8448" width="9.1796875" style="244"/>
    <col min="8449" max="8449" width="19.7265625" style="244" customWidth="1"/>
    <col min="8450" max="8450" width="20.26953125" style="244" customWidth="1"/>
    <col min="8451" max="8454" width="19.26953125" style="244" customWidth="1"/>
    <col min="8455" max="8456" width="9.1796875" style="244"/>
    <col min="8457" max="8457" width="15.1796875" style="244" customWidth="1"/>
    <col min="8458" max="8458" width="2.7265625" style="244" customWidth="1"/>
    <col min="8459" max="8691" width="9.1796875" style="244"/>
    <col min="8692" max="8692" width="75.26953125" style="244" customWidth="1"/>
    <col min="8693" max="8693" width="15" style="244" customWidth="1"/>
    <col min="8694" max="8694" width="16.453125" style="244" customWidth="1"/>
    <col min="8695" max="8695" width="16.81640625" style="244" customWidth="1"/>
    <col min="8696" max="8696" width="17.26953125" style="244" customWidth="1"/>
    <col min="8697" max="8697" width="9.1796875" style="244"/>
    <col min="8698" max="8698" width="19.7265625" style="244" customWidth="1"/>
    <col min="8699" max="8699" width="20.26953125" style="244" customWidth="1"/>
    <col min="8700" max="8703" width="19.26953125" style="244" customWidth="1"/>
    <col min="8704" max="8704" width="9.1796875" style="244"/>
    <col min="8705" max="8705" width="19.7265625" style="244" customWidth="1"/>
    <col min="8706" max="8706" width="20.26953125" style="244" customWidth="1"/>
    <col min="8707" max="8710" width="19.26953125" style="244" customWidth="1"/>
    <col min="8711" max="8712" width="9.1796875" style="244"/>
    <col min="8713" max="8713" width="15.1796875" style="244" customWidth="1"/>
    <col min="8714" max="8714" width="2.7265625" style="244" customWidth="1"/>
    <col min="8715" max="8947" width="9.1796875" style="244"/>
    <col min="8948" max="8948" width="75.26953125" style="244" customWidth="1"/>
    <col min="8949" max="8949" width="15" style="244" customWidth="1"/>
    <col min="8950" max="8950" width="16.453125" style="244" customWidth="1"/>
    <col min="8951" max="8951" width="16.81640625" style="244" customWidth="1"/>
    <col min="8952" max="8952" width="17.26953125" style="244" customWidth="1"/>
    <col min="8953" max="8953" width="9.1796875" style="244"/>
    <col min="8954" max="8954" width="19.7265625" style="244" customWidth="1"/>
    <col min="8955" max="8955" width="20.26953125" style="244" customWidth="1"/>
    <col min="8956" max="8959" width="19.26953125" style="244" customWidth="1"/>
    <col min="8960" max="8960" width="9.1796875" style="244"/>
    <col min="8961" max="8961" width="19.7265625" style="244" customWidth="1"/>
    <col min="8962" max="8962" width="20.26953125" style="244" customWidth="1"/>
    <col min="8963" max="8966" width="19.26953125" style="244" customWidth="1"/>
    <col min="8967" max="8968" width="9.1796875" style="244"/>
    <col min="8969" max="8969" width="15.1796875" style="244" customWidth="1"/>
    <col min="8970" max="8970" width="2.7265625" style="244" customWidth="1"/>
    <col min="8971" max="9203" width="9.1796875" style="244"/>
    <col min="9204" max="9204" width="75.26953125" style="244" customWidth="1"/>
    <col min="9205" max="9205" width="15" style="244" customWidth="1"/>
    <col min="9206" max="9206" width="16.453125" style="244" customWidth="1"/>
    <col min="9207" max="9207" width="16.81640625" style="244" customWidth="1"/>
    <col min="9208" max="9208" width="17.26953125" style="244" customWidth="1"/>
    <col min="9209" max="9209" width="9.1796875" style="244"/>
    <col min="9210" max="9210" width="19.7265625" style="244" customWidth="1"/>
    <col min="9211" max="9211" width="20.26953125" style="244" customWidth="1"/>
    <col min="9212" max="9215" width="19.26953125" style="244" customWidth="1"/>
    <col min="9216" max="9216" width="9.1796875" style="244"/>
    <col min="9217" max="9217" width="19.7265625" style="244" customWidth="1"/>
    <col min="9218" max="9218" width="20.26953125" style="244" customWidth="1"/>
    <col min="9219" max="9222" width="19.26953125" style="244" customWidth="1"/>
    <col min="9223" max="9224" width="9.1796875" style="244"/>
    <col min="9225" max="9225" width="15.1796875" style="244" customWidth="1"/>
    <col min="9226" max="9226" width="2.7265625" style="244" customWidth="1"/>
    <col min="9227" max="9459" width="9.1796875" style="244"/>
    <col min="9460" max="9460" width="75.26953125" style="244" customWidth="1"/>
    <col min="9461" max="9461" width="15" style="244" customWidth="1"/>
    <col min="9462" max="9462" width="16.453125" style="244" customWidth="1"/>
    <col min="9463" max="9463" width="16.81640625" style="244" customWidth="1"/>
    <col min="9464" max="9464" width="17.26953125" style="244" customWidth="1"/>
    <col min="9465" max="9465" width="9.1796875" style="244"/>
    <col min="9466" max="9466" width="19.7265625" style="244" customWidth="1"/>
    <col min="9467" max="9467" width="20.26953125" style="244" customWidth="1"/>
    <col min="9468" max="9471" width="19.26953125" style="244" customWidth="1"/>
    <col min="9472" max="9472" width="9.1796875" style="244"/>
    <col min="9473" max="9473" width="19.7265625" style="244" customWidth="1"/>
    <col min="9474" max="9474" width="20.26953125" style="244" customWidth="1"/>
    <col min="9475" max="9478" width="19.26953125" style="244" customWidth="1"/>
    <col min="9479" max="9480" width="9.1796875" style="244"/>
    <col min="9481" max="9481" width="15.1796875" style="244" customWidth="1"/>
    <col min="9482" max="9482" width="2.7265625" style="244" customWidth="1"/>
    <col min="9483" max="9715" width="9.1796875" style="244"/>
    <col min="9716" max="9716" width="75.26953125" style="244" customWidth="1"/>
    <col min="9717" max="9717" width="15" style="244" customWidth="1"/>
    <col min="9718" max="9718" width="16.453125" style="244" customWidth="1"/>
    <col min="9719" max="9719" width="16.81640625" style="244" customWidth="1"/>
    <col min="9720" max="9720" width="17.26953125" style="244" customWidth="1"/>
    <col min="9721" max="9721" width="9.1796875" style="244"/>
    <col min="9722" max="9722" width="19.7265625" style="244" customWidth="1"/>
    <col min="9723" max="9723" width="20.26953125" style="244" customWidth="1"/>
    <col min="9724" max="9727" width="19.26953125" style="244" customWidth="1"/>
    <col min="9728" max="9728" width="9.1796875" style="244"/>
    <col min="9729" max="9729" width="19.7265625" style="244" customWidth="1"/>
    <col min="9730" max="9730" width="20.26953125" style="244" customWidth="1"/>
    <col min="9731" max="9734" width="19.26953125" style="244" customWidth="1"/>
    <col min="9735" max="9736" width="9.1796875" style="244"/>
    <col min="9737" max="9737" width="15.1796875" style="244" customWidth="1"/>
    <col min="9738" max="9738" width="2.7265625" style="244" customWidth="1"/>
    <col min="9739" max="9971" width="9.1796875" style="244"/>
    <col min="9972" max="9972" width="75.26953125" style="244" customWidth="1"/>
    <col min="9973" max="9973" width="15" style="244" customWidth="1"/>
    <col min="9974" max="9974" width="16.453125" style="244" customWidth="1"/>
    <col min="9975" max="9975" width="16.81640625" style="244" customWidth="1"/>
    <col min="9976" max="9976" width="17.26953125" style="244" customWidth="1"/>
    <col min="9977" max="9977" width="9.1796875" style="244"/>
    <col min="9978" max="9978" width="19.7265625" style="244" customWidth="1"/>
    <col min="9979" max="9979" width="20.26953125" style="244" customWidth="1"/>
    <col min="9980" max="9983" width="19.26953125" style="244" customWidth="1"/>
    <col min="9984" max="9984" width="9.1796875" style="244"/>
    <col min="9985" max="9985" width="19.7265625" style="244" customWidth="1"/>
    <col min="9986" max="9986" width="20.26953125" style="244" customWidth="1"/>
    <col min="9987" max="9990" width="19.26953125" style="244" customWidth="1"/>
    <col min="9991" max="9992" width="9.1796875" style="244"/>
    <col min="9993" max="9993" width="15.1796875" style="244" customWidth="1"/>
    <col min="9994" max="9994" width="2.7265625" style="244" customWidth="1"/>
    <col min="9995" max="10227" width="9.1796875" style="244"/>
    <col min="10228" max="10228" width="75.26953125" style="244" customWidth="1"/>
    <col min="10229" max="10229" width="15" style="244" customWidth="1"/>
    <col min="10230" max="10230" width="16.453125" style="244" customWidth="1"/>
    <col min="10231" max="10231" width="16.81640625" style="244" customWidth="1"/>
    <col min="10232" max="10232" width="17.26953125" style="244" customWidth="1"/>
    <col min="10233" max="10233" width="9.1796875" style="244"/>
    <col min="10234" max="10234" width="19.7265625" style="244" customWidth="1"/>
    <col min="10235" max="10235" width="20.26953125" style="244" customWidth="1"/>
    <col min="10236" max="10239" width="19.26953125" style="244" customWidth="1"/>
    <col min="10240" max="10240" width="9.1796875" style="244"/>
    <col min="10241" max="10241" width="19.7265625" style="244" customWidth="1"/>
    <col min="10242" max="10242" width="20.26953125" style="244" customWidth="1"/>
    <col min="10243" max="10246" width="19.26953125" style="244" customWidth="1"/>
    <col min="10247" max="10248" width="9.1796875" style="244"/>
    <col min="10249" max="10249" width="15.1796875" style="244" customWidth="1"/>
    <col min="10250" max="10250" width="2.7265625" style="244" customWidth="1"/>
    <col min="10251" max="10483" width="9.1796875" style="244"/>
    <col min="10484" max="10484" width="75.26953125" style="244" customWidth="1"/>
    <col min="10485" max="10485" width="15" style="244" customWidth="1"/>
    <col min="10486" max="10486" width="16.453125" style="244" customWidth="1"/>
    <col min="10487" max="10487" width="16.81640625" style="244" customWidth="1"/>
    <col min="10488" max="10488" width="17.26953125" style="244" customWidth="1"/>
    <col min="10489" max="10489" width="9.1796875" style="244"/>
    <col min="10490" max="10490" width="19.7265625" style="244" customWidth="1"/>
    <col min="10491" max="10491" width="20.26953125" style="244" customWidth="1"/>
    <col min="10492" max="10495" width="19.26953125" style="244" customWidth="1"/>
    <col min="10496" max="10496" width="9.1796875" style="244"/>
    <col min="10497" max="10497" width="19.7265625" style="244" customWidth="1"/>
    <col min="10498" max="10498" width="20.26953125" style="244" customWidth="1"/>
    <col min="10499" max="10502" width="19.26953125" style="244" customWidth="1"/>
    <col min="10503" max="10504" width="9.1796875" style="244"/>
    <col min="10505" max="10505" width="15.1796875" style="244" customWidth="1"/>
    <col min="10506" max="10506" width="2.7265625" style="244" customWidth="1"/>
    <col min="10507" max="10739" width="9.1796875" style="244"/>
    <col min="10740" max="10740" width="75.26953125" style="244" customWidth="1"/>
    <col min="10741" max="10741" width="15" style="244" customWidth="1"/>
    <col min="10742" max="10742" width="16.453125" style="244" customWidth="1"/>
    <col min="10743" max="10743" width="16.81640625" style="244" customWidth="1"/>
    <col min="10744" max="10744" width="17.26953125" style="244" customWidth="1"/>
    <col min="10745" max="10745" width="9.1796875" style="244"/>
    <col min="10746" max="10746" width="19.7265625" style="244" customWidth="1"/>
    <col min="10747" max="10747" width="20.26953125" style="244" customWidth="1"/>
    <col min="10748" max="10751" width="19.26953125" style="244" customWidth="1"/>
    <col min="10752" max="10752" width="9.1796875" style="244"/>
    <col min="10753" max="10753" width="19.7265625" style="244" customWidth="1"/>
    <col min="10754" max="10754" width="20.26953125" style="244" customWidth="1"/>
    <col min="10755" max="10758" width="19.26953125" style="244" customWidth="1"/>
    <col min="10759" max="10760" width="9.1796875" style="244"/>
    <col min="10761" max="10761" width="15.1796875" style="244" customWidth="1"/>
    <col min="10762" max="10762" width="2.7265625" style="244" customWidth="1"/>
    <col min="10763" max="10995" width="9.1796875" style="244"/>
    <col min="10996" max="10996" width="75.26953125" style="244" customWidth="1"/>
    <col min="10997" max="10997" width="15" style="244" customWidth="1"/>
    <col min="10998" max="10998" width="16.453125" style="244" customWidth="1"/>
    <col min="10999" max="10999" width="16.81640625" style="244" customWidth="1"/>
    <col min="11000" max="11000" width="17.26953125" style="244" customWidth="1"/>
    <col min="11001" max="11001" width="9.1796875" style="244"/>
    <col min="11002" max="11002" width="19.7265625" style="244" customWidth="1"/>
    <col min="11003" max="11003" width="20.26953125" style="244" customWidth="1"/>
    <col min="11004" max="11007" width="19.26953125" style="244" customWidth="1"/>
    <col min="11008" max="11008" width="9.1796875" style="244"/>
    <col min="11009" max="11009" width="19.7265625" style="244" customWidth="1"/>
    <col min="11010" max="11010" width="20.26953125" style="244" customWidth="1"/>
    <col min="11011" max="11014" width="19.26953125" style="244" customWidth="1"/>
    <col min="11015" max="11016" width="9.1796875" style="244"/>
    <col min="11017" max="11017" width="15.1796875" style="244" customWidth="1"/>
    <col min="11018" max="11018" width="2.7265625" style="244" customWidth="1"/>
    <col min="11019" max="11251" width="9.1796875" style="244"/>
    <col min="11252" max="11252" width="75.26953125" style="244" customWidth="1"/>
    <col min="11253" max="11253" width="15" style="244" customWidth="1"/>
    <col min="11254" max="11254" width="16.453125" style="244" customWidth="1"/>
    <col min="11255" max="11255" width="16.81640625" style="244" customWidth="1"/>
    <col min="11256" max="11256" width="17.26953125" style="244" customWidth="1"/>
    <col min="11257" max="11257" width="9.1796875" style="244"/>
    <col min="11258" max="11258" width="19.7265625" style="244" customWidth="1"/>
    <col min="11259" max="11259" width="20.26953125" style="244" customWidth="1"/>
    <col min="11260" max="11263" width="19.26953125" style="244" customWidth="1"/>
    <col min="11264" max="11264" width="9.1796875" style="244"/>
    <col min="11265" max="11265" width="19.7265625" style="244" customWidth="1"/>
    <col min="11266" max="11266" width="20.26953125" style="244" customWidth="1"/>
    <col min="11267" max="11270" width="19.26953125" style="244" customWidth="1"/>
    <col min="11271" max="11272" width="9.1796875" style="244"/>
    <col min="11273" max="11273" width="15.1796875" style="244" customWidth="1"/>
    <col min="11274" max="11274" width="2.7265625" style="244" customWidth="1"/>
    <col min="11275" max="11507" width="9.1796875" style="244"/>
    <col min="11508" max="11508" width="75.26953125" style="244" customWidth="1"/>
    <col min="11509" max="11509" width="15" style="244" customWidth="1"/>
    <col min="11510" max="11510" width="16.453125" style="244" customWidth="1"/>
    <col min="11511" max="11511" width="16.81640625" style="244" customWidth="1"/>
    <col min="11512" max="11512" width="17.26953125" style="244" customWidth="1"/>
    <col min="11513" max="11513" width="9.1796875" style="244"/>
    <col min="11514" max="11514" width="19.7265625" style="244" customWidth="1"/>
    <col min="11515" max="11515" width="20.26953125" style="244" customWidth="1"/>
    <col min="11516" max="11519" width="19.26953125" style="244" customWidth="1"/>
    <col min="11520" max="11520" width="9.1796875" style="244"/>
    <col min="11521" max="11521" width="19.7265625" style="244" customWidth="1"/>
    <col min="11522" max="11522" width="20.26953125" style="244" customWidth="1"/>
    <col min="11523" max="11526" width="19.26953125" style="244" customWidth="1"/>
    <col min="11527" max="11528" width="9.1796875" style="244"/>
    <col min="11529" max="11529" width="15.1796875" style="244" customWidth="1"/>
    <col min="11530" max="11530" width="2.7265625" style="244" customWidth="1"/>
    <col min="11531" max="11763" width="9.1796875" style="244"/>
    <col min="11764" max="11764" width="75.26953125" style="244" customWidth="1"/>
    <col min="11765" max="11765" width="15" style="244" customWidth="1"/>
    <col min="11766" max="11766" width="16.453125" style="244" customWidth="1"/>
    <col min="11767" max="11767" width="16.81640625" style="244" customWidth="1"/>
    <col min="11768" max="11768" width="17.26953125" style="244" customWidth="1"/>
    <col min="11769" max="11769" width="9.1796875" style="244"/>
    <col min="11770" max="11770" width="19.7265625" style="244" customWidth="1"/>
    <col min="11771" max="11771" width="20.26953125" style="244" customWidth="1"/>
    <col min="11772" max="11775" width="19.26953125" style="244" customWidth="1"/>
    <col min="11776" max="11776" width="9.1796875" style="244"/>
    <col min="11777" max="11777" width="19.7265625" style="244" customWidth="1"/>
    <col min="11778" max="11778" width="20.26953125" style="244" customWidth="1"/>
    <col min="11779" max="11782" width="19.26953125" style="244" customWidth="1"/>
    <col min="11783" max="11784" width="9.1796875" style="244"/>
    <col min="11785" max="11785" width="15.1796875" style="244" customWidth="1"/>
    <col min="11786" max="11786" width="2.7265625" style="244" customWidth="1"/>
    <col min="11787" max="12019" width="9.1796875" style="244"/>
    <col min="12020" max="12020" width="75.26953125" style="244" customWidth="1"/>
    <col min="12021" max="12021" width="15" style="244" customWidth="1"/>
    <col min="12022" max="12022" width="16.453125" style="244" customWidth="1"/>
    <col min="12023" max="12023" width="16.81640625" style="244" customWidth="1"/>
    <col min="12024" max="12024" width="17.26953125" style="244" customWidth="1"/>
    <col min="12025" max="12025" width="9.1796875" style="244"/>
    <col min="12026" max="12026" width="19.7265625" style="244" customWidth="1"/>
    <col min="12027" max="12027" width="20.26953125" style="244" customWidth="1"/>
    <col min="12028" max="12031" width="19.26953125" style="244" customWidth="1"/>
    <col min="12032" max="12032" width="9.1796875" style="244"/>
    <col min="12033" max="12033" width="19.7265625" style="244" customWidth="1"/>
    <col min="12034" max="12034" width="20.26953125" style="244" customWidth="1"/>
    <col min="12035" max="12038" width="19.26953125" style="244" customWidth="1"/>
    <col min="12039" max="12040" width="9.1796875" style="244"/>
    <col min="12041" max="12041" width="15.1796875" style="244" customWidth="1"/>
    <col min="12042" max="12042" width="2.7265625" style="244" customWidth="1"/>
    <col min="12043" max="12275" width="9.1796875" style="244"/>
    <col min="12276" max="12276" width="75.26953125" style="244" customWidth="1"/>
    <col min="12277" max="12277" width="15" style="244" customWidth="1"/>
    <col min="12278" max="12278" width="16.453125" style="244" customWidth="1"/>
    <col min="12279" max="12279" width="16.81640625" style="244" customWidth="1"/>
    <col min="12280" max="12280" width="17.26953125" style="244" customWidth="1"/>
    <col min="12281" max="12281" width="9.1796875" style="244"/>
    <col min="12282" max="12282" width="19.7265625" style="244" customWidth="1"/>
    <col min="12283" max="12283" width="20.26953125" style="244" customWidth="1"/>
    <col min="12284" max="12287" width="19.26953125" style="244" customWidth="1"/>
    <col min="12288" max="12288" width="9.1796875" style="244"/>
    <col min="12289" max="12289" width="19.7265625" style="244" customWidth="1"/>
    <col min="12290" max="12290" width="20.26953125" style="244" customWidth="1"/>
    <col min="12291" max="12294" width="19.26953125" style="244" customWidth="1"/>
    <col min="12295" max="12296" width="9.1796875" style="244"/>
    <col min="12297" max="12297" width="15.1796875" style="244" customWidth="1"/>
    <col min="12298" max="12298" width="2.7265625" style="244" customWidth="1"/>
    <col min="12299" max="12531" width="9.1796875" style="244"/>
    <col min="12532" max="12532" width="75.26953125" style="244" customWidth="1"/>
    <col min="12533" max="12533" width="15" style="244" customWidth="1"/>
    <col min="12534" max="12534" width="16.453125" style="244" customWidth="1"/>
    <col min="12535" max="12535" width="16.81640625" style="244" customWidth="1"/>
    <col min="12536" max="12536" width="17.26953125" style="244" customWidth="1"/>
    <col min="12537" max="12537" width="9.1796875" style="244"/>
    <col min="12538" max="12538" width="19.7265625" style="244" customWidth="1"/>
    <col min="12539" max="12539" width="20.26953125" style="244" customWidth="1"/>
    <col min="12540" max="12543" width="19.26953125" style="244" customWidth="1"/>
    <col min="12544" max="12544" width="9.1796875" style="244"/>
    <col min="12545" max="12545" width="19.7265625" style="244" customWidth="1"/>
    <col min="12546" max="12546" width="20.26953125" style="244" customWidth="1"/>
    <col min="12547" max="12550" width="19.26953125" style="244" customWidth="1"/>
    <col min="12551" max="12552" width="9.1796875" style="244"/>
    <col min="12553" max="12553" width="15.1796875" style="244" customWidth="1"/>
    <col min="12554" max="12554" width="2.7265625" style="244" customWidth="1"/>
    <col min="12555" max="12787" width="9.1796875" style="244"/>
    <col min="12788" max="12788" width="75.26953125" style="244" customWidth="1"/>
    <col min="12789" max="12789" width="15" style="244" customWidth="1"/>
    <col min="12790" max="12790" width="16.453125" style="244" customWidth="1"/>
    <col min="12791" max="12791" width="16.81640625" style="244" customWidth="1"/>
    <col min="12792" max="12792" width="17.26953125" style="244" customWidth="1"/>
    <col min="12793" max="12793" width="9.1796875" style="244"/>
    <col min="12794" max="12794" width="19.7265625" style="244" customWidth="1"/>
    <col min="12795" max="12795" width="20.26953125" style="244" customWidth="1"/>
    <col min="12796" max="12799" width="19.26953125" style="244" customWidth="1"/>
    <col min="12800" max="12800" width="9.1796875" style="244"/>
    <col min="12801" max="12801" width="19.7265625" style="244" customWidth="1"/>
    <col min="12802" max="12802" width="20.26953125" style="244" customWidth="1"/>
    <col min="12803" max="12806" width="19.26953125" style="244" customWidth="1"/>
    <col min="12807" max="12808" width="9.1796875" style="244"/>
    <col min="12809" max="12809" width="15.1796875" style="244" customWidth="1"/>
    <col min="12810" max="12810" width="2.7265625" style="244" customWidth="1"/>
    <col min="12811" max="13043" width="9.1796875" style="244"/>
    <col min="13044" max="13044" width="75.26953125" style="244" customWidth="1"/>
    <col min="13045" max="13045" width="15" style="244" customWidth="1"/>
    <col min="13046" max="13046" width="16.453125" style="244" customWidth="1"/>
    <col min="13047" max="13047" width="16.81640625" style="244" customWidth="1"/>
    <col min="13048" max="13048" width="17.26953125" style="244" customWidth="1"/>
    <col min="13049" max="13049" width="9.1796875" style="244"/>
    <col min="13050" max="13050" width="19.7265625" style="244" customWidth="1"/>
    <col min="13051" max="13051" width="20.26953125" style="244" customWidth="1"/>
    <col min="13052" max="13055" width="19.26953125" style="244" customWidth="1"/>
    <col min="13056" max="13056" width="9.1796875" style="244"/>
    <col min="13057" max="13057" width="19.7265625" style="244" customWidth="1"/>
    <col min="13058" max="13058" width="20.26953125" style="244" customWidth="1"/>
    <col min="13059" max="13062" width="19.26953125" style="244" customWidth="1"/>
    <col min="13063" max="13064" width="9.1796875" style="244"/>
    <col min="13065" max="13065" width="15.1796875" style="244" customWidth="1"/>
    <col min="13066" max="13066" width="2.7265625" style="244" customWidth="1"/>
    <col min="13067" max="13299" width="9.1796875" style="244"/>
    <col min="13300" max="13300" width="75.26953125" style="244" customWidth="1"/>
    <col min="13301" max="13301" width="15" style="244" customWidth="1"/>
    <col min="13302" max="13302" width="16.453125" style="244" customWidth="1"/>
    <col min="13303" max="13303" width="16.81640625" style="244" customWidth="1"/>
    <col min="13304" max="13304" width="17.26953125" style="244" customWidth="1"/>
    <col min="13305" max="13305" width="9.1796875" style="244"/>
    <col min="13306" max="13306" width="19.7265625" style="244" customWidth="1"/>
    <col min="13307" max="13307" width="20.26953125" style="244" customWidth="1"/>
    <col min="13308" max="13311" width="19.26953125" style="244" customWidth="1"/>
    <col min="13312" max="13312" width="9.1796875" style="244"/>
    <col min="13313" max="13313" width="19.7265625" style="244" customWidth="1"/>
    <col min="13314" max="13314" width="20.26953125" style="244" customWidth="1"/>
    <col min="13315" max="13318" width="19.26953125" style="244" customWidth="1"/>
    <col min="13319" max="13320" width="9.1796875" style="244"/>
    <col min="13321" max="13321" width="15.1796875" style="244" customWidth="1"/>
    <col min="13322" max="13322" width="2.7265625" style="244" customWidth="1"/>
    <col min="13323" max="13555" width="9.1796875" style="244"/>
    <col min="13556" max="13556" width="75.26953125" style="244" customWidth="1"/>
    <col min="13557" max="13557" width="15" style="244" customWidth="1"/>
    <col min="13558" max="13558" width="16.453125" style="244" customWidth="1"/>
    <col min="13559" max="13559" width="16.81640625" style="244" customWidth="1"/>
    <col min="13560" max="13560" width="17.26953125" style="244" customWidth="1"/>
    <col min="13561" max="13561" width="9.1796875" style="244"/>
    <col min="13562" max="13562" width="19.7265625" style="244" customWidth="1"/>
    <col min="13563" max="13563" width="20.26953125" style="244" customWidth="1"/>
    <col min="13564" max="13567" width="19.26953125" style="244" customWidth="1"/>
    <col min="13568" max="13568" width="9.1796875" style="244"/>
    <col min="13569" max="13569" width="19.7265625" style="244" customWidth="1"/>
    <col min="13570" max="13570" width="20.26953125" style="244" customWidth="1"/>
    <col min="13571" max="13574" width="19.26953125" style="244" customWidth="1"/>
    <col min="13575" max="13576" width="9.1796875" style="244"/>
    <col min="13577" max="13577" width="15.1796875" style="244" customWidth="1"/>
    <col min="13578" max="13578" width="2.7265625" style="244" customWidth="1"/>
    <col min="13579" max="13811" width="9.1796875" style="244"/>
    <col min="13812" max="13812" width="75.26953125" style="244" customWidth="1"/>
    <col min="13813" max="13813" width="15" style="244" customWidth="1"/>
    <col min="13814" max="13814" width="16.453125" style="244" customWidth="1"/>
    <col min="13815" max="13815" width="16.81640625" style="244" customWidth="1"/>
    <col min="13816" max="13816" width="17.26953125" style="244" customWidth="1"/>
    <col min="13817" max="13817" width="9.1796875" style="244"/>
    <col min="13818" max="13818" width="19.7265625" style="244" customWidth="1"/>
    <col min="13819" max="13819" width="20.26953125" style="244" customWidth="1"/>
    <col min="13820" max="13823" width="19.26953125" style="244" customWidth="1"/>
    <col min="13824" max="13824" width="9.1796875" style="244"/>
    <col min="13825" max="13825" width="19.7265625" style="244" customWidth="1"/>
    <col min="13826" max="13826" width="20.26953125" style="244" customWidth="1"/>
    <col min="13827" max="13830" width="19.26953125" style="244" customWidth="1"/>
    <col min="13831" max="13832" width="9.1796875" style="244"/>
    <col min="13833" max="13833" width="15.1796875" style="244" customWidth="1"/>
    <col min="13834" max="13834" width="2.7265625" style="244" customWidth="1"/>
    <col min="13835" max="14067" width="9.1796875" style="244"/>
    <col min="14068" max="14068" width="75.26953125" style="244" customWidth="1"/>
    <col min="14069" max="14069" width="15" style="244" customWidth="1"/>
    <col min="14070" max="14070" width="16.453125" style="244" customWidth="1"/>
    <col min="14071" max="14071" width="16.81640625" style="244" customWidth="1"/>
    <col min="14072" max="14072" width="17.26953125" style="244" customWidth="1"/>
    <col min="14073" max="14073" width="9.1796875" style="244"/>
    <col min="14074" max="14074" width="19.7265625" style="244" customWidth="1"/>
    <col min="14075" max="14075" width="20.26953125" style="244" customWidth="1"/>
    <col min="14076" max="14079" width="19.26953125" style="244" customWidth="1"/>
    <col min="14080" max="14080" width="9.1796875" style="244"/>
    <col min="14081" max="14081" width="19.7265625" style="244" customWidth="1"/>
    <col min="14082" max="14082" width="20.26953125" style="244" customWidth="1"/>
    <col min="14083" max="14086" width="19.26953125" style="244" customWidth="1"/>
    <col min="14087" max="14088" width="9.1796875" style="244"/>
    <col min="14089" max="14089" width="15.1796875" style="244" customWidth="1"/>
    <col min="14090" max="14090" width="2.7265625" style="244" customWidth="1"/>
    <col min="14091" max="14323" width="9.1796875" style="244"/>
    <col min="14324" max="14324" width="75.26953125" style="244" customWidth="1"/>
    <col min="14325" max="14325" width="15" style="244" customWidth="1"/>
    <col min="14326" max="14326" width="16.453125" style="244" customWidth="1"/>
    <col min="14327" max="14327" width="16.81640625" style="244" customWidth="1"/>
    <col min="14328" max="14328" width="17.26953125" style="244" customWidth="1"/>
    <col min="14329" max="14329" width="9.1796875" style="244"/>
    <col min="14330" max="14330" width="19.7265625" style="244" customWidth="1"/>
    <col min="14331" max="14331" width="20.26953125" style="244" customWidth="1"/>
    <col min="14332" max="14335" width="19.26953125" style="244" customWidth="1"/>
    <col min="14336" max="14336" width="9.1796875" style="244"/>
    <col min="14337" max="14337" width="19.7265625" style="244" customWidth="1"/>
    <col min="14338" max="14338" width="20.26953125" style="244" customWidth="1"/>
    <col min="14339" max="14342" width="19.26953125" style="244" customWidth="1"/>
    <col min="14343" max="14344" width="9.1796875" style="244"/>
    <col min="14345" max="14345" width="15.1796875" style="244" customWidth="1"/>
    <col min="14346" max="14346" width="2.7265625" style="244" customWidth="1"/>
    <col min="14347" max="14579" width="9.1796875" style="244"/>
    <col min="14580" max="14580" width="75.26953125" style="244" customWidth="1"/>
    <col min="14581" max="14581" width="15" style="244" customWidth="1"/>
    <col min="14582" max="14582" width="16.453125" style="244" customWidth="1"/>
    <col min="14583" max="14583" width="16.81640625" style="244" customWidth="1"/>
    <col min="14584" max="14584" width="17.26953125" style="244" customWidth="1"/>
    <col min="14585" max="14585" width="9.1796875" style="244"/>
    <col min="14586" max="14586" width="19.7265625" style="244" customWidth="1"/>
    <col min="14587" max="14587" width="20.26953125" style="244" customWidth="1"/>
    <col min="14588" max="14591" width="19.26953125" style="244" customWidth="1"/>
    <col min="14592" max="14592" width="9.1796875" style="244"/>
    <col min="14593" max="14593" width="19.7265625" style="244" customWidth="1"/>
    <col min="14594" max="14594" width="20.26953125" style="244" customWidth="1"/>
    <col min="14595" max="14598" width="19.26953125" style="244" customWidth="1"/>
    <col min="14599" max="14600" width="9.1796875" style="244"/>
    <col min="14601" max="14601" width="15.1796875" style="244" customWidth="1"/>
    <col min="14602" max="14602" width="2.7265625" style="244" customWidth="1"/>
    <col min="14603" max="14835" width="9.1796875" style="244"/>
    <col min="14836" max="14836" width="75.26953125" style="244" customWidth="1"/>
    <col min="14837" max="14837" width="15" style="244" customWidth="1"/>
    <col min="14838" max="14838" width="16.453125" style="244" customWidth="1"/>
    <col min="14839" max="14839" width="16.81640625" style="244" customWidth="1"/>
    <col min="14840" max="14840" width="17.26953125" style="244" customWidth="1"/>
    <col min="14841" max="14841" width="9.1796875" style="244"/>
    <col min="14842" max="14842" width="19.7265625" style="244" customWidth="1"/>
    <col min="14843" max="14843" width="20.26953125" style="244" customWidth="1"/>
    <col min="14844" max="14847" width="19.26953125" style="244" customWidth="1"/>
    <col min="14848" max="14848" width="9.1796875" style="244"/>
    <col min="14849" max="14849" width="19.7265625" style="244" customWidth="1"/>
    <col min="14850" max="14850" width="20.26953125" style="244" customWidth="1"/>
    <col min="14851" max="14854" width="19.26953125" style="244" customWidth="1"/>
    <col min="14855" max="14856" width="9.1796875" style="244"/>
    <col min="14857" max="14857" width="15.1796875" style="244" customWidth="1"/>
    <col min="14858" max="14858" width="2.7265625" style="244" customWidth="1"/>
    <col min="14859" max="15091" width="9.1796875" style="244"/>
    <col min="15092" max="15092" width="75.26953125" style="244" customWidth="1"/>
    <col min="15093" max="15093" width="15" style="244" customWidth="1"/>
    <col min="15094" max="15094" width="16.453125" style="244" customWidth="1"/>
    <col min="15095" max="15095" width="16.81640625" style="244" customWidth="1"/>
    <col min="15096" max="15096" width="17.26953125" style="244" customWidth="1"/>
    <col min="15097" max="15097" width="9.1796875" style="244"/>
    <col min="15098" max="15098" width="19.7265625" style="244" customWidth="1"/>
    <col min="15099" max="15099" width="20.26953125" style="244" customWidth="1"/>
    <col min="15100" max="15103" width="19.26953125" style="244" customWidth="1"/>
    <col min="15104" max="15104" width="9.1796875" style="244"/>
    <col min="15105" max="15105" width="19.7265625" style="244" customWidth="1"/>
    <col min="15106" max="15106" width="20.26953125" style="244" customWidth="1"/>
    <col min="15107" max="15110" width="19.26953125" style="244" customWidth="1"/>
    <col min="15111" max="15112" width="9.1796875" style="244"/>
    <col min="15113" max="15113" width="15.1796875" style="244" customWidth="1"/>
    <col min="15114" max="15114" width="2.7265625" style="244" customWidth="1"/>
    <col min="15115" max="15347" width="9.1796875" style="244"/>
    <col min="15348" max="15348" width="75.26953125" style="244" customWidth="1"/>
    <col min="15349" max="15349" width="15" style="244" customWidth="1"/>
    <col min="15350" max="15350" width="16.453125" style="244" customWidth="1"/>
    <col min="15351" max="15351" width="16.81640625" style="244" customWidth="1"/>
    <col min="15352" max="15352" width="17.26953125" style="244" customWidth="1"/>
    <col min="15353" max="15353" width="9.1796875" style="244"/>
    <col min="15354" max="15354" width="19.7265625" style="244" customWidth="1"/>
    <col min="15355" max="15355" width="20.26953125" style="244" customWidth="1"/>
    <col min="15356" max="15359" width="19.26953125" style="244" customWidth="1"/>
    <col min="15360" max="15360" width="9.1796875" style="244"/>
    <col min="15361" max="15361" width="19.7265625" style="244" customWidth="1"/>
    <col min="15362" max="15362" width="20.26953125" style="244" customWidth="1"/>
    <col min="15363" max="15366" width="19.26953125" style="244" customWidth="1"/>
    <col min="15367" max="15368" width="9.1796875" style="244"/>
    <col min="15369" max="15369" width="15.1796875" style="244" customWidth="1"/>
    <col min="15370" max="15370" width="2.7265625" style="244" customWidth="1"/>
    <col min="15371" max="15603" width="9.1796875" style="244"/>
    <col min="15604" max="15604" width="75.26953125" style="244" customWidth="1"/>
    <col min="15605" max="15605" width="15" style="244" customWidth="1"/>
    <col min="15606" max="15606" width="16.453125" style="244" customWidth="1"/>
    <col min="15607" max="15607" width="16.81640625" style="244" customWidth="1"/>
    <col min="15608" max="15608" width="17.26953125" style="244" customWidth="1"/>
    <col min="15609" max="15609" width="9.1796875" style="244"/>
    <col min="15610" max="15610" width="19.7265625" style="244" customWidth="1"/>
    <col min="15611" max="15611" width="20.26953125" style="244" customWidth="1"/>
    <col min="15612" max="15615" width="19.26953125" style="244" customWidth="1"/>
    <col min="15616" max="15616" width="9.1796875" style="244"/>
    <col min="15617" max="15617" width="19.7265625" style="244" customWidth="1"/>
    <col min="15618" max="15618" width="20.26953125" style="244" customWidth="1"/>
    <col min="15619" max="15622" width="19.26953125" style="244" customWidth="1"/>
    <col min="15623" max="15624" width="9.1796875" style="244"/>
    <col min="15625" max="15625" width="15.1796875" style="244" customWidth="1"/>
    <col min="15626" max="15626" width="2.7265625" style="244" customWidth="1"/>
    <col min="15627" max="15859" width="9.1796875" style="244"/>
    <col min="15860" max="15860" width="75.26953125" style="244" customWidth="1"/>
    <col min="15861" max="15861" width="15" style="244" customWidth="1"/>
    <col min="15862" max="15862" width="16.453125" style="244" customWidth="1"/>
    <col min="15863" max="15863" width="16.81640625" style="244" customWidth="1"/>
    <col min="15864" max="15864" width="17.26953125" style="244" customWidth="1"/>
    <col min="15865" max="15865" width="9.1796875" style="244"/>
    <col min="15866" max="15866" width="19.7265625" style="244" customWidth="1"/>
    <col min="15867" max="15867" width="20.26953125" style="244" customWidth="1"/>
    <col min="15868" max="15871" width="19.26953125" style="244" customWidth="1"/>
    <col min="15872" max="15872" width="9.1796875" style="244"/>
    <col min="15873" max="15873" width="19.7265625" style="244" customWidth="1"/>
    <col min="15874" max="15874" width="20.26953125" style="244" customWidth="1"/>
    <col min="15875" max="15878" width="19.26953125" style="244" customWidth="1"/>
    <col min="15879" max="15880" width="9.1796875" style="244"/>
    <col min="15881" max="15881" width="15.1796875" style="244" customWidth="1"/>
    <col min="15882" max="15882" width="2.7265625" style="244" customWidth="1"/>
    <col min="15883" max="16115" width="9.1796875" style="244"/>
    <col min="16116" max="16116" width="75.26953125" style="244" customWidth="1"/>
    <col min="16117" max="16117" width="15" style="244" customWidth="1"/>
    <col min="16118" max="16118" width="16.453125" style="244" customWidth="1"/>
    <col min="16119" max="16119" width="16.81640625" style="244" customWidth="1"/>
    <col min="16120" max="16120" width="17.26953125" style="244" customWidth="1"/>
    <col min="16121" max="16121" width="9.1796875" style="244"/>
    <col min="16122" max="16122" width="19.7265625" style="244" customWidth="1"/>
    <col min="16123" max="16123" width="20.26953125" style="244" customWidth="1"/>
    <col min="16124" max="16127" width="19.26953125" style="244" customWidth="1"/>
    <col min="16128" max="16128" width="9.1796875" style="244"/>
    <col min="16129" max="16129" width="19.7265625" style="244" customWidth="1"/>
    <col min="16130" max="16130" width="20.26953125" style="244" customWidth="1"/>
    <col min="16131" max="16134" width="19.26953125" style="244" customWidth="1"/>
    <col min="16135" max="16136" width="9.1796875" style="244"/>
    <col min="16137" max="16137" width="15.1796875" style="244" customWidth="1"/>
    <col min="16138" max="16138" width="2.7265625" style="244" customWidth="1"/>
    <col min="16139" max="16384" width="9.1796875" style="244"/>
  </cols>
  <sheetData>
    <row r="1" spans="1:5" ht="13">
      <c r="A1" s="341"/>
    </row>
    <row r="2" spans="1:5" ht="13">
      <c r="A2" s="341" t="s">
        <v>1126</v>
      </c>
    </row>
    <row r="4" spans="1:5" ht="13">
      <c r="A4" s="342" t="s">
        <v>1127</v>
      </c>
    </row>
    <row r="5" spans="1:5" ht="13.5" thickBot="1">
      <c r="B5" s="342" t="s">
        <v>1128</v>
      </c>
    </row>
    <row r="6" spans="1:5" ht="13.5" thickBot="1">
      <c r="A6" s="343" t="s">
        <v>1129</v>
      </c>
      <c r="B6" s="344" t="s">
        <v>1130</v>
      </c>
    </row>
    <row r="7" spans="1:5">
      <c r="A7" s="345" t="s">
        <v>1131</v>
      </c>
      <c r="B7" s="346">
        <v>0</v>
      </c>
    </row>
    <row r="8" spans="1:5">
      <c r="A8" s="347" t="s">
        <v>1132</v>
      </c>
      <c r="B8" s="348">
        <v>0</v>
      </c>
    </row>
    <row r="9" spans="1:5">
      <c r="A9" s="347" t="s">
        <v>1133</v>
      </c>
      <c r="B9" s="348">
        <v>0</v>
      </c>
    </row>
    <row r="10" spans="1:5">
      <c r="A10" s="347" t="s">
        <v>1134</v>
      </c>
      <c r="B10" s="348">
        <v>0</v>
      </c>
    </row>
    <row r="11" spans="1:5">
      <c r="A11" s="347" t="s">
        <v>1135</v>
      </c>
      <c r="B11" s="348">
        <v>0</v>
      </c>
    </row>
    <row r="12" spans="1:5" ht="13" thickBot="1">
      <c r="A12" s="349" t="s">
        <v>1136</v>
      </c>
      <c r="B12" s="350">
        <v>0</v>
      </c>
    </row>
    <row r="13" spans="1:5">
      <c r="A13" s="351"/>
      <c r="B13" s="352"/>
      <c r="C13" s="352"/>
      <c r="D13" s="352"/>
      <c r="E13" s="352"/>
    </row>
    <row r="14" spans="1:5" ht="13" thickBot="1"/>
    <row r="15" spans="1:5" ht="13.5" thickBot="1">
      <c r="A15" s="343" t="s">
        <v>1137</v>
      </c>
      <c r="B15" s="353" t="s">
        <v>1138</v>
      </c>
      <c r="C15" s="353" t="s">
        <v>1139</v>
      </c>
      <c r="D15" s="353" t="s">
        <v>1140</v>
      </c>
      <c r="E15" s="344" t="s">
        <v>1141</v>
      </c>
    </row>
    <row r="16" spans="1:5">
      <c r="A16" s="354" t="s">
        <v>1142</v>
      </c>
      <c r="B16" s="355">
        <v>0</v>
      </c>
      <c r="C16" s="355">
        <v>0</v>
      </c>
      <c r="D16" s="355">
        <v>0</v>
      </c>
      <c r="E16" s="346">
        <v>0</v>
      </c>
    </row>
    <row r="17" spans="1:5">
      <c r="A17" s="347" t="s">
        <v>1143</v>
      </c>
      <c r="B17" s="355">
        <v>0</v>
      </c>
      <c r="C17" s="355">
        <v>0</v>
      </c>
      <c r="D17" s="355">
        <v>0</v>
      </c>
      <c r="E17" s="356">
        <v>0</v>
      </c>
    </row>
    <row r="18" spans="1:5" ht="13" thickBot="1">
      <c r="A18" s="347" t="s">
        <v>1144</v>
      </c>
      <c r="B18" s="355">
        <v>0</v>
      </c>
      <c r="C18" s="355">
        <v>0</v>
      </c>
      <c r="D18" s="355">
        <v>0</v>
      </c>
      <c r="E18" s="357">
        <v>0</v>
      </c>
    </row>
    <row r="19" spans="1:5" ht="13.5" thickBot="1">
      <c r="A19" s="358" t="s">
        <v>1145</v>
      </c>
      <c r="B19" s="314" t="s">
        <v>1138</v>
      </c>
      <c r="C19" s="314" t="s">
        <v>1139</v>
      </c>
      <c r="D19" s="314" t="s">
        <v>1140</v>
      </c>
      <c r="E19" s="359" t="s">
        <v>1141</v>
      </c>
    </row>
    <row r="20" spans="1:5">
      <c r="A20" s="354" t="s">
        <v>1146</v>
      </c>
      <c r="B20" s="355">
        <v>0</v>
      </c>
      <c r="C20" s="355">
        <v>0</v>
      </c>
      <c r="D20" s="355">
        <v>0</v>
      </c>
      <c r="E20" s="346">
        <v>0</v>
      </c>
    </row>
    <row r="21" spans="1:5">
      <c r="A21" s="360" t="s">
        <v>1147</v>
      </c>
      <c r="B21" s="355">
        <v>0</v>
      </c>
      <c r="C21" s="355">
        <v>0</v>
      </c>
      <c r="D21" s="355">
        <v>0</v>
      </c>
      <c r="E21" s="356">
        <v>0</v>
      </c>
    </row>
    <row r="22" spans="1:5" ht="13" thickBot="1">
      <c r="A22" s="360" t="s">
        <v>1148</v>
      </c>
      <c r="B22" s="355">
        <v>0</v>
      </c>
      <c r="C22" s="355">
        <v>0</v>
      </c>
      <c r="D22" s="355">
        <v>0</v>
      </c>
      <c r="E22" s="357">
        <v>0</v>
      </c>
    </row>
    <row r="23" spans="1:5" ht="13">
      <c r="A23" s="358" t="s">
        <v>1149</v>
      </c>
      <c r="B23" s="314" t="s">
        <v>1138</v>
      </c>
      <c r="C23" s="314" t="s">
        <v>1139</v>
      </c>
      <c r="D23" s="314" t="s">
        <v>1140</v>
      </c>
      <c r="E23" s="359" t="s">
        <v>1141</v>
      </c>
    </row>
    <row r="24" spans="1:5">
      <c r="A24" s="347" t="s">
        <v>1150</v>
      </c>
      <c r="B24" s="355">
        <v>0</v>
      </c>
      <c r="C24" s="355">
        <v>0</v>
      </c>
      <c r="D24" s="355">
        <v>0</v>
      </c>
      <c r="E24" s="361">
        <v>0</v>
      </c>
    </row>
    <row r="25" spans="1:5">
      <c r="A25" s="360" t="s">
        <v>1151</v>
      </c>
      <c r="B25" s="355">
        <v>0</v>
      </c>
      <c r="C25" s="355">
        <v>0</v>
      </c>
      <c r="D25" s="355">
        <v>0</v>
      </c>
      <c r="E25" s="361">
        <v>0</v>
      </c>
    </row>
    <row r="26" spans="1:5" ht="13" thickBot="1">
      <c r="A26" s="362" t="s">
        <v>1152</v>
      </c>
      <c r="B26" s="355">
        <v>0</v>
      </c>
      <c r="C26" s="355">
        <v>0</v>
      </c>
      <c r="D26" s="363"/>
      <c r="E26" s="364"/>
    </row>
    <row r="27" spans="1:5" ht="13">
      <c r="A27" s="358" t="s">
        <v>1153</v>
      </c>
      <c r="B27" s="314" t="s">
        <v>1138</v>
      </c>
      <c r="C27" s="314" t="s">
        <v>1139</v>
      </c>
      <c r="D27" s="314" t="s">
        <v>1140</v>
      </c>
      <c r="E27" s="359" t="s">
        <v>1141</v>
      </c>
    </row>
    <row r="28" spans="1:5">
      <c r="A28" s="347" t="s">
        <v>1154</v>
      </c>
      <c r="B28" s="355">
        <v>0</v>
      </c>
      <c r="C28" s="355">
        <v>0</v>
      </c>
      <c r="D28" s="355">
        <v>0</v>
      </c>
      <c r="E28" s="361">
        <v>0</v>
      </c>
    </row>
    <row r="29" spans="1:5">
      <c r="A29" s="360" t="s">
        <v>1155</v>
      </c>
      <c r="B29" s="355">
        <v>0</v>
      </c>
      <c r="C29" s="355">
        <v>0</v>
      </c>
      <c r="D29" s="355">
        <v>0</v>
      </c>
      <c r="E29" s="361">
        <v>0</v>
      </c>
    </row>
    <row r="30" spans="1:5" ht="13" thickBot="1">
      <c r="A30" s="349" t="s">
        <v>1156</v>
      </c>
      <c r="B30" s="355">
        <v>0</v>
      </c>
      <c r="C30" s="355">
        <v>0</v>
      </c>
      <c r="D30" s="355">
        <v>0</v>
      </c>
      <c r="E30" s="361">
        <v>0</v>
      </c>
    </row>
    <row r="31" spans="1:5" ht="13">
      <c r="A31" s="358" t="s">
        <v>1157</v>
      </c>
      <c r="B31" s="314" t="s">
        <v>1138</v>
      </c>
      <c r="C31" s="314" t="s">
        <v>1139</v>
      </c>
      <c r="D31" s="314" t="s">
        <v>1140</v>
      </c>
      <c r="E31" s="359" t="s">
        <v>1141</v>
      </c>
    </row>
    <row r="32" spans="1:5" ht="12.75" customHeight="1">
      <c r="A32" s="347" t="s">
        <v>1158</v>
      </c>
      <c r="B32" s="355">
        <v>0</v>
      </c>
      <c r="C32" s="355">
        <v>0</v>
      </c>
      <c r="D32" s="355">
        <v>0</v>
      </c>
      <c r="E32" s="361">
        <v>0</v>
      </c>
    </row>
    <row r="33" spans="1:5" ht="12.75" customHeight="1">
      <c r="A33" s="347" t="s">
        <v>1159</v>
      </c>
      <c r="B33" s="355">
        <v>0</v>
      </c>
      <c r="C33" s="355">
        <v>0</v>
      </c>
      <c r="D33" s="355">
        <v>0</v>
      </c>
      <c r="E33" s="361">
        <v>0</v>
      </c>
    </row>
    <row r="34" spans="1:5" ht="12.75" customHeight="1">
      <c r="A34" s="347" t="s">
        <v>1160</v>
      </c>
      <c r="B34" s="355">
        <v>0</v>
      </c>
      <c r="C34" s="355">
        <v>0</v>
      </c>
      <c r="D34" s="355">
        <v>0</v>
      </c>
      <c r="E34" s="361">
        <v>0</v>
      </c>
    </row>
    <row r="35" spans="1:5" ht="13">
      <c r="A35" s="358" t="s">
        <v>1161</v>
      </c>
      <c r="B35" s="314" t="s">
        <v>1138</v>
      </c>
      <c r="C35" s="314" t="s">
        <v>1139</v>
      </c>
      <c r="D35" s="314" t="s">
        <v>1140</v>
      </c>
      <c r="E35" s="359" t="s">
        <v>1141</v>
      </c>
    </row>
    <row r="36" spans="1:5" ht="12.75" customHeight="1">
      <c r="A36" s="347" t="s">
        <v>1162</v>
      </c>
      <c r="B36" s="355">
        <v>0</v>
      </c>
      <c r="C36" s="355">
        <v>0</v>
      </c>
      <c r="D36" s="355">
        <v>0</v>
      </c>
      <c r="E36" s="361">
        <v>0</v>
      </c>
    </row>
    <row r="37" spans="1:5" ht="12.75" customHeight="1">
      <c r="A37" s="347" t="s">
        <v>1163</v>
      </c>
      <c r="B37" s="355">
        <v>0</v>
      </c>
      <c r="C37" s="355">
        <v>0</v>
      </c>
      <c r="D37" s="355">
        <v>0</v>
      </c>
      <c r="E37" s="361">
        <v>0</v>
      </c>
    </row>
    <row r="38" spans="1:5" ht="13">
      <c r="A38" s="358" t="s">
        <v>1164</v>
      </c>
      <c r="B38" s="314" t="s">
        <v>1138</v>
      </c>
      <c r="C38" s="314" t="s">
        <v>1139</v>
      </c>
      <c r="D38" s="314" t="s">
        <v>1165</v>
      </c>
      <c r="E38" s="359"/>
    </row>
    <row r="39" spans="1:5" ht="12.75" customHeight="1">
      <c r="A39" s="347" t="s">
        <v>1166</v>
      </c>
      <c r="B39" s="355">
        <v>0</v>
      </c>
      <c r="C39" s="355">
        <v>0</v>
      </c>
      <c r="D39" s="355">
        <v>0</v>
      </c>
      <c r="E39" s="365"/>
    </row>
    <row r="40" spans="1:5" ht="12.75" customHeight="1">
      <c r="A40" s="347" t="s">
        <v>1167</v>
      </c>
      <c r="B40" s="355">
        <v>0</v>
      </c>
      <c r="C40" s="355">
        <v>0</v>
      </c>
      <c r="D40" s="355">
        <v>0</v>
      </c>
      <c r="E40" s="366"/>
    </row>
    <row r="41" spans="1:5" ht="13">
      <c r="A41" s="358" t="s">
        <v>1168</v>
      </c>
      <c r="B41" s="314" t="s">
        <v>1138</v>
      </c>
      <c r="C41" s="314" t="s">
        <v>1169</v>
      </c>
      <c r="D41" s="314" t="s">
        <v>1165</v>
      </c>
      <c r="E41" s="359"/>
    </row>
    <row r="42" spans="1:5">
      <c r="A42" s="360" t="s">
        <v>1170</v>
      </c>
      <c r="B42" s="355">
        <v>0</v>
      </c>
      <c r="C42" s="355">
        <v>0</v>
      </c>
      <c r="D42" s="355">
        <v>0</v>
      </c>
      <c r="E42" s="367"/>
    </row>
    <row r="43" spans="1:5" ht="13">
      <c r="A43" s="358" t="s">
        <v>1171</v>
      </c>
      <c r="B43" s="314" t="s">
        <v>1138</v>
      </c>
      <c r="C43" s="314" t="s">
        <v>1169</v>
      </c>
      <c r="D43" s="314" t="s">
        <v>1165</v>
      </c>
      <c r="E43" s="359"/>
    </row>
    <row r="44" spans="1:5">
      <c r="A44" s="347" t="s">
        <v>1172</v>
      </c>
      <c r="B44" s="355">
        <v>0</v>
      </c>
      <c r="C44" s="355">
        <v>0</v>
      </c>
      <c r="D44" s="355">
        <v>0</v>
      </c>
      <c r="E44" s="365"/>
    </row>
    <row r="45" spans="1:5">
      <c r="A45" s="360" t="s">
        <v>1173</v>
      </c>
      <c r="B45" s="355">
        <v>0</v>
      </c>
      <c r="C45" s="355">
        <v>0</v>
      </c>
      <c r="D45" s="355">
        <v>0</v>
      </c>
      <c r="E45" s="366"/>
    </row>
    <row r="46" spans="1:5" ht="13">
      <c r="A46" s="358" t="s">
        <v>1174</v>
      </c>
      <c r="B46" s="314"/>
      <c r="C46" s="314"/>
      <c r="D46" s="314"/>
      <c r="E46" s="359"/>
    </row>
    <row r="47" spans="1:5">
      <c r="A47" s="347" t="s">
        <v>1175</v>
      </c>
      <c r="B47" s="355">
        <v>0</v>
      </c>
      <c r="C47" s="368"/>
      <c r="D47" s="369"/>
      <c r="E47" s="370"/>
    </row>
    <row r="48" spans="1:5">
      <c r="A48" s="360" t="s">
        <v>1176</v>
      </c>
      <c r="B48" s="355">
        <v>0</v>
      </c>
      <c r="C48" s="371"/>
      <c r="D48" s="372"/>
      <c r="E48" s="373"/>
    </row>
    <row r="49" spans="1:6" ht="13" thickBot="1">
      <c r="A49" s="349" t="s">
        <v>1177</v>
      </c>
      <c r="B49" s="355">
        <v>0</v>
      </c>
      <c r="C49" s="374"/>
      <c r="D49" s="375"/>
      <c r="E49" s="376"/>
    </row>
    <row r="50" spans="1:6" ht="13">
      <c r="A50" s="358" t="s">
        <v>1178</v>
      </c>
      <c r="B50" s="314" t="s">
        <v>1179</v>
      </c>
      <c r="C50" s="314" t="s">
        <v>1180</v>
      </c>
      <c r="D50" s="314" t="s">
        <v>1181</v>
      </c>
      <c r="E50" s="359" t="s">
        <v>1182</v>
      </c>
    </row>
    <row r="51" spans="1:6" ht="12.75" customHeight="1">
      <c r="A51" s="347" t="s">
        <v>1183</v>
      </c>
      <c r="B51" s="355">
        <v>0</v>
      </c>
      <c r="C51" s="355">
        <v>0</v>
      </c>
      <c r="D51" s="355">
        <v>0</v>
      </c>
      <c r="E51" s="361">
        <v>0</v>
      </c>
    </row>
    <row r="52" spans="1:6" s="377" customFormat="1" ht="13">
      <c r="A52" s="358" t="s">
        <v>1184</v>
      </c>
      <c r="B52" s="314" t="s">
        <v>1185</v>
      </c>
      <c r="C52" s="314" t="s">
        <v>1186</v>
      </c>
      <c r="D52" s="314" t="s">
        <v>1187</v>
      </c>
      <c r="E52" s="359" t="s">
        <v>1188</v>
      </c>
      <c r="F52" s="244"/>
    </row>
    <row r="53" spans="1:6" s="377" customFormat="1">
      <c r="A53" s="360" t="s">
        <v>1189</v>
      </c>
      <c r="B53" s="355">
        <v>0</v>
      </c>
      <c r="C53" s="355">
        <v>0</v>
      </c>
      <c r="D53" s="355">
        <v>0</v>
      </c>
      <c r="E53" s="361">
        <v>0</v>
      </c>
    </row>
    <row r="54" spans="1:6" ht="13">
      <c r="A54" s="358" t="s">
        <v>1190</v>
      </c>
      <c r="B54" s="314" t="s">
        <v>1185</v>
      </c>
      <c r="C54" s="314" t="s">
        <v>1191</v>
      </c>
      <c r="D54" s="314"/>
      <c r="E54" s="359"/>
    </row>
    <row r="55" spans="1:6">
      <c r="A55" s="360" t="s">
        <v>1189</v>
      </c>
      <c r="B55" s="355">
        <v>0</v>
      </c>
      <c r="C55" s="355">
        <v>0</v>
      </c>
      <c r="D55" s="368"/>
      <c r="E55" s="370"/>
    </row>
    <row r="56" spans="1:6" ht="13" thickBot="1">
      <c r="A56" s="378" t="s">
        <v>1192</v>
      </c>
      <c r="B56" s="379">
        <v>0</v>
      </c>
      <c r="C56" s="380">
        <v>0</v>
      </c>
      <c r="D56" s="381"/>
      <c r="E56" s="382"/>
    </row>
    <row r="58" spans="1:6">
      <c r="A58" s="244" t="s">
        <v>1193</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91754-F76B-4245-86B1-2544FF7BE2B4}">
  <dimension ref="A1:E59"/>
  <sheetViews>
    <sheetView zoomScale="85" zoomScaleNormal="85" workbookViewId="0">
      <selection activeCell="D15" sqref="D15"/>
    </sheetView>
  </sheetViews>
  <sheetFormatPr defaultRowHeight="12.5"/>
  <cols>
    <col min="1" max="1" width="75.26953125" style="244" customWidth="1"/>
    <col min="2" max="2" width="15" style="244" customWidth="1"/>
    <col min="3" max="3" width="16.453125" style="244" customWidth="1"/>
    <col min="4" max="4" width="16.81640625" style="244" customWidth="1"/>
    <col min="5" max="5" width="17.26953125" style="244" customWidth="1"/>
    <col min="6" max="7" width="9.1796875" style="244"/>
    <col min="8" max="8" width="15.1796875" style="244" customWidth="1"/>
    <col min="9" max="9" width="2.7265625" style="244" customWidth="1"/>
    <col min="10" max="252" width="9.1796875" style="244"/>
    <col min="253" max="253" width="22.453125" style="244" customWidth="1"/>
    <col min="254" max="254" width="75.26953125" style="244" customWidth="1"/>
    <col min="255" max="255" width="12.26953125" style="244" customWidth="1"/>
    <col min="256" max="256" width="15.1796875" style="244" customWidth="1"/>
    <col min="257" max="257" width="12.81640625" style="244" customWidth="1"/>
    <col min="258" max="261" width="9.1796875" style="244"/>
    <col min="262" max="262" width="15.1796875" style="244" customWidth="1"/>
    <col min="263" max="263" width="3.1796875" style="244" customWidth="1"/>
    <col min="264" max="264" width="15.1796875" style="244" customWidth="1"/>
    <col min="265" max="265" width="2.7265625" style="244" customWidth="1"/>
    <col min="266" max="508" width="9.1796875" style="244"/>
    <col min="509" max="509" width="22.453125" style="244" customWidth="1"/>
    <col min="510" max="510" width="75.26953125" style="244" customWidth="1"/>
    <col min="511" max="511" width="12.26953125" style="244" customWidth="1"/>
    <col min="512" max="512" width="15.1796875" style="244" customWidth="1"/>
    <col min="513" max="513" width="12.81640625" style="244" customWidth="1"/>
    <col min="514" max="517" width="9.1796875" style="244"/>
    <col min="518" max="518" width="15.1796875" style="244" customWidth="1"/>
    <col min="519" max="519" width="3.1796875" style="244" customWidth="1"/>
    <col min="520" max="520" width="15.1796875" style="244" customWidth="1"/>
    <col min="521" max="521" width="2.7265625" style="244" customWidth="1"/>
    <col min="522" max="764" width="9.1796875" style="244"/>
    <col min="765" max="765" width="22.453125" style="244" customWidth="1"/>
    <col min="766" max="766" width="75.26953125" style="244" customWidth="1"/>
    <col min="767" max="767" width="12.26953125" style="244" customWidth="1"/>
    <col min="768" max="768" width="15.1796875" style="244" customWidth="1"/>
    <col min="769" max="769" width="12.81640625" style="244" customWidth="1"/>
    <col min="770" max="773" width="9.1796875" style="244"/>
    <col min="774" max="774" width="15.1796875" style="244" customWidth="1"/>
    <col min="775" max="775" width="3.1796875" style="244" customWidth="1"/>
    <col min="776" max="776" width="15.1796875" style="244" customWidth="1"/>
    <col min="777" max="777" width="2.7265625" style="244" customWidth="1"/>
    <col min="778" max="1020" width="9.1796875" style="244"/>
    <col min="1021" max="1021" width="22.453125" style="244" customWidth="1"/>
    <col min="1022" max="1022" width="75.26953125" style="244" customWidth="1"/>
    <col min="1023" max="1023" width="12.26953125" style="244" customWidth="1"/>
    <col min="1024" max="1024" width="15.1796875" style="244" customWidth="1"/>
    <col min="1025" max="1025" width="12.81640625" style="244" customWidth="1"/>
    <col min="1026" max="1029" width="9.1796875" style="244"/>
    <col min="1030" max="1030" width="15.1796875" style="244" customWidth="1"/>
    <col min="1031" max="1031" width="3.1796875" style="244" customWidth="1"/>
    <col min="1032" max="1032" width="15.1796875" style="244" customWidth="1"/>
    <col min="1033" max="1033" width="2.7265625" style="244" customWidth="1"/>
    <col min="1034" max="1276" width="9.1796875" style="244"/>
    <col min="1277" max="1277" width="22.453125" style="244" customWidth="1"/>
    <col min="1278" max="1278" width="75.26953125" style="244" customWidth="1"/>
    <col min="1279" max="1279" width="12.26953125" style="244" customWidth="1"/>
    <col min="1280" max="1280" width="15.1796875" style="244" customWidth="1"/>
    <col min="1281" max="1281" width="12.81640625" style="244" customWidth="1"/>
    <col min="1282" max="1285" width="9.1796875" style="244"/>
    <col min="1286" max="1286" width="15.1796875" style="244" customWidth="1"/>
    <col min="1287" max="1287" width="3.1796875" style="244" customWidth="1"/>
    <col min="1288" max="1288" width="15.1796875" style="244" customWidth="1"/>
    <col min="1289" max="1289" width="2.7265625" style="244" customWidth="1"/>
    <col min="1290" max="1532" width="9.1796875" style="244"/>
    <col min="1533" max="1533" width="22.453125" style="244" customWidth="1"/>
    <col min="1534" max="1534" width="75.26953125" style="244" customWidth="1"/>
    <col min="1535" max="1535" width="12.26953125" style="244" customWidth="1"/>
    <col min="1536" max="1536" width="15.1796875" style="244" customWidth="1"/>
    <col min="1537" max="1537" width="12.81640625" style="244" customWidth="1"/>
    <col min="1538" max="1541" width="9.1796875" style="244"/>
    <col min="1542" max="1542" width="15.1796875" style="244" customWidth="1"/>
    <col min="1543" max="1543" width="3.1796875" style="244" customWidth="1"/>
    <col min="1544" max="1544" width="15.1796875" style="244" customWidth="1"/>
    <col min="1545" max="1545" width="2.7265625" style="244" customWidth="1"/>
    <col min="1546" max="1788" width="9.1796875" style="244"/>
    <col min="1789" max="1789" width="22.453125" style="244" customWidth="1"/>
    <col min="1790" max="1790" width="75.26953125" style="244" customWidth="1"/>
    <col min="1791" max="1791" width="12.26953125" style="244" customWidth="1"/>
    <col min="1792" max="1792" width="15.1796875" style="244" customWidth="1"/>
    <col min="1793" max="1793" width="12.81640625" style="244" customWidth="1"/>
    <col min="1794" max="1797" width="9.1796875" style="244"/>
    <col min="1798" max="1798" width="15.1796875" style="244" customWidth="1"/>
    <col min="1799" max="1799" width="3.1796875" style="244" customWidth="1"/>
    <col min="1800" max="1800" width="15.1796875" style="244" customWidth="1"/>
    <col min="1801" max="1801" width="2.7265625" style="244" customWidth="1"/>
    <col min="1802" max="2044" width="9.1796875" style="244"/>
    <col min="2045" max="2045" width="22.453125" style="244" customWidth="1"/>
    <col min="2046" max="2046" width="75.26953125" style="244" customWidth="1"/>
    <col min="2047" max="2047" width="12.26953125" style="244" customWidth="1"/>
    <col min="2048" max="2048" width="15.1796875" style="244" customWidth="1"/>
    <col min="2049" max="2049" width="12.81640625" style="244" customWidth="1"/>
    <col min="2050" max="2053" width="9.1796875" style="244"/>
    <col min="2054" max="2054" width="15.1796875" style="244" customWidth="1"/>
    <col min="2055" max="2055" width="3.1796875" style="244" customWidth="1"/>
    <col min="2056" max="2056" width="15.1796875" style="244" customWidth="1"/>
    <col min="2057" max="2057" width="2.7265625" style="244" customWidth="1"/>
    <col min="2058" max="2300" width="9.1796875" style="244"/>
    <col min="2301" max="2301" width="22.453125" style="244" customWidth="1"/>
    <col min="2302" max="2302" width="75.26953125" style="244" customWidth="1"/>
    <col min="2303" max="2303" width="12.26953125" style="244" customWidth="1"/>
    <col min="2304" max="2304" width="15.1796875" style="244" customWidth="1"/>
    <col min="2305" max="2305" width="12.81640625" style="244" customWidth="1"/>
    <col min="2306" max="2309" width="9.1796875" style="244"/>
    <col min="2310" max="2310" width="15.1796875" style="244" customWidth="1"/>
    <col min="2311" max="2311" width="3.1796875" style="244" customWidth="1"/>
    <col min="2312" max="2312" width="15.1796875" style="244" customWidth="1"/>
    <col min="2313" max="2313" width="2.7265625" style="244" customWidth="1"/>
    <col min="2314" max="2556" width="9.1796875" style="244"/>
    <col min="2557" max="2557" width="22.453125" style="244" customWidth="1"/>
    <col min="2558" max="2558" width="75.26953125" style="244" customWidth="1"/>
    <col min="2559" max="2559" width="12.26953125" style="244" customWidth="1"/>
    <col min="2560" max="2560" width="15.1796875" style="244" customWidth="1"/>
    <col min="2561" max="2561" width="12.81640625" style="244" customWidth="1"/>
    <col min="2562" max="2565" width="9.1796875" style="244"/>
    <col min="2566" max="2566" width="15.1796875" style="244" customWidth="1"/>
    <col min="2567" max="2567" width="3.1796875" style="244" customWidth="1"/>
    <col min="2568" max="2568" width="15.1796875" style="244" customWidth="1"/>
    <col min="2569" max="2569" width="2.7265625" style="244" customWidth="1"/>
    <col min="2570" max="2812" width="9.1796875" style="244"/>
    <col min="2813" max="2813" width="22.453125" style="244" customWidth="1"/>
    <col min="2814" max="2814" width="75.26953125" style="244" customWidth="1"/>
    <col min="2815" max="2815" width="12.26953125" style="244" customWidth="1"/>
    <col min="2816" max="2816" width="15.1796875" style="244" customWidth="1"/>
    <col min="2817" max="2817" width="12.81640625" style="244" customWidth="1"/>
    <col min="2818" max="2821" width="9.1796875" style="244"/>
    <col min="2822" max="2822" width="15.1796875" style="244" customWidth="1"/>
    <col min="2823" max="2823" width="3.1796875" style="244" customWidth="1"/>
    <col min="2824" max="2824" width="15.1796875" style="244" customWidth="1"/>
    <col min="2825" max="2825" width="2.7265625" style="244" customWidth="1"/>
    <col min="2826" max="3068" width="9.1796875" style="244"/>
    <col min="3069" max="3069" width="22.453125" style="244" customWidth="1"/>
    <col min="3070" max="3070" width="75.26953125" style="244" customWidth="1"/>
    <col min="3071" max="3071" width="12.26953125" style="244" customWidth="1"/>
    <col min="3072" max="3072" width="15.1796875" style="244" customWidth="1"/>
    <col min="3073" max="3073" width="12.81640625" style="244" customWidth="1"/>
    <col min="3074" max="3077" width="9.1796875" style="244"/>
    <col min="3078" max="3078" width="15.1796875" style="244" customWidth="1"/>
    <col min="3079" max="3079" width="3.1796875" style="244" customWidth="1"/>
    <col min="3080" max="3080" width="15.1796875" style="244" customWidth="1"/>
    <col min="3081" max="3081" width="2.7265625" style="244" customWidth="1"/>
    <col min="3082" max="3324" width="9.1796875" style="244"/>
    <col min="3325" max="3325" width="22.453125" style="244" customWidth="1"/>
    <col min="3326" max="3326" width="75.26953125" style="244" customWidth="1"/>
    <col min="3327" max="3327" width="12.26953125" style="244" customWidth="1"/>
    <col min="3328" max="3328" width="15.1796875" style="244" customWidth="1"/>
    <col min="3329" max="3329" width="12.81640625" style="244" customWidth="1"/>
    <col min="3330" max="3333" width="9.1796875" style="244"/>
    <col min="3334" max="3334" width="15.1796875" style="244" customWidth="1"/>
    <col min="3335" max="3335" width="3.1796875" style="244" customWidth="1"/>
    <col min="3336" max="3336" width="15.1796875" style="244" customWidth="1"/>
    <col min="3337" max="3337" width="2.7265625" style="244" customWidth="1"/>
    <col min="3338" max="3580" width="9.1796875" style="244"/>
    <col min="3581" max="3581" width="22.453125" style="244" customWidth="1"/>
    <col min="3582" max="3582" width="75.26953125" style="244" customWidth="1"/>
    <col min="3583" max="3583" width="12.26953125" style="244" customWidth="1"/>
    <col min="3584" max="3584" width="15.1796875" style="244" customWidth="1"/>
    <col min="3585" max="3585" width="12.81640625" style="244" customWidth="1"/>
    <col min="3586" max="3589" width="9.1796875" style="244"/>
    <col min="3590" max="3590" width="15.1796875" style="244" customWidth="1"/>
    <col min="3591" max="3591" width="3.1796875" style="244" customWidth="1"/>
    <col min="3592" max="3592" width="15.1796875" style="244" customWidth="1"/>
    <col min="3593" max="3593" width="2.7265625" style="244" customWidth="1"/>
    <col min="3594" max="3836" width="9.1796875" style="244"/>
    <col min="3837" max="3837" width="22.453125" style="244" customWidth="1"/>
    <col min="3838" max="3838" width="75.26953125" style="244" customWidth="1"/>
    <col min="3839" max="3839" width="12.26953125" style="244" customWidth="1"/>
    <col min="3840" max="3840" width="15.1796875" style="244" customWidth="1"/>
    <col min="3841" max="3841" width="12.81640625" style="244" customWidth="1"/>
    <col min="3842" max="3845" width="9.1796875" style="244"/>
    <col min="3846" max="3846" width="15.1796875" style="244" customWidth="1"/>
    <col min="3847" max="3847" width="3.1796875" style="244" customWidth="1"/>
    <col min="3848" max="3848" width="15.1796875" style="244" customWidth="1"/>
    <col min="3849" max="3849" width="2.7265625" style="244" customWidth="1"/>
    <col min="3850" max="4092" width="9.1796875" style="244"/>
    <col min="4093" max="4093" width="22.453125" style="244" customWidth="1"/>
    <col min="4094" max="4094" width="75.26953125" style="244" customWidth="1"/>
    <col min="4095" max="4095" width="12.26953125" style="244" customWidth="1"/>
    <col min="4096" max="4096" width="15.1796875" style="244" customWidth="1"/>
    <col min="4097" max="4097" width="12.81640625" style="244" customWidth="1"/>
    <col min="4098" max="4101" width="9.1796875" style="244"/>
    <col min="4102" max="4102" width="15.1796875" style="244" customWidth="1"/>
    <col min="4103" max="4103" width="3.1796875" style="244" customWidth="1"/>
    <col min="4104" max="4104" width="15.1796875" style="244" customWidth="1"/>
    <col min="4105" max="4105" width="2.7265625" style="244" customWidth="1"/>
    <col min="4106" max="4348" width="9.1796875" style="244"/>
    <col min="4349" max="4349" width="22.453125" style="244" customWidth="1"/>
    <col min="4350" max="4350" width="75.26953125" style="244" customWidth="1"/>
    <col min="4351" max="4351" width="12.26953125" style="244" customWidth="1"/>
    <col min="4352" max="4352" width="15.1796875" style="244" customWidth="1"/>
    <col min="4353" max="4353" width="12.81640625" style="244" customWidth="1"/>
    <col min="4354" max="4357" width="9.1796875" style="244"/>
    <col min="4358" max="4358" width="15.1796875" style="244" customWidth="1"/>
    <col min="4359" max="4359" width="3.1796875" style="244" customWidth="1"/>
    <col min="4360" max="4360" width="15.1796875" style="244" customWidth="1"/>
    <col min="4361" max="4361" width="2.7265625" style="244" customWidth="1"/>
    <col min="4362" max="4604" width="9.1796875" style="244"/>
    <col min="4605" max="4605" width="22.453125" style="244" customWidth="1"/>
    <col min="4606" max="4606" width="75.26953125" style="244" customWidth="1"/>
    <col min="4607" max="4607" width="12.26953125" style="244" customWidth="1"/>
    <col min="4608" max="4608" width="15.1796875" style="244" customWidth="1"/>
    <col min="4609" max="4609" width="12.81640625" style="244" customWidth="1"/>
    <col min="4610" max="4613" width="9.1796875" style="244"/>
    <col min="4614" max="4614" width="15.1796875" style="244" customWidth="1"/>
    <col min="4615" max="4615" width="3.1796875" style="244" customWidth="1"/>
    <col min="4616" max="4616" width="15.1796875" style="244" customWidth="1"/>
    <col min="4617" max="4617" width="2.7265625" style="244" customWidth="1"/>
    <col min="4618" max="4860" width="9.1796875" style="244"/>
    <col min="4861" max="4861" width="22.453125" style="244" customWidth="1"/>
    <col min="4862" max="4862" width="75.26953125" style="244" customWidth="1"/>
    <col min="4863" max="4863" width="12.26953125" style="244" customWidth="1"/>
    <col min="4864" max="4864" width="15.1796875" style="244" customWidth="1"/>
    <col min="4865" max="4865" width="12.81640625" style="244" customWidth="1"/>
    <col min="4866" max="4869" width="9.1796875" style="244"/>
    <col min="4870" max="4870" width="15.1796875" style="244" customWidth="1"/>
    <col min="4871" max="4871" width="3.1796875" style="244" customWidth="1"/>
    <col min="4872" max="4872" width="15.1796875" style="244" customWidth="1"/>
    <col min="4873" max="4873" width="2.7265625" style="244" customWidth="1"/>
    <col min="4874" max="5116" width="9.1796875" style="244"/>
    <col min="5117" max="5117" width="22.453125" style="244" customWidth="1"/>
    <col min="5118" max="5118" width="75.26953125" style="244" customWidth="1"/>
    <col min="5119" max="5119" width="12.26953125" style="244" customWidth="1"/>
    <col min="5120" max="5120" width="15.1796875" style="244" customWidth="1"/>
    <col min="5121" max="5121" width="12.81640625" style="244" customWidth="1"/>
    <col min="5122" max="5125" width="9.1796875" style="244"/>
    <col min="5126" max="5126" width="15.1796875" style="244" customWidth="1"/>
    <col min="5127" max="5127" width="3.1796875" style="244" customWidth="1"/>
    <col min="5128" max="5128" width="15.1796875" style="244" customWidth="1"/>
    <col min="5129" max="5129" width="2.7265625" style="244" customWidth="1"/>
    <col min="5130" max="5372" width="9.1796875" style="244"/>
    <col min="5373" max="5373" width="22.453125" style="244" customWidth="1"/>
    <col min="5374" max="5374" width="75.26953125" style="244" customWidth="1"/>
    <col min="5375" max="5375" width="12.26953125" style="244" customWidth="1"/>
    <col min="5376" max="5376" width="15.1796875" style="244" customWidth="1"/>
    <col min="5377" max="5377" width="12.81640625" style="244" customWidth="1"/>
    <col min="5378" max="5381" width="9.1796875" style="244"/>
    <col min="5382" max="5382" width="15.1796875" style="244" customWidth="1"/>
    <col min="5383" max="5383" width="3.1796875" style="244" customWidth="1"/>
    <col min="5384" max="5384" width="15.1796875" style="244" customWidth="1"/>
    <col min="5385" max="5385" width="2.7265625" style="244" customWidth="1"/>
    <col min="5386" max="5628" width="9.1796875" style="244"/>
    <col min="5629" max="5629" width="22.453125" style="244" customWidth="1"/>
    <col min="5630" max="5630" width="75.26953125" style="244" customWidth="1"/>
    <col min="5631" max="5631" width="12.26953125" style="244" customWidth="1"/>
    <col min="5632" max="5632" width="15.1796875" style="244" customWidth="1"/>
    <col min="5633" max="5633" width="12.81640625" style="244" customWidth="1"/>
    <col min="5634" max="5637" width="9.1796875" style="244"/>
    <col min="5638" max="5638" width="15.1796875" style="244" customWidth="1"/>
    <col min="5639" max="5639" width="3.1796875" style="244" customWidth="1"/>
    <col min="5640" max="5640" width="15.1796875" style="244" customWidth="1"/>
    <col min="5641" max="5641" width="2.7265625" style="244" customWidth="1"/>
    <col min="5642" max="5884" width="9.1796875" style="244"/>
    <col min="5885" max="5885" width="22.453125" style="244" customWidth="1"/>
    <col min="5886" max="5886" width="75.26953125" style="244" customWidth="1"/>
    <col min="5887" max="5887" width="12.26953125" style="244" customWidth="1"/>
    <col min="5888" max="5888" width="15.1796875" style="244" customWidth="1"/>
    <col min="5889" max="5889" width="12.81640625" style="244" customWidth="1"/>
    <col min="5890" max="5893" width="9.1796875" style="244"/>
    <col min="5894" max="5894" width="15.1796875" style="244" customWidth="1"/>
    <col min="5895" max="5895" width="3.1796875" style="244" customWidth="1"/>
    <col min="5896" max="5896" width="15.1796875" style="244" customWidth="1"/>
    <col min="5897" max="5897" width="2.7265625" style="244" customWidth="1"/>
    <col min="5898" max="6140" width="9.1796875" style="244"/>
    <col min="6141" max="6141" width="22.453125" style="244" customWidth="1"/>
    <col min="6142" max="6142" width="75.26953125" style="244" customWidth="1"/>
    <col min="6143" max="6143" width="12.26953125" style="244" customWidth="1"/>
    <col min="6144" max="6144" width="15.1796875" style="244" customWidth="1"/>
    <col min="6145" max="6145" width="12.81640625" style="244" customWidth="1"/>
    <col min="6146" max="6149" width="9.1796875" style="244"/>
    <col min="6150" max="6150" width="15.1796875" style="244" customWidth="1"/>
    <col min="6151" max="6151" width="3.1796875" style="244" customWidth="1"/>
    <col min="6152" max="6152" width="15.1796875" style="244" customWidth="1"/>
    <col min="6153" max="6153" width="2.7265625" style="244" customWidth="1"/>
    <col min="6154" max="6396" width="9.1796875" style="244"/>
    <col min="6397" max="6397" width="22.453125" style="244" customWidth="1"/>
    <col min="6398" max="6398" width="75.26953125" style="244" customWidth="1"/>
    <col min="6399" max="6399" width="12.26953125" style="244" customWidth="1"/>
    <col min="6400" max="6400" width="15.1796875" style="244" customWidth="1"/>
    <col min="6401" max="6401" width="12.81640625" style="244" customWidth="1"/>
    <col min="6402" max="6405" width="9.1796875" style="244"/>
    <col min="6406" max="6406" width="15.1796875" style="244" customWidth="1"/>
    <col min="6407" max="6407" width="3.1796875" style="244" customWidth="1"/>
    <col min="6408" max="6408" width="15.1796875" style="244" customWidth="1"/>
    <col min="6409" max="6409" width="2.7265625" style="244" customWidth="1"/>
    <col min="6410" max="6652" width="9.1796875" style="244"/>
    <col min="6653" max="6653" width="22.453125" style="244" customWidth="1"/>
    <col min="6654" max="6654" width="75.26953125" style="244" customWidth="1"/>
    <col min="6655" max="6655" width="12.26953125" style="244" customWidth="1"/>
    <col min="6656" max="6656" width="15.1796875" style="244" customWidth="1"/>
    <col min="6657" max="6657" width="12.81640625" style="244" customWidth="1"/>
    <col min="6658" max="6661" width="9.1796875" style="244"/>
    <col min="6662" max="6662" width="15.1796875" style="244" customWidth="1"/>
    <col min="6663" max="6663" width="3.1796875" style="244" customWidth="1"/>
    <col min="6664" max="6664" width="15.1796875" style="244" customWidth="1"/>
    <col min="6665" max="6665" width="2.7265625" style="244" customWidth="1"/>
    <col min="6666" max="6908" width="9.1796875" style="244"/>
    <col min="6909" max="6909" width="22.453125" style="244" customWidth="1"/>
    <col min="6910" max="6910" width="75.26953125" style="244" customWidth="1"/>
    <col min="6911" max="6911" width="12.26953125" style="244" customWidth="1"/>
    <col min="6912" max="6912" width="15.1796875" style="244" customWidth="1"/>
    <col min="6913" max="6913" width="12.81640625" style="244" customWidth="1"/>
    <col min="6914" max="6917" width="9.1796875" style="244"/>
    <col min="6918" max="6918" width="15.1796875" style="244" customWidth="1"/>
    <col min="6919" max="6919" width="3.1796875" style="244" customWidth="1"/>
    <col min="6920" max="6920" width="15.1796875" style="244" customWidth="1"/>
    <col min="6921" max="6921" width="2.7265625" style="244" customWidth="1"/>
    <col min="6922" max="7164" width="9.1796875" style="244"/>
    <col min="7165" max="7165" width="22.453125" style="244" customWidth="1"/>
    <col min="7166" max="7166" width="75.26953125" style="244" customWidth="1"/>
    <col min="7167" max="7167" width="12.26953125" style="244" customWidth="1"/>
    <col min="7168" max="7168" width="15.1796875" style="244" customWidth="1"/>
    <col min="7169" max="7169" width="12.81640625" style="244" customWidth="1"/>
    <col min="7170" max="7173" width="9.1796875" style="244"/>
    <col min="7174" max="7174" width="15.1796875" style="244" customWidth="1"/>
    <col min="7175" max="7175" width="3.1796875" style="244" customWidth="1"/>
    <col min="7176" max="7176" width="15.1796875" style="244" customWidth="1"/>
    <col min="7177" max="7177" width="2.7265625" style="244" customWidth="1"/>
    <col min="7178" max="7420" width="9.1796875" style="244"/>
    <col min="7421" max="7421" width="22.453125" style="244" customWidth="1"/>
    <col min="7422" max="7422" width="75.26953125" style="244" customWidth="1"/>
    <col min="7423" max="7423" width="12.26953125" style="244" customWidth="1"/>
    <col min="7424" max="7424" width="15.1796875" style="244" customWidth="1"/>
    <col min="7425" max="7425" width="12.81640625" style="244" customWidth="1"/>
    <col min="7426" max="7429" width="9.1796875" style="244"/>
    <col min="7430" max="7430" width="15.1796875" style="244" customWidth="1"/>
    <col min="7431" max="7431" width="3.1796875" style="244" customWidth="1"/>
    <col min="7432" max="7432" width="15.1796875" style="244" customWidth="1"/>
    <col min="7433" max="7433" width="2.7265625" style="244" customWidth="1"/>
    <col min="7434" max="7676" width="9.1796875" style="244"/>
    <col min="7677" max="7677" width="22.453125" style="244" customWidth="1"/>
    <col min="7678" max="7678" width="75.26953125" style="244" customWidth="1"/>
    <col min="7679" max="7679" width="12.26953125" style="244" customWidth="1"/>
    <col min="7680" max="7680" width="15.1796875" style="244" customWidth="1"/>
    <col min="7681" max="7681" width="12.81640625" style="244" customWidth="1"/>
    <col min="7682" max="7685" width="9.1796875" style="244"/>
    <col min="7686" max="7686" width="15.1796875" style="244" customWidth="1"/>
    <col min="7687" max="7687" width="3.1796875" style="244" customWidth="1"/>
    <col min="7688" max="7688" width="15.1796875" style="244" customWidth="1"/>
    <col min="7689" max="7689" width="2.7265625" style="244" customWidth="1"/>
    <col min="7690" max="7932" width="9.1796875" style="244"/>
    <col min="7933" max="7933" width="22.453125" style="244" customWidth="1"/>
    <col min="7934" max="7934" width="75.26953125" style="244" customWidth="1"/>
    <col min="7935" max="7935" width="12.26953125" style="244" customWidth="1"/>
    <col min="7936" max="7936" width="15.1796875" style="244" customWidth="1"/>
    <col min="7937" max="7937" width="12.81640625" style="244" customWidth="1"/>
    <col min="7938" max="7941" width="9.1796875" style="244"/>
    <col min="7942" max="7942" width="15.1796875" style="244" customWidth="1"/>
    <col min="7943" max="7943" width="3.1796875" style="244" customWidth="1"/>
    <col min="7944" max="7944" width="15.1796875" style="244" customWidth="1"/>
    <col min="7945" max="7945" width="2.7265625" style="244" customWidth="1"/>
    <col min="7946" max="8188" width="9.1796875" style="244"/>
    <col min="8189" max="8189" width="22.453125" style="244" customWidth="1"/>
    <col min="8190" max="8190" width="75.26953125" style="244" customWidth="1"/>
    <col min="8191" max="8191" width="12.26953125" style="244" customWidth="1"/>
    <col min="8192" max="8192" width="15.1796875" style="244" customWidth="1"/>
    <col min="8193" max="8193" width="12.81640625" style="244" customWidth="1"/>
    <col min="8194" max="8197" width="9.1796875" style="244"/>
    <col min="8198" max="8198" width="15.1796875" style="244" customWidth="1"/>
    <col min="8199" max="8199" width="3.1796875" style="244" customWidth="1"/>
    <col min="8200" max="8200" width="15.1796875" style="244" customWidth="1"/>
    <col min="8201" max="8201" width="2.7265625" style="244" customWidth="1"/>
    <col min="8202" max="8444" width="9.1796875" style="244"/>
    <col min="8445" max="8445" width="22.453125" style="244" customWidth="1"/>
    <col min="8446" max="8446" width="75.26953125" style="244" customWidth="1"/>
    <col min="8447" max="8447" width="12.26953125" style="244" customWidth="1"/>
    <col min="8448" max="8448" width="15.1796875" style="244" customWidth="1"/>
    <col min="8449" max="8449" width="12.81640625" style="244" customWidth="1"/>
    <col min="8450" max="8453" width="9.1796875" style="244"/>
    <col min="8454" max="8454" width="15.1796875" style="244" customWidth="1"/>
    <col min="8455" max="8455" width="3.1796875" style="244" customWidth="1"/>
    <col min="8456" max="8456" width="15.1796875" style="244" customWidth="1"/>
    <col min="8457" max="8457" width="2.7265625" style="244" customWidth="1"/>
    <col min="8458" max="8700" width="9.1796875" style="244"/>
    <col min="8701" max="8701" width="22.453125" style="244" customWidth="1"/>
    <col min="8702" max="8702" width="75.26953125" style="244" customWidth="1"/>
    <col min="8703" max="8703" width="12.26953125" style="244" customWidth="1"/>
    <col min="8704" max="8704" width="15.1796875" style="244" customWidth="1"/>
    <col min="8705" max="8705" width="12.81640625" style="244" customWidth="1"/>
    <col min="8706" max="8709" width="9.1796875" style="244"/>
    <col min="8710" max="8710" width="15.1796875" style="244" customWidth="1"/>
    <col min="8711" max="8711" width="3.1796875" style="244" customWidth="1"/>
    <col min="8712" max="8712" width="15.1796875" style="244" customWidth="1"/>
    <col min="8713" max="8713" width="2.7265625" style="244" customWidth="1"/>
    <col min="8714" max="8956" width="9.1796875" style="244"/>
    <col min="8957" max="8957" width="22.453125" style="244" customWidth="1"/>
    <col min="8958" max="8958" width="75.26953125" style="244" customWidth="1"/>
    <col min="8959" max="8959" width="12.26953125" style="244" customWidth="1"/>
    <col min="8960" max="8960" width="15.1796875" style="244" customWidth="1"/>
    <col min="8961" max="8961" width="12.81640625" style="244" customWidth="1"/>
    <col min="8962" max="8965" width="9.1796875" style="244"/>
    <col min="8966" max="8966" width="15.1796875" style="244" customWidth="1"/>
    <col min="8967" max="8967" width="3.1796875" style="244" customWidth="1"/>
    <col min="8968" max="8968" width="15.1796875" style="244" customWidth="1"/>
    <col min="8969" max="8969" width="2.7265625" style="244" customWidth="1"/>
    <col min="8970" max="9212" width="9.1796875" style="244"/>
    <col min="9213" max="9213" width="22.453125" style="244" customWidth="1"/>
    <col min="9214" max="9214" width="75.26953125" style="244" customWidth="1"/>
    <col min="9215" max="9215" width="12.26953125" style="244" customWidth="1"/>
    <col min="9216" max="9216" width="15.1796875" style="244" customWidth="1"/>
    <col min="9217" max="9217" width="12.81640625" style="244" customWidth="1"/>
    <col min="9218" max="9221" width="9.1796875" style="244"/>
    <col min="9222" max="9222" width="15.1796875" style="244" customWidth="1"/>
    <col min="9223" max="9223" width="3.1796875" style="244" customWidth="1"/>
    <col min="9224" max="9224" width="15.1796875" style="244" customWidth="1"/>
    <col min="9225" max="9225" width="2.7265625" style="244" customWidth="1"/>
    <col min="9226" max="9468" width="9.1796875" style="244"/>
    <col min="9469" max="9469" width="22.453125" style="244" customWidth="1"/>
    <col min="9470" max="9470" width="75.26953125" style="244" customWidth="1"/>
    <col min="9471" max="9471" width="12.26953125" style="244" customWidth="1"/>
    <col min="9472" max="9472" width="15.1796875" style="244" customWidth="1"/>
    <col min="9473" max="9473" width="12.81640625" style="244" customWidth="1"/>
    <col min="9474" max="9477" width="9.1796875" style="244"/>
    <col min="9478" max="9478" width="15.1796875" style="244" customWidth="1"/>
    <col min="9479" max="9479" width="3.1796875" style="244" customWidth="1"/>
    <col min="9480" max="9480" width="15.1796875" style="244" customWidth="1"/>
    <col min="9481" max="9481" width="2.7265625" style="244" customWidth="1"/>
    <col min="9482" max="9724" width="9.1796875" style="244"/>
    <col min="9725" max="9725" width="22.453125" style="244" customWidth="1"/>
    <col min="9726" max="9726" width="75.26953125" style="244" customWidth="1"/>
    <col min="9727" max="9727" width="12.26953125" style="244" customWidth="1"/>
    <col min="9728" max="9728" width="15.1796875" style="244" customWidth="1"/>
    <col min="9729" max="9729" width="12.81640625" style="244" customWidth="1"/>
    <col min="9730" max="9733" width="9.1796875" style="244"/>
    <col min="9734" max="9734" width="15.1796875" style="244" customWidth="1"/>
    <col min="9735" max="9735" width="3.1796875" style="244" customWidth="1"/>
    <col min="9736" max="9736" width="15.1796875" style="244" customWidth="1"/>
    <col min="9737" max="9737" width="2.7265625" style="244" customWidth="1"/>
    <col min="9738" max="9980" width="9.1796875" style="244"/>
    <col min="9981" max="9981" width="22.453125" style="244" customWidth="1"/>
    <col min="9982" max="9982" width="75.26953125" style="244" customWidth="1"/>
    <col min="9983" max="9983" width="12.26953125" style="244" customWidth="1"/>
    <col min="9984" max="9984" width="15.1796875" style="244" customWidth="1"/>
    <col min="9985" max="9985" width="12.81640625" style="244" customWidth="1"/>
    <col min="9986" max="9989" width="9.1796875" style="244"/>
    <col min="9990" max="9990" width="15.1796875" style="244" customWidth="1"/>
    <col min="9991" max="9991" width="3.1796875" style="244" customWidth="1"/>
    <col min="9992" max="9992" width="15.1796875" style="244" customWidth="1"/>
    <col min="9993" max="9993" width="2.7265625" style="244" customWidth="1"/>
    <col min="9994" max="10236" width="9.1796875" style="244"/>
    <col min="10237" max="10237" width="22.453125" style="244" customWidth="1"/>
    <col min="10238" max="10238" width="75.26953125" style="244" customWidth="1"/>
    <col min="10239" max="10239" width="12.26953125" style="244" customWidth="1"/>
    <col min="10240" max="10240" width="15.1796875" style="244" customWidth="1"/>
    <col min="10241" max="10241" width="12.81640625" style="244" customWidth="1"/>
    <col min="10242" max="10245" width="9.1796875" style="244"/>
    <col min="10246" max="10246" width="15.1796875" style="244" customWidth="1"/>
    <col min="10247" max="10247" width="3.1796875" style="244" customWidth="1"/>
    <col min="10248" max="10248" width="15.1796875" style="244" customWidth="1"/>
    <col min="10249" max="10249" width="2.7265625" style="244" customWidth="1"/>
    <col min="10250" max="10492" width="9.1796875" style="244"/>
    <col min="10493" max="10493" width="22.453125" style="244" customWidth="1"/>
    <col min="10494" max="10494" width="75.26953125" style="244" customWidth="1"/>
    <col min="10495" max="10495" width="12.26953125" style="244" customWidth="1"/>
    <col min="10496" max="10496" width="15.1796875" style="244" customWidth="1"/>
    <col min="10497" max="10497" width="12.81640625" style="244" customWidth="1"/>
    <col min="10498" max="10501" width="9.1796875" style="244"/>
    <col min="10502" max="10502" width="15.1796875" style="244" customWidth="1"/>
    <col min="10503" max="10503" width="3.1796875" style="244" customWidth="1"/>
    <col min="10504" max="10504" width="15.1796875" style="244" customWidth="1"/>
    <col min="10505" max="10505" width="2.7265625" style="244" customWidth="1"/>
    <col min="10506" max="10748" width="9.1796875" style="244"/>
    <col min="10749" max="10749" width="22.453125" style="244" customWidth="1"/>
    <col min="10750" max="10750" width="75.26953125" style="244" customWidth="1"/>
    <col min="10751" max="10751" width="12.26953125" style="244" customWidth="1"/>
    <col min="10752" max="10752" width="15.1796875" style="244" customWidth="1"/>
    <col min="10753" max="10753" width="12.81640625" style="244" customWidth="1"/>
    <col min="10754" max="10757" width="9.1796875" style="244"/>
    <col min="10758" max="10758" width="15.1796875" style="244" customWidth="1"/>
    <col min="10759" max="10759" width="3.1796875" style="244" customWidth="1"/>
    <col min="10760" max="10760" width="15.1796875" style="244" customWidth="1"/>
    <col min="10761" max="10761" width="2.7265625" style="244" customWidth="1"/>
    <col min="10762" max="11004" width="9.1796875" style="244"/>
    <col min="11005" max="11005" width="22.453125" style="244" customWidth="1"/>
    <col min="11006" max="11006" width="75.26953125" style="244" customWidth="1"/>
    <col min="11007" max="11007" width="12.26953125" style="244" customWidth="1"/>
    <col min="11008" max="11008" width="15.1796875" style="244" customWidth="1"/>
    <col min="11009" max="11009" width="12.81640625" style="244" customWidth="1"/>
    <col min="11010" max="11013" width="9.1796875" style="244"/>
    <col min="11014" max="11014" width="15.1796875" style="244" customWidth="1"/>
    <col min="11015" max="11015" width="3.1796875" style="244" customWidth="1"/>
    <col min="11016" max="11016" width="15.1796875" style="244" customWidth="1"/>
    <col min="11017" max="11017" width="2.7265625" style="244" customWidth="1"/>
    <col min="11018" max="11260" width="9.1796875" style="244"/>
    <col min="11261" max="11261" width="22.453125" style="244" customWidth="1"/>
    <col min="11262" max="11262" width="75.26953125" style="244" customWidth="1"/>
    <col min="11263" max="11263" width="12.26953125" style="244" customWidth="1"/>
    <col min="11264" max="11264" width="15.1796875" style="244" customWidth="1"/>
    <col min="11265" max="11265" width="12.81640625" style="244" customWidth="1"/>
    <col min="11266" max="11269" width="9.1796875" style="244"/>
    <col min="11270" max="11270" width="15.1796875" style="244" customWidth="1"/>
    <col min="11271" max="11271" width="3.1796875" style="244" customWidth="1"/>
    <col min="11272" max="11272" width="15.1796875" style="244" customWidth="1"/>
    <col min="11273" max="11273" width="2.7265625" style="244" customWidth="1"/>
    <col min="11274" max="11516" width="9.1796875" style="244"/>
    <col min="11517" max="11517" width="22.453125" style="244" customWidth="1"/>
    <col min="11518" max="11518" width="75.26953125" style="244" customWidth="1"/>
    <col min="11519" max="11519" width="12.26953125" style="244" customWidth="1"/>
    <col min="11520" max="11520" width="15.1796875" style="244" customWidth="1"/>
    <col min="11521" max="11521" width="12.81640625" style="244" customWidth="1"/>
    <col min="11522" max="11525" width="9.1796875" style="244"/>
    <col min="11526" max="11526" width="15.1796875" style="244" customWidth="1"/>
    <col min="11527" max="11527" width="3.1796875" style="244" customWidth="1"/>
    <col min="11528" max="11528" width="15.1796875" style="244" customWidth="1"/>
    <col min="11529" max="11529" width="2.7265625" style="244" customWidth="1"/>
    <col min="11530" max="11772" width="9.1796875" style="244"/>
    <col min="11773" max="11773" width="22.453125" style="244" customWidth="1"/>
    <col min="11774" max="11774" width="75.26953125" style="244" customWidth="1"/>
    <col min="11775" max="11775" width="12.26953125" style="244" customWidth="1"/>
    <col min="11776" max="11776" width="15.1796875" style="244" customWidth="1"/>
    <col min="11777" max="11777" width="12.81640625" style="244" customWidth="1"/>
    <col min="11778" max="11781" width="9.1796875" style="244"/>
    <col min="11782" max="11782" width="15.1796875" style="244" customWidth="1"/>
    <col min="11783" max="11783" width="3.1796875" style="244" customWidth="1"/>
    <col min="11784" max="11784" width="15.1796875" style="244" customWidth="1"/>
    <col min="11785" max="11785" width="2.7265625" style="244" customWidth="1"/>
    <col min="11786" max="12028" width="9.1796875" style="244"/>
    <col min="12029" max="12029" width="22.453125" style="244" customWidth="1"/>
    <col min="12030" max="12030" width="75.26953125" style="244" customWidth="1"/>
    <col min="12031" max="12031" width="12.26953125" style="244" customWidth="1"/>
    <col min="12032" max="12032" width="15.1796875" style="244" customWidth="1"/>
    <col min="12033" max="12033" width="12.81640625" style="244" customWidth="1"/>
    <col min="12034" max="12037" width="9.1796875" style="244"/>
    <col min="12038" max="12038" width="15.1796875" style="244" customWidth="1"/>
    <col min="12039" max="12039" width="3.1796875" style="244" customWidth="1"/>
    <col min="12040" max="12040" width="15.1796875" style="244" customWidth="1"/>
    <col min="12041" max="12041" width="2.7265625" style="244" customWidth="1"/>
    <col min="12042" max="12284" width="9.1796875" style="244"/>
    <col min="12285" max="12285" width="22.453125" style="244" customWidth="1"/>
    <col min="12286" max="12286" width="75.26953125" style="244" customWidth="1"/>
    <col min="12287" max="12287" width="12.26953125" style="244" customWidth="1"/>
    <col min="12288" max="12288" width="15.1796875" style="244" customWidth="1"/>
    <col min="12289" max="12289" width="12.81640625" style="244" customWidth="1"/>
    <col min="12290" max="12293" width="9.1796875" style="244"/>
    <col min="12294" max="12294" width="15.1796875" style="244" customWidth="1"/>
    <col min="12295" max="12295" width="3.1796875" style="244" customWidth="1"/>
    <col min="12296" max="12296" width="15.1796875" style="244" customWidth="1"/>
    <col min="12297" max="12297" width="2.7265625" style="244" customWidth="1"/>
    <col min="12298" max="12540" width="9.1796875" style="244"/>
    <col min="12541" max="12541" width="22.453125" style="244" customWidth="1"/>
    <col min="12542" max="12542" width="75.26953125" style="244" customWidth="1"/>
    <col min="12543" max="12543" width="12.26953125" style="244" customWidth="1"/>
    <col min="12544" max="12544" width="15.1796875" style="244" customWidth="1"/>
    <col min="12545" max="12545" width="12.81640625" style="244" customWidth="1"/>
    <col min="12546" max="12549" width="9.1796875" style="244"/>
    <col min="12550" max="12550" width="15.1796875" style="244" customWidth="1"/>
    <col min="12551" max="12551" width="3.1796875" style="244" customWidth="1"/>
    <col min="12552" max="12552" width="15.1796875" style="244" customWidth="1"/>
    <col min="12553" max="12553" width="2.7265625" style="244" customWidth="1"/>
    <col min="12554" max="12796" width="9.1796875" style="244"/>
    <col min="12797" max="12797" width="22.453125" style="244" customWidth="1"/>
    <col min="12798" max="12798" width="75.26953125" style="244" customWidth="1"/>
    <col min="12799" max="12799" width="12.26953125" style="244" customWidth="1"/>
    <col min="12800" max="12800" width="15.1796875" style="244" customWidth="1"/>
    <col min="12801" max="12801" width="12.81640625" style="244" customWidth="1"/>
    <col min="12802" max="12805" width="9.1796875" style="244"/>
    <col min="12806" max="12806" width="15.1796875" style="244" customWidth="1"/>
    <col min="12807" max="12807" width="3.1796875" style="244" customWidth="1"/>
    <col min="12808" max="12808" width="15.1796875" style="244" customWidth="1"/>
    <col min="12809" max="12809" width="2.7265625" style="244" customWidth="1"/>
    <col min="12810" max="13052" width="9.1796875" style="244"/>
    <col min="13053" max="13053" width="22.453125" style="244" customWidth="1"/>
    <col min="13054" max="13054" width="75.26953125" style="244" customWidth="1"/>
    <col min="13055" max="13055" width="12.26953125" style="244" customWidth="1"/>
    <col min="13056" max="13056" width="15.1796875" style="244" customWidth="1"/>
    <col min="13057" max="13057" width="12.81640625" style="244" customWidth="1"/>
    <col min="13058" max="13061" width="9.1796875" style="244"/>
    <col min="13062" max="13062" width="15.1796875" style="244" customWidth="1"/>
    <col min="13063" max="13063" width="3.1796875" style="244" customWidth="1"/>
    <col min="13064" max="13064" width="15.1796875" style="244" customWidth="1"/>
    <col min="13065" max="13065" width="2.7265625" style="244" customWidth="1"/>
    <col min="13066" max="13308" width="9.1796875" style="244"/>
    <col min="13309" max="13309" width="22.453125" style="244" customWidth="1"/>
    <col min="13310" max="13310" width="75.26953125" style="244" customWidth="1"/>
    <col min="13311" max="13311" width="12.26953125" style="244" customWidth="1"/>
    <col min="13312" max="13312" width="15.1796875" style="244" customWidth="1"/>
    <col min="13313" max="13313" width="12.81640625" style="244" customWidth="1"/>
    <col min="13314" max="13317" width="9.1796875" style="244"/>
    <col min="13318" max="13318" width="15.1796875" style="244" customWidth="1"/>
    <col min="13319" max="13319" width="3.1796875" style="244" customWidth="1"/>
    <col min="13320" max="13320" width="15.1796875" style="244" customWidth="1"/>
    <col min="13321" max="13321" width="2.7265625" style="244" customWidth="1"/>
    <col min="13322" max="13564" width="9.1796875" style="244"/>
    <col min="13565" max="13565" width="22.453125" style="244" customWidth="1"/>
    <col min="13566" max="13566" width="75.26953125" style="244" customWidth="1"/>
    <col min="13567" max="13567" width="12.26953125" style="244" customWidth="1"/>
    <col min="13568" max="13568" width="15.1796875" style="244" customWidth="1"/>
    <col min="13569" max="13569" width="12.81640625" style="244" customWidth="1"/>
    <col min="13570" max="13573" width="9.1796875" style="244"/>
    <col min="13574" max="13574" width="15.1796875" style="244" customWidth="1"/>
    <col min="13575" max="13575" width="3.1796875" style="244" customWidth="1"/>
    <col min="13576" max="13576" width="15.1796875" style="244" customWidth="1"/>
    <col min="13577" max="13577" width="2.7265625" style="244" customWidth="1"/>
    <col min="13578" max="13820" width="9.1796875" style="244"/>
    <col min="13821" max="13821" width="22.453125" style="244" customWidth="1"/>
    <col min="13822" max="13822" width="75.26953125" style="244" customWidth="1"/>
    <col min="13823" max="13823" width="12.26953125" style="244" customWidth="1"/>
    <col min="13824" max="13824" width="15.1796875" style="244" customWidth="1"/>
    <col min="13825" max="13825" width="12.81640625" style="244" customWidth="1"/>
    <col min="13826" max="13829" width="9.1796875" style="244"/>
    <col min="13830" max="13830" width="15.1796875" style="244" customWidth="1"/>
    <col min="13831" max="13831" width="3.1796875" style="244" customWidth="1"/>
    <col min="13832" max="13832" width="15.1796875" style="244" customWidth="1"/>
    <col min="13833" max="13833" width="2.7265625" style="244" customWidth="1"/>
    <col min="13834" max="14076" width="9.1796875" style="244"/>
    <col min="14077" max="14077" width="22.453125" style="244" customWidth="1"/>
    <col min="14078" max="14078" width="75.26953125" style="244" customWidth="1"/>
    <col min="14079" max="14079" width="12.26953125" style="244" customWidth="1"/>
    <col min="14080" max="14080" width="15.1796875" style="244" customWidth="1"/>
    <col min="14081" max="14081" width="12.81640625" style="244" customWidth="1"/>
    <col min="14082" max="14085" width="9.1796875" style="244"/>
    <col min="14086" max="14086" width="15.1796875" style="244" customWidth="1"/>
    <col min="14087" max="14087" width="3.1796875" style="244" customWidth="1"/>
    <col min="14088" max="14088" width="15.1796875" style="244" customWidth="1"/>
    <col min="14089" max="14089" width="2.7265625" style="244" customWidth="1"/>
    <col min="14090" max="14332" width="9.1796875" style="244"/>
    <col min="14333" max="14333" width="22.453125" style="244" customWidth="1"/>
    <col min="14334" max="14334" width="75.26953125" style="244" customWidth="1"/>
    <col min="14335" max="14335" width="12.26953125" style="244" customWidth="1"/>
    <col min="14336" max="14336" width="15.1796875" style="244" customWidth="1"/>
    <col min="14337" max="14337" width="12.81640625" style="244" customWidth="1"/>
    <col min="14338" max="14341" width="9.1796875" style="244"/>
    <col min="14342" max="14342" width="15.1796875" style="244" customWidth="1"/>
    <col min="14343" max="14343" width="3.1796875" style="244" customWidth="1"/>
    <col min="14344" max="14344" width="15.1796875" style="244" customWidth="1"/>
    <col min="14345" max="14345" width="2.7265625" style="244" customWidth="1"/>
    <col min="14346" max="14588" width="9.1796875" style="244"/>
    <col min="14589" max="14589" width="22.453125" style="244" customWidth="1"/>
    <col min="14590" max="14590" width="75.26953125" style="244" customWidth="1"/>
    <col min="14591" max="14591" width="12.26953125" style="244" customWidth="1"/>
    <col min="14592" max="14592" width="15.1796875" style="244" customWidth="1"/>
    <col min="14593" max="14593" width="12.81640625" style="244" customWidth="1"/>
    <col min="14594" max="14597" width="9.1796875" style="244"/>
    <col min="14598" max="14598" width="15.1796875" style="244" customWidth="1"/>
    <col min="14599" max="14599" width="3.1796875" style="244" customWidth="1"/>
    <col min="14600" max="14600" width="15.1796875" style="244" customWidth="1"/>
    <col min="14601" max="14601" width="2.7265625" style="244" customWidth="1"/>
    <col min="14602" max="14844" width="9.1796875" style="244"/>
    <col min="14845" max="14845" width="22.453125" style="244" customWidth="1"/>
    <col min="14846" max="14846" width="75.26953125" style="244" customWidth="1"/>
    <col min="14847" max="14847" width="12.26953125" style="244" customWidth="1"/>
    <col min="14848" max="14848" width="15.1796875" style="244" customWidth="1"/>
    <col min="14849" max="14849" width="12.81640625" style="244" customWidth="1"/>
    <col min="14850" max="14853" width="9.1796875" style="244"/>
    <col min="14854" max="14854" width="15.1796875" style="244" customWidth="1"/>
    <col min="14855" max="14855" width="3.1796875" style="244" customWidth="1"/>
    <col min="14856" max="14856" width="15.1796875" style="244" customWidth="1"/>
    <col min="14857" max="14857" width="2.7265625" style="244" customWidth="1"/>
    <col min="14858" max="15100" width="9.1796875" style="244"/>
    <col min="15101" max="15101" width="22.453125" style="244" customWidth="1"/>
    <col min="15102" max="15102" width="75.26953125" style="244" customWidth="1"/>
    <col min="15103" max="15103" width="12.26953125" style="244" customWidth="1"/>
    <col min="15104" max="15104" width="15.1796875" style="244" customWidth="1"/>
    <col min="15105" max="15105" width="12.81640625" style="244" customWidth="1"/>
    <col min="15106" max="15109" width="9.1796875" style="244"/>
    <col min="15110" max="15110" width="15.1796875" style="244" customWidth="1"/>
    <col min="15111" max="15111" width="3.1796875" style="244" customWidth="1"/>
    <col min="15112" max="15112" width="15.1796875" style="244" customWidth="1"/>
    <col min="15113" max="15113" width="2.7265625" style="244" customWidth="1"/>
    <col min="15114" max="15356" width="9.1796875" style="244"/>
    <col min="15357" max="15357" width="22.453125" style="244" customWidth="1"/>
    <col min="15358" max="15358" width="75.26953125" style="244" customWidth="1"/>
    <col min="15359" max="15359" width="12.26953125" style="244" customWidth="1"/>
    <col min="15360" max="15360" width="15.1796875" style="244" customWidth="1"/>
    <col min="15361" max="15361" width="12.81640625" style="244" customWidth="1"/>
    <col min="15362" max="15365" width="9.1796875" style="244"/>
    <col min="15366" max="15366" width="15.1796875" style="244" customWidth="1"/>
    <col min="15367" max="15367" width="3.1796875" style="244" customWidth="1"/>
    <col min="15368" max="15368" width="15.1796875" style="244" customWidth="1"/>
    <col min="15369" max="15369" width="2.7265625" style="244" customWidth="1"/>
    <col min="15370" max="15612" width="9.1796875" style="244"/>
    <col min="15613" max="15613" width="22.453125" style="244" customWidth="1"/>
    <col min="15614" max="15614" width="75.26953125" style="244" customWidth="1"/>
    <col min="15615" max="15615" width="12.26953125" style="244" customWidth="1"/>
    <col min="15616" max="15616" width="15.1796875" style="244" customWidth="1"/>
    <col min="15617" max="15617" width="12.81640625" style="244" customWidth="1"/>
    <col min="15618" max="15621" width="9.1796875" style="244"/>
    <col min="15622" max="15622" width="15.1796875" style="244" customWidth="1"/>
    <col min="15623" max="15623" width="3.1796875" style="244" customWidth="1"/>
    <col min="15624" max="15624" width="15.1796875" style="244" customWidth="1"/>
    <col min="15625" max="15625" width="2.7265625" style="244" customWidth="1"/>
    <col min="15626" max="15868" width="9.1796875" style="244"/>
    <col min="15869" max="15869" width="22.453125" style="244" customWidth="1"/>
    <col min="15870" max="15870" width="75.26953125" style="244" customWidth="1"/>
    <col min="15871" max="15871" width="12.26953125" style="244" customWidth="1"/>
    <col min="15872" max="15872" width="15.1796875" style="244" customWidth="1"/>
    <col min="15873" max="15873" width="12.81640625" style="244" customWidth="1"/>
    <col min="15874" max="15877" width="9.1796875" style="244"/>
    <col min="15878" max="15878" width="15.1796875" style="244" customWidth="1"/>
    <col min="15879" max="15879" width="3.1796875" style="244" customWidth="1"/>
    <col min="15880" max="15880" width="15.1796875" style="244" customWidth="1"/>
    <col min="15881" max="15881" width="2.7265625" style="244" customWidth="1"/>
    <col min="15882" max="16124" width="9.1796875" style="244"/>
    <col min="16125" max="16125" width="22.453125" style="244" customWidth="1"/>
    <col min="16126" max="16126" width="75.26953125" style="244" customWidth="1"/>
    <col min="16127" max="16127" width="12.26953125" style="244" customWidth="1"/>
    <col min="16128" max="16128" width="15.1796875" style="244" customWidth="1"/>
    <col min="16129" max="16129" width="12.81640625" style="244" customWidth="1"/>
    <col min="16130" max="16133" width="9.1796875" style="244"/>
    <col min="16134" max="16134" width="15.1796875" style="244" customWidth="1"/>
    <col min="16135" max="16135" width="3.1796875" style="244" customWidth="1"/>
    <col min="16136" max="16136" width="15.1796875" style="244" customWidth="1"/>
    <col min="16137" max="16137" width="2.7265625" style="244" customWidth="1"/>
    <col min="16138" max="16384" width="9.1796875" style="244"/>
  </cols>
  <sheetData>
    <row r="1" spans="1:5" ht="13">
      <c r="A1" s="341"/>
    </row>
    <row r="2" spans="1:5" ht="13">
      <c r="A2" s="341" t="s">
        <v>1126</v>
      </c>
    </row>
    <row r="4" spans="1:5" ht="13">
      <c r="A4" s="342" t="s">
        <v>1194</v>
      </c>
    </row>
    <row r="5" spans="1:5" ht="13.5" thickBot="1">
      <c r="B5" s="342" t="s">
        <v>1195</v>
      </c>
    </row>
    <row r="6" spans="1:5" ht="13.5" thickBot="1">
      <c r="A6" s="343" t="s">
        <v>1129</v>
      </c>
      <c r="B6" s="344" t="s">
        <v>1130</v>
      </c>
    </row>
    <row r="7" spans="1:5">
      <c r="A7" s="345" t="s">
        <v>1131</v>
      </c>
      <c r="B7" s="346">
        <v>0</v>
      </c>
    </row>
    <row r="8" spans="1:5">
      <c r="A8" s="347" t="s">
        <v>1132</v>
      </c>
      <c r="B8" s="348">
        <v>0</v>
      </c>
    </row>
    <row r="9" spans="1:5">
      <c r="A9" s="347" t="s">
        <v>1133</v>
      </c>
      <c r="B9" s="348">
        <v>0</v>
      </c>
    </row>
    <row r="10" spans="1:5">
      <c r="A10" s="347" t="s">
        <v>1134</v>
      </c>
      <c r="B10" s="348">
        <v>0</v>
      </c>
    </row>
    <row r="11" spans="1:5">
      <c r="A11" s="347" t="s">
        <v>1135</v>
      </c>
      <c r="B11" s="348">
        <v>0</v>
      </c>
    </row>
    <row r="12" spans="1:5" ht="13" thickBot="1">
      <c r="A12" s="349" t="s">
        <v>1136</v>
      </c>
      <c r="B12" s="350">
        <v>0</v>
      </c>
    </row>
    <row r="13" spans="1:5">
      <c r="A13" s="351"/>
      <c r="B13" s="352"/>
      <c r="C13" s="352"/>
      <c r="D13" s="352"/>
      <c r="E13" s="352"/>
    </row>
    <row r="14" spans="1:5" ht="13" thickBot="1"/>
    <row r="15" spans="1:5" ht="13.5" thickBot="1">
      <c r="A15" s="343" t="s">
        <v>1137</v>
      </c>
      <c r="B15" s="353" t="s">
        <v>1138</v>
      </c>
      <c r="C15" s="353" t="s">
        <v>1139</v>
      </c>
      <c r="D15" s="353" t="s">
        <v>1140</v>
      </c>
      <c r="E15" s="344" t="s">
        <v>1141</v>
      </c>
    </row>
    <row r="16" spans="1:5">
      <c r="A16" s="354" t="s">
        <v>1142</v>
      </c>
      <c r="B16" s="355">
        <v>0</v>
      </c>
      <c r="C16" s="355">
        <v>0</v>
      </c>
      <c r="D16" s="355">
        <v>0</v>
      </c>
      <c r="E16" s="346">
        <v>0</v>
      </c>
    </row>
    <row r="17" spans="1:5">
      <c r="A17" s="347" t="s">
        <v>1143</v>
      </c>
      <c r="B17" s="355">
        <v>0</v>
      </c>
      <c r="C17" s="355">
        <v>0</v>
      </c>
      <c r="D17" s="355">
        <v>0</v>
      </c>
      <c r="E17" s="356">
        <v>0</v>
      </c>
    </row>
    <row r="18" spans="1:5" ht="13" thickBot="1">
      <c r="A18" s="347" t="s">
        <v>1144</v>
      </c>
      <c r="B18" s="355">
        <v>0</v>
      </c>
      <c r="C18" s="355">
        <v>0</v>
      </c>
      <c r="D18" s="355">
        <v>0</v>
      </c>
      <c r="E18" s="357">
        <v>0</v>
      </c>
    </row>
    <row r="19" spans="1:5" ht="13.5" thickBot="1">
      <c r="A19" s="358" t="s">
        <v>1145</v>
      </c>
      <c r="B19" s="314" t="s">
        <v>1138</v>
      </c>
      <c r="C19" s="314" t="s">
        <v>1139</v>
      </c>
      <c r="D19" s="314" t="s">
        <v>1140</v>
      </c>
      <c r="E19" s="359" t="s">
        <v>1141</v>
      </c>
    </row>
    <row r="20" spans="1:5">
      <c r="A20" s="354" t="s">
        <v>1146</v>
      </c>
      <c r="B20" s="355">
        <v>0</v>
      </c>
      <c r="C20" s="355">
        <v>0</v>
      </c>
      <c r="D20" s="355">
        <v>0</v>
      </c>
      <c r="E20" s="346">
        <v>0</v>
      </c>
    </row>
    <row r="21" spans="1:5">
      <c r="A21" s="360" t="s">
        <v>1147</v>
      </c>
      <c r="B21" s="355">
        <v>0</v>
      </c>
      <c r="C21" s="355">
        <v>0</v>
      </c>
      <c r="D21" s="355">
        <v>0</v>
      </c>
      <c r="E21" s="356">
        <v>0</v>
      </c>
    </row>
    <row r="22" spans="1:5" ht="13" thickBot="1">
      <c r="A22" s="360" t="s">
        <v>1148</v>
      </c>
      <c r="B22" s="355">
        <v>0</v>
      </c>
      <c r="C22" s="355">
        <v>0</v>
      </c>
      <c r="D22" s="355">
        <v>0</v>
      </c>
      <c r="E22" s="357">
        <v>0</v>
      </c>
    </row>
    <row r="23" spans="1:5" ht="13">
      <c r="A23" s="358" t="s">
        <v>1149</v>
      </c>
      <c r="B23" s="314" t="s">
        <v>1138</v>
      </c>
      <c r="C23" s="314" t="s">
        <v>1139</v>
      </c>
      <c r="D23" s="314" t="s">
        <v>1140</v>
      </c>
      <c r="E23" s="359" t="s">
        <v>1141</v>
      </c>
    </row>
    <row r="24" spans="1:5">
      <c r="A24" s="347" t="s">
        <v>1150</v>
      </c>
      <c r="B24" s="355">
        <v>0</v>
      </c>
      <c r="C24" s="355">
        <v>0</v>
      </c>
      <c r="D24" s="355">
        <v>0</v>
      </c>
      <c r="E24" s="361">
        <v>0</v>
      </c>
    </row>
    <row r="25" spans="1:5">
      <c r="A25" s="360" t="s">
        <v>1151</v>
      </c>
      <c r="B25" s="355">
        <v>0</v>
      </c>
      <c r="C25" s="355">
        <v>0</v>
      </c>
      <c r="D25" s="355">
        <v>0</v>
      </c>
      <c r="E25" s="361">
        <v>0</v>
      </c>
    </row>
    <row r="26" spans="1:5" ht="13" thickBot="1">
      <c r="A26" s="362" t="s">
        <v>1152</v>
      </c>
      <c r="B26" s="355">
        <v>0</v>
      </c>
      <c r="C26" s="355">
        <v>0</v>
      </c>
      <c r="D26" s="363"/>
      <c r="E26" s="364"/>
    </row>
    <row r="27" spans="1:5" ht="13">
      <c r="A27" s="358" t="s">
        <v>1153</v>
      </c>
      <c r="B27" s="314" t="s">
        <v>1138</v>
      </c>
      <c r="C27" s="314" t="s">
        <v>1139</v>
      </c>
      <c r="D27" s="314" t="s">
        <v>1140</v>
      </c>
      <c r="E27" s="359" t="s">
        <v>1141</v>
      </c>
    </row>
    <row r="28" spans="1:5">
      <c r="A28" s="347" t="s">
        <v>1154</v>
      </c>
      <c r="B28" s="355">
        <v>0</v>
      </c>
      <c r="C28" s="355">
        <v>0</v>
      </c>
      <c r="D28" s="355">
        <v>0</v>
      </c>
      <c r="E28" s="361">
        <v>0</v>
      </c>
    </row>
    <row r="29" spans="1:5">
      <c r="A29" s="360" t="s">
        <v>1155</v>
      </c>
      <c r="B29" s="355">
        <v>0</v>
      </c>
      <c r="C29" s="355">
        <v>0</v>
      </c>
      <c r="D29" s="355">
        <v>0</v>
      </c>
      <c r="E29" s="361">
        <v>0</v>
      </c>
    </row>
    <row r="30" spans="1:5" ht="13" thickBot="1">
      <c r="A30" s="349" t="s">
        <v>1156</v>
      </c>
      <c r="B30" s="355">
        <v>0</v>
      </c>
      <c r="C30" s="355">
        <v>0</v>
      </c>
      <c r="D30" s="355">
        <v>0</v>
      </c>
      <c r="E30" s="361">
        <v>0</v>
      </c>
    </row>
    <row r="31" spans="1:5" ht="13">
      <c r="A31" s="358" t="s">
        <v>1157</v>
      </c>
      <c r="B31" s="314" t="s">
        <v>1138</v>
      </c>
      <c r="C31" s="314" t="s">
        <v>1139</v>
      </c>
      <c r="D31" s="314" t="s">
        <v>1140</v>
      </c>
      <c r="E31" s="359" t="s">
        <v>1141</v>
      </c>
    </row>
    <row r="32" spans="1:5" ht="12.75" customHeight="1">
      <c r="A32" s="347" t="s">
        <v>1158</v>
      </c>
      <c r="B32" s="355">
        <v>0</v>
      </c>
      <c r="C32" s="355">
        <v>0</v>
      </c>
      <c r="D32" s="355">
        <v>0</v>
      </c>
      <c r="E32" s="361">
        <v>0</v>
      </c>
    </row>
    <row r="33" spans="1:5" ht="12.75" customHeight="1">
      <c r="A33" s="347" t="s">
        <v>1159</v>
      </c>
      <c r="B33" s="355">
        <v>0</v>
      </c>
      <c r="C33" s="355">
        <v>0</v>
      </c>
      <c r="D33" s="355">
        <v>0</v>
      </c>
      <c r="E33" s="361">
        <v>0</v>
      </c>
    </row>
    <row r="34" spans="1:5" ht="12.75" customHeight="1">
      <c r="A34" s="347" t="s">
        <v>1160</v>
      </c>
      <c r="B34" s="355">
        <v>0</v>
      </c>
      <c r="C34" s="355">
        <v>0</v>
      </c>
      <c r="D34" s="355">
        <v>0</v>
      </c>
      <c r="E34" s="361">
        <v>0</v>
      </c>
    </row>
    <row r="35" spans="1:5" ht="13">
      <c r="A35" s="358" t="s">
        <v>1161</v>
      </c>
      <c r="B35" s="314" t="s">
        <v>1138</v>
      </c>
      <c r="C35" s="314" t="s">
        <v>1139</v>
      </c>
      <c r="D35" s="314" t="s">
        <v>1140</v>
      </c>
      <c r="E35" s="359" t="s">
        <v>1141</v>
      </c>
    </row>
    <row r="36" spans="1:5" ht="12.75" customHeight="1">
      <c r="A36" s="347" t="s">
        <v>1162</v>
      </c>
      <c r="B36" s="355">
        <v>0</v>
      </c>
      <c r="C36" s="355">
        <v>0</v>
      </c>
      <c r="D36" s="355">
        <v>0</v>
      </c>
      <c r="E36" s="361">
        <v>0</v>
      </c>
    </row>
    <row r="37" spans="1:5" ht="12.75" customHeight="1">
      <c r="A37" s="347" t="s">
        <v>1163</v>
      </c>
      <c r="B37" s="355">
        <v>0</v>
      </c>
      <c r="C37" s="355">
        <v>0</v>
      </c>
      <c r="D37" s="355">
        <v>0</v>
      </c>
      <c r="E37" s="361">
        <v>0</v>
      </c>
    </row>
    <row r="38" spans="1:5" ht="13">
      <c r="A38" s="358" t="s">
        <v>1196</v>
      </c>
      <c r="B38" s="314" t="s">
        <v>1138</v>
      </c>
      <c r="C38" s="314" t="s">
        <v>1139</v>
      </c>
      <c r="D38" s="314" t="s">
        <v>1165</v>
      </c>
      <c r="E38" s="359"/>
    </row>
    <row r="39" spans="1:5" ht="12.75" customHeight="1">
      <c r="A39" s="347" t="s">
        <v>1166</v>
      </c>
      <c r="B39" s="355">
        <v>0</v>
      </c>
      <c r="C39" s="355">
        <v>0</v>
      </c>
      <c r="D39" s="355">
        <v>0</v>
      </c>
      <c r="E39" s="365"/>
    </row>
    <row r="40" spans="1:5" ht="12.75" customHeight="1">
      <c r="A40" s="347" t="s">
        <v>1167</v>
      </c>
      <c r="B40" s="355">
        <v>0</v>
      </c>
      <c r="C40" s="355">
        <v>0</v>
      </c>
      <c r="D40" s="355">
        <v>0</v>
      </c>
      <c r="E40" s="366"/>
    </row>
    <row r="41" spans="1:5" ht="13">
      <c r="A41" s="358" t="s">
        <v>1168</v>
      </c>
      <c r="B41" s="314" t="s">
        <v>1138</v>
      </c>
      <c r="C41" s="314" t="s">
        <v>1169</v>
      </c>
      <c r="D41" s="314" t="s">
        <v>1165</v>
      </c>
      <c r="E41" s="359"/>
    </row>
    <row r="42" spans="1:5">
      <c r="A42" s="360" t="s">
        <v>1170</v>
      </c>
      <c r="B42" s="355">
        <v>0</v>
      </c>
      <c r="C42" s="355">
        <v>0</v>
      </c>
      <c r="D42" s="355">
        <v>0</v>
      </c>
      <c r="E42" s="367"/>
    </row>
    <row r="43" spans="1:5" ht="13">
      <c r="A43" s="358" t="s">
        <v>1171</v>
      </c>
      <c r="B43" s="314" t="s">
        <v>1138</v>
      </c>
      <c r="C43" s="314" t="s">
        <v>1169</v>
      </c>
      <c r="D43" s="314" t="s">
        <v>1165</v>
      </c>
      <c r="E43" s="359"/>
    </row>
    <row r="44" spans="1:5">
      <c r="A44" s="347" t="s">
        <v>1172</v>
      </c>
      <c r="B44" s="355">
        <v>0</v>
      </c>
      <c r="C44" s="355">
        <v>0</v>
      </c>
      <c r="D44" s="355">
        <v>0</v>
      </c>
      <c r="E44" s="365"/>
    </row>
    <row r="45" spans="1:5">
      <c r="A45" s="360" t="s">
        <v>1173</v>
      </c>
      <c r="B45" s="355">
        <v>0</v>
      </c>
      <c r="C45" s="355">
        <v>0</v>
      </c>
      <c r="D45" s="355">
        <v>0</v>
      </c>
      <c r="E45" s="366"/>
    </row>
    <row r="46" spans="1:5" ht="13">
      <c r="A46" s="358" t="s">
        <v>1174</v>
      </c>
      <c r="B46" s="314"/>
      <c r="C46" s="314"/>
      <c r="D46" s="314"/>
      <c r="E46" s="359"/>
    </row>
    <row r="47" spans="1:5">
      <c r="A47" s="347" t="s">
        <v>1175</v>
      </c>
      <c r="B47" s="355">
        <v>0</v>
      </c>
      <c r="C47" s="368"/>
      <c r="D47" s="369"/>
      <c r="E47" s="370"/>
    </row>
    <row r="48" spans="1:5">
      <c r="A48" s="360" t="s">
        <v>1176</v>
      </c>
      <c r="B48" s="355">
        <v>0</v>
      </c>
      <c r="C48" s="371"/>
      <c r="D48" s="372"/>
      <c r="E48" s="373"/>
    </row>
    <row r="49" spans="1:5" ht="13" thickBot="1">
      <c r="A49" s="349" t="s">
        <v>1177</v>
      </c>
      <c r="B49" s="355">
        <v>0</v>
      </c>
      <c r="C49" s="374"/>
      <c r="D49" s="375"/>
      <c r="E49" s="376"/>
    </row>
    <row r="50" spans="1:5" ht="13">
      <c r="A50" s="358" t="s">
        <v>1178</v>
      </c>
      <c r="B50" s="314" t="s">
        <v>1179</v>
      </c>
      <c r="C50" s="314" t="s">
        <v>1180</v>
      </c>
      <c r="D50" s="314" t="s">
        <v>1181</v>
      </c>
      <c r="E50" s="359" t="s">
        <v>1182</v>
      </c>
    </row>
    <row r="51" spans="1:5" ht="12.75" customHeight="1">
      <c r="A51" s="347" t="s">
        <v>1183</v>
      </c>
      <c r="B51" s="355">
        <v>0</v>
      </c>
      <c r="C51" s="355">
        <v>0</v>
      </c>
      <c r="D51" s="355">
        <v>0</v>
      </c>
      <c r="E51" s="361">
        <v>0</v>
      </c>
    </row>
    <row r="52" spans="1:5" ht="13">
      <c r="A52" s="358" t="s">
        <v>1184</v>
      </c>
      <c r="B52" s="314" t="s">
        <v>1185</v>
      </c>
      <c r="C52" s="314" t="s">
        <v>1186</v>
      </c>
      <c r="D52" s="314" t="s">
        <v>1187</v>
      </c>
      <c r="E52" s="359" t="s">
        <v>1188</v>
      </c>
    </row>
    <row r="53" spans="1:5">
      <c r="A53" s="360" t="s">
        <v>1189</v>
      </c>
      <c r="B53" s="355">
        <v>0</v>
      </c>
      <c r="C53" s="355">
        <v>0</v>
      </c>
      <c r="D53" s="355">
        <v>0</v>
      </c>
      <c r="E53" s="361">
        <v>0</v>
      </c>
    </row>
    <row r="54" spans="1:5" ht="13">
      <c r="A54" s="358" t="s">
        <v>1190</v>
      </c>
      <c r="B54" s="314" t="s">
        <v>1185</v>
      </c>
      <c r="C54" s="314" t="s">
        <v>1191</v>
      </c>
      <c r="D54" s="314"/>
      <c r="E54" s="359"/>
    </row>
    <row r="55" spans="1:5">
      <c r="A55" s="360" t="s">
        <v>1189</v>
      </c>
      <c r="B55" s="355">
        <v>0</v>
      </c>
      <c r="C55" s="355">
        <v>0</v>
      </c>
      <c r="D55" s="368"/>
      <c r="E55" s="370"/>
    </row>
    <row r="56" spans="1:5" ht="13" thickBot="1">
      <c r="A56" s="378" t="s">
        <v>1192</v>
      </c>
      <c r="B56" s="379">
        <v>0</v>
      </c>
      <c r="C56" s="380">
        <v>0</v>
      </c>
      <c r="D56" s="381"/>
      <c r="E56" s="382"/>
    </row>
    <row r="58" spans="1:5">
      <c r="A58" s="244" t="s">
        <v>1193</v>
      </c>
    </row>
    <row r="59" spans="1:5">
      <c r="A59" s="244" t="s">
        <v>1197</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166EF-30DF-4FD4-9499-5459B32AA461}">
  <dimension ref="A1:F59"/>
  <sheetViews>
    <sheetView zoomScale="85" zoomScaleNormal="85" workbookViewId="0">
      <selection activeCell="D15" sqref="D15"/>
    </sheetView>
  </sheetViews>
  <sheetFormatPr defaultRowHeight="12.5"/>
  <cols>
    <col min="1" max="1" width="75.26953125" style="244" customWidth="1"/>
    <col min="2" max="2" width="15" style="244" customWidth="1"/>
    <col min="3" max="3" width="16.453125" style="244" customWidth="1"/>
    <col min="4" max="4" width="16.81640625" style="244" customWidth="1"/>
    <col min="5" max="6" width="17.26953125" style="244" customWidth="1"/>
    <col min="7" max="8" width="9.1796875" style="244"/>
    <col min="9" max="9" width="15.1796875" style="244" customWidth="1"/>
    <col min="10" max="10" width="2.7265625" style="244" customWidth="1"/>
    <col min="11" max="253" width="9.1796875" style="244"/>
    <col min="254" max="254" width="22.453125" style="244" customWidth="1"/>
    <col min="255" max="255" width="75.26953125" style="244" customWidth="1"/>
    <col min="256" max="256" width="12.26953125" style="244" customWidth="1"/>
    <col min="257" max="257" width="15.1796875" style="244" customWidth="1"/>
    <col min="258" max="258" width="12.81640625" style="244" customWidth="1"/>
    <col min="259" max="262" width="9.1796875" style="244"/>
    <col min="263" max="263" width="15.1796875" style="244" customWidth="1"/>
    <col min="264" max="264" width="3.1796875" style="244" customWidth="1"/>
    <col min="265" max="265" width="15.1796875" style="244" customWidth="1"/>
    <col min="266" max="266" width="2.7265625" style="244" customWidth="1"/>
    <col min="267" max="509" width="9.1796875" style="244"/>
    <col min="510" max="510" width="22.453125" style="244" customWidth="1"/>
    <col min="511" max="511" width="75.26953125" style="244" customWidth="1"/>
    <col min="512" max="512" width="12.26953125" style="244" customWidth="1"/>
    <col min="513" max="513" width="15.1796875" style="244" customWidth="1"/>
    <col min="514" max="514" width="12.81640625" style="244" customWidth="1"/>
    <col min="515" max="518" width="9.1796875" style="244"/>
    <col min="519" max="519" width="15.1796875" style="244" customWidth="1"/>
    <col min="520" max="520" width="3.1796875" style="244" customWidth="1"/>
    <col min="521" max="521" width="15.1796875" style="244" customWidth="1"/>
    <col min="522" max="522" width="2.7265625" style="244" customWidth="1"/>
    <col min="523" max="765" width="9.1796875" style="244"/>
    <col min="766" max="766" width="22.453125" style="244" customWidth="1"/>
    <col min="767" max="767" width="75.26953125" style="244" customWidth="1"/>
    <col min="768" max="768" width="12.26953125" style="244" customWidth="1"/>
    <col min="769" max="769" width="15.1796875" style="244" customWidth="1"/>
    <col min="770" max="770" width="12.81640625" style="244" customWidth="1"/>
    <col min="771" max="774" width="9.1796875" style="244"/>
    <col min="775" max="775" width="15.1796875" style="244" customWidth="1"/>
    <col min="776" max="776" width="3.1796875" style="244" customWidth="1"/>
    <col min="777" max="777" width="15.1796875" style="244" customWidth="1"/>
    <col min="778" max="778" width="2.7265625" style="244" customWidth="1"/>
    <col min="779" max="1021" width="9.1796875" style="244"/>
    <col min="1022" max="1022" width="22.453125" style="244" customWidth="1"/>
    <col min="1023" max="1023" width="75.26953125" style="244" customWidth="1"/>
    <col min="1024" max="1024" width="12.26953125" style="244" customWidth="1"/>
    <col min="1025" max="1025" width="15.1796875" style="244" customWidth="1"/>
    <col min="1026" max="1026" width="12.81640625" style="244" customWidth="1"/>
    <col min="1027" max="1030" width="9.1796875" style="244"/>
    <col min="1031" max="1031" width="15.1796875" style="244" customWidth="1"/>
    <col min="1032" max="1032" width="3.1796875" style="244" customWidth="1"/>
    <col min="1033" max="1033" width="15.1796875" style="244" customWidth="1"/>
    <col min="1034" max="1034" width="2.7265625" style="244" customWidth="1"/>
    <col min="1035" max="1277" width="9.1796875" style="244"/>
    <col min="1278" max="1278" width="22.453125" style="244" customWidth="1"/>
    <col min="1279" max="1279" width="75.26953125" style="244" customWidth="1"/>
    <col min="1280" max="1280" width="12.26953125" style="244" customWidth="1"/>
    <col min="1281" max="1281" width="15.1796875" style="244" customWidth="1"/>
    <col min="1282" max="1282" width="12.81640625" style="244" customWidth="1"/>
    <col min="1283" max="1286" width="9.1796875" style="244"/>
    <col min="1287" max="1287" width="15.1796875" style="244" customWidth="1"/>
    <col min="1288" max="1288" width="3.1796875" style="244" customWidth="1"/>
    <col min="1289" max="1289" width="15.1796875" style="244" customWidth="1"/>
    <col min="1290" max="1290" width="2.7265625" style="244" customWidth="1"/>
    <col min="1291" max="1533" width="9.1796875" style="244"/>
    <col min="1534" max="1534" width="22.453125" style="244" customWidth="1"/>
    <col min="1535" max="1535" width="75.26953125" style="244" customWidth="1"/>
    <col min="1536" max="1536" width="12.26953125" style="244" customWidth="1"/>
    <col min="1537" max="1537" width="15.1796875" style="244" customWidth="1"/>
    <col min="1538" max="1538" width="12.81640625" style="244" customWidth="1"/>
    <col min="1539" max="1542" width="9.1796875" style="244"/>
    <col min="1543" max="1543" width="15.1796875" style="244" customWidth="1"/>
    <col min="1544" max="1544" width="3.1796875" style="244" customWidth="1"/>
    <col min="1545" max="1545" width="15.1796875" style="244" customWidth="1"/>
    <col min="1546" max="1546" width="2.7265625" style="244" customWidth="1"/>
    <col min="1547" max="1789" width="9.1796875" style="244"/>
    <col min="1790" max="1790" width="22.453125" style="244" customWidth="1"/>
    <col min="1791" max="1791" width="75.26953125" style="244" customWidth="1"/>
    <col min="1792" max="1792" width="12.26953125" style="244" customWidth="1"/>
    <col min="1793" max="1793" width="15.1796875" style="244" customWidth="1"/>
    <col min="1794" max="1794" width="12.81640625" style="244" customWidth="1"/>
    <col min="1795" max="1798" width="9.1796875" style="244"/>
    <col min="1799" max="1799" width="15.1796875" style="244" customWidth="1"/>
    <col min="1800" max="1800" width="3.1796875" style="244" customWidth="1"/>
    <col min="1801" max="1801" width="15.1796875" style="244" customWidth="1"/>
    <col min="1802" max="1802" width="2.7265625" style="244" customWidth="1"/>
    <col min="1803" max="2045" width="9.1796875" style="244"/>
    <col min="2046" max="2046" width="22.453125" style="244" customWidth="1"/>
    <col min="2047" max="2047" width="75.26953125" style="244" customWidth="1"/>
    <col min="2048" max="2048" width="12.26953125" style="244" customWidth="1"/>
    <col min="2049" max="2049" width="15.1796875" style="244" customWidth="1"/>
    <col min="2050" max="2050" width="12.81640625" style="244" customWidth="1"/>
    <col min="2051" max="2054" width="9.1796875" style="244"/>
    <col min="2055" max="2055" width="15.1796875" style="244" customWidth="1"/>
    <col min="2056" max="2056" width="3.1796875" style="244" customWidth="1"/>
    <col min="2057" max="2057" width="15.1796875" style="244" customWidth="1"/>
    <col min="2058" max="2058" width="2.7265625" style="244" customWidth="1"/>
    <col min="2059" max="2301" width="9.1796875" style="244"/>
    <col min="2302" max="2302" width="22.453125" style="244" customWidth="1"/>
    <col min="2303" max="2303" width="75.26953125" style="244" customWidth="1"/>
    <col min="2304" max="2304" width="12.26953125" style="244" customWidth="1"/>
    <col min="2305" max="2305" width="15.1796875" style="244" customWidth="1"/>
    <col min="2306" max="2306" width="12.81640625" style="244" customWidth="1"/>
    <col min="2307" max="2310" width="9.1796875" style="244"/>
    <col min="2311" max="2311" width="15.1796875" style="244" customWidth="1"/>
    <col min="2312" max="2312" width="3.1796875" style="244" customWidth="1"/>
    <col min="2313" max="2313" width="15.1796875" style="244" customWidth="1"/>
    <col min="2314" max="2314" width="2.7265625" style="244" customWidth="1"/>
    <col min="2315" max="2557" width="9.1796875" style="244"/>
    <col min="2558" max="2558" width="22.453125" style="244" customWidth="1"/>
    <col min="2559" max="2559" width="75.26953125" style="244" customWidth="1"/>
    <col min="2560" max="2560" width="12.26953125" style="244" customWidth="1"/>
    <col min="2561" max="2561" width="15.1796875" style="244" customWidth="1"/>
    <col min="2562" max="2562" width="12.81640625" style="244" customWidth="1"/>
    <col min="2563" max="2566" width="9.1796875" style="244"/>
    <col min="2567" max="2567" width="15.1796875" style="244" customWidth="1"/>
    <col min="2568" max="2568" width="3.1796875" style="244" customWidth="1"/>
    <col min="2569" max="2569" width="15.1796875" style="244" customWidth="1"/>
    <col min="2570" max="2570" width="2.7265625" style="244" customWidth="1"/>
    <col min="2571" max="2813" width="9.1796875" style="244"/>
    <col min="2814" max="2814" width="22.453125" style="244" customWidth="1"/>
    <col min="2815" max="2815" width="75.26953125" style="244" customWidth="1"/>
    <col min="2816" max="2816" width="12.26953125" style="244" customWidth="1"/>
    <col min="2817" max="2817" width="15.1796875" style="244" customWidth="1"/>
    <col min="2818" max="2818" width="12.81640625" style="244" customWidth="1"/>
    <col min="2819" max="2822" width="9.1796875" style="244"/>
    <col min="2823" max="2823" width="15.1796875" style="244" customWidth="1"/>
    <col min="2824" max="2824" width="3.1796875" style="244" customWidth="1"/>
    <col min="2825" max="2825" width="15.1796875" style="244" customWidth="1"/>
    <col min="2826" max="2826" width="2.7265625" style="244" customWidth="1"/>
    <col min="2827" max="3069" width="9.1796875" style="244"/>
    <col min="3070" max="3070" width="22.453125" style="244" customWidth="1"/>
    <col min="3071" max="3071" width="75.26953125" style="244" customWidth="1"/>
    <col min="3072" max="3072" width="12.26953125" style="244" customWidth="1"/>
    <col min="3073" max="3073" width="15.1796875" style="244" customWidth="1"/>
    <col min="3074" max="3074" width="12.81640625" style="244" customWidth="1"/>
    <col min="3075" max="3078" width="9.1796875" style="244"/>
    <col min="3079" max="3079" width="15.1796875" style="244" customWidth="1"/>
    <col min="3080" max="3080" width="3.1796875" style="244" customWidth="1"/>
    <col min="3081" max="3081" width="15.1796875" style="244" customWidth="1"/>
    <col min="3082" max="3082" width="2.7265625" style="244" customWidth="1"/>
    <col min="3083" max="3325" width="9.1796875" style="244"/>
    <col min="3326" max="3326" width="22.453125" style="244" customWidth="1"/>
    <col min="3327" max="3327" width="75.26953125" style="244" customWidth="1"/>
    <col min="3328" max="3328" width="12.26953125" style="244" customWidth="1"/>
    <col min="3329" max="3329" width="15.1796875" style="244" customWidth="1"/>
    <col min="3330" max="3330" width="12.81640625" style="244" customWidth="1"/>
    <col min="3331" max="3334" width="9.1796875" style="244"/>
    <col min="3335" max="3335" width="15.1796875" style="244" customWidth="1"/>
    <col min="3336" max="3336" width="3.1796875" style="244" customWidth="1"/>
    <col min="3337" max="3337" width="15.1796875" style="244" customWidth="1"/>
    <col min="3338" max="3338" width="2.7265625" style="244" customWidth="1"/>
    <col min="3339" max="3581" width="9.1796875" style="244"/>
    <col min="3582" max="3582" width="22.453125" style="244" customWidth="1"/>
    <col min="3583" max="3583" width="75.26953125" style="244" customWidth="1"/>
    <col min="3584" max="3584" width="12.26953125" style="244" customWidth="1"/>
    <col min="3585" max="3585" width="15.1796875" style="244" customWidth="1"/>
    <col min="3586" max="3586" width="12.81640625" style="244" customWidth="1"/>
    <col min="3587" max="3590" width="9.1796875" style="244"/>
    <col min="3591" max="3591" width="15.1796875" style="244" customWidth="1"/>
    <col min="3592" max="3592" width="3.1796875" style="244" customWidth="1"/>
    <col min="3593" max="3593" width="15.1796875" style="244" customWidth="1"/>
    <col min="3594" max="3594" width="2.7265625" style="244" customWidth="1"/>
    <col min="3595" max="3837" width="9.1796875" style="244"/>
    <col min="3838" max="3838" width="22.453125" style="244" customWidth="1"/>
    <col min="3839" max="3839" width="75.26953125" style="244" customWidth="1"/>
    <col min="3840" max="3840" width="12.26953125" style="244" customWidth="1"/>
    <col min="3841" max="3841" width="15.1796875" style="244" customWidth="1"/>
    <col min="3842" max="3842" width="12.81640625" style="244" customWidth="1"/>
    <col min="3843" max="3846" width="9.1796875" style="244"/>
    <col min="3847" max="3847" width="15.1796875" style="244" customWidth="1"/>
    <col min="3848" max="3848" width="3.1796875" style="244" customWidth="1"/>
    <col min="3849" max="3849" width="15.1796875" style="244" customWidth="1"/>
    <col min="3850" max="3850" width="2.7265625" style="244" customWidth="1"/>
    <col min="3851" max="4093" width="9.1796875" style="244"/>
    <col min="4094" max="4094" width="22.453125" style="244" customWidth="1"/>
    <col min="4095" max="4095" width="75.26953125" style="244" customWidth="1"/>
    <col min="4096" max="4096" width="12.26953125" style="244" customWidth="1"/>
    <col min="4097" max="4097" width="15.1796875" style="244" customWidth="1"/>
    <col min="4098" max="4098" width="12.81640625" style="244" customWidth="1"/>
    <col min="4099" max="4102" width="9.1796875" style="244"/>
    <col min="4103" max="4103" width="15.1796875" style="244" customWidth="1"/>
    <col min="4104" max="4104" width="3.1796875" style="244" customWidth="1"/>
    <col min="4105" max="4105" width="15.1796875" style="244" customWidth="1"/>
    <col min="4106" max="4106" width="2.7265625" style="244" customWidth="1"/>
    <col min="4107" max="4349" width="9.1796875" style="244"/>
    <col min="4350" max="4350" width="22.453125" style="244" customWidth="1"/>
    <col min="4351" max="4351" width="75.26953125" style="244" customWidth="1"/>
    <col min="4352" max="4352" width="12.26953125" style="244" customWidth="1"/>
    <col min="4353" max="4353" width="15.1796875" style="244" customWidth="1"/>
    <col min="4354" max="4354" width="12.81640625" style="244" customWidth="1"/>
    <col min="4355" max="4358" width="9.1796875" style="244"/>
    <col min="4359" max="4359" width="15.1796875" style="244" customWidth="1"/>
    <col min="4360" max="4360" width="3.1796875" style="244" customWidth="1"/>
    <col min="4361" max="4361" width="15.1796875" style="244" customWidth="1"/>
    <col min="4362" max="4362" width="2.7265625" style="244" customWidth="1"/>
    <col min="4363" max="4605" width="9.1796875" style="244"/>
    <col min="4606" max="4606" width="22.453125" style="244" customWidth="1"/>
    <col min="4607" max="4607" width="75.26953125" style="244" customWidth="1"/>
    <col min="4608" max="4608" width="12.26953125" style="244" customWidth="1"/>
    <col min="4609" max="4609" width="15.1796875" style="244" customWidth="1"/>
    <col min="4610" max="4610" width="12.81640625" style="244" customWidth="1"/>
    <col min="4611" max="4614" width="9.1796875" style="244"/>
    <col min="4615" max="4615" width="15.1796875" style="244" customWidth="1"/>
    <col min="4616" max="4616" width="3.1796875" style="244" customWidth="1"/>
    <col min="4617" max="4617" width="15.1796875" style="244" customWidth="1"/>
    <col min="4618" max="4618" width="2.7265625" style="244" customWidth="1"/>
    <col min="4619" max="4861" width="9.1796875" style="244"/>
    <col min="4862" max="4862" width="22.453125" style="244" customWidth="1"/>
    <col min="4863" max="4863" width="75.26953125" style="244" customWidth="1"/>
    <col min="4864" max="4864" width="12.26953125" style="244" customWidth="1"/>
    <col min="4865" max="4865" width="15.1796875" style="244" customWidth="1"/>
    <col min="4866" max="4866" width="12.81640625" style="244" customWidth="1"/>
    <col min="4867" max="4870" width="9.1796875" style="244"/>
    <col min="4871" max="4871" width="15.1796875" style="244" customWidth="1"/>
    <col min="4872" max="4872" width="3.1796875" style="244" customWidth="1"/>
    <col min="4873" max="4873" width="15.1796875" style="244" customWidth="1"/>
    <col min="4874" max="4874" width="2.7265625" style="244" customWidth="1"/>
    <col min="4875" max="5117" width="9.1796875" style="244"/>
    <col min="5118" max="5118" width="22.453125" style="244" customWidth="1"/>
    <col min="5119" max="5119" width="75.26953125" style="244" customWidth="1"/>
    <col min="5120" max="5120" width="12.26953125" style="244" customWidth="1"/>
    <col min="5121" max="5121" width="15.1796875" style="244" customWidth="1"/>
    <col min="5122" max="5122" width="12.81640625" style="244" customWidth="1"/>
    <col min="5123" max="5126" width="9.1796875" style="244"/>
    <col min="5127" max="5127" width="15.1796875" style="244" customWidth="1"/>
    <col min="5128" max="5128" width="3.1796875" style="244" customWidth="1"/>
    <col min="5129" max="5129" width="15.1796875" style="244" customWidth="1"/>
    <col min="5130" max="5130" width="2.7265625" style="244" customWidth="1"/>
    <col min="5131" max="5373" width="9.1796875" style="244"/>
    <col min="5374" max="5374" width="22.453125" style="244" customWidth="1"/>
    <col min="5375" max="5375" width="75.26953125" style="244" customWidth="1"/>
    <col min="5376" max="5376" width="12.26953125" style="244" customWidth="1"/>
    <col min="5377" max="5377" width="15.1796875" style="244" customWidth="1"/>
    <col min="5378" max="5378" width="12.81640625" style="244" customWidth="1"/>
    <col min="5379" max="5382" width="9.1796875" style="244"/>
    <col min="5383" max="5383" width="15.1796875" style="244" customWidth="1"/>
    <col min="5384" max="5384" width="3.1796875" style="244" customWidth="1"/>
    <col min="5385" max="5385" width="15.1796875" style="244" customWidth="1"/>
    <col min="5386" max="5386" width="2.7265625" style="244" customWidth="1"/>
    <col min="5387" max="5629" width="9.1796875" style="244"/>
    <col min="5630" max="5630" width="22.453125" style="244" customWidth="1"/>
    <col min="5631" max="5631" width="75.26953125" style="244" customWidth="1"/>
    <col min="5632" max="5632" width="12.26953125" style="244" customWidth="1"/>
    <col min="5633" max="5633" width="15.1796875" style="244" customWidth="1"/>
    <col min="5634" max="5634" width="12.81640625" style="244" customWidth="1"/>
    <col min="5635" max="5638" width="9.1796875" style="244"/>
    <col min="5639" max="5639" width="15.1796875" style="244" customWidth="1"/>
    <col min="5640" max="5640" width="3.1796875" style="244" customWidth="1"/>
    <col min="5641" max="5641" width="15.1796875" style="244" customWidth="1"/>
    <col min="5642" max="5642" width="2.7265625" style="244" customWidth="1"/>
    <col min="5643" max="5885" width="9.1796875" style="244"/>
    <col min="5886" max="5886" width="22.453125" style="244" customWidth="1"/>
    <col min="5887" max="5887" width="75.26953125" style="244" customWidth="1"/>
    <col min="5888" max="5888" width="12.26953125" style="244" customWidth="1"/>
    <col min="5889" max="5889" width="15.1796875" style="244" customWidth="1"/>
    <col min="5890" max="5890" width="12.81640625" style="244" customWidth="1"/>
    <col min="5891" max="5894" width="9.1796875" style="244"/>
    <col min="5895" max="5895" width="15.1796875" style="244" customWidth="1"/>
    <col min="5896" max="5896" width="3.1796875" style="244" customWidth="1"/>
    <col min="5897" max="5897" width="15.1796875" style="244" customWidth="1"/>
    <col min="5898" max="5898" width="2.7265625" style="244" customWidth="1"/>
    <col min="5899" max="6141" width="9.1796875" style="244"/>
    <col min="6142" max="6142" width="22.453125" style="244" customWidth="1"/>
    <col min="6143" max="6143" width="75.26953125" style="244" customWidth="1"/>
    <col min="6144" max="6144" width="12.26953125" style="244" customWidth="1"/>
    <col min="6145" max="6145" width="15.1796875" style="244" customWidth="1"/>
    <col min="6146" max="6146" width="12.81640625" style="244" customWidth="1"/>
    <col min="6147" max="6150" width="9.1796875" style="244"/>
    <col min="6151" max="6151" width="15.1796875" style="244" customWidth="1"/>
    <col min="6152" max="6152" width="3.1796875" style="244" customWidth="1"/>
    <col min="6153" max="6153" width="15.1796875" style="244" customWidth="1"/>
    <col min="6154" max="6154" width="2.7265625" style="244" customWidth="1"/>
    <col min="6155" max="6397" width="9.1796875" style="244"/>
    <col min="6398" max="6398" width="22.453125" style="244" customWidth="1"/>
    <col min="6399" max="6399" width="75.26953125" style="244" customWidth="1"/>
    <col min="6400" max="6400" width="12.26953125" style="244" customWidth="1"/>
    <col min="6401" max="6401" width="15.1796875" style="244" customWidth="1"/>
    <col min="6402" max="6402" width="12.81640625" style="244" customWidth="1"/>
    <col min="6403" max="6406" width="9.1796875" style="244"/>
    <col min="6407" max="6407" width="15.1796875" style="244" customWidth="1"/>
    <col min="6408" max="6408" width="3.1796875" style="244" customWidth="1"/>
    <col min="6409" max="6409" width="15.1796875" style="244" customWidth="1"/>
    <col min="6410" max="6410" width="2.7265625" style="244" customWidth="1"/>
    <col min="6411" max="6653" width="9.1796875" style="244"/>
    <col min="6654" max="6654" width="22.453125" style="244" customWidth="1"/>
    <col min="6655" max="6655" width="75.26953125" style="244" customWidth="1"/>
    <col min="6656" max="6656" width="12.26953125" style="244" customWidth="1"/>
    <col min="6657" max="6657" width="15.1796875" style="244" customWidth="1"/>
    <col min="6658" max="6658" width="12.81640625" style="244" customWidth="1"/>
    <col min="6659" max="6662" width="9.1796875" style="244"/>
    <col min="6663" max="6663" width="15.1796875" style="244" customWidth="1"/>
    <col min="6664" max="6664" width="3.1796875" style="244" customWidth="1"/>
    <col min="6665" max="6665" width="15.1796875" style="244" customWidth="1"/>
    <col min="6666" max="6666" width="2.7265625" style="244" customWidth="1"/>
    <col min="6667" max="6909" width="9.1796875" style="244"/>
    <col min="6910" max="6910" width="22.453125" style="244" customWidth="1"/>
    <col min="6911" max="6911" width="75.26953125" style="244" customWidth="1"/>
    <col min="6912" max="6912" width="12.26953125" style="244" customWidth="1"/>
    <col min="6913" max="6913" width="15.1796875" style="244" customWidth="1"/>
    <col min="6914" max="6914" width="12.81640625" style="244" customWidth="1"/>
    <col min="6915" max="6918" width="9.1796875" style="244"/>
    <col min="6919" max="6919" width="15.1796875" style="244" customWidth="1"/>
    <col min="6920" max="6920" width="3.1796875" style="244" customWidth="1"/>
    <col min="6921" max="6921" width="15.1796875" style="244" customWidth="1"/>
    <col min="6922" max="6922" width="2.7265625" style="244" customWidth="1"/>
    <col min="6923" max="7165" width="9.1796875" style="244"/>
    <col min="7166" max="7166" width="22.453125" style="244" customWidth="1"/>
    <col min="7167" max="7167" width="75.26953125" style="244" customWidth="1"/>
    <col min="7168" max="7168" width="12.26953125" style="244" customWidth="1"/>
    <col min="7169" max="7169" width="15.1796875" style="244" customWidth="1"/>
    <col min="7170" max="7170" width="12.81640625" style="244" customWidth="1"/>
    <col min="7171" max="7174" width="9.1796875" style="244"/>
    <col min="7175" max="7175" width="15.1796875" style="244" customWidth="1"/>
    <col min="7176" max="7176" width="3.1796875" style="244" customWidth="1"/>
    <col min="7177" max="7177" width="15.1796875" style="244" customWidth="1"/>
    <col min="7178" max="7178" width="2.7265625" style="244" customWidth="1"/>
    <col min="7179" max="7421" width="9.1796875" style="244"/>
    <col min="7422" max="7422" width="22.453125" style="244" customWidth="1"/>
    <col min="7423" max="7423" width="75.26953125" style="244" customWidth="1"/>
    <col min="7424" max="7424" width="12.26953125" style="244" customWidth="1"/>
    <col min="7425" max="7425" width="15.1796875" style="244" customWidth="1"/>
    <col min="7426" max="7426" width="12.81640625" style="244" customWidth="1"/>
    <col min="7427" max="7430" width="9.1796875" style="244"/>
    <col min="7431" max="7431" width="15.1796875" style="244" customWidth="1"/>
    <col min="7432" max="7432" width="3.1796875" style="244" customWidth="1"/>
    <col min="7433" max="7433" width="15.1796875" style="244" customWidth="1"/>
    <col min="7434" max="7434" width="2.7265625" style="244" customWidth="1"/>
    <col min="7435" max="7677" width="9.1796875" style="244"/>
    <col min="7678" max="7678" width="22.453125" style="244" customWidth="1"/>
    <col min="7679" max="7679" width="75.26953125" style="244" customWidth="1"/>
    <col min="7680" max="7680" width="12.26953125" style="244" customWidth="1"/>
    <col min="7681" max="7681" width="15.1796875" style="244" customWidth="1"/>
    <col min="7682" max="7682" width="12.81640625" style="244" customWidth="1"/>
    <col min="7683" max="7686" width="9.1796875" style="244"/>
    <col min="7687" max="7687" width="15.1796875" style="244" customWidth="1"/>
    <col min="7688" max="7688" width="3.1796875" style="244" customWidth="1"/>
    <col min="7689" max="7689" width="15.1796875" style="244" customWidth="1"/>
    <col min="7690" max="7690" width="2.7265625" style="244" customWidth="1"/>
    <col min="7691" max="7933" width="9.1796875" style="244"/>
    <col min="7934" max="7934" width="22.453125" style="244" customWidth="1"/>
    <col min="7935" max="7935" width="75.26953125" style="244" customWidth="1"/>
    <col min="7936" max="7936" width="12.26953125" style="244" customWidth="1"/>
    <col min="7937" max="7937" width="15.1796875" style="244" customWidth="1"/>
    <col min="7938" max="7938" width="12.81640625" style="244" customWidth="1"/>
    <col min="7939" max="7942" width="9.1796875" style="244"/>
    <col min="7943" max="7943" width="15.1796875" style="244" customWidth="1"/>
    <col min="7944" max="7944" width="3.1796875" style="244" customWidth="1"/>
    <col min="7945" max="7945" width="15.1796875" style="244" customWidth="1"/>
    <col min="7946" max="7946" width="2.7265625" style="244" customWidth="1"/>
    <col min="7947" max="8189" width="9.1796875" style="244"/>
    <col min="8190" max="8190" width="22.453125" style="244" customWidth="1"/>
    <col min="8191" max="8191" width="75.26953125" style="244" customWidth="1"/>
    <col min="8192" max="8192" width="12.26953125" style="244" customWidth="1"/>
    <col min="8193" max="8193" width="15.1796875" style="244" customWidth="1"/>
    <col min="8194" max="8194" width="12.81640625" style="244" customWidth="1"/>
    <col min="8195" max="8198" width="9.1796875" style="244"/>
    <col min="8199" max="8199" width="15.1796875" style="244" customWidth="1"/>
    <col min="8200" max="8200" width="3.1796875" style="244" customWidth="1"/>
    <col min="8201" max="8201" width="15.1796875" style="244" customWidth="1"/>
    <col min="8202" max="8202" width="2.7265625" style="244" customWidth="1"/>
    <col min="8203" max="8445" width="9.1796875" style="244"/>
    <col min="8446" max="8446" width="22.453125" style="244" customWidth="1"/>
    <col min="8447" max="8447" width="75.26953125" style="244" customWidth="1"/>
    <col min="8448" max="8448" width="12.26953125" style="244" customWidth="1"/>
    <col min="8449" max="8449" width="15.1796875" style="244" customWidth="1"/>
    <col min="8450" max="8450" width="12.81640625" style="244" customWidth="1"/>
    <col min="8451" max="8454" width="9.1796875" style="244"/>
    <col min="8455" max="8455" width="15.1796875" style="244" customWidth="1"/>
    <col min="8456" max="8456" width="3.1796875" style="244" customWidth="1"/>
    <col min="8457" max="8457" width="15.1796875" style="244" customWidth="1"/>
    <col min="8458" max="8458" width="2.7265625" style="244" customWidth="1"/>
    <col min="8459" max="8701" width="9.1796875" style="244"/>
    <col min="8702" max="8702" width="22.453125" style="244" customWidth="1"/>
    <col min="8703" max="8703" width="75.26953125" style="244" customWidth="1"/>
    <col min="8704" max="8704" width="12.26953125" style="244" customWidth="1"/>
    <col min="8705" max="8705" width="15.1796875" style="244" customWidth="1"/>
    <col min="8706" max="8706" width="12.81640625" style="244" customWidth="1"/>
    <col min="8707" max="8710" width="9.1796875" style="244"/>
    <col min="8711" max="8711" width="15.1796875" style="244" customWidth="1"/>
    <col min="8712" max="8712" width="3.1796875" style="244" customWidth="1"/>
    <col min="8713" max="8713" width="15.1796875" style="244" customWidth="1"/>
    <col min="8714" max="8714" width="2.7265625" style="244" customWidth="1"/>
    <col min="8715" max="8957" width="9.1796875" style="244"/>
    <col min="8958" max="8958" width="22.453125" style="244" customWidth="1"/>
    <col min="8959" max="8959" width="75.26953125" style="244" customWidth="1"/>
    <col min="8960" max="8960" width="12.26953125" style="244" customWidth="1"/>
    <col min="8961" max="8961" width="15.1796875" style="244" customWidth="1"/>
    <col min="8962" max="8962" width="12.81640625" style="244" customWidth="1"/>
    <col min="8963" max="8966" width="9.1796875" style="244"/>
    <col min="8967" max="8967" width="15.1796875" style="244" customWidth="1"/>
    <col min="8968" max="8968" width="3.1796875" style="244" customWidth="1"/>
    <col min="8969" max="8969" width="15.1796875" style="244" customWidth="1"/>
    <col min="8970" max="8970" width="2.7265625" style="244" customWidth="1"/>
    <col min="8971" max="9213" width="9.1796875" style="244"/>
    <col min="9214" max="9214" width="22.453125" style="244" customWidth="1"/>
    <col min="9215" max="9215" width="75.26953125" style="244" customWidth="1"/>
    <col min="9216" max="9216" width="12.26953125" style="244" customWidth="1"/>
    <col min="9217" max="9217" width="15.1796875" style="244" customWidth="1"/>
    <col min="9218" max="9218" width="12.81640625" style="244" customWidth="1"/>
    <col min="9219" max="9222" width="9.1796875" style="244"/>
    <col min="9223" max="9223" width="15.1796875" style="244" customWidth="1"/>
    <col min="9224" max="9224" width="3.1796875" style="244" customWidth="1"/>
    <col min="9225" max="9225" width="15.1796875" style="244" customWidth="1"/>
    <col min="9226" max="9226" width="2.7265625" style="244" customWidth="1"/>
    <col min="9227" max="9469" width="9.1796875" style="244"/>
    <col min="9470" max="9470" width="22.453125" style="244" customWidth="1"/>
    <col min="9471" max="9471" width="75.26953125" style="244" customWidth="1"/>
    <col min="9472" max="9472" width="12.26953125" style="244" customWidth="1"/>
    <col min="9473" max="9473" width="15.1796875" style="244" customWidth="1"/>
    <col min="9474" max="9474" width="12.81640625" style="244" customWidth="1"/>
    <col min="9475" max="9478" width="9.1796875" style="244"/>
    <col min="9479" max="9479" width="15.1796875" style="244" customWidth="1"/>
    <col min="9480" max="9480" width="3.1796875" style="244" customWidth="1"/>
    <col min="9481" max="9481" width="15.1796875" style="244" customWidth="1"/>
    <col min="9482" max="9482" width="2.7265625" style="244" customWidth="1"/>
    <col min="9483" max="9725" width="9.1796875" style="244"/>
    <col min="9726" max="9726" width="22.453125" style="244" customWidth="1"/>
    <col min="9727" max="9727" width="75.26953125" style="244" customWidth="1"/>
    <col min="9728" max="9728" width="12.26953125" style="244" customWidth="1"/>
    <col min="9729" max="9729" width="15.1796875" style="244" customWidth="1"/>
    <col min="9730" max="9730" width="12.81640625" style="244" customWidth="1"/>
    <col min="9731" max="9734" width="9.1796875" style="244"/>
    <col min="9735" max="9735" width="15.1796875" style="244" customWidth="1"/>
    <col min="9736" max="9736" width="3.1796875" style="244" customWidth="1"/>
    <col min="9737" max="9737" width="15.1796875" style="244" customWidth="1"/>
    <col min="9738" max="9738" width="2.7265625" style="244" customWidth="1"/>
    <col min="9739" max="9981" width="9.1796875" style="244"/>
    <col min="9982" max="9982" width="22.453125" style="244" customWidth="1"/>
    <col min="9983" max="9983" width="75.26953125" style="244" customWidth="1"/>
    <col min="9984" max="9984" width="12.26953125" style="244" customWidth="1"/>
    <col min="9985" max="9985" width="15.1796875" style="244" customWidth="1"/>
    <col min="9986" max="9986" width="12.81640625" style="244" customWidth="1"/>
    <col min="9987" max="9990" width="9.1796875" style="244"/>
    <col min="9991" max="9991" width="15.1796875" style="244" customWidth="1"/>
    <col min="9992" max="9992" width="3.1796875" style="244" customWidth="1"/>
    <col min="9993" max="9993" width="15.1796875" style="244" customWidth="1"/>
    <col min="9994" max="9994" width="2.7265625" style="244" customWidth="1"/>
    <col min="9995" max="10237" width="9.1796875" style="244"/>
    <col min="10238" max="10238" width="22.453125" style="244" customWidth="1"/>
    <col min="10239" max="10239" width="75.26953125" style="244" customWidth="1"/>
    <col min="10240" max="10240" width="12.26953125" style="244" customWidth="1"/>
    <col min="10241" max="10241" width="15.1796875" style="244" customWidth="1"/>
    <col min="10242" max="10242" width="12.81640625" style="244" customWidth="1"/>
    <col min="10243" max="10246" width="9.1796875" style="244"/>
    <col min="10247" max="10247" width="15.1796875" style="244" customWidth="1"/>
    <col min="10248" max="10248" width="3.1796875" style="244" customWidth="1"/>
    <col min="10249" max="10249" width="15.1796875" style="244" customWidth="1"/>
    <col min="10250" max="10250" width="2.7265625" style="244" customWidth="1"/>
    <col min="10251" max="10493" width="9.1796875" style="244"/>
    <col min="10494" max="10494" width="22.453125" style="244" customWidth="1"/>
    <col min="10495" max="10495" width="75.26953125" style="244" customWidth="1"/>
    <col min="10496" max="10496" width="12.26953125" style="244" customWidth="1"/>
    <col min="10497" max="10497" width="15.1796875" style="244" customWidth="1"/>
    <col min="10498" max="10498" width="12.81640625" style="244" customWidth="1"/>
    <col min="10499" max="10502" width="9.1796875" style="244"/>
    <col min="10503" max="10503" width="15.1796875" style="244" customWidth="1"/>
    <col min="10504" max="10504" width="3.1796875" style="244" customWidth="1"/>
    <col min="10505" max="10505" width="15.1796875" style="244" customWidth="1"/>
    <col min="10506" max="10506" width="2.7265625" style="244" customWidth="1"/>
    <col min="10507" max="10749" width="9.1796875" style="244"/>
    <col min="10750" max="10750" width="22.453125" style="244" customWidth="1"/>
    <col min="10751" max="10751" width="75.26953125" style="244" customWidth="1"/>
    <col min="10752" max="10752" width="12.26953125" style="244" customWidth="1"/>
    <col min="10753" max="10753" width="15.1796875" style="244" customWidth="1"/>
    <col min="10754" max="10754" width="12.81640625" style="244" customWidth="1"/>
    <col min="10755" max="10758" width="9.1796875" style="244"/>
    <col min="10759" max="10759" width="15.1796875" style="244" customWidth="1"/>
    <col min="10760" max="10760" width="3.1796875" style="244" customWidth="1"/>
    <col min="10761" max="10761" width="15.1796875" style="244" customWidth="1"/>
    <col min="10762" max="10762" width="2.7265625" style="244" customWidth="1"/>
    <col min="10763" max="11005" width="9.1796875" style="244"/>
    <col min="11006" max="11006" width="22.453125" style="244" customWidth="1"/>
    <col min="11007" max="11007" width="75.26953125" style="244" customWidth="1"/>
    <col min="11008" max="11008" width="12.26953125" style="244" customWidth="1"/>
    <col min="11009" max="11009" width="15.1796875" style="244" customWidth="1"/>
    <col min="11010" max="11010" width="12.81640625" style="244" customWidth="1"/>
    <col min="11011" max="11014" width="9.1796875" style="244"/>
    <col min="11015" max="11015" width="15.1796875" style="244" customWidth="1"/>
    <col min="11016" max="11016" width="3.1796875" style="244" customWidth="1"/>
    <col min="11017" max="11017" width="15.1796875" style="244" customWidth="1"/>
    <col min="11018" max="11018" width="2.7265625" style="244" customWidth="1"/>
    <col min="11019" max="11261" width="9.1796875" style="244"/>
    <col min="11262" max="11262" width="22.453125" style="244" customWidth="1"/>
    <col min="11263" max="11263" width="75.26953125" style="244" customWidth="1"/>
    <col min="11264" max="11264" width="12.26953125" style="244" customWidth="1"/>
    <col min="11265" max="11265" width="15.1796875" style="244" customWidth="1"/>
    <col min="11266" max="11266" width="12.81640625" style="244" customWidth="1"/>
    <col min="11267" max="11270" width="9.1796875" style="244"/>
    <col min="11271" max="11271" width="15.1796875" style="244" customWidth="1"/>
    <col min="11272" max="11272" width="3.1796875" style="244" customWidth="1"/>
    <col min="11273" max="11273" width="15.1796875" style="244" customWidth="1"/>
    <col min="11274" max="11274" width="2.7265625" style="244" customWidth="1"/>
    <col min="11275" max="11517" width="9.1796875" style="244"/>
    <col min="11518" max="11518" width="22.453125" style="244" customWidth="1"/>
    <col min="11519" max="11519" width="75.26953125" style="244" customWidth="1"/>
    <col min="11520" max="11520" width="12.26953125" style="244" customWidth="1"/>
    <col min="11521" max="11521" width="15.1796875" style="244" customWidth="1"/>
    <col min="11522" max="11522" width="12.81640625" style="244" customWidth="1"/>
    <col min="11523" max="11526" width="9.1796875" style="244"/>
    <col min="11527" max="11527" width="15.1796875" style="244" customWidth="1"/>
    <col min="11528" max="11528" width="3.1796875" style="244" customWidth="1"/>
    <col min="11529" max="11529" width="15.1796875" style="244" customWidth="1"/>
    <col min="11530" max="11530" width="2.7265625" style="244" customWidth="1"/>
    <col min="11531" max="11773" width="9.1796875" style="244"/>
    <col min="11774" max="11774" width="22.453125" style="244" customWidth="1"/>
    <col min="11775" max="11775" width="75.26953125" style="244" customWidth="1"/>
    <col min="11776" max="11776" width="12.26953125" style="244" customWidth="1"/>
    <col min="11777" max="11777" width="15.1796875" style="244" customWidth="1"/>
    <col min="11778" max="11778" width="12.81640625" style="244" customWidth="1"/>
    <col min="11779" max="11782" width="9.1796875" style="244"/>
    <col min="11783" max="11783" width="15.1796875" style="244" customWidth="1"/>
    <col min="11784" max="11784" width="3.1796875" style="244" customWidth="1"/>
    <col min="11785" max="11785" width="15.1796875" style="244" customWidth="1"/>
    <col min="11786" max="11786" width="2.7265625" style="244" customWidth="1"/>
    <col min="11787" max="12029" width="9.1796875" style="244"/>
    <col min="12030" max="12030" width="22.453125" style="244" customWidth="1"/>
    <col min="12031" max="12031" width="75.26953125" style="244" customWidth="1"/>
    <col min="12032" max="12032" width="12.26953125" style="244" customWidth="1"/>
    <col min="12033" max="12033" width="15.1796875" style="244" customWidth="1"/>
    <col min="12034" max="12034" width="12.81640625" style="244" customWidth="1"/>
    <col min="12035" max="12038" width="9.1796875" style="244"/>
    <col min="12039" max="12039" width="15.1796875" style="244" customWidth="1"/>
    <col min="12040" max="12040" width="3.1796875" style="244" customWidth="1"/>
    <col min="12041" max="12041" width="15.1796875" style="244" customWidth="1"/>
    <col min="12042" max="12042" width="2.7265625" style="244" customWidth="1"/>
    <col min="12043" max="12285" width="9.1796875" style="244"/>
    <col min="12286" max="12286" width="22.453125" style="244" customWidth="1"/>
    <col min="12287" max="12287" width="75.26953125" style="244" customWidth="1"/>
    <col min="12288" max="12288" width="12.26953125" style="244" customWidth="1"/>
    <col min="12289" max="12289" width="15.1796875" style="244" customWidth="1"/>
    <col min="12290" max="12290" width="12.81640625" style="244" customWidth="1"/>
    <col min="12291" max="12294" width="9.1796875" style="244"/>
    <col min="12295" max="12295" width="15.1796875" style="244" customWidth="1"/>
    <col min="12296" max="12296" width="3.1796875" style="244" customWidth="1"/>
    <col min="12297" max="12297" width="15.1796875" style="244" customWidth="1"/>
    <col min="12298" max="12298" width="2.7265625" style="244" customWidth="1"/>
    <col min="12299" max="12541" width="9.1796875" style="244"/>
    <col min="12542" max="12542" width="22.453125" style="244" customWidth="1"/>
    <col min="12543" max="12543" width="75.26953125" style="244" customWidth="1"/>
    <col min="12544" max="12544" width="12.26953125" style="244" customWidth="1"/>
    <col min="12545" max="12545" width="15.1796875" style="244" customWidth="1"/>
    <col min="12546" max="12546" width="12.81640625" style="244" customWidth="1"/>
    <col min="12547" max="12550" width="9.1796875" style="244"/>
    <col min="12551" max="12551" width="15.1796875" style="244" customWidth="1"/>
    <col min="12552" max="12552" width="3.1796875" style="244" customWidth="1"/>
    <col min="12553" max="12553" width="15.1796875" style="244" customWidth="1"/>
    <col min="12554" max="12554" width="2.7265625" style="244" customWidth="1"/>
    <col min="12555" max="12797" width="9.1796875" style="244"/>
    <col min="12798" max="12798" width="22.453125" style="244" customWidth="1"/>
    <col min="12799" max="12799" width="75.26953125" style="244" customWidth="1"/>
    <col min="12800" max="12800" width="12.26953125" style="244" customWidth="1"/>
    <col min="12801" max="12801" width="15.1796875" style="244" customWidth="1"/>
    <col min="12802" max="12802" width="12.81640625" style="244" customWidth="1"/>
    <col min="12803" max="12806" width="9.1796875" style="244"/>
    <col min="12807" max="12807" width="15.1796875" style="244" customWidth="1"/>
    <col min="12808" max="12808" width="3.1796875" style="244" customWidth="1"/>
    <col min="12809" max="12809" width="15.1796875" style="244" customWidth="1"/>
    <col min="12810" max="12810" width="2.7265625" style="244" customWidth="1"/>
    <col min="12811" max="13053" width="9.1796875" style="244"/>
    <col min="13054" max="13054" width="22.453125" style="244" customWidth="1"/>
    <col min="13055" max="13055" width="75.26953125" style="244" customWidth="1"/>
    <col min="13056" max="13056" width="12.26953125" style="244" customWidth="1"/>
    <col min="13057" max="13057" width="15.1796875" style="244" customWidth="1"/>
    <col min="13058" max="13058" width="12.81640625" style="244" customWidth="1"/>
    <col min="13059" max="13062" width="9.1796875" style="244"/>
    <col min="13063" max="13063" width="15.1796875" style="244" customWidth="1"/>
    <col min="13064" max="13064" width="3.1796875" style="244" customWidth="1"/>
    <col min="13065" max="13065" width="15.1796875" style="244" customWidth="1"/>
    <col min="13066" max="13066" width="2.7265625" style="244" customWidth="1"/>
    <col min="13067" max="13309" width="9.1796875" style="244"/>
    <col min="13310" max="13310" width="22.453125" style="244" customWidth="1"/>
    <col min="13311" max="13311" width="75.26953125" style="244" customWidth="1"/>
    <col min="13312" max="13312" width="12.26953125" style="244" customWidth="1"/>
    <col min="13313" max="13313" width="15.1796875" style="244" customWidth="1"/>
    <col min="13314" max="13314" width="12.81640625" style="244" customWidth="1"/>
    <col min="13315" max="13318" width="9.1796875" style="244"/>
    <col min="13319" max="13319" width="15.1796875" style="244" customWidth="1"/>
    <col min="13320" max="13320" width="3.1796875" style="244" customWidth="1"/>
    <col min="13321" max="13321" width="15.1796875" style="244" customWidth="1"/>
    <col min="13322" max="13322" width="2.7265625" style="244" customWidth="1"/>
    <col min="13323" max="13565" width="9.1796875" style="244"/>
    <col min="13566" max="13566" width="22.453125" style="244" customWidth="1"/>
    <col min="13567" max="13567" width="75.26953125" style="244" customWidth="1"/>
    <col min="13568" max="13568" width="12.26953125" style="244" customWidth="1"/>
    <col min="13569" max="13569" width="15.1796875" style="244" customWidth="1"/>
    <col min="13570" max="13570" width="12.81640625" style="244" customWidth="1"/>
    <col min="13571" max="13574" width="9.1796875" style="244"/>
    <col min="13575" max="13575" width="15.1796875" style="244" customWidth="1"/>
    <col min="13576" max="13576" width="3.1796875" style="244" customWidth="1"/>
    <col min="13577" max="13577" width="15.1796875" style="244" customWidth="1"/>
    <col min="13578" max="13578" width="2.7265625" style="244" customWidth="1"/>
    <col min="13579" max="13821" width="9.1796875" style="244"/>
    <col min="13822" max="13822" width="22.453125" style="244" customWidth="1"/>
    <col min="13823" max="13823" width="75.26953125" style="244" customWidth="1"/>
    <col min="13824" max="13824" width="12.26953125" style="244" customWidth="1"/>
    <col min="13825" max="13825" width="15.1796875" style="244" customWidth="1"/>
    <col min="13826" max="13826" width="12.81640625" style="244" customWidth="1"/>
    <col min="13827" max="13830" width="9.1796875" style="244"/>
    <col min="13831" max="13831" width="15.1796875" style="244" customWidth="1"/>
    <col min="13832" max="13832" width="3.1796875" style="244" customWidth="1"/>
    <col min="13833" max="13833" width="15.1796875" style="244" customWidth="1"/>
    <col min="13834" max="13834" width="2.7265625" style="244" customWidth="1"/>
    <col min="13835" max="14077" width="9.1796875" style="244"/>
    <col min="14078" max="14078" width="22.453125" style="244" customWidth="1"/>
    <col min="14079" max="14079" width="75.26953125" style="244" customWidth="1"/>
    <col min="14080" max="14080" width="12.26953125" style="244" customWidth="1"/>
    <col min="14081" max="14081" width="15.1796875" style="244" customWidth="1"/>
    <col min="14082" max="14082" width="12.81640625" style="244" customWidth="1"/>
    <col min="14083" max="14086" width="9.1796875" style="244"/>
    <col min="14087" max="14087" width="15.1796875" style="244" customWidth="1"/>
    <col min="14088" max="14088" width="3.1796875" style="244" customWidth="1"/>
    <col min="14089" max="14089" width="15.1796875" style="244" customWidth="1"/>
    <col min="14090" max="14090" width="2.7265625" style="244" customWidth="1"/>
    <col min="14091" max="14333" width="9.1796875" style="244"/>
    <col min="14334" max="14334" width="22.453125" style="244" customWidth="1"/>
    <col min="14335" max="14335" width="75.26953125" style="244" customWidth="1"/>
    <col min="14336" max="14336" width="12.26953125" style="244" customWidth="1"/>
    <col min="14337" max="14337" width="15.1796875" style="244" customWidth="1"/>
    <col min="14338" max="14338" width="12.81640625" style="244" customWidth="1"/>
    <col min="14339" max="14342" width="9.1796875" style="244"/>
    <col min="14343" max="14343" width="15.1796875" style="244" customWidth="1"/>
    <col min="14344" max="14344" width="3.1796875" style="244" customWidth="1"/>
    <col min="14345" max="14345" width="15.1796875" style="244" customWidth="1"/>
    <col min="14346" max="14346" width="2.7265625" style="244" customWidth="1"/>
    <col min="14347" max="14589" width="9.1796875" style="244"/>
    <col min="14590" max="14590" width="22.453125" style="244" customWidth="1"/>
    <col min="14591" max="14591" width="75.26953125" style="244" customWidth="1"/>
    <col min="14592" max="14592" width="12.26953125" style="244" customWidth="1"/>
    <col min="14593" max="14593" width="15.1796875" style="244" customWidth="1"/>
    <col min="14594" max="14594" width="12.81640625" style="244" customWidth="1"/>
    <col min="14595" max="14598" width="9.1796875" style="244"/>
    <col min="14599" max="14599" width="15.1796875" style="244" customWidth="1"/>
    <col min="14600" max="14600" width="3.1796875" style="244" customWidth="1"/>
    <col min="14601" max="14601" width="15.1796875" style="244" customWidth="1"/>
    <col min="14602" max="14602" width="2.7265625" style="244" customWidth="1"/>
    <col min="14603" max="14845" width="9.1796875" style="244"/>
    <col min="14846" max="14846" width="22.453125" style="244" customWidth="1"/>
    <col min="14847" max="14847" width="75.26953125" style="244" customWidth="1"/>
    <col min="14848" max="14848" width="12.26953125" style="244" customWidth="1"/>
    <col min="14849" max="14849" width="15.1796875" style="244" customWidth="1"/>
    <col min="14850" max="14850" width="12.81640625" style="244" customWidth="1"/>
    <col min="14851" max="14854" width="9.1796875" style="244"/>
    <col min="14855" max="14855" width="15.1796875" style="244" customWidth="1"/>
    <col min="14856" max="14856" width="3.1796875" style="244" customWidth="1"/>
    <col min="14857" max="14857" width="15.1796875" style="244" customWidth="1"/>
    <col min="14858" max="14858" width="2.7265625" style="244" customWidth="1"/>
    <col min="14859" max="15101" width="9.1796875" style="244"/>
    <col min="15102" max="15102" width="22.453125" style="244" customWidth="1"/>
    <col min="15103" max="15103" width="75.26953125" style="244" customWidth="1"/>
    <col min="15104" max="15104" width="12.26953125" style="244" customWidth="1"/>
    <col min="15105" max="15105" width="15.1796875" style="244" customWidth="1"/>
    <col min="15106" max="15106" width="12.81640625" style="244" customWidth="1"/>
    <col min="15107" max="15110" width="9.1796875" style="244"/>
    <col min="15111" max="15111" width="15.1796875" style="244" customWidth="1"/>
    <col min="15112" max="15112" width="3.1796875" style="244" customWidth="1"/>
    <col min="15113" max="15113" width="15.1796875" style="244" customWidth="1"/>
    <col min="15114" max="15114" width="2.7265625" style="244" customWidth="1"/>
    <col min="15115" max="15357" width="9.1796875" style="244"/>
    <col min="15358" max="15358" width="22.453125" style="244" customWidth="1"/>
    <col min="15359" max="15359" width="75.26953125" style="244" customWidth="1"/>
    <col min="15360" max="15360" width="12.26953125" style="244" customWidth="1"/>
    <col min="15361" max="15361" width="15.1796875" style="244" customWidth="1"/>
    <col min="15362" max="15362" width="12.81640625" style="244" customWidth="1"/>
    <col min="15363" max="15366" width="9.1796875" style="244"/>
    <col min="15367" max="15367" width="15.1796875" style="244" customWidth="1"/>
    <col min="15368" max="15368" width="3.1796875" style="244" customWidth="1"/>
    <col min="15369" max="15369" width="15.1796875" style="244" customWidth="1"/>
    <col min="15370" max="15370" width="2.7265625" style="244" customWidth="1"/>
    <col min="15371" max="15613" width="9.1796875" style="244"/>
    <col min="15614" max="15614" width="22.453125" style="244" customWidth="1"/>
    <col min="15615" max="15615" width="75.26953125" style="244" customWidth="1"/>
    <col min="15616" max="15616" width="12.26953125" style="244" customWidth="1"/>
    <col min="15617" max="15617" width="15.1796875" style="244" customWidth="1"/>
    <col min="15618" max="15618" width="12.81640625" style="244" customWidth="1"/>
    <col min="15619" max="15622" width="9.1796875" style="244"/>
    <col min="15623" max="15623" width="15.1796875" style="244" customWidth="1"/>
    <col min="15624" max="15624" width="3.1796875" style="244" customWidth="1"/>
    <col min="15625" max="15625" width="15.1796875" style="244" customWidth="1"/>
    <col min="15626" max="15626" width="2.7265625" style="244" customWidth="1"/>
    <col min="15627" max="15869" width="9.1796875" style="244"/>
    <col min="15870" max="15870" width="22.453125" style="244" customWidth="1"/>
    <col min="15871" max="15871" width="75.26953125" style="244" customWidth="1"/>
    <col min="15872" max="15872" width="12.26953125" style="244" customWidth="1"/>
    <col min="15873" max="15873" width="15.1796875" style="244" customWidth="1"/>
    <col min="15874" max="15874" width="12.81640625" style="244" customWidth="1"/>
    <col min="15875" max="15878" width="9.1796875" style="244"/>
    <col min="15879" max="15879" width="15.1796875" style="244" customWidth="1"/>
    <col min="15880" max="15880" width="3.1796875" style="244" customWidth="1"/>
    <col min="15881" max="15881" width="15.1796875" style="244" customWidth="1"/>
    <col min="15882" max="15882" width="2.7265625" style="244" customWidth="1"/>
    <col min="15883" max="16125" width="9.1796875" style="244"/>
    <col min="16126" max="16126" width="22.453125" style="244" customWidth="1"/>
    <col min="16127" max="16127" width="75.26953125" style="244" customWidth="1"/>
    <col min="16128" max="16128" width="12.26953125" style="244" customWidth="1"/>
    <col min="16129" max="16129" width="15.1796875" style="244" customWidth="1"/>
    <col min="16130" max="16130" width="12.81640625" style="244" customWidth="1"/>
    <col min="16131" max="16134" width="9.1796875" style="244"/>
    <col min="16135" max="16135" width="15.1796875" style="244" customWidth="1"/>
    <col min="16136" max="16136" width="3.1796875" style="244" customWidth="1"/>
    <col min="16137" max="16137" width="15.1796875" style="244" customWidth="1"/>
    <col min="16138" max="16138" width="2.7265625" style="244" customWidth="1"/>
    <col min="16139" max="16384" width="9.1796875" style="244"/>
  </cols>
  <sheetData>
    <row r="1" spans="1:6" ht="13">
      <c r="A1" s="341"/>
    </row>
    <row r="2" spans="1:6" ht="13">
      <c r="A2" s="341" t="s">
        <v>1126</v>
      </c>
    </row>
    <row r="4" spans="1:6" ht="13">
      <c r="A4" s="342" t="s">
        <v>1198</v>
      </c>
    </row>
    <row r="5" spans="1:6" ht="13.5" thickBot="1">
      <c r="B5" s="342" t="s">
        <v>1199</v>
      </c>
      <c r="F5" s="383"/>
    </row>
    <row r="6" spans="1:6" ht="13.5" thickBot="1">
      <c r="A6" s="343" t="s">
        <v>1129</v>
      </c>
      <c r="B6" s="344" t="s">
        <v>1130</v>
      </c>
      <c r="F6" s="383"/>
    </row>
    <row r="7" spans="1:6" ht="13">
      <c r="A7" s="345" t="s">
        <v>1131</v>
      </c>
      <c r="B7" s="346">
        <v>0</v>
      </c>
      <c r="F7" s="383"/>
    </row>
    <row r="8" spans="1:6" ht="13">
      <c r="A8" s="347" t="s">
        <v>1132</v>
      </c>
      <c r="B8" s="348">
        <v>0</v>
      </c>
      <c r="F8" s="383"/>
    </row>
    <row r="9" spans="1:6" ht="13">
      <c r="A9" s="347" t="s">
        <v>1133</v>
      </c>
      <c r="B9" s="348">
        <v>0</v>
      </c>
      <c r="F9" s="383"/>
    </row>
    <row r="10" spans="1:6" ht="13">
      <c r="A10" s="347" t="s">
        <v>1134</v>
      </c>
      <c r="B10" s="348">
        <v>0</v>
      </c>
      <c r="F10" s="383"/>
    </row>
    <row r="11" spans="1:6" ht="13">
      <c r="A11" s="347" t="s">
        <v>1135</v>
      </c>
      <c r="B11" s="348">
        <v>0</v>
      </c>
      <c r="F11" s="383"/>
    </row>
    <row r="12" spans="1:6" ht="13.5" thickBot="1">
      <c r="A12" s="349" t="s">
        <v>1136</v>
      </c>
      <c r="B12" s="350">
        <v>0</v>
      </c>
      <c r="F12" s="383"/>
    </row>
    <row r="13" spans="1:6" ht="13">
      <c r="A13" s="351"/>
      <c r="B13" s="352"/>
      <c r="C13" s="352"/>
      <c r="D13" s="352"/>
      <c r="E13" s="352"/>
      <c r="F13" s="383"/>
    </row>
    <row r="14" spans="1:6" ht="13" thickBot="1"/>
    <row r="15" spans="1:6" ht="13.5" thickBot="1">
      <c r="A15" s="343" t="s">
        <v>1137</v>
      </c>
      <c r="B15" s="353" t="s">
        <v>1138</v>
      </c>
      <c r="C15" s="353" t="s">
        <v>1139</v>
      </c>
      <c r="D15" s="353" t="s">
        <v>1140</v>
      </c>
      <c r="E15" s="344" t="s">
        <v>1141</v>
      </c>
    </row>
    <row r="16" spans="1:6">
      <c r="A16" s="354" t="s">
        <v>1142</v>
      </c>
      <c r="B16" s="355">
        <v>0</v>
      </c>
      <c r="C16" s="355">
        <v>0</v>
      </c>
      <c r="D16" s="355">
        <v>0</v>
      </c>
      <c r="E16" s="346">
        <v>0</v>
      </c>
    </row>
    <row r="17" spans="1:5">
      <c r="A17" s="347" t="s">
        <v>1143</v>
      </c>
      <c r="B17" s="355">
        <v>0</v>
      </c>
      <c r="C17" s="355">
        <v>0</v>
      </c>
      <c r="D17" s="355">
        <v>0</v>
      </c>
      <c r="E17" s="356">
        <v>0</v>
      </c>
    </row>
    <row r="18" spans="1:5" ht="13" thickBot="1">
      <c r="A18" s="347" t="s">
        <v>1144</v>
      </c>
      <c r="B18" s="355">
        <v>0</v>
      </c>
      <c r="C18" s="355">
        <v>0</v>
      </c>
      <c r="D18" s="355">
        <v>0</v>
      </c>
      <c r="E18" s="357">
        <v>0</v>
      </c>
    </row>
    <row r="19" spans="1:5" ht="13.5" thickBot="1">
      <c r="A19" s="358" t="s">
        <v>1145</v>
      </c>
      <c r="B19" s="314" t="s">
        <v>1138</v>
      </c>
      <c r="C19" s="314" t="s">
        <v>1139</v>
      </c>
      <c r="D19" s="314" t="s">
        <v>1140</v>
      </c>
      <c r="E19" s="359" t="s">
        <v>1141</v>
      </c>
    </row>
    <row r="20" spans="1:5">
      <c r="A20" s="354" t="s">
        <v>1146</v>
      </c>
      <c r="B20" s="355">
        <v>0</v>
      </c>
      <c r="C20" s="355">
        <v>0</v>
      </c>
      <c r="D20" s="355">
        <v>0</v>
      </c>
      <c r="E20" s="346">
        <v>0</v>
      </c>
    </row>
    <row r="21" spans="1:5">
      <c r="A21" s="360" t="s">
        <v>1147</v>
      </c>
      <c r="B21" s="355">
        <v>0</v>
      </c>
      <c r="C21" s="355">
        <v>0</v>
      </c>
      <c r="D21" s="355">
        <v>0</v>
      </c>
      <c r="E21" s="356">
        <v>0</v>
      </c>
    </row>
    <row r="22" spans="1:5" ht="13" thickBot="1">
      <c r="A22" s="360" t="s">
        <v>1148</v>
      </c>
      <c r="B22" s="355">
        <v>0</v>
      </c>
      <c r="C22" s="355">
        <v>0</v>
      </c>
      <c r="D22" s="355">
        <v>0</v>
      </c>
      <c r="E22" s="357">
        <v>0</v>
      </c>
    </row>
    <row r="23" spans="1:5" ht="13">
      <c r="A23" s="358" t="s">
        <v>1149</v>
      </c>
      <c r="B23" s="314" t="s">
        <v>1138</v>
      </c>
      <c r="C23" s="314" t="s">
        <v>1139</v>
      </c>
      <c r="D23" s="314" t="s">
        <v>1140</v>
      </c>
      <c r="E23" s="359" t="s">
        <v>1141</v>
      </c>
    </row>
    <row r="24" spans="1:5">
      <c r="A24" s="347" t="s">
        <v>1150</v>
      </c>
      <c r="B24" s="355">
        <v>0</v>
      </c>
      <c r="C24" s="355">
        <v>0</v>
      </c>
      <c r="D24" s="355">
        <v>0</v>
      </c>
      <c r="E24" s="361">
        <v>0</v>
      </c>
    </row>
    <row r="25" spans="1:5">
      <c r="A25" s="360" t="s">
        <v>1151</v>
      </c>
      <c r="B25" s="355">
        <v>0</v>
      </c>
      <c r="C25" s="355">
        <v>0</v>
      </c>
      <c r="D25" s="355">
        <v>0</v>
      </c>
      <c r="E25" s="361">
        <v>0</v>
      </c>
    </row>
    <row r="26" spans="1:5" ht="13" thickBot="1">
      <c r="A26" s="362" t="s">
        <v>1152</v>
      </c>
      <c r="B26" s="355">
        <v>0</v>
      </c>
      <c r="C26" s="355">
        <v>0</v>
      </c>
      <c r="D26" s="363"/>
      <c r="E26" s="364"/>
    </row>
    <row r="27" spans="1:5" ht="13">
      <c r="A27" s="358" t="s">
        <v>1153</v>
      </c>
      <c r="B27" s="314" t="s">
        <v>1138</v>
      </c>
      <c r="C27" s="314" t="s">
        <v>1139</v>
      </c>
      <c r="D27" s="314" t="s">
        <v>1140</v>
      </c>
      <c r="E27" s="359" t="s">
        <v>1141</v>
      </c>
    </row>
    <row r="28" spans="1:5">
      <c r="A28" s="347" t="s">
        <v>1154</v>
      </c>
      <c r="B28" s="355">
        <v>0</v>
      </c>
      <c r="C28" s="355">
        <v>0</v>
      </c>
      <c r="D28" s="355">
        <v>0</v>
      </c>
      <c r="E28" s="361">
        <v>0</v>
      </c>
    </row>
    <row r="29" spans="1:5">
      <c r="A29" s="360" t="s">
        <v>1155</v>
      </c>
      <c r="B29" s="355">
        <v>0</v>
      </c>
      <c r="C29" s="355">
        <v>0</v>
      </c>
      <c r="D29" s="355">
        <v>0</v>
      </c>
      <c r="E29" s="361">
        <v>0</v>
      </c>
    </row>
    <row r="30" spans="1:5" ht="13" thickBot="1">
      <c r="A30" s="349" t="s">
        <v>1156</v>
      </c>
      <c r="B30" s="355">
        <v>0</v>
      </c>
      <c r="C30" s="355">
        <v>0</v>
      </c>
      <c r="D30" s="355">
        <v>0</v>
      </c>
      <c r="E30" s="361">
        <v>0</v>
      </c>
    </row>
    <row r="31" spans="1:5" ht="13">
      <c r="A31" s="358" t="s">
        <v>1157</v>
      </c>
      <c r="B31" s="314" t="s">
        <v>1138</v>
      </c>
      <c r="C31" s="314" t="s">
        <v>1139</v>
      </c>
      <c r="D31" s="314" t="s">
        <v>1140</v>
      </c>
      <c r="E31" s="359" t="s">
        <v>1141</v>
      </c>
    </row>
    <row r="32" spans="1:5" ht="12.75" customHeight="1">
      <c r="A32" s="347" t="s">
        <v>1158</v>
      </c>
      <c r="B32" s="355">
        <v>0</v>
      </c>
      <c r="C32" s="355">
        <v>0</v>
      </c>
      <c r="D32" s="355">
        <v>0</v>
      </c>
      <c r="E32" s="361">
        <v>0</v>
      </c>
    </row>
    <row r="33" spans="1:5" ht="12.75" customHeight="1">
      <c r="A33" s="347" t="s">
        <v>1159</v>
      </c>
      <c r="B33" s="355">
        <v>0</v>
      </c>
      <c r="C33" s="355">
        <v>0</v>
      </c>
      <c r="D33" s="355">
        <v>0</v>
      </c>
      <c r="E33" s="361">
        <v>0</v>
      </c>
    </row>
    <row r="34" spans="1:5" ht="12.75" customHeight="1">
      <c r="A34" s="347" t="s">
        <v>1160</v>
      </c>
      <c r="B34" s="355">
        <v>0</v>
      </c>
      <c r="C34" s="355">
        <v>0</v>
      </c>
      <c r="D34" s="355">
        <v>0</v>
      </c>
      <c r="E34" s="361">
        <v>0</v>
      </c>
    </row>
    <row r="35" spans="1:5" ht="13">
      <c r="A35" s="358" t="s">
        <v>1161</v>
      </c>
      <c r="B35" s="314" t="s">
        <v>1138</v>
      </c>
      <c r="C35" s="314" t="s">
        <v>1139</v>
      </c>
      <c r="D35" s="314" t="s">
        <v>1140</v>
      </c>
      <c r="E35" s="359" t="s">
        <v>1141</v>
      </c>
    </row>
    <row r="36" spans="1:5" ht="12.75" customHeight="1">
      <c r="A36" s="347" t="s">
        <v>1162</v>
      </c>
      <c r="B36" s="355">
        <v>0</v>
      </c>
      <c r="C36" s="355">
        <v>0</v>
      </c>
      <c r="D36" s="355">
        <v>0</v>
      </c>
      <c r="E36" s="361">
        <v>0</v>
      </c>
    </row>
    <row r="37" spans="1:5" ht="12.75" customHeight="1">
      <c r="A37" s="347" t="s">
        <v>1163</v>
      </c>
      <c r="B37" s="355">
        <v>0</v>
      </c>
      <c r="C37" s="355">
        <v>0</v>
      </c>
      <c r="D37" s="355">
        <v>0</v>
      </c>
      <c r="E37" s="361">
        <v>0</v>
      </c>
    </row>
    <row r="38" spans="1:5" ht="13">
      <c r="A38" s="358" t="s">
        <v>1196</v>
      </c>
      <c r="B38" s="314" t="s">
        <v>1138</v>
      </c>
      <c r="C38" s="314" t="s">
        <v>1139</v>
      </c>
      <c r="D38" s="314" t="s">
        <v>1165</v>
      </c>
      <c r="E38" s="359"/>
    </row>
    <row r="39" spans="1:5" ht="12.75" customHeight="1">
      <c r="A39" s="347" t="s">
        <v>1166</v>
      </c>
      <c r="B39" s="355">
        <v>0</v>
      </c>
      <c r="C39" s="355">
        <v>0</v>
      </c>
      <c r="D39" s="355">
        <v>0</v>
      </c>
      <c r="E39" s="365"/>
    </row>
    <row r="40" spans="1:5" ht="12.75" customHeight="1">
      <c r="A40" s="347" t="s">
        <v>1167</v>
      </c>
      <c r="B40" s="355">
        <v>0</v>
      </c>
      <c r="C40" s="355">
        <v>0</v>
      </c>
      <c r="D40" s="355">
        <v>0</v>
      </c>
      <c r="E40" s="366"/>
    </row>
    <row r="41" spans="1:5" ht="13">
      <c r="A41" s="358" t="s">
        <v>1168</v>
      </c>
      <c r="B41" s="314" t="s">
        <v>1138</v>
      </c>
      <c r="C41" s="314" t="s">
        <v>1169</v>
      </c>
      <c r="D41" s="314" t="s">
        <v>1165</v>
      </c>
      <c r="E41" s="359"/>
    </row>
    <row r="42" spans="1:5">
      <c r="A42" s="360" t="s">
        <v>1170</v>
      </c>
      <c r="B42" s="355">
        <v>0</v>
      </c>
      <c r="C42" s="355">
        <v>0</v>
      </c>
      <c r="D42" s="355">
        <v>0</v>
      </c>
      <c r="E42" s="367"/>
    </row>
    <row r="43" spans="1:5" ht="13">
      <c r="A43" s="358" t="s">
        <v>1171</v>
      </c>
      <c r="B43" s="314" t="s">
        <v>1138</v>
      </c>
      <c r="C43" s="314" t="s">
        <v>1169</v>
      </c>
      <c r="D43" s="314" t="s">
        <v>1165</v>
      </c>
      <c r="E43" s="359"/>
    </row>
    <row r="44" spans="1:5">
      <c r="A44" s="347" t="s">
        <v>1172</v>
      </c>
      <c r="B44" s="355">
        <v>0</v>
      </c>
      <c r="C44" s="355">
        <v>0</v>
      </c>
      <c r="D44" s="355">
        <v>0</v>
      </c>
      <c r="E44" s="365"/>
    </row>
    <row r="45" spans="1:5">
      <c r="A45" s="360" t="s">
        <v>1173</v>
      </c>
      <c r="B45" s="355">
        <v>0</v>
      </c>
      <c r="C45" s="355">
        <v>0</v>
      </c>
      <c r="D45" s="355">
        <v>0</v>
      </c>
      <c r="E45" s="366"/>
    </row>
    <row r="46" spans="1:5" ht="13">
      <c r="A46" s="358" t="s">
        <v>1174</v>
      </c>
      <c r="B46" s="314"/>
      <c r="C46" s="314"/>
      <c r="D46" s="314"/>
      <c r="E46" s="359"/>
    </row>
    <row r="47" spans="1:5">
      <c r="A47" s="347" t="s">
        <v>1175</v>
      </c>
      <c r="B47" s="355">
        <v>0</v>
      </c>
      <c r="C47" s="368"/>
      <c r="D47" s="369"/>
      <c r="E47" s="370"/>
    </row>
    <row r="48" spans="1:5">
      <c r="A48" s="360" t="s">
        <v>1176</v>
      </c>
      <c r="B48" s="355">
        <v>0</v>
      </c>
      <c r="C48" s="371"/>
      <c r="D48" s="372"/>
      <c r="E48" s="373"/>
    </row>
    <row r="49" spans="1:5" ht="13" thickBot="1">
      <c r="A49" s="349" t="s">
        <v>1177</v>
      </c>
      <c r="B49" s="355">
        <v>0</v>
      </c>
      <c r="C49" s="374"/>
      <c r="D49" s="375"/>
      <c r="E49" s="376"/>
    </row>
    <row r="50" spans="1:5" ht="13">
      <c r="A50" s="358" t="s">
        <v>1178</v>
      </c>
      <c r="B50" s="314" t="s">
        <v>1179</v>
      </c>
      <c r="C50" s="314" t="s">
        <v>1180</v>
      </c>
      <c r="D50" s="314" t="s">
        <v>1181</v>
      </c>
      <c r="E50" s="359" t="s">
        <v>1182</v>
      </c>
    </row>
    <row r="51" spans="1:5" ht="12.75" customHeight="1">
      <c r="A51" s="347" t="s">
        <v>1183</v>
      </c>
      <c r="B51" s="355">
        <v>0</v>
      </c>
      <c r="C51" s="355">
        <v>0</v>
      </c>
      <c r="D51" s="355">
        <v>0</v>
      </c>
      <c r="E51" s="361">
        <v>0</v>
      </c>
    </row>
    <row r="52" spans="1:5" ht="13">
      <c r="A52" s="358" t="s">
        <v>1184</v>
      </c>
      <c r="B52" s="314" t="s">
        <v>1185</v>
      </c>
      <c r="C52" s="314" t="s">
        <v>1186</v>
      </c>
      <c r="D52" s="314" t="s">
        <v>1187</v>
      </c>
      <c r="E52" s="359" t="s">
        <v>1188</v>
      </c>
    </row>
    <row r="53" spans="1:5">
      <c r="A53" s="360" t="s">
        <v>1189</v>
      </c>
      <c r="B53" s="355">
        <v>0</v>
      </c>
      <c r="C53" s="355">
        <v>0</v>
      </c>
      <c r="D53" s="355">
        <v>0</v>
      </c>
      <c r="E53" s="361">
        <v>0</v>
      </c>
    </row>
    <row r="54" spans="1:5" ht="13">
      <c r="A54" s="358" t="s">
        <v>1190</v>
      </c>
      <c r="B54" s="314" t="s">
        <v>1185</v>
      </c>
      <c r="C54" s="314" t="s">
        <v>1191</v>
      </c>
      <c r="D54" s="314"/>
      <c r="E54" s="359"/>
    </row>
    <row r="55" spans="1:5">
      <c r="A55" s="360" t="s">
        <v>1189</v>
      </c>
      <c r="B55" s="355">
        <v>0</v>
      </c>
      <c r="C55" s="355">
        <v>0</v>
      </c>
      <c r="D55" s="368"/>
      <c r="E55" s="370"/>
    </row>
    <row r="56" spans="1:5" ht="13" thickBot="1">
      <c r="A56" s="378" t="s">
        <v>1192</v>
      </c>
      <c r="B56" s="379">
        <v>0</v>
      </c>
      <c r="C56" s="380">
        <v>0</v>
      </c>
      <c r="D56" s="381"/>
      <c r="E56" s="382"/>
    </row>
    <row r="58" spans="1:5">
      <c r="A58" s="244" t="s">
        <v>1193</v>
      </c>
    </row>
    <row r="59" spans="1:5">
      <c r="A59" s="244" t="s">
        <v>1197</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6881C-12F0-45E0-998F-EB584ED13521}">
  <dimension ref="A1:F59"/>
  <sheetViews>
    <sheetView zoomScale="85" zoomScaleNormal="85" workbookViewId="0">
      <selection activeCell="D15" sqref="D15"/>
    </sheetView>
  </sheetViews>
  <sheetFormatPr defaultRowHeight="12.5"/>
  <cols>
    <col min="1" max="1" width="75.26953125" style="244" customWidth="1"/>
    <col min="2" max="2" width="15" style="244" customWidth="1"/>
    <col min="3" max="3" width="16.453125" style="244" customWidth="1"/>
    <col min="4" max="4" width="16.81640625" style="244" customWidth="1"/>
    <col min="5" max="6" width="17.26953125" style="244" customWidth="1"/>
    <col min="7" max="8" width="9.1796875" style="244"/>
    <col min="9" max="9" width="15.1796875" style="244" customWidth="1"/>
    <col min="10" max="10" width="2.7265625" style="244" customWidth="1"/>
    <col min="11" max="253" width="9.1796875" style="244"/>
    <col min="254" max="254" width="22.453125" style="244" customWidth="1"/>
    <col min="255" max="255" width="75.26953125" style="244" customWidth="1"/>
    <col min="256" max="256" width="12.26953125" style="244" customWidth="1"/>
    <col min="257" max="257" width="15.1796875" style="244" customWidth="1"/>
    <col min="258" max="258" width="12.81640625" style="244" customWidth="1"/>
    <col min="259" max="262" width="9.1796875" style="244"/>
    <col min="263" max="263" width="15.1796875" style="244" customWidth="1"/>
    <col min="264" max="264" width="3.1796875" style="244" customWidth="1"/>
    <col min="265" max="265" width="15.1796875" style="244" customWidth="1"/>
    <col min="266" max="266" width="2.7265625" style="244" customWidth="1"/>
    <col min="267" max="509" width="9.1796875" style="244"/>
    <col min="510" max="510" width="22.453125" style="244" customWidth="1"/>
    <col min="511" max="511" width="75.26953125" style="244" customWidth="1"/>
    <col min="512" max="512" width="12.26953125" style="244" customWidth="1"/>
    <col min="513" max="513" width="15.1796875" style="244" customWidth="1"/>
    <col min="514" max="514" width="12.81640625" style="244" customWidth="1"/>
    <col min="515" max="518" width="9.1796875" style="244"/>
    <col min="519" max="519" width="15.1796875" style="244" customWidth="1"/>
    <col min="520" max="520" width="3.1796875" style="244" customWidth="1"/>
    <col min="521" max="521" width="15.1796875" style="244" customWidth="1"/>
    <col min="522" max="522" width="2.7265625" style="244" customWidth="1"/>
    <col min="523" max="765" width="9.1796875" style="244"/>
    <col min="766" max="766" width="22.453125" style="244" customWidth="1"/>
    <col min="767" max="767" width="75.26953125" style="244" customWidth="1"/>
    <col min="768" max="768" width="12.26953125" style="244" customWidth="1"/>
    <col min="769" max="769" width="15.1796875" style="244" customWidth="1"/>
    <col min="770" max="770" width="12.81640625" style="244" customWidth="1"/>
    <col min="771" max="774" width="9.1796875" style="244"/>
    <col min="775" max="775" width="15.1796875" style="244" customWidth="1"/>
    <col min="776" max="776" width="3.1796875" style="244" customWidth="1"/>
    <col min="777" max="777" width="15.1796875" style="244" customWidth="1"/>
    <col min="778" max="778" width="2.7265625" style="244" customWidth="1"/>
    <col min="779" max="1021" width="9.1796875" style="244"/>
    <col min="1022" max="1022" width="22.453125" style="244" customWidth="1"/>
    <col min="1023" max="1023" width="75.26953125" style="244" customWidth="1"/>
    <col min="1024" max="1024" width="12.26953125" style="244" customWidth="1"/>
    <col min="1025" max="1025" width="15.1796875" style="244" customWidth="1"/>
    <col min="1026" max="1026" width="12.81640625" style="244" customWidth="1"/>
    <col min="1027" max="1030" width="9.1796875" style="244"/>
    <col min="1031" max="1031" width="15.1796875" style="244" customWidth="1"/>
    <col min="1032" max="1032" width="3.1796875" style="244" customWidth="1"/>
    <col min="1033" max="1033" width="15.1796875" style="244" customWidth="1"/>
    <col min="1034" max="1034" width="2.7265625" style="244" customWidth="1"/>
    <col min="1035" max="1277" width="9.1796875" style="244"/>
    <col min="1278" max="1278" width="22.453125" style="244" customWidth="1"/>
    <col min="1279" max="1279" width="75.26953125" style="244" customWidth="1"/>
    <col min="1280" max="1280" width="12.26953125" style="244" customWidth="1"/>
    <col min="1281" max="1281" width="15.1796875" style="244" customWidth="1"/>
    <col min="1282" max="1282" width="12.81640625" style="244" customWidth="1"/>
    <col min="1283" max="1286" width="9.1796875" style="244"/>
    <col min="1287" max="1287" width="15.1796875" style="244" customWidth="1"/>
    <col min="1288" max="1288" width="3.1796875" style="244" customWidth="1"/>
    <col min="1289" max="1289" width="15.1796875" style="244" customWidth="1"/>
    <col min="1290" max="1290" width="2.7265625" style="244" customWidth="1"/>
    <col min="1291" max="1533" width="9.1796875" style="244"/>
    <col min="1534" max="1534" width="22.453125" style="244" customWidth="1"/>
    <col min="1535" max="1535" width="75.26953125" style="244" customWidth="1"/>
    <col min="1536" max="1536" width="12.26953125" style="244" customWidth="1"/>
    <col min="1537" max="1537" width="15.1796875" style="244" customWidth="1"/>
    <col min="1538" max="1538" width="12.81640625" style="244" customWidth="1"/>
    <col min="1539" max="1542" width="9.1796875" style="244"/>
    <col min="1543" max="1543" width="15.1796875" style="244" customWidth="1"/>
    <col min="1544" max="1544" width="3.1796875" style="244" customWidth="1"/>
    <col min="1545" max="1545" width="15.1796875" style="244" customWidth="1"/>
    <col min="1546" max="1546" width="2.7265625" style="244" customWidth="1"/>
    <col min="1547" max="1789" width="9.1796875" style="244"/>
    <col min="1790" max="1790" width="22.453125" style="244" customWidth="1"/>
    <col min="1791" max="1791" width="75.26953125" style="244" customWidth="1"/>
    <col min="1792" max="1792" width="12.26953125" style="244" customWidth="1"/>
    <col min="1793" max="1793" width="15.1796875" style="244" customWidth="1"/>
    <col min="1794" max="1794" width="12.81640625" style="244" customWidth="1"/>
    <col min="1795" max="1798" width="9.1796875" style="244"/>
    <col min="1799" max="1799" width="15.1796875" style="244" customWidth="1"/>
    <col min="1800" max="1800" width="3.1796875" style="244" customWidth="1"/>
    <col min="1801" max="1801" width="15.1796875" style="244" customWidth="1"/>
    <col min="1802" max="1802" width="2.7265625" style="244" customWidth="1"/>
    <col min="1803" max="2045" width="9.1796875" style="244"/>
    <col min="2046" max="2046" width="22.453125" style="244" customWidth="1"/>
    <col min="2047" max="2047" width="75.26953125" style="244" customWidth="1"/>
    <col min="2048" max="2048" width="12.26953125" style="244" customWidth="1"/>
    <col min="2049" max="2049" width="15.1796875" style="244" customWidth="1"/>
    <col min="2050" max="2050" width="12.81640625" style="244" customWidth="1"/>
    <col min="2051" max="2054" width="9.1796875" style="244"/>
    <col min="2055" max="2055" width="15.1796875" style="244" customWidth="1"/>
    <col min="2056" max="2056" width="3.1796875" style="244" customWidth="1"/>
    <col min="2057" max="2057" width="15.1796875" style="244" customWidth="1"/>
    <col min="2058" max="2058" width="2.7265625" style="244" customWidth="1"/>
    <col min="2059" max="2301" width="9.1796875" style="244"/>
    <col min="2302" max="2302" width="22.453125" style="244" customWidth="1"/>
    <col min="2303" max="2303" width="75.26953125" style="244" customWidth="1"/>
    <col min="2304" max="2304" width="12.26953125" style="244" customWidth="1"/>
    <col min="2305" max="2305" width="15.1796875" style="244" customWidth="1"/>
    <col min="2306" max="2306" width="12.81640625" style="244" customWidth="1"/>
    <col min="2307" max="2310" width="9.1796875" style="244"/>
    <col min="2311" max="2311" width="15.1796875" style="244" customWidth="1"/>
    <col min="2312" max="2312" width="3.1796875" style="244" customWidth="1"/>
    <col min="2313" max="2313" width="15.1796875" style="244" customWidth="1"/>
    <col min="2314" max="2314" width="2.7265625" style="244" customWidth="1"/>
    <col min="2315" max="2557" width="9.1796875" style="244"/>
    <col min="2558" max="2558" width="22.453125" style="244" customWidth="1"/>
    <col min="2559" max="2559" width="75.26953125" style="244" customWidth="1"/>
    <col min="2560" max="2560" width="12.26953125" style="244" customWidth="1"/>
    <col min="2561" max="2561" width="15.1796875" style="244" customWidth="1"/>
    <col min="2562" max="2562" width="12.81640625" style="244" customWidth="1"/>
    <col min="2563" max="2566" width="9.1796875" style="244"/>
    <col min="2567" max="2567" width="15.1796875" style="244" customWidth="1"/>
    <col min="2568" max="2568" width="3.1796875" style="244" customWidth="1"/>
    <col min="2569" max="2569" width="15.1796875" style="244" customWidth="1"/>
    <col min="2570" max="2570" width="2.7265625" style="244" customWidth="1"/>
    <col min="2571" max="2813" width="9.1796875" style="244"/>
    <col min="2814" max="2814" width="22.453125" style="244" customWidth="1"/>
    <col min="2815" max="2815" width="75.26953125" style="244" customWidth="1"/>
    <col min="2816" max="2816" width="12.26953125" style="244" customWidth="1"/>
    <col min="2817" max="2817" width="15.1796875" style="244" customWidth="1"/>
    <col min="2818" max="2818" width="12.81640625" style="244" customWidth="1"/>
    <col min="2819" max="2822" width="9.1796875" style="244"/>
    <col min="2823" max="2823" width="15.1796875" style="244" customWidth="1"/>
    <col min="2824" max="2824" width="3.1796875" style="244" customWidth="1"/>
    <col min="2825" max="2825" width="15.1796875" style="244" customWidth="1"/>
    <col min="2826" max="2826" width="2.7265625" style="244" customWidth="1"/>
    <col min="2827" max="3069" width="9.1796875" style="244"/>
    <col min="3070" max="3070" width="22.453125" style="244" customWidth="1"/>
    <col min="3071" max="3071" width="75.26953125" style="244" customWidth="1"/>
    <col min="3072" max="3072" width="12.26953125" style="244" customWidth="1"/>
    <col min="3073" max="3073" width="15.1796875" style="244" customWidth="1"/>
    <col min="3074" max="3074" width="12.81640625" style="244" customWidth="1"/>
    <col min="3075" max="3078" width="9.1796875" style="244"/>
    <col min="3079" max="3079" width="15.1796875" style="244" customWidth="1"/>
    <col min="3080" max="3080" width="3.1796875" style="244" customWidth="1"/>
    <col min="3081" max="3081" width="15.1796875" style="244" customWidth="1"/>
    <col min="3082" max="3082" width="2.7265625" style="244" customWidth="1"/>
    <col min="3083" max="3325" width="9.1796875" style="244"/>
    <col min="3326" max="3326" width="22.453125" style="244" customWidth="1"/>
    <col min="3327" max="3327" width="75.26953125" style="244" customWidth="1"/>
    <col min="3328" max="3328" width="12.26953125" style="244" customWidth="1"/>
    <col min="3329" max="3329" width="15.1796875" style="244" customWidth="1"/>
    <col min="3330" max="3330" width="12.81640625" style="244" customWidth="1"/>
    <col min="3331" max="3334" width="9.1796875" style="244"/>
    <col min="3335" max="3335" width="15.1796875" style="244" customWidth="1"/>
    <col min="3336" max="3336" width="3.1796875" style="244" customWidth="1"/>
    <col min="3337" max="3337" width="15.1796875" style="244" customWidth="1"/>
    <col min="3338" max="3338" width="2.7265625" style="244" customWidth="1"/>
    <col min="3339" max="3581" width="9.1796875" style="244"/>
    <col min="3582" max="3582" width="22.453125" style="244" customWidth="1"/>
    <col min="3583" max="3583" width="75.26953125" style="244" customWidth="1"/>
    <col min="3584" max="3584" width="12.26953125" style="244" customWidth="1"/>
    <col min="3585" max="3585" width="15.1796875" style="244" customWidth="1"/>
    <col min="3586" max="3586" width="12.81640625" style="244" customWidth="1"/>
    <col min="3587" max="3590" width="9.1796875" style="244"/>
    <col min="3591" max="3591" width="15.1796875" style="244" customWidth="1"/>
    <col min="3592" max="3592" width="3.1796875" style="244" customWidth="1"/>
    <col min="3593" max="3593" width="15.1796875" style="244" customWidth="1"/>
    <col min="3594" max="3594" width="2.7265625" style="244" customWidth="1"/>
    <col min="3595" max="3837" width="9.1796875" style="244"/>
    <col min="3838" max="3838" width="22.453125" style="244" customWidth="1"/>
    <col min="3839" max="3839" width="75.26953125" style="244" customWidth="1"/>
    <col min="3840" max="3840" width="12.26953125" style="244" customWidth="1"/>
    <col min="3841" max="3841" width="15.1796875" style="244" customWidth="1"/>
    <col min="3842" max="3842" width="12.81640625" style="244" customWidth="1"/>
    <col min="3843" max="3846" width="9.1796875" style="244"/>
    <col min="3847" max="3847" width="15.1796875" style="244" customWidth="1"/>
    <col min="3848" max="3848" width="3.1796875" style="244" customWidth="1"/>
    <col min="3849" max="3849" width="15.1796875" style="244" customWidth="1"/>
    <col min="3850" max="3850" width="2.7265625" style="244" customWidth="1"/>
    <col min="3851" max="4093" width="9.1796875" style="244"/>
    <col min="4094" max="4094" width="22.453125" style="244" customWidth="1"/>
    <col min="4095" max="4095" width="75.26953125" style="244" customWidth="1"/>
    <col min="4096" max="4096" width="12.26953125" style="244" customWidth="1"/>
    <col min="4097" max="4097" width="15.1796875" style="244" customWidth="1"/>
    <col min="4098" max="4098" width="12.81640625" style="244" customWidth="1"/>
    <col min="4099" max="4102" width="9.1796875" style="244"/>
    <col min="4103" max="4103" width="15.1796875" style="244" customWidth="1"/>
    <col min="4104" max="4104" width="3.1796875" style="244" customWidth="1"/>
    <col min="4105" max="4105" width="15.1796875" style="244" customWidth="1"/>
    <col min="4106" max="4106" width="2.7265625" style="244" customWidth="1"/>
    <col min="4107" max="4349" width="9.1796875" style="244"/>
    <col min="4350" max="4350" width="22.453125" style="244" customWidth="1"/>
    <col min="4351" max="4351" width="75.26953125" style="244" customWidth="1"/>
    <col min="4352" max="4352" width="12.26953125" style="244" customWidth="1"/>
    <col min="4353" max="4353" width="15.1796875" style="244" customWidth="1"/>
    <col min="4354" max="4354" width="12.81640625" style="244" customWidth="1"/>
    <col min="4355" max="4358" width="9.1796875" style="244"/>
    <col min="4359" max="4359" width="15.1796875" style="244" customWidth="1"/>
    <col min="4360" max="4360" width="3.1796875" style="244" customWidth="1"/>
    <col min="4361" max="4361" width="15.1796875" style="244" customWidth="1"/>
    <col min="4362" max="4362" width="2.7265625" style="244" customWidth="1"/>
    <col min="4363" max="4605" width="9.1796875" style="244"/>
    <col min="4606" max="4606" width="22.453125" style="244" customWidth="1"/>
    <col min="4607" max="4607" width="75.26953125" style="244" customWidth="1"/>
    <col min="4608" max="4608" width="12.26953125" style="244" customWidth="1"/>
    <col min="4609" max="4609" width="15.1796875" style="244" customWidth="1"/>
    <col min="4610" max="4610" width="12.81640625" style="244" customWidth="1"/>
    <col min="4611" max="4614" width="9.1796875" style="244"/>
    <col min="4615" max="4615" width="15.1796875" style="244" customWidth="1"/>
    <col min="4616" max="4616" width="3.1796875" style="244" customWidth="1"/>
    <col min="4617" max="4617" width="15.1796875" style="244" customWidth="1"/>
    <col min="4618" max="4618" width="2.7265625" style="244" customWidth="1"/>
    <col min="4619" max="4861" width="9.1796875" style="244"/>
    <col min="4862" max="4862" width="22.453125" style="244" customWidth="1"/>
    <col min="4863" max="4863" width="75.26953125" style="244" customWidth="1"/>
    <col min="4864" max="4864" width="12.26953125" style="244" customWidth="1"/>
    <col min="4865" max="4865" width="15.1796875" style="244" customWidth="1"/>
    <col min="4866" max="4866" width="12.81640625" style="244" customWidth="1"/>
    <col min="4867" max="4870" width="9.1796875" style="244"/>
    <col min="4871" max="4871" width="15.1796875" style="244" customWidth="1"/>
    <col min="4872" max="4872" width="3.1796875" style="244" customWidth="1"/>
    <col min="4873" max="4873" width="15.1796875" style="244" customWidth="1"/>
    <col min="4874" max="4874" width="2.7265625" style="244" customWidth="1"/>
    <col min="4875" max="5117" width="9.1796875" style="244"/>
    <col min="5118" max="5118" width="22.453125" style="244" customWidth="1"/>
    <col min="5119" max="5119" width="75.26953125" style="244" customWidth="1"/>
    <col min="5120" max="5120" width="12.26953125" style="244" customWidth="1"/>
    <col min="5121" max="5121" width="15.1796875" style="244" customWidth="1"/>
    <col min="5122" max="5122" width="12.81640625" style="244" customWidth="1"/>
    <col min="5123" max="5126" width="9.1796875" style="244"/>
    <col min="5127" max="5127" width="15.1796875" style="244" customWidth="1"/>
    <col min="5128" max="5128" width="3.1796875" style="244" customWidth="1"/>
    <col min="5129" max="5129" width="15.1796875" style="244" customWidth="1"/>
    <col min="5130" max="5130" width="2.7265625" style="244" customWidth="1"/>
    <col min="5131" max="5373" width="9.1796875" style="244"/>
    <col min="5374" max="5374" width="22.453125" style="244" customWidth="1"/>
    <col min="5375" max="5375" width="75.26953125" style="244" customWidth="1"/>
    <col min="5376" max="5376" width="12.26953125" style="244" customWidth="1"/>
    <col min="5377" max="5377" width="15.1796875" style="244" customWidth="1"/>
    <col min="5378" max="5378" width="12.81640625" style="244" customWidth="1"/>
    <col min="5379" max="5382" width="9.1796875" style="244"/>
    <col min="5383" max="5383" width="15.1796875" style="244" customWidth="1"/>
    <col min="5384" max="5384" width="3.1796875" style="244" customWidth="1"/>
    <col min="5385" max="5385" width="15.1796875" style="244" customWidth="1"/>
    <col min="5386" max="5386" width="2.7265625" style="244" customWidth="1"/>
    <col min="5387" max="5629" width="9.1796875" style="244"/>
    <col min="5630" max="5630" width="22.453125" style="244" customWidth="1"/>
    <col min="5631" max="5631" width="75.26953125" style="244" customWidth="1"/>
    <col min="5632" max="5632" width="12.26953125" style="244" customWidth="1"/>
    <col min="5633" max="5633" width="15.1796875" style="244" customWidth="1"/>
    <col min="5634" max="5634" width="12.81640625" style="244" customWidth="1"/>
    <col min="5635" max="5638" width="9.1796875" style="244"/>
    <col min="5639" max="5639" width="15.1796875" style="244" customWidth="1"/>
    <col min="5640" max="5640" width="3.1796875" style="244" customWidth="1"/>
    <col min="5641" max="5641" width="15.1796875" style="244" customWidth="1"/>
    <col min="5642" max="5642" width="2.7265625" style="244" customWidth="1"/>
    <col min="5643" max="5885" width="9.1796875" style="244"/>
    <col min="5886" max="5886" width="22.453125" style="244" customWidth="1"/>
    <col min="5887" max="5887" width="75.26953125" style="244" customWidth="1"/>
    <col min="5888" max="5888" width="12.26953125" style="244" customWidth="1"/>
    <col min="5889" max="5889" width="15.1796875" style="244" customWidth="1"/>
    <col min="5890" max="5890" width="12.81640625" style="244" customWidth="1"/>
    <col min="5891" max="5894" width="9.1796875" style="244"/>
    <col min="5895" max="5895" width="15.1796875" style="244" customWidth="1"/>
    <col min="5896" max="5896" width="3.1796875" style="244" customWidth="1"/>
    <col min="5897" max="5897" width="15.1796875" style="244" customWidth="1"/>
    <col min="5898" max="5898" width="2.7265625" style="244" customWidth="1"/>
    <col min="5899" max="6141" width="9.1796875" style="244"/>
    <col min="6142" max="6142" width="22.453125" style="244" customWidth="1"/>
    <col min="6143" max="6143" width="75.26953125" style="244" customWidth="1"/>
    <col min="6144" max="6144" width="12.26953125" style="244" customWidth="1"/>
    <col min="6145" max="6145" width="15.1796875" style="244" customWidth="1"/>
    <col min="6146" max="6146" width="12.81640625" style="244" customWidth="1"/>
    <col min="6147" max="6150" width="9.1796875" style="244"/>
    <col min="6151" max="6151" width="15.1796875" style="244" customWidth="1"/>
    <col min="6152" max="6152" width="3.1796875" style="244" customWidth="1"/>
    <col min="6153" max="6153" width="15.1796875" style="244" customWidth="1"/>
    <col min="6154" max="6154" width="2.7265625" style="244" customWidth="1"/>
    <col min="6155" max="6397" width="9.1796875" style="244"/>
    <col min="6398" max="6398" width="22.453125" style="244" customWidth="1"/>
    <col min="6399" max="6399" width="75.26953125" style="244" customWidth="1"/>
    <col min="6400" max="6400" width="12.26953125" style="244" customWidth="1"/>
    <col min="6401" max="6401" width="15.1796875" style="244" customWidth="1"/>
    <col min="6402" max="6402" width="12.81640625" style="244" customWidth="1"/>
    <col min="6403" max="6406" width="9.1796875" style="244"/>
    <col min="6407" max="6407" width="15.1796875" style="244" customWidth="1"/>
    <col min="6408" max="6408" width="3.1796875" style="244" customWidth="1"/>
    <col min="6409" max="6409" width="15.1796875" style="244" customWidth="1"/>
    <col min="6410" max="6410" width="2.7265625" style="244" customWidth="1"/>
    <col min="6411" max="6653" width="9.1796875" style="244"/>
    <col min="6654" max="6654" width="22.453125" style="244" customWidth="1"/>
    <col min="6655" max="6655" width="75.26953125" style="244" customWidth="1"/>
    <col min="6656" max="6656" width="12.26953125" style="244" customWidth="1"/>
    <col min="6657" max="6657" width="15.1796875" style="244" customWidth="1"/>
    <col min="6658" max="6658" width="12.81640625" style="244" customWidth="1"/>
    <col min="6659" max="6662" width="9.1796875" style="244"/>
    <col min="6663" max="6663" width="15.1796875" style="244" customWidth="1"/>
    <col min="6664" max="6664" width="3.1796875" style="244" customWidth="1"/>
    <col min="6665" max="6665" width="15.1796875" style="244" customWidth="1"/>
    <col min="6666" max="6666" width="2.7265625" style="244" customWidth="1"/>
    <col min="6667" max="6909" width="9.1796875" style="244"/>
    <col min="6910" max="6910" width="22.453125" style="244" customWidth="1"/>
    <col min="6911" max="6911" width="75.26953125" style="244" customWidth="1"/>
    <col min="6912" max="6912" width="12.26953125" style="244" customWidth="1"/>
    <col min="6913" max="6913" width="15.1796875" style="244" customWidth="1"/>
    <col min="6914" max="6914" width="12.81640625" style="244" customWidth="1"/>
    <col min="6915" max="6918" width="9.1796875" style="244"/>
    <col min="6919" max="6919" width="15.1796875" style="244" customWidth="1"/>
    <col min="6920" max="6920" width="3.1796875" style="244" customWidth="1"/>
    <col min="6921" max="6921" width="15.1796875" style="244" customWidth="1"/>
    <col min="6922" max="6922" width="2.7265625" style="244" customWidth="1"/>
    <col min="6923" max="7165" width="9.1796875" style="244"/>
    <col min="7166" max="7166" width="22.453125" style="244" customWidth="1"/>
    <col min="7167" max="7167" width="75.26953125" style="244" customWidth="1"/>
    <col min="7168" max="7168" width="12.26953125" style="244" customWidth="1"/>
    <col min="7169" max="7169" width="15.1796875" style="244" customWidth="1"/>
    <col min="7170" max="7170" width="12.81640625" style="244" customWidth="1"/>
    <col min="7171" max="7174" width="9.1796875" style="244"/>
    <col min="7175" max="7175" width="15.1796875" style="244" customWidth="1"/>
    <col min="7176" max="7176" width="3.1796875" style="244" customWidth="1"/>
    <col min="7177" max="7177" width="15.1796875" style="244" customWidth="1"/>
    <col min="7178" max="7178" width="2.7265625" style="244" customWidth="1"/>
    <col min="7179" max="7421" width="9.1796875" style="244"/>
    <col min="7422" max="7422" width="22.453125" style="244" customWidth="1"/>
    <col min="7423" max="7423" width="75.26953125" style="244" customWidth="1"/>
    <col min="7424" max="7424" width="12.26953125" style="244" customWidth="1"/>
    <col min="7425" max="7425" width="15.1796875" style="244" customWidth="1"/>
    <col min="7426" max="7426" width="12.81640625" style="244" customWidth="1"/>
    <col min="7427" max="7430" width="9.1796875" style="244"/>
    <col min="7431" max="7431" width="15.1796875" style="244" customWidth="1"/>
    <col min="7432" max="7432" width="3.1796875" style="244" customWidth="1"/>
    <col min="7433" max="7433" width="15.1796875" style="244" customWidth="1"/>
    <col min="7434" max="7434" width="2.7265625" style="244" customWidth="1"/>
    <col min="7435" max="7677" width="9.1796875" style="244"/>
    <col min="7678" max="7678" width="22.453125" style="244" customWidth="1"/>
    <col min="7679" max="7679" width="75.26953125" style="244" customWidth="1"/>
    <col min="7680" max="7680" width="12.26953125" style="244" customWidth="1"/>
    <col min="7681" max="7681" width="15.1796875" style="244" customWidth="1"/>
    <col min="7682" max="7682" width="12.81640625" style="244" customWidth="1"/>
    <col min="7683" max="7686" width="9.1796875" style="244"/>
    <col min="7687" max="7687" width="15.1796875" style="244" customWidth="1"/>
    <col min="7688" max="7688" width="3.1796875" style="244" customWidth="1"/>
    <col min="7689" max="7689" width="15.1796875" style="244" customWidth="1"/>
    <col min="7690" max="7690" width="2.7265625" style="244" customWidth="1"/>
    <col min="7691" max="7933" width="9.1796875" style="244"/>
    <col min="7934" max="7934" width="22.453125" style="244" customWidth="1"/>
    <col min="7935" max="7935" width="75.26953125" style="244" customWidth="1"/>
    <col min="7936" max="7936" width="12.26953125" style="244" customWidth="1"/>
    <col min="7937" max="7937" width="15.1796875" style="244" customWidth="1"/>
    <col min="7938" max="7938" width="12.81640625" style="244" customWidth="1"/>
    <col min="7939" max="7942" width="9.1796875" style="244"/>
    <col min="7943" max="7943" width="15.1796875" style="244" customWidth="1"/>
    <col min="7944" max="7944" width="3.1796875" style="244" customWidth="1"/>
    <col min="7945" max="7945" width="15.1796875" style="244" customWidth="1"/>
    <col min="7946" max="7946" width="2.7265625" style="244" customWidth="1"/>
    <col min="7947" max="8189" width="9.1796875" style="244"/>
    <col min="8190" max="8190" width="22.453125" style="244" customWidth="1"/>
    <col min="8191" max="8191" width="75.26953125" style="244" customWidth="1"/>
    <col min="8192" max="8192" width="12.26953125" style="244" customWidth="1"/>
    <col min="8193" max="8193" width="15.1796875" style="244" customWidth="1"/>
    <col min="8194" max="8194" width="12.81640625" style="244" customWidth="1"/>
    <col min="8195" max="8198" width="9.1796875" style="244"/>
    <col min="8199" max="8199" width="15.1796875" style="244" customWidth="1"/>
    <col min="8200" max="8200" width="3.1796875" style="244" customWidth="1"/>
    <col min="8201" max="8201" width="15.1796875" style="244" customWidth="1"/>
    <col min="8202" max="8202" width="2.7265625" style="244" customWidth="1"/>
    <col min="8203" max="8445" width="9.1796875" style="244"/>
    <col min="8446" max="8446" width="22.453125" style="244" customWidth="1"/>
    <col min="8447" max="8447" width="75.26953125" style="244" customWidth="1"/>
    <col min="8448" max="8448" width="12.26953125" style="244" customWidth="1"/>
    <col min="8449" max="8449" width="15.1796875" style="244" customWidth="1"/>
    <col min="8450" max="8450" width="12.81640625" style="244" customWidth="1"/>
    <col min="8451" max="8454" width="9.1796875" style="244"/>
    <col min="8455" max="8455" width="15.1796875" style="244" customWidth="1"/>
    <col min="8456" max="8456" width="3.1796875" style="244" customWidth="1"/>
    <col min="8457" max="8457" width="15.1796875" style="244" customWidth="1"/>
    <col min="8458" max="8458" width="2.7265625" style="244" customWidth="1"/>
    <col min="8459" max="8701" width="9.1796875" style="244"/>
    <col min="8702" max="8702" width="22.453125" style="244" customWidth="1"/>
    <col min="8703" max="8703" width="75.26953125" style="244" customWidth="1"/>
    <col min="8704" max="8704" width="12.26953125" style="244" customWidth="1"/>
    <col min="8705" max="8705" width="15.1796875" style="244" customWidth="1"/>
    <col min="8706" max="8706" width="12.81640625" style="244" customWidth="1"/>
    <col min="8707" max="8710" width="9.1796875" style="244"/>
    <col min="8711" max="8711" width="15.1796875" style="244" customWidth="1"/>
    <col min="8712" max="8712" width="3.1796875" style="244" customWidth="1"/>
    <col min="8713" max="8713" width="15.1796875" style="244" customWidth="1"/>
    <col min="8714" max="8714" width="2.7265625" style="244" customWidth="1"/>
    <col min="8715" max="8957" width="9.1796875" style="244"/>
    <col min="8958" max="8958" width="22.453125" style="244" customWidth="1"/>
    <col min="8959" max="8959" width="75.26953125" style="244" customWidth="1"/>
    <col min="8960" max="8960" width="12.26953125" style="244" customWidth="1"/>
    <col min="8961" max="8961" width="15.1796875" style="244" customWidth="1"/>
    <col min="8962" max="8962" width="12.81640625" style="244" customWidth="1"/>
    <col min="8963" max="8966" width="9.1796875" style="244"/>
    <col min="8967" max="8967" width="15.1796875" style="244" customWidth="1"/>
    <col min="8968" max="8968" width="3.1796875" style="244" customWidth="1"/>
    <col min="8969" max="8969" width="15.1796875" style="244" customWidth="1"/>
    <col min="8970" max="8970" width="2.7265625" style="244" customWidth="1"/>
    <col min="8971" max="9213" width="9.1796875" style="244"/>
    <col min="9214" max="9214" width="22.453125" style="244" customWidth="1"/>
    <col min="9215" max="9215" width="75.26953125" style="244" customWidth="1"/>
    <col min="9216" max="9216" width="12.26953125" style="244" customWidth="1"/>
    <col min="9217" max="9217" width="15.1796875" style="244" customWidth="1"/>
    <col min="9218" max="9218" width="12.81640625" style="244" customWidth="1"/>
    <col min="9219" max="9222" width="9.1796875" style="244"/>
    <col min="9223" max="9223" width="15.1796875" style="244" customWidth="1"/>
    <col min="9224" max="9224" width="3.1796875" style="244" customWidth="1"/>
    <col min="9225" max="9225" width="15.1796875" style="244" customWidth="1"/>
    <col min="9226" max="9226" width="2.7265625" style="244" customWidth="1"/>
    <col min="9227" max="9469" width="9.1796875" style="244"/>
    <col min="9470" max="9470" width="22.453125" style="244" customWidth="1"/>
    <col min="9471" max="9471" width="75.26953125" style="244" customWidth="1"/>
    <col min="9472" max="9472" width="12.26953125" style="244" customWidth="1"/>
    <col min="9473" max="9473" width="15.1796875" style="244" customWidth="1"/>
    <col min="9474" max="9474" width="12.81640625" style="244" customWidth="1"/>
    <col min="9475" max="9478" width="9.1796875" style="244"/>
    <col min="9479" max="9479" width="15.1796875" style="244" customWidth="1"/>
    <col min="9480" max="9480" width="3.1796875" style="244" customWidth="1"/>
    <col min="9481" max="9481" width="15.1796875" style="244" customWidth="1"/>
    <col min="9482" max="9482" width="2.7265625" style="244" customWidth="1"/>
    <col min="9483" max="9725" width="9.1796875" style="244"/>
    <col min="9726" max="9726" width="22.453125" style="244" customWidth="1"/>
    <col min="9727" max="9727" width="75.26953125" style="244" customWidth="1"/>
    <col min="9728" max="9728" width="12.26953125" style="244" customWidth="1"/>
    <col min="9729" max="9729" width="15.1796875" style="244" customWidth="1"/>
    <col min="9730" max="9730" width="12.81640625" style="244" customWidth="1"/>
    <col min="9731" max="9734" width="9.1796875" style="244"/>
    <col min="9735" max="9735" width="15.1796875" style="244" customWidth="1"/>
    <col min="9736" max="9736" width="3.1796875" style="244" customWidth="1"/>
    <col min="9737" max="9737" width="15.1796875" style="244" customWidth="1"/>
    <col min="9738" max="9738" width="2.7265625" style="244" customWidth="1"/>
    <col min="9739" max="9981" width="9.1796875" style="244"/>
    <col min="9982" max="9982" width="22.453125" style="244" customWidth="1"/>
    <col min="9983" max="9983" width="75.26953125" style="244" customWidth="1"/>
    <col min="9984" max="9984" width="12.26953125" style="244" customWidth="1"/>
    <col min="9985" max="9985" width="15.1796875" style="244" customWidth="1"/>
    <col min="9986" max="9986" width="12.81640625" style="244" customWidth="1"/>
    <col min="9987" max="9990" width="9.1796875" style="244"/>
    <col min="9991" max="9991" width="15.1796875" style="244" customWidth="1"/>
    <col min="9992" max="9992" width="3.1796875" style="244" customWidth="1"/>
    <col min="9993" max="9993" width="15.1796875" style="244" customWidth="1"/>
    <col min="9994" max="9994" width="2.7265625" style="244" customWidth="1"/>
    <col min="9995" max="10237" width="9.1796875" style="244"/>
    <col min="10238" max="10238" width="22.453125" style="244" customWidth="1"/>
    <col min="10239" max="10239" width="75.26953125" style="244" customWidth="1"/>
    <col min="10240" max="10240" width="12.26953125" style="244" customWidth="1"/>
    <col min="10241" max="10241" width="15.1796875" style="244" customWidth="1"/>
    <col min="10242" max="10242" width="12.81640625" style="244" customWidth="1"/>
    <col min="10243" max="10246" width="9.1796875" style="244"/>
    <col min="10247" max="10247" width="15.1796875" style="244" customWidth="1"/>
    <col min="10248" max="10248" width="3.1796875" style="244" customWidth="1"/>
    <col min="10249" max="10249" width="15.1796875" style="244" customWidth="1"/>
    <col min="10250" max="10250" width="2.7265625" style="244" customWidth="1"/>
    <col min="10251" max="10493" width="9.1796875" style="244"/>
    <col min="10494" max="10494" width="22.453125" style="244" customWidth="1"/>
    <col min="10495" max="10495" width="75.26953125" style="244" customWidth="1"/>
    <col min="10496" max="10496" width="12.26953125" style="244" customWidth="1"/>
    <col min="10497" max="10497" width="15.1796875" style="244" customWidth="1"/>
    <col min="10498" max="10498" width="12.81640625" style="244" customWidth="1"/>
    <col min="10499" max="10502" width="9.1796875" style="244"/>
    <col min="10503" max="10503" width="15.1796875" style="244" customWidth="1"/>
    <col min="10504" max="10504" width="3.1796875" style="244" customWidth="1"/>
    <col min="10505" max="10505" width="15.1796875" style="244" customWidth="1"/>
    <col min="10506" max="10506" width="2.7265625" style="244" customWidth="1"/>
    <col min="10507" max="10749" width="9.1796875" style="244"/>
    <col min="10750" max="10750" width="22.453125" style="244" customWidth="1"/>
    <col min="10751" max="10751" width="75.26953125" style="244" customWidth="1"/>
    <col min="10752" max="10752" width="12.26953125" style="244" customWidth="1"/>
    <col min="10753" max="10753" width="15.1796875" style="244" customWidth="1"/>
    <col min="10754" max="10754" width="12.81640625" style="244" customWidth="1"/>
    <col min="10755" max="10758" width="9.1796875" style="244"/>
    <col min="10759" max="10759" width="15.1796875" style="244" customWidth="1"/>
    <col min="10760" max="10760" width="3.1796875" style="244" customWidth="1"/>
    <col min="10761" max="10761" width="15.1796875" style="244" customWidth="1"/>
    <col min="10762" max="10762" width="2.7265625" style="244" customWidth="1"/>
    <col min="10763" max="11005" width="9.1796875" style="244"/>
    <col min="11006" max="11006" width="22.453125" style="244" customWidth="1"/>
    <col min="11007" max="11007" width="75.26953125" style="244" customWidth="1"/>
    <col min="11008" max="11008" width="12.26953125" style="244" customWidth="1"/>
    <col min="11009" max="11009" width="15.1796875" style="244" customWidth="1"/>
    <col min="11010" max="11010" width="12.81640625" style="244" customWidth="1"/>
    <col min="11011" max="11014" width="9.1796875" style="244"/>
    <col min="11015" max="11015" width="15.1796875" style="244" customWidth="1"/>
    <col min="11016" max="11016" width="3.1796875" style="244" customWidth="1"/>
    <col min="11017" max="11017" width="15.1796875" style="244" customWidth="1"/>
    <col min="11018" max="11018" width="2.7265625" style="244" customWidth="1"/>
    <col min="11019" max="11261" width="9.1796875" style="244"/>
    <col min="11262" max="11262" width="22.453125" style="244" customWidth="1"/>
    <col min="11263" max="11263" width="75.26953125" style="244" customWidth="1"/>
    <col min="11264" max="11264" width="12.26953125" style="244" customWidth="1"/>
    <col min="11265" max="11265" width="15.1796875" style="244" customWidth="1"/>
    <col min="11266" max="11266" width="12.81640625" style="244" customWidth="1"/>
    <col min="11267" max="11270" width="9.1796875" style="244"/>
    <col min="11271" max="11271" width="15.1796875" style="244" customWidth="1"/>
    <col min="11272" max="11272" width="3.1796875" style="244" customWidth="1"/>
    <col min="11273" max="11273" width="15.1796875" style="244" customWidth="1"/>
    <col min="11274" max="11274" width="2.7265625" style="244" customWidth="1"/>
    <col min="11275" max="11517" width="9.1796875" style="244"/>
    <col min="11518" max="11518" width="22.453125" style="244" customWidth="1"/>
    <col min="11519" max="11519" width="75.26953125" style="244" customWidth="1"/>
    <col min="11520" max="11520" width="12.26953125" style="244" customWidth="1"/>
    <col min="11521" max="11521" width="15.1796875" style="244" customWidth="1"/>
    <col min="11522" max="11522" width="12.81640625" style="244" customWidth="1"/>
    <col min="11523" max="11526" width="9.1796875" style="244"/>
    <col min="11527" max="11527" width="15.1796875" style="244" customWidth="1"/>
    <col min="11528" max="11528" width="3.1796875" style="244" customWidth="1"/>
    <col min="11529" max="11529" width="15.1796875" style="244" customWidth="1"/>
    <col min="11530" max="11530" width="2.7265625" style="244" customWidth="1"/>
    <col min="11531" max="11773" width="9.1796875" style="244"/>
    <col min="11774" max="11774" width="22.453125" style="244" customWidth="1"/>
    <col min="11775" max="11775" width="75.26953125" style="244" customWidth="1"/>
    <col min="11776" max="11776" width="12.26953125" style="244" customWidth="1"/>
    <col min="11777" max="11777" width="15.1796875" style="244" customWidth="1"/>
    <col min="11778" max="11778" width="12.81640625" style="244" customWidth="1"/>
    <col min="11779" max="11782" width="9.1796875" style="244"/>
    <col min="11783" max="11783" width="15.1796875" style="244" customWidth="1"/>
    <col min="11784" max="11784" width="3.1796875" style="244" customWidth="1"/>
    <col min="11785" max="11785" width="15.1796875" style="244" customWidth="1"/>
    <col min="11786" max="11786" width="2.7265625" style="244" customWidth="1"/>
    <col min="11787" max="12029" width="9.1796875" style="244"/>
    <col min="12030" max="12030" width="22.453125" style="244" customWidth="1"/>
    <col min="12031" max="12031" width="75.26953125" style="244" customWidth="1"/>
    <col min="12032" max="12032" width="12.26953125" style="244" customWidth="1"/>
    <col min="12033" max="12033" width="15.1796875" style="244" customWidth="1"/>
    <col min="12034" max="12034" width="12.81640625" style="244" customWidth="1"/>
    <col min="12035" max="12038" width="9.1796875" style="244"/>
    <col min="12039" max="12039" width="15.1796875" style="244" customWidth="1"/>
    <col min="12040" max="12040" width="3.1796875" style="244" customWidth="1"/>
    <col min="12041" max="12041" width="15.1796875" style="244" customWidth="1"/>
    <col min="12042" max="12042" width="2.7265625" style="244" customWidth="1"/>
    <col min="12043" max="12285" width="9.1796875" style="244"/>
    <col min="12286" max="12286" width="22.453125" style="244" customWidth="1"/>
    <col min="12287" max="12287" width="75.26953125" style="244" customWidth="1"/>
    <col min="12288" max="12288" width="12.26953125" style="244" customWidth="1"/>
    <col min="12289" max="12289" width="15.1796875" style="244" customWidth="1"/>
    <col min="12290" max="12290" width="12.81640625" style="244" customWidth="1"/>
    <col min="12291" max="12294" width="9.1796875" style="244"/>
    <col min="12295" max="12295" width="15.1796875" style="244" customWidth="1"/>
    <col min="12296" max="12296" width="3.1796875" style="244" customWidth="1"/>
    <col min="12297" max="12297" width="15.1796875" style="244" customWidth="1"/>
    <col min="12298" max="12298" width="2.7265625" style="244" customWidth="1"/>
    <col min="12299" max="12541" width="9.1796875" style="244"/>
    <col min="12542" max="12542" width="22.453125" style="244" customWidth="1"/>
    <col min="12543" max="12543" width="75.26953125" style="244" customWidth="1"/>
    <col min="12544" max="12544" width="12.26953125" style="244" customWidth="1"/>
    <col min="12545" max="12545" width="15.1796875" style="244" customWidth="1"/>
    <col min="12546" max="12546" width="12.81640625" style="244" customWidth="1"/>
    <col min="12547" max="12550" width="9.1796875" style="244"/>
    <col min="12551" max="12551" width="15.1796875" style="244" customWidth="1"/>
    <col min="12552" max="12552" width="3.1796875" style="244" customWidth="1"/>
    <col min="12553" max="12553" width="15.1796875" style="244" customWidth="1"/>
    <col min="12554" max="12554" width="2.7265625" style="244" customWidth="1"/>
    <col min="12555" max="12797" width="9.1796875" style="244"/>
    <col min="12798" max="12798" width="22.453125" style="244" customWidth="1"/>
    <col min="12799" max="12799" width="75.26953125" style="244" customWidth="1"/>
    <col min="12800" max="12800" width="12.26953125" style="244" customWidth="1"/>
    <col min="12801" max="12801" width="15.1796875" style="244" customWidth="1"/>
    <col min="12802" max="12802" width="12.81640625" style="244" customWidth="1"/>
    <col min="12803" max="12806" width="9.1796875" style="244"/>
    <col min="12807" max="12807" width="15.1796875" style="244" customWidth="1"/>
    <col min="12808" max="12808" width="3.1796875" style="244" customWidth="1"/>
    <col min="12809" max="12809" width="15.1796875" style="244" customWidth="1"/>
    <col min="12810" max="12810" width="2.7265625" style="244" customWidth="1"/>
    <col min="12811" max="13053" width="9.1796875" style="244"/>
    <col min="13054" max="13054" width="22.453125" style="244" customWidth="1"/>
    <col min="13055" max="13055" width="75.26953125" style="244" customWidth="1"/>
    <col min="13056" max="13056" width="12.26953125" style="244" customWidth="1"/>
    <col min="13057" max="13057" width="15.1796875" style="244" customWidth="1"/>
    <col min="13058" max="13058" width="12.81640625" style="244" customWidth="1"/>
    <col min="13059" max="13062" width="9.1796875" style="244"/>
    <col min="13063" max="13063" width="15.1796875" style="244" customWidth="1"/>
    <col min="13064" max="13064" width="3.1796875" style="244" customWidth="1"/>
    <col min="13065" max="13065" width="15.1796875" style="244" customWidth="1"/>
    <col min="13066" max="13066" width="2.7265625" style="244" customWidth="1"/>
    <col min="13067" max="13309" width="9.1796875" style="244"/>
    <col min="13310" max="13310" width="22.453125" style="244" customWidth="1"/>
    <col min="13311" max="13311" width="75.26953125" style="244" customWidth="1"/>
    <col min="13312" max="13312" width="12.26953125" style="244" customWidth="1"/>
    <col min="13313" max="13313" width="15.1796875" style="244" customWidth="1"/>
    <col min="13314" max="13314" width="12.81640625" style="244" customWidth="1"/>
    <col min="13315" max="13318" width="9.1796875" style="244"/>
    <col min="13319" max="13319" width="15.1796875" style="244" customWidth="1"/>
    <col min="13320" max="13320" width="3.1796875" style="244" customWidth="1"/>
    <col min="13321" max="13321" width="15.1796875" style="244" customWidth="1"/>
    <col min="13322" max="13322" width="2.7265625" style="244" customWidth="1"/>
    <col min="13323" max="13565" width="9.1796875" style="244"/>
    <col min="13566" max="13566" width="22.453125" style="244" customWidth="1"/>
    <col min="13567" max="13567" width="75.26953125" style="244" customWidth="1"/>
    <col min="13568" max="13568" width="12.26953125" style="244" customWidth="1"/>
    <col min="13569" max="13569" width="15.1796875" style="244" customWidth="1"/>
    <col min="13570" max="13570" width="12.81640625" style="244" customWidth="1"/>
    <col min="13571" max="13574" width="9.1796875" style="244"/>
    <col min="13575" max="13575" width="15.1796875" style="244" customWidth="1"/>
    <col min="13576" max="13576" width="3.1796875" style="244" customWidth="1"/>
    <col min="13577" max="13577" width="15.1796875" style="244" customWidth="1"/>
    <col min="13578" max="13578" width="2.7265625" style="244" customWidth="1"/>
    <col min="13579" max="13821" width="9.1796875" style="244"/>
    <col min="13822" max="13822" width="22.453125" style="244" customWidth="1"/>
    <col min="13823" max="13823" width="75.26953125" style="244" customWidth="1"/>
    <col min="13824" max="13824" width="12.26953125" style="244" customWidth="1"/>
    <col min="13825" max="13825" width="15.1796875" style="244" customWidth="1"/>
    <col min="13826" max="13826" width="12.81640625" style="244" customWidth="1"/>
    <col min="13827" max="13830" width="9.1796875" style="244"/>
    <col min="13831" max="13831" width="15.1796875" style="244" customWidth="1"/>
    <col min="13832" max="13832" width="3.1796875" style="244" customWidth="1"/>
    <col min="13833" max="13833" width="15.1796875" style="244" customWidth="1"/>
    <col min="13834" max="13834" width="2.7265625" style="244" customWidth="1"/>
    <col min="13835" max="14077" width="9.1796875" style="244"/>
    <col min="14078" max="14078" width="22.453125" style="244" customWidth="1"/>
    <col min="14079" max="14079" width="75.26953125" style="244" customWidth="1"/>
    <col min="14080" max="14080" width="12.26953125" style="244" customWidth="1"/>
    <col min="14081" max="14081" width="15.1796875" style="244" customWidth="1"/>
    <col min="14082" max="14082" width="12.81640625" style="244" customWidth="1"/>
    <col min="14083" max="14086" width="9.1796875" style="244"/>
    <col min="14087" max="14087" width="15.1796875" style="244" customWidth="1"/>
    <col min="14088" max="14088" width="3.1796875" style="244" customWidth="1"/>
    <col min="14089" max="14089" width="15.1796875" style="244" customWidth="1"/>
    <col min="14090" max="14090" width="2.7265625" style="244" customWidth="1"/>
    <col min="14091" max="14333" width="9.1796875" style="244"/>
    <col min="14334" max="14334" width="22.453125" style="244" customWidth="1"/>
    <col min="14335" max="14335" width="75.26953125" style="244" customWidth="1"/>
    <col min="14336" max="14336" width="12.26953125" style="244" customWidth="1"/>
    <col min="14337" max="14337" width="15.1796875" style="244" customWidth="1"/>
    <col min="14338" max="14338" width="12.81640625" style="244" customWidth="1"/>
    <col min="14339" max="14342" width="9.1796875" style="244"/>
    <col min="14343" max="14343" width="15.1796875" style="244" customWidth="1"/>
    <col min="14344" max="14344" width="3.1796875" style="244" customWidth="1"/>
    <col min="14345" max="14345" width="15.1796875" style="244" customWidth="1"/>
    <col min="14346" max="14346" width="2.7265625" style="244" customWidth="1"/>
    <col min="14347" max="14589" width="9.1796875" style="244"/>
    <col min="14590" max="14590" width="22.453125" style="244" customWidth="1"/>
    <col min="14591" max="14591" width="75.26953125" style="244" customWidth="1"/>
    <col min="14592" max="14592" width="12.26953125" style="244" customWidth="1"/>
    <col min="14593" max="14593" width="15.1796875" style="244" customWidth="1"/>
    <col min="14594" max="14594" width="12.81640625" style="244" customWidth="1"/>
    <col min="14595" max="14598" width="9.1796875" style="244"/>
    <col min="14599" max="14599" width="15.1796875" style="244" customWidth="1"/>
    <col min="14600" max="14600" width="3.1796875" style="244" customWidth="1"/>
    <col min="14601" max="14601" width="15.1796875" style="244" customWidth="1"/>
    <col min="14602" max="14602" width="2.7265625" style="244" customWidth="1"/>
    <col min="14603" max="14845" width="9.1796875" style="244"/>
    <col min="14846" max="14846" width="22.453125" style="244" customWidth="1"/>
    <col min="14847" max="14847" width="75.26953125" style="244" customWidth="1"/>
    <col min="14848" max="14848" width="12.26953125" style="244" customWidth="1"/>
    <col min="14849" max="14849" width="15.1796875" style="244" customWidth="1"/>
    <col min="14850" max="14850" width="12.81640625" style="244" customWidth="1"/>
    <col min="14851" max="14854" width="9.1796875" style="244"/>
    <col min="14855" max="14855" width="15.1796875" style="244" customWidth="1"/>
    <col min="14856" max="14856" width="3.1796875" style="244" customWidth="1"/>
    <col min="14857" max="14857" width="15.1796875" style="244" customWidth="1"/>
    <col min="14858" max="14858" width="2.7265625" style="244" customWidth="1"/>
    <col min="14859" max="15101" width="9.1796875" style="244"/>
    <col min="15102" max="15102" width="22.453125" style="244" customWidth="1"/>
    <col min="15103" max="15103" width="75.26953125" style="244" customWidth="1"/>
    <col min="15104" max="15104" width="12.26953125" style="244" customWidth="1"/>
    <col min="15105" max="15105" width="15.1796875" style="244" customWidth="1"/>
    <col min="15106" max="15106" width="12.81640625" style="244" customWidth="1"/>
    <col min="15107" max="15110" width="9.1796875" style="244"/>
    <col min="15111" max="15111" width="15.1796875" style="244" customWidth="1"/>
    <col min="15112" max="15112" width="3.1796875" style="244" customWidth="1"/>
    <col min="15113" max="15113" width="15.1796875" style="244" customWidth="1"/>
    <col min="15114" max="15114" width="2.7265625" style="244" customWidth="1"/>
    <col min="15115" max="15357" width="9.1796875" style="244"/>
    <col min="15358" max="15358" width="22.453125" style="244" customWidth="1"/>
    <col min="15359" max="15359" width="75.26953125" style="244" customWidth="1"/>
    <col min="15360" max="15360" width="12.26953125" style="244" customWidth="1"/>
    <col min="15361" max="15361" width="15.1796875" style="244" customWidth="1"/>
    <col min="15362" max="15362" width="12.81640625" style="244" customWidth="1"/>
    <col min="15363" max="15366" width="9.1796875" style="244"/>
    <col min="15367" max="15367" width="15.1796875" style="244" customWidth="1"/>
    <col min="15368" max="15368" width="3.1796875" style="244" customWidth="1"/>
    <col min="15369" max="15369" width="15.1796875" style="244" customWidth="1"/>
    <col min="15370" max="15370" width="2.7265625" style="244" customWidth="1"/>
    <col min="15371" max="15613" width="9.1796875" style="244"/>
    <col min="15614" max="15614" width="22.453125" style="244" customWidth="1"/>
    <col min="15615" max="15615" width="75.26953125" style="244" customWidth="1"/>
    <col min="15616" max="15616" width="12.26953125" style="244" customWidth="1"/>
    <col min="15617" max="15617" width="15.1796875" style="244" customWidth="1"/>
    <col min="15618" max="15618" width="12.81640625" style="244" customWidth="1"/>
    <col min="15619" max="15622" width="9.1796875" style="244"/>
    <col min="15623" max="15623" width="15.1796875" style="244" customWidth="1"/>
    <col min="15624" max="15624" width="3.1796875" style="244" customWidth="1"/>
    <col min="15625" max="15625" width="15.1796875" style="244" customWidth="1"/>
    <col min="15626" max="15626" width="2.7265625" style="244" customWidth="1"/>
    <col min="15627" max="15869" width="9.1796875" style="244"/>
    <col min="15870" max="15870" width="22.453125" style="244" customWidth="1"/>
    <col min="15871" max="15871" width="75.26953125" style="244" customWidth="1"/>
    <col min="15872" max="15872" width="12.26953125" style="244" customWidth="1"/>
    <col min="15873" max="15873" width="15.1796875" style="244" customWidth="1"/>
    <col min="15874" max="15874" width="12.81640625" style="244" customWidth="1"/>
    <col min="15875" max="15878" width="9.1796875" style="244"/>
    <col min="15879" max="15879" width="15.1796875" style="244" customWidth="1"/>
    <col min="15880" max="15880" width="3.1796875" style="244" customWidth="1"/>
    <col min="15881" max="15881" width="15.1796875" style="244" customWidth="1"/>
    <col min="15882" max="15882" width="2.7265625" style="244" customWidth="1"/>
    <col min="15883" max="16125" width="9.1796875" style="244"/>
    <col min="16126" max="16126" width="22.453125" style="244" customWidth="1"/>
    <col min="16127" max="16127" width="75.26953125" style="244" customWidth="1"/>
    <col min="16128" max="16128" width="12.26953125" style="244" customWidth="1"/>
    <col min="16129" max="16129" width="15.1796875" style="244" customWidth="1"/>
    <col min="16130" max="16130" width="12.81640625" style="244" customWidth="1"/>
    <col min="16131" max="16134" width="9.1796875" style="244"/>
    <col min="16135" max="16135" width="15.1796875" style="244" customWidth="1"/>
    <col min="16136" max="16136" width="3.1796875" style="244" customWidth="1"/>
    <col min="16137" max="16137" width="15.1796875" style="244" customWidth="1"/>
    <col min="16138" max="16138" width="2.7265625" style="244" customWidth="1"/>
    <col min="16139" max="16384" width="9.1796875" style="244"/>
  </cols>
  <sheetData>
    <row r="1" spans="1:6" ht="13">
      <c r="A1" s="341"/>
    </row>
    <row r="2" spans="1:6" ht="13">
      <c r="A2" s="341" t="s">
        <v>1126</v>
      </c>
    </row>
    <row r="4" spans="1:6" ht="13">
      <c r="A4" s="342" t="s">
        <v>1200</v>
      </c>
    </row>
    <row r="5" spans="1:6" ht="13.5" thickBot="1">
      <c r="B5" s="342" t="s">
        <v>1201</v>
      </c>
      <c r="F5" s="383"/>
    </row>
    <row r="6" spans="1:6" ht="13.5" thickBot="1">
      <c r="A6" s="343" t="s">
        <v>1129</v>
      </c>
      <c r="B6" s="344" t="s">
        <v>1130</v>
      </c>
      <c r="F6" s="383"/>
    </row>
    <row r="7" spans="1:6" ht="13">
      <c r="A7" s="345" t="s">
        <v>1131</v>
      </c>
      <c r="B7" s="346">
        <v>0</v>
      </c>
      <c r="F7" s="383"/>
    </row>
    <row r="8" spans="1:6" ht="13">
      <c r="A8" s="347" t="s">
        <v>1132</v>
      </c>
      <c r="B8" s="348">
        <v>0</v>
      </c>
      <c r="F8" s="383"/>
    </row>
    <row r="9" spans="1:6" ht="13">
      <c r="A9" s="347" t="s">
        <v>1133</v>
      </c>
      <c r="B9" s="348">
        <v>0</v>
      </c>
      <c r="F9" s="383"/>
    </row>
    <row r="10" spans="1:6" ht="13">
      <c r="A10" s="347" t="s">
        <v>1134</v>
      </c>
      <c r="B10" s="348">
        <v>0</v>
      </c>
      <c r="F10" s="383"/>
    </row>
    <row r="11" spans="1:6" ht="13">
      <c r="A11" s="347" t="s">
        <v>1135</v>
      </c>
      <c r="B11" s="348">
        <v>0</v>
      </c>
      <c r="F11" s="383"/>
    </row>
    <row r="12" spans="1:6" ht="13.5" thickBot="1">
      <c r="A12" s="349" t="s">
        <v>1136</v>
      </c>
      <c r="B12" s="350">
        <v>0</v>
      </c>
      <c r="F12" s="383"/>
    </row>
    <row r="13" spans="1:6" ht="13">
      <c r="A13" s="351"/>
      <c r="B13" s="352"/>
      <c r="C13" s="352"/>
      <c r="D13" s="352"/>
      <c r="E13" s="352"/>
      <c r="F13" s="383"/>
    </row>
    <row r="14" spans="1:6" ht="13" thickBot="1"/>
    <row r="15" spans="1:6" ht="13.5" thickBot="1">
      <c r="A15" s="343" t="s">
        <v>1137</v>
      </c>
      <c r="B15" s="353" t="s">
        <v>1138</v>
      </c>
      <c r="C15" s="353" t="s">
        <v>1139</v>
      </c>
      <c r="D15" s="353" t="s">
        <v>1140</v>
      </c>
      <c r="E15" s="344" t="s">
        <v>1141</v>
      </c>
    </row>
    <row r="16" spans="1:6">
      <c r="A16" s="354" t="s">
        <v>1142</v>
      </c>
      <c r="B16" s="355">
        <v>0</v>
      </c>
      <c r="C16" s="355">
        <v>0</v>
      </c>
      <c r="D16" s="355">
        <v>0</v>
      </c>
      <c r="E16" s="346">
        <v>0</v>
      </c>
    </row>
    <row r="17" spans="1:5">
      <c r="A17" s="347" t="s">
        <v>1143</v>
      </c>
      <c r="B17" s="355">
        <v>0</v>
      </c>
      <c r="C17" s="355">
        <v>0</v>
      </c>
      <c r="D17" s="355">
        <v>0</v>
      </c>
      <c r="E17" s="356">
        <v>0</v>
      </c>
    </row>
    <row r="18" spans="1:5" ht="13" thickBot="1">
      <c r="A18" s="347" t="s">
        <v>1144</v>
      </c>
      <c r="B18" s="355">
        <v>0</v>
      </c>
      <c r="C18" s="355">
        <v>0</v>
      </c>
      <c r="D18" s="355">
        <v>0</v>
      </c>
      <c r="E18" s="357">
        <v>0</v>
      </c>
    </row>
    <row r="19" spans="1:5" ht="13.5" thickBot="1">
      <c r="A19" s="358" t="s">
        <v>1145</v>
      </c>
      <c r="B19" s="314" t="s">
        <v>1138</v>
      </c>
      <c r="C19" s="314" t="s">
        <v>1139</v>
      </c>
      <c r="D19" s="314" t="s">
        <v>1140</v>
      </c>
      <c r="E19" s="359" t="s">
        <v>1141</v>
      </c>
    </row>
    <row r="20" spans="1:5">
      <c r="A20" s="354" t="s">
        <v>1146</v>
      </c>
      <c r="B20" s="355">
        <v>0</v>
      </c>
      <c r="C20" s="355">
        <v>0</v>
      </c>
      <c r="D20" s="355">
        <v>0</v>
      </c>
      <c r="E20" s="346">
        <v>0</v>
      </c>
    </row>
    <row r="21" spans="1:5">
      <c r="A21" s="360" t="s">
        <v>1147</v>
      </c>
      <c r="B21" s="355">
        <v>0</v>
      </c>
      <c r="C21" s="355">
        <v>0</v>
      </c>
      <c r="D21" s="355">
        <v>0</v>
      </c>
      <c r="E21" s="356">
        <v>0</v>
      </c>
    </row>
    <row r="22" spans="1:5" ht="13" thickBot="1">
      <c r="A22" s="360" t="s">
        <v>1148</v>
      </c>
      <c r="B22" s="355">
        <v>0</v>
      </c>
      <c r="C22" s="355">
        <v>0</v>
      </c>
      <c r="D22" s="355">
        <v>0</v>
      </c>
      <c r="E22" s="357">
        <v>0</v>
      </c>
    </row>
    <row r="23" spans="1:5" ht="13">
      <c r="A23" s="358" t="s">
        <v>1149</v>
      </c>
      <c r="B23" s="314" t="s">
        <v>1138</v>
      </c>
      <c r="C23" s="314" t="s">
        <v>1139</v>
      </c>
      <c r="D23" s="314" t="s">
        <v>1140</v>
      </c>
      <c r="E23" s="359" t="s">
        <v>1141</v>
      </c>
    </row>
    <row r="24" spans="1:5">
      <c r="A24" s="347" t="s">
        <v>1150</v>
      </c>
      <c r="B24" s="355">
        <v>0</v>
      </c>
      <c r="C24" s="355">
        <v>0</v>
      </c>
      <c r="D24" s="355">
        <v>0</v>
      </c>
      <c r="E24" s="361">
        <v>0</v>
      </c>
    </row>
    <row r="25" spans="1:5">
      <c r="A25" s="360" t="s">
        <v>1151</v>
      </c>
      <c r="B25" s="355">
        <v>0</v>
      </c>
      <c r="C25" s="355">
        <v>0</v>
      </c>
      <c r="D25" s="355">
        <v>0</v>
      </c>
      <c r="E25" s="361">
        <v>0</v>
      </c>
    </row>
    <row r="26" spans="1:5" ht="13" thickBot="1">
      <c r="A26" s="362" t="s">
        <v>1152</v>
      </c>
      <c r="B26" s="355">
        <v>0</v>
      </c>
      <c r="C26" s="355">
        <v>0</v>
      </c>
      <c r="D26" s="363"/>
      <c r="E26" s="364"/>
    </row>
    <row r="27" spans="1:5" ht="13">
      <c r="A27" s="358" t="s">
        <v>1153</v>
      </c>
      <c r="B27" s="314" t="s">
        <v>1138</v>
      </c>
      <c r="C27" s="314" t="s">
        <v>1139</v>
      </c>
      <c r="D27" s="314" t="s">
        <v>1140</v>
      </c>
      <c r="E27" s="359" t="s">
        <v>1141</v>
      </c>
    </row>
    <row r="28" spans="1:5">
      <c r="A28" s="347" t="s">
        <v>1154</v>
      </c>
      <c r="B28" s="355">
        <v>0</v>
      </c>
      <c r="C28" s="355">
        <v>0</v>
      </c>
      <c r="D28" s="355">
        <v>0</v>
      </c>
      <c r="E28" s="361">
        <v>0</v>
      </c>
    </row>
    <row r="29" spans="1:5">
      <c r="A29" s="360" t="s">
        <v>1155</v>
      </c>
      <c r="B29" s="355">
        <v>0</v>
      </c>
      <c r="C29" s="355">
        <v>0</v>
      </c>
      <c r="D29" s="355">
        <v>0</v>
      </c>
      <c r="E29" s="361">
        <v>0</v>
      </c>
    </row>
    <row r="30" spans="1:5" ht="13" thickBot="1">
      <c r="A30" s="349" t="s">
        <v>1156</v>
      </c>
      <c r="B30" s="355">
        <v>0</v>
      </c>
      <c r="C30" s="355">
        <v>0</v>
      </c>
      <c r="D30" s="355">
        <v>0</v>
      </c>
      <c r="E30" s="361">
        <v>0</v>
      </c>
    </row>
    <row r="31" spans="1:5" ht="13">
      <c r="A31" s="358" t="s">
        <v>1157</v>
      </c>
      <c r="B31" s="314" t="s">
        <v>1138</v>
      </c>
      <c r="C31" s="314" t="s">
        <v>1139</v>
      </c>
      <c r="D31" s="314" t="s">
        <v>1140</v>
      </c>
      <c r="E31" s="359" t="s">
        <v>1141</v>
      </c>
    </row>
    <row r="32" spans="1:5" ht="12.75" customHeight="1">
      <c r="A32" s="347" t="s">
        <v>1158</v>
      </c>
      <c r="B32" s="355">
        <v>0</v>
      </c>
      <c r="C32" s="355">
        <v>0</v>
      </c>
      <c r="D32" s="355">
        <v>0</v>
      </c>
      <c r="E32" s="361">
        <v>0</v>
      </c>
    </row>
    <row r="33" spans="1:5" ht="12.75" customHeight="1">
      <c r="A33" s="347" t="s">
        <v>1159</v>
      </c>
      <c r="B33" s="355">
        <v>0</v>
      </c>
      <c r="C33" s="355">
        <v>0</v>
      </c>
      <c r="D33" s="355">
        <v>0</v>
      </c>
      <c r="E33" s="361">
        <v>0</v>
      </c>
    </row>
    <row r="34" spans="1:5" ht="12.75" customHeight="1">
      <c r="A34" s="347" t="s">
        <v>1160</v>
      </c>
      <c r="B34" s="355">
        <v>0</v>
      </c>
      <c r="C34" s="355">
        <v>0</v>
      </c>
      <c r="D34" s="355">
        <v>0</v>
      </c>
      <c r="E34" s="361">
        <v>0</v>
      </c>
    </row>
    <row r="35" spans="1:5" ht="13">
      <c r="A35" s="358" t="s">
        <v>1161</v>
      </c>
      <c r="B35" s="314" t="s">
        <v>1138</v>
      </c>
      <c r="C35" s="314" t="s">
        <v>1139</v>
      </c>
      <c r="D35" s="314" t="s">
        <v>1140</v>
      </c>
      <c r="E35" s="359" t="s">
        <v>1141</v>
      </c>
    </row>
    <row r="36" spans="1:5" ht="12.75" customHeight="1">
      <c r="A36" s="347" t="s">
        <v>1162</v>
      </c>
      <c r="B36" s="355">
        <v>0</v>
      </c>
      <c r="C36" s="355">
        <v>0</v>
      </c>
      <c r="D36" s="355">
        <v>0</v>
      </c>
      <c r="E36" s="361">
        <v>0</v>
      </c>
    </row>
    <row r="37" spans="1:5" ht="12.75" customHeight="1">
      <c r="A37" s="347" t="s">
        <v>1163</v>
      </c>
      <c r="B37" s="355">
        <v>0</v>
      </c>
      <c r="C37" s="355">
        <v>0</v>
      </c>
      <c r="D37" s="355">
        <v>0</v>
      </c>
      <c r="E37" s="361">
        <v>0</v>
      </c>
    </row>
    <row r="38" spans="1:5" ht="13">
      <c r="A38" s="358" t="s">
        <v>1196</v>
      </c>
      <c r="B38" s="314" t="s">
        <v>1138</v>
      </c>
      <c r="C38" s="314" t="s">
        <v>1139</v>
      </c>
      <c r="D38" s="314" t="s">
        <v>1165</v>
      </c>
      <c r="E38" s="359"/>
    </row>
    <row r="39" spans="1:5" ht="12.75" customHeight="1">
      <c r="A39" s="347" t="s">
        <v>1166</v>
      </c>
      <c r="B39" s="355">
        <v>0</v>
      </c>
      <c r="C39" s="355">
        <v>0</v>
      </c>
      <c r="D39" s="355">
        <v>0</v>
      </c>
      <c r="E39" s="365"/>
    </row>
    <row r="40" spans="1:5" ht="12.75" customHeight="1">
      <c r="A40" s="347" t="s">
        <v>1167</v>
      </c>
      <c r="B40" s="355">
        <v>0</v>
      </c>
      <c r="C40" s="355">
        <v>0</v>
      </c>
      <c r="D40" s="355">
        <v>0</v>
      </c>
      <c r="E40" s="366"/>
    </row>
    <row r="41" spans="1:5" ht="13">
      <c r="A41" s="358" t="s">
        <v>1168</v>
      </c>
      <c r="B41" s="314" t="s">
        <v>1138</v>
      </c>
      <c r="C41" s="314" t="s">
        <v>1169</v>
      </c>
      <c r="D41" s="314" t="s">
        <v>1165</v>
      </c>
      <c r="E41" s="359"/>
    </row>
    <row r="42" spans="1:5">
      <c r="A42" s="360" t="s">
        <v>1170</v>
      </c>
      <c r="B42" s="355">
        <v>0</v>
      </c>
      <c r="C42" s="355">
        <v>0</v>
      </c>
      <c r="D42" s="355">
        <v>0</v>
      </c>
      <c r="E42" s="367"/>
    </row>
    <row r="43" spans="1:5" ht="13">
      <c r="A43" s="358" t="s">
        <v>1171</v>
      </c>
      <c r="B43" s="314" t="s">
        <v>1138</v>
      </c>
      <c r="C43" s="314" t="s">
        <v>1169</v>
      </c>
      <c r="D43" s="314" t="s">
        <v>1165</v>
      </c>
      <c r="E43" s="359"/>
    </row>
    <row r="44" spans="1:5">
      <c r="A44" s="347" t="s">
        <v>1172</v>
      </c>
      <c r="B44" s="355">
        <v>0</v>
      </c>
      <c r="C44" s="355">
        <v>0</v>
      </c>
      <c r="D44" s="355">
        <v>0</v>
      </c>
      <c r="E44" s="365"/>
    </row>
    <row r="45" spans="1:5">
      <c r="A45" s="360" t="s">
        <v>1173</v>
      </c>
      <c r="B45" s="355">
        <v>0</v>
      </c>
      <c r="C45" s="355">
        <v>0</v>
      </c>
      <c r="D45" s="355">
        <v>0</v>
      </c>
      <c r="E45" s="366"/>
    </row>
    <row r="46" spans="1:5" ht="13">
      <c r="A46" s="358" t="s">
        <v>1174</v>
      </c>
      <c r="B46" s="314"/>
      <c r="C46" s="314"/>
      <c r="D46" s="314"/>
      <c r="E46" s="359"/>
    </row>
    <row r="47" spans="1:5">
      <c r="A47" s="347" t="s">
        <v>1175</v>
      </c>
      <c r="B47" s="355">
        <v>0</v>
      </c>
      <c r="C47" s="368"/>
      <c r="D47" s="369"/>
      <c r="E47" s="370"/>
    </row>
    <row r="48" spans="1:5">
      <c r="A48" s="360" t="s">
        <v>1176</v>
      </c>
      <c r="B48" s="355">
        <v>0</v>
      </c>
      <c r="C48" s="371"/>
      <c r="D48" s="372"/>
      <c r="E48" s="373"/>
    </row>
    <row r="49" spans="1:5" ht="13" thickBot="1">
      <c r="A49" s="349" t="s">
        <v>1177</v>
      </c>
      <c r="B49" s="355">
        <v>0</v>
      </c>
      <c r="C49" s="374"/>
      <c r="D49" s="375"/>
      <c r="E49" s="376"/>
    </row>
    <row r="50" spans="1:5" ht="13">
      <c r="A50" s="358" t="s">
        <v>1178</v>
      </c>
      <c r="B50" s="314" t="s">
        <v>1179</v>
      </c>
      <c r="C50" s="314" t="s">
        <v>1180</v>
      </c>
      <c r="D50" s="314" t="s">
        <v>1181</v>
      </c>
      <c r="E50" s="359" t="s">
        <v>1182</v>
      </c>
    </row>
    <row r="51" spans="1:5" ht="12.75" customHeight="1">
      <c r="A51" s="347" t="s">
        <v>1183</v>
      </c>
      <c r="B51" s="355">
        <v>0</v>
      </c>
      <c r="C51" s="355">
        <v>0</v>
      </c>
      <c r="D51" s="355">
        <v>0</v>
      </c>
      <c r="E51" s="361">
        <v>0</v>
      </c>
    </row>
    <row r="52" spans="1:5" ht="13">
      <c r="A52" s="358" t="s">
        <v>1184</v>
      </c>
      <c r="B52" s="314" t="s">
        <v>1185</v>
      </c>
      <c r="C52" s="314" t="s">
        <v>1186</v>
      </c>
      <c r="D52" s="314" t="s">
        <v>1187</v>
      </c>
      <c r="E52" s="359" t="s">
        <v>1188</v>
      </c>
    </row>
    <row r="53" spans="1:5">
      <c r="A53" s="360" t="s">
        <v>1189</v>
      </c>
      <c r="B53" s="355">
        <v>0</v>
      </c>
      <c r="C53" s="355">
        <v>0</v>
      </c>
      <c r="D53" s="355">
        <v>0</v>
      </c>
      <c r="E53" s="361">
        <v>0</v>
      </c>
    </row>
    <row r="54" spans="1:5" ht="13">
      <c r="A54" s="358" t="s">
        <v>1190</v>
      </c>
      <c r="B54" s="314" t="s">
        <v>1185</v>
      </c>
      <c r="C54" s="314" t="s">
        <v>1191</v>
      </c>
      <c r="D54" s="314"/>
      <c r="E54" s="359"/>
    </row>
    <row r="55" spans="1:5">
      <c r="A55" s="360" t="s">
        <v>1189</v>
      </c>
      <c r="B55" s="355">
        <v>0</v>
      </c>
      <c r="C55" s="355">
        <v>0</v>
      </c>
      <c r="D55" s="368"/>
      <c r="E55" s="370"/>
    </row>
    <row r="56" spans="1:5" ht="13" thickBot="1">
      <c r="A56" s="378" t="s">
        <v>1192</v>
      </c>
      <c r="B56" s="379">
        <v>0</v>
      </c>
      <c r="C56" s="380">
        <v>0</v>
      </c>
      <c r="D56" s="381"/>
      <c r="E56" s="382"/>
    </row>
    <row r="58" spans="1:5">
      <c r="A58" s="244" t="s">
        <v>1193</v>
      </c>
    </row>
    <row r="59" spans="1:5">
      <c r="A59" s="244" t="s">
        <v>1197</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363DB-4A43-4266-8367-64E48EB5F8BE}">
  <dimension ref="A1:B33"/>
  <sheetViews>
    <sheetView workbookViewId="0">
      <selection activeCell="D15" sqref="D15"/>
    </sheetView>
  </sheetViews>
  <sheetFormatPr defaultColWidth="9.1796875" defaultRowHeight="12.5"/>
  <cols>
    <col min="1" max="1" width="15.81640625" style="391" customWidth="1"/>
    <col min="2" max="2" width="69.81640625" style="384" customWidth="1"/>
    <col min="3" max="16384" width="9.1796875" style="384"/>
  </cols>
  <sheetData>
    <row r="1" spans="1:2" ht="13">
      <c r="A1" s="314" t="s">
        <v>1202</v>
      </c>
      <c r="B1" s="314"/>
    </row>
    <row r="2" spans="1:2" ht="25">
      <c r="A2" s="385">
        <v>1</v>
      </c>
      <c r="B2" s="386" t="s">
        <v>1203</v>
      </c>
    </row>
    <row r="3" spans="1:2">
      <c r="A3" s="387">
        <f>A2+1</f>
        <v>2</v>
      </c>
      <c r="B3" s="388" t="s">
        <v>1204</v>
      </c>
    </row>
    <row r="4" spans="1:2" ht="25">
      <c r="A4" s="387">
        <f t="shared" ref="A4:A33" si="0">A3+1</f>
        <v>3</v>
      </c>
      <c r="B4" s="388" t="s">
        <v>1205</v>
      </c>
    </row>
    <row r="5" spans="1:2" ht="37.5">
      <c r="A5" s="387">
        <f t="shared" si="0"/>
        <v>4</v>
      </c>
      <c r="B5" s="388" t="s">
        <v>1206</v>
      </c>
    </row>
    <row r="6" spans="1:2" ht="25">
      <c r="A6" s="387">
        <f t="shared" si="0"/>
        <v>5</v>
      </c>
      <c r="B6" s="388" t="s">
        <v>1207</v>
      </c>
    </row>
    <row r="7" spans="1:2">
      <c r="A7" s="387">
        <f t="shared" si="0"/>
        <v>6</v>
      </c>
      <c r="B7" s="388" t="s">
        <v>1208</v>
      </c>
    </row>
    <row r="8" spans="1:2">
      <c r="A8" s="387">
        <f t="shared" si="0"/>
        <v>7</v>
      </c>
      <c r="B8" s="388" t="s">
        <v>1209</v>
      </c>
    </row>
    <row r="9" spans="1:2" ht="37.5">
      <c r="A9" s="387">
        <f t="shared" si="0"/>
        <v>8</v>
      </c>
      <c r="B9" s="388" t="s">
        <v>1210</v>
      </c>
    </row>
    <row r="10" spans="1:2" ht="37.5">
      <c r="A10" s="387">
        <f t="shared" si="0"/>
        <v>9</v>
      </c>
      <c r="B10" s="388" t="s">
        <v>1211</v>
      </c>
    </row>
    <row r="11" spans="1:2" ht="37.5">
      <c r="A11" s="387">
        <f t="shared" si="0"/>
        <v>10</v>
      </c>
      <c r="B11" s="388" t="s">
        <v>1212</v>
      </c>
    </row>
    <row r="12" spans="1:2" ht="25">
      <c r="A12" s="387">
        <f t="shared" si="0"/>
        <v>11</v>
      </c>
      <c r="B12" s="388" t="s">
        <v>1213</v>
      </c>
    </row>
    <row r="13" spans="1:2" ht="62.5">
      <c r="A13" s="387">
        <f t="shared" si="0"/>
        <v>12</v>
      </c>
      <c r="B13" s="388" t="s">
        <v>1214</v>
      </c>
    </row>
    <row r="14" spans="1:2">
      <c r="A14" s="387">
        <f t="shared" si="0"/>
        <v>13</v>
      </c>
      <c r="B14" s="388" t="s">
        <v>1215</v>
      </c>
    </row>
    <row r="15" spans="1:2" ht="62.5">
      <c r="A15" s="387">
        <f t="shared" si="0"/>
        <v>14</v>
      </c>
      <c r="B15" s="388" t="s">
        <v>1216</v>
      </c>
    </row>
    <row r="16" spans="1:2" ht="50">
      <c r="A16" s="387">
        <f t="shared" si="0"/>
        <v>15</v>
      </c>
      <c r="B16" s="388" t="s">
        <v>1217</v>
      </c>
    </row>
    <row r="17" spans="1:2" ht="25">
      <c r="A17" s="387">
        <f t="shared" si="0"/>
        <v>16</v>
      </c>
      <c r="B17" s="388" t="s">
        <v>1218</v>
      </c>
    </row>
    <row r="18" spans="1:2" ht="50">
      <c r="A18" s="387">
        <f t="shared" si="0"/>
        <v>17</v>
      </c>
      <c r="B18" s="388" t="s">
        <v>1219</v>
      </c>
    </row>
    <row r="19" spans="1:2" ht="25">
      <c r="A19" s="387">
        <f t="shared" si="0"/>
        <v>18</v>
      </c>
      <c r="B19" s="388" t="s">
        <v>1220</v>
      </c>
    </row>
    <row r="20" spans="1:2" ht="37.5">
      <c r="A20" s="387">
        <f t="shared" si="0"/>
        <v>19</v>
      </c>
      <c r="B20" s="388" t="s">
        <v>1221</v>
      </c>
    </row>
    <row r="21" spans="1:2" ht="25.5" thickBot="1">
      <c r="A21" s="389">
        <f t="shared" si="0"/>
        <v>20</v>
      </c>
      <c r="B21" s="390" t="s">
        <v>1222</v>
      </c>
    </row>
    <row r="22" spans="1:2" ht="25">
      <c r="A22" s="385">
        <f t="shared" si="0"/>
        <v>21</v>
      </c>
      <c r="B22" s="386" t="s">
        <v>1223</v>
      </c>
    </row>
    <row r="23" spans="1:2" ht="25">
      <c r="A23" s="387">
        <f t="shared" si="0"/>
        <v>22</v>
      </c>
      <c r="B23" s="388" t="s">
        <v>1224</v>
      </c>
    </row>
    <row r="24" spans="1:2" ht="25">
      <c r="A24" s="387">
        <f t="shared" si="0"/>
        <v>23</v>
      </c>
      <c r="B24" s="388" t="s">
        <v>1225</v>
      </c>
    </row>
    <row r="25" spans="1:2" ht="25">
      <c r="A25" s="387">
        <f t="shared" si="0"/>
        <v>24</v>
      </c>
      <c r="B25" s="388" t="s">
        <v>1226</v>
      </c>
    </row>
    <row r="26" spans="1:2" ht="50">
      <c r="A26" s="387">
        <f t="shared" si="0"/>
        <v>25</v>
      </c>
      <c r="B26" s="388" t="s">
        <v>1227</v>
      </c>
    </row>
    <row r="27" spans="1:2">
      <c r="A27" s="387">
        <f t="shared" si="0"/>
        <v>26</v>
      </c>
      <c r="B27" s="388" t="s">
        <v>1228</v>
      </c>
    </row>
    <row r="28" spans="1:2" ht="25">
      <c r="A28" s="387">
        <f t="shared" si="0"/>
        <v>27</v>
      </c>
      <c r="B28" s="388" t="s">
        <v>1229</v>
      </c>
    </row>
    <row r="29" spans="1:2">
      <c r="A29" s="387">
        <f t="shared" si="0"/>
        <v>28</v>
      </c>
      <c r="B29" s="388" t="s">
        <v>1230</v>
      </c>
    </row>
    <row r="30" spans="1:2" ht="25">
      <c r="A30" s="387">
        <f t="shared" si="0"/>
        <v>29</v>
      </c>
      <c r="B30" s="388" t="s">
        <v>1231</v>
      </c>
    </row>
    <row r="31" spans="1:2" ht="25">
      <c r="A31" s="387">
        <f t="shared" si="0"/>
        <v>30</v>
      </c>
      <c r="B31" s="388" t="s">
        <v>1232</v>
      </c>
    </row>
    <row r="32" spans="1:2" ht="37.5">
      <c r="A32" s="387">
        <f t="shared" si="0"/>
        <v>31</v>
      </c>
      <c r="B32" s="388" t="s">
        <v>1233</v>
      </c>
    </row>
    <row r="33" spans="1:2" ht="38" thickBot="1">
      <c r="A33" s="389">
        <f t="shared" si="0"/>
        <v>32</v>
      </c>
      <c r="B33" s="390" t="s">
        <v>1234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D7B38-1EDF-45D2-9E41-2D64927FF689}">
  <dimension ref="A1:C42"/>
  <sheetViews>
    <sheetView tabSelected="1" zoomScale="70" zoomScaleNormal="70" workbookViewId="0">
      <selection activeCell="H23" sqref="H23"/>
    </sheetView>
  </sheetViews>
  <sheetFormatPr defaultRowHeight="12.5"/>
  <cols>
    <col min="1" max="1" width="25.26953125" style="302" customWidth="1"/>
    <col min="2" max="2" width="82.81640625" style="302" customWidth="1"/>
    <col min="3" max="256" width="9.1796875" style="244"/>
    <col min="257" max="257" width="25.26953125" style="244" customWidth="1"/>
    <col min="258" max="258" width="82.81640625" style="244" customWidth="1"/>
    <col min="259" max="512" width="9.1796875" style="244"/>
    <col min="513" max="513" width="25.26953125" style="244" customWidth="1"/>
    <col min="514" max="514" width="82.81640625" style="244" customWidth="1"/>
    <col min="515" max="768" width="9.1796875" style="244"/>
    <col min="769" max="769" width="25.26953125" style="244" customWidth="1"/>
    <col min="770" max="770" width="82.81640625" style="244" customWidth="1"/>
    <col min="771" max="1024" width="9.1796875" style="244"/>
    <col min="1025" max="1025" width="25.26953125" style="244" customWidth="1"/>
    <col min="1026" max="1026" width="82.81640625" style="244" customWidth="1"/>
    <col min="1027" max="1280" width="9.1796875" style="244"/>
    <col min="1281" max="1281" width="25.26953125" style="244" customWidth="1"/>
    <col min="1282" max="1282" width="82.81640625" style="244" customWidth="1"/>
    <col min="1283" max="1536" width="9.1796875" style="244"/>
    <col min="1537" max="1537" width="25.26953125" style="244" customWidth="1"/>
    <col min="1538" max="1538" width="82.81640625" style="244" customWidth="1"/>
    <col min="1539" max="1792" width="9.1796875" style="244"/>
    <col min="1793" max="1793" width="25.26953125" style="244" customWidth="1"/>
    <col min="1794" max="1794" width="82.81640625" style="244" customWidth="1"/>
    <col min="1795" max="2048" width="9.1796875" style="244"/>
    <col min="2049" max="2049" width="25.26953125" style="244" customWidth="1"/>
    <col min="2050" max="2050" width="82.81640625" style="244" customWidth="1"/>
    <col min="2051" max="2304" width="9.1796875" style="244"/>
    <col min="2305" max="2305" width="25.26953125" style="244" customWidth="1"/>
    <col min="2306" max="2306" width="82.81640625" style="244" customWidth="1"/>
    <col min="2307" max="2560" width="9.1796875" style="244"/>
    <col min="2561" max="2561" width="25.26953125" style="244" customWidth="1"/>
    <col min="2562" max="2562" width="82.81640625" style="244" customWidth="1"/>
    <col min="2563" max="2816" width="9.1796875" style="244"/>
    <col min="2817" max="2817" width="25.26953125" style="244" customWidth="1"/>
    <col min="2818" max="2818" width="82.81640625" style="244" customWidth="1"/>
    <col min="2819" max="3072" width="9.1796875" style="244"/>
    <col min="3073" max="3073" width="25.26953125" style="244" customWidth="1"/>
    <col min="3074" max="3074" width="82.81640625" style="244" customWidth="1"/>
    <col min="3075" max="3328" width="9.1796875" style="244"/>
    <col min="3329" max="3329" width="25.26953125" style="244" customWidth="1"/>
    <col min="3330" max="3330" width="82.81640625" style="244" customWidth="1"/>
    <col min="3331" max="3584" width="9.1796875" style="244"/>
    <col min="3585" max="3585" width="25.26953125" style="244" customWidth="1"/>
    <col min="3586" max="3586" width="82.81640625" style="244" customWidth="1"/>
    <col min="3587" max="3840" width="9.1796875" style="244"/>
    <col min="3841" max="3841" width="25.26953125" style="244" customWidth="1"/>
    <col min="3842" max="3842" width="82.81640625" style="244" customWidth="1"/>
    <col min="3843" max="4096" width="9.1796875" style="244"/>
    <col min="4097" max="4097" width="25.26953125" style="244" customWidth="1"/>
    <col min="4098" max="4098" width="82.81640625" style="244" customWidth="1"/>
    <col min="4099" max="4352" width="9.1796875" style="244"/>
    <col min="4353" max="4353" width="25.26953125" style="244" customWidth="1"/>
    <col min="4354" max="4354" width="82.81640625" style="244" customWidth="1"/>
    <col min="4355" max="4608" width="9.1796875" style="244"/>
    <col min="4609" max="4609" width="25.26953125" style="244" customWidth="1"/>
    <col min="4610" max="4610" width="82.81640625" style="244" customWidth="1"/>
    <col min="4611" max="4864" width="9.1796875" style="244"/>
    <col min="4865" max="4865" width="25.26953125" style="244" customWidth="1"/>
    <col min="4866" max="4866" width="82.81640625" style="244" customWidth="1"/>
    <col min="4867" max="5120" width="9.1796875" style="244"/>
    <col min="5121" max="5121" width="25.26953125" style="244" customWidth="1"/>
    <col min="5122" max="5122" width="82.81640625" style="244" customWidth="1"/>
    <col min="5123" max="5376" width="9.1796875" style="244"/>
    <col min="5377" max="5377" width="25.26953125" style="244" customWidth="1"/>
    <col min="5378" max="5378" width="82.81640625" style="244" customWidth="1"/>
    <col min="5379" max="5632" width="9.1796875" style="244"/>
    <col min="5633" max="5633" width="25.26953125" style="244" customWidth="1"/>
    <col min="5634" max="5634" width="82.81640625" style="244" customWidth="1"/>
    <col min="5635" max="5888" width="9.1796875" style="244"/>
    <col min="5889" max="5889" width="25.26953125" style="244" customWidth="1"/>
    <col min="5890" max="5890" width="82.81640625" style="244" customWidth="1"/>
    <col min="5891" max="6144" width="9.1796875" style="244"/>
    <col min="6145" max="6145" width="25.26953125" style="244" customWidth="1"/>
    <col min="6146" max="6146" width="82.81640625" style="244" customWidth="1"/>
    <col min="6147" max="6400" width="9.1796875" style="244"/>
    <col min="6401" max="6401" width="25.26953125" style="244" customWidth="1"/>
    <col min="6402" max="6402" width="82.81640625" style="244" customWidth="1"/>
    <col min="6403" max="6656" width="9.1796875" style="244"/>
    <col min="6657" max="6657" width="25.26953125" style="244" customWidth="1"/>
    <col min="6658" max="6658" width="82.81640625" style="244" customWidth="1"/>
    <col min="6659" max="6912" width="9.1796875" style="244"/>
    <col min="6913" max="6913" width="25.26953125" style="244" customWidth="1"/>
    <col min="6914" max="6914" width="82.81640625" style="244" customWidth="1"/>
    <col min="6915" max="7168" width="9.1796875" style="244"/>
    <col min="7169" max="7169" width="25.26953125" style="244" customWidth="1"/>
    <col min="7170" max="7170" width="82.81640625" style="244" customWidth="1"/>
    <col min="7171" max="7424" width="9.1796875" style="244"/>
    <col min="7425" max="7425" width="25.26953125" style="244" customWidth="1"/>
    <col min="7426" max="7426" width="82.81640625" style="244" customWidth="1"/>
    <col min="7427" max="7680" width="9.1796875" style="244"/>
    <col min="7681" max="7681" width="25.26953125" style="244" customWidth="1"/>
    <col min="7682" max="7682" width="82.81640625" style="244" customWidth="1"/>
    <col min="7683" max="7936" width="9.1796875" style="244"/>
    <col min="7937" max="7937" width="25.26953125" style="244" customWidth="1"/>
    <col min="7938" max="7938" width="82.81640625" style="244" customWidth="1"/>
    <col min="7939" max="8192" width="9.1796875" style="244"/>
    <col min="8193" max="8193" width="25.26953125" style="244" customWidth="1"/>
    <col min="8194" max="8194" width="82.81640625" style="244" customWidth="1"/>
    <col min="8195" max="8448" width="9.1796875" style="244"/>
    <col min="8449" max="8449" width="25.26953125" style="244" customWidth="1"/>
    <col min="8450" max="8450" width="82.81640625" style="244" customWidth="1"/>
    <col min="8451" max="8704" width="9.1796875" style="244"/>
    <col min="8705" max="8705" width="25.26953125" style="244" customWidth="1"/>
    <col min="8706" max="8706" width="82.81640625" style="244" customWidth="1"/>
    <col min="8707" max="8960" width="9.1796875" style="244"/>
    <col min="8961" max="8961" width="25.26953125" style="244" customWidth="1"/>
    <col min="8962" max="8962" width="82.81640625" style="244" customWidth="1"/>
    <col min="8963" max="9216" width="9.1796875" style="244"/>
    <col min="9217" max="9217" width="25.26953125" style="244" customWidth="1"/>
    <col min="9218" max="9218" width="82.81640625" style="244" customWidth="1"/>
    <col min="9219" max="9472" width="9.1796875" style="244"/>
    <col min="9473" max="9473" width="25.26953125" style="244" customWidth="1"/>
    <col min="9474" max="9474" width="82.81640625" style="244" customWidth="1"/>
    <col min="9475" max="9728" width="9.1796875" style="244"/>
    <col min="9729" max="9729" width="25.26953125" style="244" customWidth="1"/>
    <col min="9730" max="9730" width="82.81640625" style="244" customWidth="1"/>
    <col min="9731" max="9984" width="9.1796875" style="244"/>
    <col min="9985" max="9985" width="25.26953125" style="244" customWidth="1"/>
    <col min="9986" max="9986" width="82.81640625" style="244" customWidth="1"/>
    <col min="9987" max="10240" width="9.1796875" style="244"/>
    <col min="10241" max="10241" width="25.26953125" style="244" customWidth="1"/>
    <col min="10242" max="10242" width="82.81640625" style="244" customWidth="1"/>
    <col min="10243" max="10496" width="9.1796875" style="244"/>
    <col min="10497" max="10497" width="25.26953125" style="244" customWidth="1"/>
    <col min="10498" max="10498" width="82.81640625" style="244" customWidth="1"/>
    <col min="10499" max="10752" width="9.1796875" style="244"/>
    <col min="10753" max="10753" width="25.26953125" style="244" customWidth="1"/>
    <col min="10754" max="10754" width="82.81640625" style="244" customWidth="1"/>
    <col min="10755" max="11008" width="9.1796875" style="244"/>
    <col min="11009" max="11009" width="25.26953125" style="244" customWidth="1"/>
    <col min="11010" max="11010" width="82.81640625" style="244" customWidth="1"/>
    <col min="11011" max="11264" width="9.1796875" style="244"/>
    <col min="11265" max="11265" width="25.26953125" style="244" customWidth="1"/>
    <col min="11266" max="11266" width="82.81640625" style="244" customWidth="1"/>
    <col min="11267" max="11520" width="9.1796875" style="244"/>
    <col min="11521" max="11521" width="25.26953125" style="244" customWidth="1"/>
    <col min="11522" max="11522" width="82.81640625" style="244" customWidth="1"/>
    <col min="11523" max="11776" width="9.1796875" style="244"/>
    <col min="11777" max="11777" width="25.26953125" style="244" customWidth="1"/>
    <col min="11778" max="11778" width="82.81640625" style="244" customWidth="1"/>
    <col min="11779" max="12032" width="9.1796875" style="244"/>
    <col min="12033" max="12033" width="25.26953125" style="244" customWidth="1"/>
    <col min="12034" max="12034" width="82.81640625" style="244" customWidth="1"/>
    <col min="12035" max="12288" width="9.1796875" style="244"/>
    <col min="12289" max="12289" width="25.26953125" style="244" customWidth="1"/>
    <col min="12290" max="12290" width="82.81640625" style="244" customWidth="1"/>
    <col min="12291" max="12544" width="9.1796875" style="244"/>
    <col min="12545" max="12545" width="25.26953125" style="244" customWidth="1"/>
    <col min="12546" max="12546" width="82.81640625" style="244" customWidth="1"/>
    <col min="12547" max="12800" width="9.1796875" style="244"/>
    <col min="12801" max="12801" width="25.26953125" style="244" customWidth="1"/>
    <col min="12802" max="12802" width="82.81640625" style="244" customWidth="1"/>
    <col min="12803" max="13056" width="9.1796875" style="244"/>
    <col min="13057" max="13057" width="25.26953125" style="244" customWidth="1"/>
    <col min="13058" max="13058" width="82.81640625" style="244" customWidth="1"/>
    <col min="13059" max="13312" width="9.1796875" style="244"/>
    <col min="13313" max="13313" width="25.26953125" style="244" customWidth="1"/>
    <col min="13314" max="13314" width="82.81640625" style="244" customWidth="1"/>
    <col min="13315" max="13568" width="9.1796875" style="244"/>
    <col min="13569" max="13569" width="25.26953125" style="244" customWidth="1"/>
    <col min="13570" max="13570" width="82.81640625" style="244" customWidth="1"/>
    <col min="13571" max="13824" width="9.1796875" style="244"/>
    <col min="13825" max="13825" width="25.26953125" style="244" customWidth="1"/>
    <col min="13826" max="13826" width="82.81640625" style="244" customWidth="1"/>
    <col min="13827" max="14080" width="9.1796875" style="244"/>
    <col min="14081" max="14081" width="25.26953125" style="244" customWidth="1"/>
    <col min="14082" max="14082" width="82.81640625" style="244" customWidth="1"/>
    <col min="14083" max="14336" width="9.1796875" style="244"/>
    <col min="14337" max="14337" width="25.26953125" style="244" customWidth="1"/>
    <col min="14338" max="14338" width="82.81640625" style="244" customWidth="1"/>
    <col min="14339" max="14592" width="9.1796875" style="244"/>
    <col min="14593" max="14593" width="25.26953125" style="244" customWidth="1"/>
    <col min="14594" max="14594" width="82.81640625" style="244" customWidth="1"/>
    <col min="14595" max="14848" width="9.1796875" style="244"/>
    <col min="14849" max="14849" width="25.26953125" style="244" customWidth="1"/>
    <col min="14850" max="14850" width="82.81640625" style="244" customWidth="1"/>
    <col min="14851" max="15104" width="9.1796875" style="244"/>
    <col min="15105" max="15105" width="25.26953125" style="244" customWidth="1"/>
    <col min="15106" max="15106" width="82.81640625" style="244" customWidth="1"/>
    <col min="15107" max="15360" width="9.1796875" style="244"/>
    <col min="15361" max="15361" width="25.26953125" style="244" customWidth="1"/>
    <col min="15362" max="15362" width="82.81640625" style="244" customWidth="1"/>
    <col min="15363" max="15616" width="9.1796875" style="244"/>
    <col min="15617" max="15617" width="25.26953125" style="244" customWidth="1"/>
    <col min="15618" max="15618" width="82.81640625" style="244" customWidth="1"/>
    <col min="15619" max="15872" width="9.1796875" style="244"/>
    <col min="15873" max="15873" width="25.26953125" style="244" customWidth="1"/>
    <col min="15874" max="15874" width="82.81640625" style="244" customWidth="1"/>
    <col min="15875" max="16128" width="9.1796875" style="244"/>
    <col min="16129" max="16129" width="25.26953125" style="244" customWidth="1"/>
    <col min="16130" max="16130" width="82.81640625" style="244" customWidth="1"/>
    <col min="16131" max="16384" width="9.1796875" style="244"/>
  </cols>
  <sheetData>
    <row r="1" spans="1:2" ht="13">
      <c r="A1" s="273" t="s">
        <v>1049</v>
      </c>
      <c r="B1" s="274" t="s">
        <v>1050</v>
      </c>
    </row>
    <row r="2" spans="1:2" ht="13">
      <c r="A2" s="275" t="s">
        <v>1051</v>
      </c>
      <c r="B2" s="276" t="s">
        <v>1237</v>
      </c>
    </row>
    <row r="3" spans="1:2" ht="13">
      <c r="A3" s="275" t="s">
        <v>1052</v>
      </c>
      <c r="B3" s="276" t="s">
        <v>1238</v>
      </c>
    </row>
    <row r="4" spans="1:2" ht="13.5" thickBot="1">
      <c r="A4" s="277" t="s">
        <v>1053</v>
      </c>
      <c r="B4" s="278" t="s">
        <v>1239</v>
      </c>
    </row>
    <row r="5" spans="1:2" ht="13">
      <c r="A5" s="279" t="s">
        <v>1054</v>
      </c>
      <c r="B5" s="280"/>
    </row>
    <row r="6" spans="1:2" ht="13">
      <c r="A6" s="281"/>
      <c r="B6" s="282"/>
    </row>
    <row r="7" spans="1:2">
      <c r="A7" s="392" t="s">
        <v>1055</v>
      </c>
      <c r="B7" s="393"/>
    </row>
    <row r="8" spans="1:2">
      <c r="A8" s="393"/>
      <c r="B8" s="393"/>
    </row>
    <row r="9" spans="1:2">
      <c r="A9" s="393"/>
      <c r="B9" s="393"/>
    </row>
    <row r="10" spans="1:2">
      <c r="A10" s="393"/>
      <c r="B10" s="393"/>
    </row>
    <row r="11" spans="1:2">
      <c r="A11" s="393"/>
      <c r="B11" s="393"/>
    </row>
    <row r="12" spans="1:2">
      <c r="A12" s="393"/>
      <c r="B12" s="393"/>
    </row>
    <row r="13" spans="1:2">
      <c r="A13" s="283"/>
      <c r="B13" s="284"/>
    </row>
    <row r="14" spans="1:2" ht="15.5">
      <c r="A14" s="285" t="s">
        <v>1056</v>
      </c>
      <c r="B14" s="286" t="s">
        <v>1057</v>
      </c>
    </row>
    <row r="15" spans="1:2" ht="15.5">
      <c r="A15" s="285"/>
      <c r="B15" s="286"/>
    </row>
    <row r="16" spans="1:2" ht="26">
      <c r="A16" s="287"/>
      <c r="B16" s="288" t="s">
        <v>1058</v>
      </c>
    </row>
    <row r="17" spans="1:3" ht="13.5" thickBot="1">
      <c r="A17" s="289" t="s">
        <v>1059</v>
      </c>
      <c r="B17" s="290">
        <v>0</v>
      </c>
      <c r="C17" s="244" t="s">
        <v>21</v>
      </c>
    </row>
    <row r="18" spans="1:3" ht="16" thickTop="1">
      <c r="A18" s="291"/>
      <c r="B18" s="292" t="s">
        <v>1242</v>
      </c>
    </row>
    <row r="19" spans="1:3" ht="16" thickBot="1">
      <c r="A19" s="293"/>
      <c r="B19" s="294"/>
    </row>
    <row r="20" spans="1:3" ht="13.5" thickTop="1">
      <c r="A20" s="287"/>
      <c r="B20" s="288" t="s">
        <v>1060</v>
      </c>
    </row>
    <row r="21" spans="1:3" ht="13.5" thickBot="1">
      <c r="A21" s="289" t="s">
        <v>1061</v>
      </c>
      <c r="B21" s="290">
        <v>0</v>
      </c>
      <c r="C21" s="244" t="s">
        <v>799</v>
      </c>
    </row>
    <row r="22" spans="1:3" ht="16" thickTop="1">
      <c r="A22" s="291"/>
      <c r="B22" s="292" t="s">
        <v>1243</v>
      </c>
    </row>
    <row r="23" spans="1:3" ht="16" thickBot="1">
      <c r="A23" s="293"/>
      <c r="B23" s="294"/>
    </row>
    <row r="24" spans="1:3" ht="13.5" thickTop="1">
      <c r="A24" s="287"/>
      <c r="B24" s="288" t="s">
        <v>1240</v>
      </c>
    </row>
    <row r="25" spans="1:3" ht="13.5" thickBot="1">
      <c r="A25" s="289" t="s">
        <v>1235</v>
      </c>
      <c r="B25" s="290">
        <v>0</v>
      </c>
      <c r="C25" s="244" t="s">
        <v>809</v>
      </c>
    </row>
    <row r="26" spans="1:3" ht="16" thickTop="1">
      <c r="A26" s="291"/>
      <c r="B26" s="292" t="s">
        <v>1244</v>
      </c>
    </row>
    <row r="27" spans="1:3" ht="16" thickBot="1">
      <c r="A27" s="293"/>
      <c r="B27" s="294"/>
    </row>
    <row r="28" spans="1:3" ht="13.5" thickTop="1">
      <c r="A28" s="287"/>
      <c r="B28" s="288" t="s">
        <v>1241</v>
      </c>
    </row>
    <row r="29" spans="1:3" ht="13.5" thickBot="1">
      <c r="A29" s="289" t="s">
        <v>1062</v>
      </c>
      <c r="B29" s="290">
        <v>0</v>
      </c>
      <c r="C29" s="244" t="s">
        <v>800</v>
      </c>
    </row>
    <row r="30" spans="1:3" ht="16" thickTop="1">
      <c r="A30" s="291"/>
      <c r="B30" s="292" t="s">
        <v>1245</v>
      </c>
    </row>
    <row r="31" spans="1:3" ht="15.5">
      <c r="A31" s="295"/>
      <c r="B31" s="296"/>
    </row>
    <row r="32" spans="1:3" ht="15.5">
      <c r="A32" s="297"/>
      <c r="B32" s="296"/>
    </row>
    <row r="33" spans="1:2" ht="13">
      <c r="A33" s="287" t="s">
        <v>1063</v>
      </c>
      <c r="B33" s="288" t="s">
        <v>1064</v>
      </c>
    </row>
    <row r="34" spans="1:2" ht="13.5" thickBot="1">
      <c r="A34" s="298" t="s">
        <v>1236</v>
      </c>
      <c r="B34" s="299">
        <f>B17+B21+B25+B29</f>
        <v>0</v>
      </c>
    </row>
    <row r="35" spans="1:2" ht="13" thickTop="1">
      <c r="A35" s="283"/>
      <c r="B35" s="284"/>
    </row>
    <row r="36" spans="1:2">
      <c r="A36" s="283"/>
      <c r="B36" s="284"/>
    </row>
    <row r="37" spans="1:2" ht="13" thickBot="1">
      <c r="A37" s="283"/>
      <c r="B37" s="284"/>
    </row>
    <row r="38" spans="1:2" ht="13.5" thickBot="1">
      <c r="A38" s="300" t="s">
        <v>1065</v>
      </c>
      <c r="B38" s="301"/>
    </row>
    <row r="39" spans="1:2" ht="13.5" thickBot="1">
      <c r="A39" s="300" t="s">
        <v>1066</v>
      </c>
      <c r="B39" s="301"/>
    </row>
    <row r="40" spans="1:2" ht="13.5" thickBot="1">
      <c r="A40" s="300" t="s">
        <v>1067</v>
      </c>
      <c r="B40" s="301"/>
    </row>
    <row r="41" spans="1:2" ht="13.5" thickBot="1">
      <c r="A41" s="300" t="s">
        <v>1068</v>
      </c>
      <c r="B41" s="301"/>
    </row>
    <row r="42" spans="1:2" ht="13.5" thickBot="1">
      <c r="A42" s="300" t="s">
        <v>1069</v>
      </c>
      <c r="B42" s="301"/>
    </row>
  </sheetData>
  <mergeCells count="1">
    <mergeCell ref="A7: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48DEC-4B19-40FE-8FCE-D133F84CB17E}">
  <dimension ref="A1:L743"/>
  <sheetViews>
    <sheetView zoomScale="70" zoomScaleNormal="70" workbookViewId="0">
      <selection activeCell="S17" sqref="S17"/>
    </sheetView>
  </sheetViews>
  <sheetFormatPr defaultColWidth="9.1796875" defaultRowHeight="12.5"/>
  <cols>
    <col min="1" max="16384" width="9.1796875" style="244"/>
  </cols>
  <sheetData>
    <row r="1" spans="1:2" ht="13" thickBot="1"/>
    <row r="2" spans="1:2" ht="13">
      <c r="A2" s="303" t="s">
        <v>1070</v>
      </c>
      <c r="B2" s="303" t="s">
        <v>1071</v>
      </c>
    </row>
    <row r="3" spans="1:2" ht="13.5" thickBot="1">
      <c r="A3" s="304" t="s">
        <v>1072</v>
      </c>
      <c r="B3" s="304"/>
    </row>
    <row r="4" spans="1:2">
      <c r="A4" s="244" t="s">
        <v>1028</v>
      </c>
    </row>
    <row r="5" spans="1:2">
      <c r="A5" s="244" t="s">
        <v>887</v>
      </c>
    </row>
    <row r="6" spans="1:2">
      <c r="A6" s="244" t="s">
        <v>207</v>
      </c>
    </row>
    <row r="7" spans="1:2">
      <c r="A7" s="244" t="s">
        <v>139</v>
      </c>
    </row>
    <row r="8" spans="1:2">
      <c r="A8" s="244" t="s">
        <v>839</v>
      </c>
    </row>
    <row r="9" spans="1:2">
      <c r="A9" s="244" t="s">
        <v>33</v>
      </c>
    </row>
    <row r="10" spans="1:2">
      <c r="A10" s="244" t="s">
        <v>871</v>
      </c>
    </row>
    <row r="11" spans="1:2">
      <c r="A11" s="244" t="s">
        <v>842</v>
      </c>
    </row>
    <row r="12" spans="1:2">
      <c r="A12" s="244" t="s">
        <v>113</v>
      </c>
    </row>
    <row r="13" spans="1:2">
      <c r="A13" s="244" t="s">
        <v>38</v>
      </c>
    </row>
    <row r="14" spans="1:2">
      <c r="A14" s="244" t="s">
        <v>290</v>
      </c>
    </row>
    <row r="15" spans="1:2">
      <c r="A15" s="244" t="s">
        <v>886</v>
      </c>
    </row>
    <row r="16" spans="1:2">
      <c r="A16" s="244" t="s">
        <v>876</v>
      </c>
    </row>
    <row r="17" spans="1:1">
      <c r="A17" s="244" t="s">
        <v>204</v>
      </c>
    </row>
    <row r="18" spans="1:1">
      <c r="A18" s="244" t="s">
        <v>296</v>
      </c>
    </row>
    <row r="19" spans="1:1">
      <c r="A19" s="244" t="s">
        <v>131</v>
      </c>
    </row>
    <row r="20" spans="1:1">
      <c r="A20" s="244" t="s">
        <v>240</v>
      </c>
    </row>
    <row r="21" spans="1:1">
      <c r="A21" s="244" t="s">
        <v>872</v>
      </c>
    </row>
    <row r="22" spans="1:1">
      <c r="A22" s="244" t="s">
        <v>337</v>
      </c>
    </row>
    <row r="23" spans="1:1">
      <c r="A23" s="244" t="s">
        <v>162</v>
      </c>
    </row>
    <row r="24" spans="1:1">
      <c r="A24" s="244" t="s">
        <v>334</v>
      </c>
    </row>
    <row r="25" spans="1:1">
      <c r="A25" s="244" t="s">
        <v>319</v>
      </c>
    </row>
    <row r="26" spans="1:1">
      <c r="A26" s="244" t="s">
        <v>969</v>
      </c>
    </row>
    <row r="27" spans="1:1">
      <c r="A27" s="244" t="s">
        <v>888</v>
      </c>
    </row>
    <row r="28" spans="1:1">
      <c r="A28" s="244" t="s">
        <v>873</v>
      </c>
    </row>
    <row r="29" spans="1:1">
      <c r="A29" s="244" t="s">
        <v>210</v>
      </c>
    </row>
    <row r="30" spans="1:1">
      <c r="A30" s="244" t="s">
        <v>215</v>
      </c>
    </row>
    <row r="31" spans="1:1">
      <c r="A31" s="244" t="s">
        <v>846</v>
      </c>
    </row>
    <row r="32" spans="1:1">
      <c r="A32" s="244" t="s">
        <v>150</v>
      </c>
    </row>
    <row r="33" spans="1:1">
      <c r="A33" s="244" t="s">
        <v>185</v>
      </c>
    </row>
    <row r="34" spans="1:1">
      <c r="A34" s="244" t="s">
        <v>313</v>
      </c>
    </row>
    <row r="35" spans="1:1">
      <c r="A35" s="244" t="s">
        <v>236</v>
      </c>
    </row>
    <row r="36" spans="1:1">
      <c r="A36" s="244" t="s">
        <v>840</v>
      </c>
    </row>
    <row r="37" spans="1:1">
      <c r="A37" s="244" t="s">
        <v>879</v>
      </c>
    </row>
    <row r="38" spans="1:1">
      <c r="A38" s="244" t="s">
        <v>843</v>
      </c>
    </row>
    <row r="39" spans="1:1">
      <c r="A39" s="244" t="s">
        <v>117</v>
      </c>
    </row>
    <row r="40" spans="1:1">
      <c r="A40" s="244" t="s">
        <v>182</v>
      </c>
    </row>
    <row r="41" spans="1:1">
      <c r="A41" s="244" t="s">
        <v>1032</v>
      </c>
    </row>
    <row r="42" spans="1:1">
      <c r="A42" s="244" t="s">
        <v>254</v>
      </c>
    </row>
    <row r="43" spans="1:1">
      <c r="A43" s="244" t="s">
        <v>874</v>
      </c>
    </row>
    <row r="44" spans="1:1">
      <c r="A44" s="244" t="s">
        <v>845</v>
      </c>
    </row>
    <row r="45" spans="1:1">
      <c r="A45" s="244" t="s">
        <v>134</v>
      </c>
    </row>
    <row r="46" spans="1:1">
      <c r="A46" s="244" t="s">
        <v>34</v>
      </c>
    </row>
    <row r="47" spans="1:1">
      <c r="A47" s="244" t="s">
        <v>208</v>
      </c>
    </row>
    <row r="48" spans="1:1">
      <c r="A48" s="244" t="s">
        <v>37</v>
      </c>
    </row>
    <row r="49" spans="1:1">
      <c r="A49" s="244" t="s">
        <v>841</v>
      </c>
    </row>
    <row r="50" spans="1:1">
      <c r="A50" s="244" t="s">
        <v>39</v>
      </c>
    </row>
    <row r="51" spans="1:1">
      <c r="A51" s="244" t="s">
        <v>36</v>
      </c>
    </row>
    <row r="52" spans="1:1">
      <c r="A52" s="244" t="s">
        <v>85</v>
      </c>
    </row>
    <row r="53" spans="1:1">
      <c r="A53" s="244" t="s">
        <v>398</v>
      </c>
    </row>
    <row r="54" spans="1:1">
      <c r="A54" s="244" t="s">
        <v>481</v>
      </c>
    </row>
    <row r="55" spans="1:1">
      <c r="A55" s="244" t="s">
        <v>324</v>
      </c>
    </row>
    <row r="56" spans="1:1">
      <c r="A56" s="244" t="s">
        <v>878</v>
      </c>
    </row>
    <row r="57" spans="1:1">
      <c r="A57" s="244" t="s">
        <v>212</v>
      </c>
    </row>
    <row r="58" spans="1:1">
      <c r="A58" s="244" t="s">
        <v>424</v>
      </c>
    </row>
    <row r="59" spans="1:1">
      <c r="A59" s="244" t="s">
        <v>179</v>
      </c>
    </row>
    <row r="60" spans="1:1">
      <c r="A60" s="244" t="s">
        <v>421</v>
      </c>
    </row>
    <row r="61" spans="1:1">
      <c r="A61" s="244" t="s">
        <v>955</v>
      </c>
    </row>
    <row r="62" spans="1:1">
      <c r="A62" s="244" t="s">
        <v>3</v>
      </c>
    </row>
    <row r="63" spans="1:1">
      <c r="A63" s="244" t="s">
        <v>197</v>
      </c>
    </row>
    <row r="64" spans="1:1">
      <c r="A64" s="244" t="s">
        <v>122</v>
      </c>
    </row>
    <row r="65" spans="1:12">
      <c r="A65" s="244" t="s">
        <v>1047</v>
      </c>
    </row>
    <row r="66" spans="1:12">
      <c r="A66" s="244" t="s">
        <v>880</v>
      </c>
    </row>
    <row r="67" spans="1:12">
      <c r="A67" s="244" t="s">
        <v>881</v>
      </c>
    </row>
    <row r="68" spans="1:12">
      <c r="A68" s="244" t="s">
        <v>128</v>
      </c>
    </row>
    <row r="69" spans="1:12">
      <c r="A69" s="244" t="s">
        <v>263</v>
      </c>
    </row>
    <row r="70" spans="1:12">
      <c r="A70" s="244" t="s">
        <v>8</v>
      </c>
    </row>
    <row r="71" spans="1:12">
      <c r="A71" s="244" t="s">
        <v>7</v>
      </c>
    </row>
    <row r="72" spans="1:12">
      <c r="A72" s="244" t="s">
        <v>844</v>
      </c>
    </row>
    <row r="73" spans="1:12">
      <c r="A73" s="244" t="s">
        <v>1031</v>
      </c>
    </row>
    <row r="74" spans="1:12">
      <c r="A74" s="244" t="s">
        <v>116</v>
      </c>
    </row>
    <row r="75" spans="1:12">
      <c r="A75" s="244" t="s">
        <v>164</v>
      </c>
    </row>
    <row r="76" spans="1:12">
      <c r="A76" s="244" t="s">
        <v>250</v>
      </c>
    </row>
    <row r="77" spans="1:12">
      <c r="A77" s="244" t="s">
        <v>875</v>
      </c>
    </row>
    <row r="78" spans="1:12">
      <c r="A78" s="244" t="s">
        <v>205</v>
      </c>
    </row>
    <row r="79" spans="1:12">
      <c r="A79" s="244" t="s">
        <v>138</v>
      </c>
    </row>
    <row r="80" spans="1:12">
      <c r="L80"/>
    </row>
    <row r="81" spans="12:12">
      <c r="L81"/>
    </row>
    <row r="82" spans="12:12">
      <c r="L82"/>
    </row>
    <row r="83" spans="12:12">
      <c r="L83"/>
    </row>
    <row r="84" spans="12:12">
      <c r="L84"/>
    </row>
    <row r="85" spans="12:12">
      <c r="L85"/>
    </row>
    <row r="86" spans="12:12">
      <c r="L86"/>
    </row>
    <row r="87" spans="12:12">
      <c r="L87"/>
    </row>
    <row r="88" spans="12:12">
      <c r="L88"/>
    </row>
    <row r="89" spans="12:12">
      <c r="L89"/>
    </row>
    <row r="90" spans="12:12">
      <c r="L90"/>
    </row>
    <row r="91" spans="12:12">
      <c r="L91"/>
    </row>
    <row r="92" spans="12:12">
      <c r="L92"/>
    </row>
    <row r="93" spans="12:12">
      <c r="L93"/>
    </row>
    <row r="94" spans="12:12">
      <c r="L94"/>
    </row>
    <row r="95" spans="12:12">
      <c r="L95"/>
    </row>
    <row r="96" spans="12:12">
      <c r="L96"/>
    </row>
    <row r="97" spans="12:12">
      <c r="L97"/>
    </row>
    <row r="98" spans="12:12">
      <c r="L98"/>
    </row>
    <row r="99" spans="12:12">
      <c r="L99"/>
    </row>
    <row r="100" spans="12:12">
      <c r="L100"/>
    </row>
    <row r="101" spans="12:12">
      <c r="L101"/>
    </row>
    <row r="102" spans="12:12">
      <c r="L102"/>
    </row>
    <row r="103" spans="12:12">
      <c r="L103"/>
    </row>
    <row r="104" spans="12:12">
      <c r="L104"/>
    </row>
    <row r="105" spans="12:12">
      <c r="L105"/>
    </row>
    <row r="106" spans="12:12">
      <c r="L106"/>
    </row>
    <row r="107" spans="12:12">
      <c r="L107"/>
    </row>
    <row r="108" spans="12:12">
      <c r="L108"/>
    </row>
    <row r="109" spans="12:12">
      <c r="L109"/>
    </row>
    <row r="110" spans="12:12">
      <c r="L110"/>
    </row>
    <row r="111" spans="12:12">
      <c r="L111"/>
    </row>
    <row r="112" spans="12:12">
      <c r="L112"/>
    </row>
    <row r="113" spans="12:12">
      <c r="L113"/>
    </row>
    <row r="114" spans="12:12">
      <c r="L114"/>
    </row>
    <row r="115" spans="12:12">
      <c r="L115"/>
    </row>
    <row r="116" spans="12:12">
      <c r="L116"/>
    </row>
    <row r="117" spans="12:12">
      <c r="L117"/>
    </row>
    <row r="118" spans="12:12">
      <c r="L118"/>
    </row>
    <row r="119" spans="12:12">
      <c r="L119"/>
    </row>
    <row r="120" spans="12:12">
      <c r="L120"/>
    </row>
    <row r="121" spans="12:12">
      <c r="L121"/>
    </row>
    <row r="122" spans="12:12">
      <c r="L122"/>
    </row>
    <row r="123" spans="12:12">
      <c r="L123"/>
    </row>
    <row r="124" spans="12:12">
      <c r="L124"/>
    </row>
    <row r="125" spans="12:12">
      <c r="L125"/>
    </row>
    <row r="126" spans="12:12">
      <c r="L126"/>
    </row>
    <row r="127" spans="12:12">
      <c r="L127"/>
    </row>
    <row r="128" spans="12:12">
      <c r="L128"/>
    </row>
    <row r="129" spans="12:12">
      <c r="L129"/>
    </row>
    <row r="130" spans="12:12">
      <c r="L130"/>
    </row>
    <row r="131" spans="12:12">
      <c r="L131"/>
    </row>
    <row r="132" spans="12:12">
      <c r="L132"/>
    </row>
    <row r="133" spans="12:12">
      <c r="L133"/>
    </row>
    <row r="134" spans="12:12">
      <c r="L134"/>
    </row>
    <row r="135" spans="12:12">
      <c r="L135"/>
    </row>
    <row r="136" spans="12:12">
      <c r="L136"/>
    </row>
    <row r="137" spans="12:12">
      <c r="L137"/>
    </row>
    <row r="138" spans="12:12">
      <c r="L138"/>
    </row>
    <row r="139" spans="12:12">
      <c r="L139"/>
    </row>
    <row r="140" spans="12:12">
      <c r="L140"/>
    </row>
    <row r="141" spans="12:12">
      <c r="L141"/>
    </row>
    <row r="142" spans="12:12">
      <c r="L142"/>
    </row>
    <row r="143" spans="12:12">
      <c r="L143"/>
    </row>
    <row r="144" spans="12:12">
      <c r="L144"/>
    </row>
    <row r="145" spans="12:12">
      <c r="L145"/>
    </row>
    <row r="146" spans="12:12">
      <c r="L146"/>
    </row>
    <row r="147" spans="12:12">
      <c r="L147"/>
    </row>
    <row r="148" spans="12:12">
      <c r="L148"/>
    </row>
    <row r="149" spans="12:12">
      <c r="L149"/>
    </row>
    <row r="150" spans="12:12">
      <c r="L150"/>
    </row>
    <row r="151" spans="12:12">
      <c r="L151"/>
    </row>
    <row r="152" spans="12:12">
      <c r="L152"/>
    </row>
    <row r="153" spans="12:12">
      <c r="L153"/>
    </row>
    <row r="154" spans="12:12">
      <c r="L154"/>
    </row>
    <row r="155" spans="12:12">
      <c r="L155"/>
    </row>
    <row r="156" spans="12:12">
      <c r="L156"/>
    </row>
    <row r="157" spans="12:12">
      <c r="L157"/>
    </row>
    <row r="158" spans="12:12">
      <c r="L158"/>
    </row>
    <row r="159" spans="12:12">
      <c r="L159"/>
    </row>
    <row r="160" spans="12:12">
      <c r="L160"/>
    </row>
    <row r="161" spans="12:12">
      <c r="L161"/>
    </row>
    <row r="162" spans="12:12">
      <c r="L162"/>
    </row>
    <row r="163" spans="12:12">
      <c r="L163"/>
    </row>
    <row r="164" spans="12:12">
      <c r="L164"/>
    </row>
    <row r="165" spans="12:12">
      <c r="L165"/>
    </row>
    <row r="166" spans="12:12">
      <c r="L166"/>
    </row>
    <row r="167" spans="12:12">
      <c r="L167"/>
    </row>
    <row r="168" spans="12:12">
      <c r="L168"/>
    </row>
    <row r="169" spans="12:12">
      <c r="L169"/>
    </row>
    <row r="170" spans="12:12">
      <c r="L170"/>
    </row>
    <row r="171" spans="12:12">
      <c r="L171"/>
    </row>
    <row r="172" spans="12:12">
      <c r="L172"/>
    </row>
    <row r="173" spans="12:12">
      <c r="L173"/>
    </row>
    <row r="174" spans="12:12">
      <c r="L174"/>
    </row>
    <row r="175" spans="12:12">
      <c r="L175"/>
    </row>
    <row r="176" spans="12:12">
      <c r="L176"/>
    </row>
    <row r="177" spans="12:12">
      <c r="L177"/>
    </row>
    <row r="178" spans="12:12">
      <c r="L178"/>
    </row>
    <row r="179" spans="12:12">
      <c r="L179"/>
    </row>
    <row r="180" spans="12:12">
      <c r="L180"/>
    </row>
    <row r="181" spans="12:12">
      <c r="L181"/>
    </row>
    <row r="182" spans="12:12">
      <c r="L182"/>
    </row>
    <row r="183" spans="12:12">
      <c r="L183"/>
    </row>
    <row r="184" spans="12:12">
      <c r="L184"/>
    </row>
    <row r="185" spans="12:12">
      <c r="L185"/>
    </row>
    <row r="186" spans="12:12">
      <c r="L186"/>
    </row>
    <row r="187" spans="12:12">
      <c r="L187"/>
    </row>
    <row r="188" spans="12:12">
      <c r="L188"/>
    </row>
    <row r="189" spans="12:12">
      <c r="L189"/>
    </row>
    <row r="190" spans="12:12">
      <c r="L190"/>
    </row>
    <row r="191" spans="12:12">
      <c r="L191"/>
    </row>
    <row r="192" spans="12:12">
      <c r="L192"/>
    </row>
    <row r="193" spans="12:12">
      <c r="L193"/>
    </row>
    <row r="194" spans="12:12">
      <c r="L194"/>
    </row>
    <row r="195" spans="12:12">
      <c r="L195"/>
    </row>
    <row r="196" spans="12:12">
      <c r="L196"/>
    </row>
    <row r="197" spans="12:12">
      <c r="L197"/>
    </row>
    <row r="198" spans="12:12">
      <c r="L198"/>
    </row>
    <row r="199" spans="12:12">
      <c r="L199"/>
    </row>
    <row r="200" spans="12:12">
      <c r="L200"/>
    </row>
    <row r="201" spans="12:12">
      <c r="L201"/>
    </row>
    <row r="202" spans="12:12">
      <c r="L202"/>
    </row>
    <row r="203" spans="12:12">
      <c r="L203"/>
    </row>
    <row r="204" spans="12:12">
      <c r="L204"/>
    </row>
    <row r="205" spans="12:12">
      <c r="L205"/>
    </row>
    <row r="206" spans="12:12">
      <c r="L206"/>
    </row>
    <row r="207" spans="12:12">
      <c r="L207"/>
    </row>
    <row r="208" spans="12:12">
      <c r="L208"/>
    </row>
    <row r="209" spans="12:12">
      <c r="L209"/>
    </row>
    <row r="210" spans="12:12">
      <c r="L210"/>
    </row>
    <row r="211" spans="12:12">
      <c r="L211"/>
    </row>
    <row r="212" spans="12:12">
      <c r="L212"/>
    </row>
    <row r="213" spans="12:12">
      <c r="L213"/>
    </row>
    <row r="214" spans="12:12">
      <c r="L214"/>
    </row>
    <row r="215" spans="12:12">
      <c r="L215"/>
    </row>
    <row r="216" spans="12:12">
      <c r="L216"/>
    </row>
    <row r="217" spans="12:12">
      <c r="L217"/>
    </row>
    <row r="218" spans="12:12">
      <c r="L218"/>
    </row>
    <row r="219" spans="12:12">
      <c r="L219"/>
    </row>
    <row r="220" spans="12:12">
      <c r="L220"/>
    </row>
    <row r="221" spans="12:12">
      <c r="L221"/>
    </row>
    <row r="222" spans="12:12">
      <c r="L222"/>
    </row>
    <row r="223" spans="12:12">
      <c r="L223"/>
    </row>
    <row r="224" spans="12:12">
      <c r="L224"/>
    </row>
    <row r="225" spans="12:12">
      <c r="L225"/>
    </row>
    <row r="226" spans="12:12">
      <c r="L226"/>
    </row>
    <row r="227" spans="12:12">
      <c r="L227"/>
    </row>
    <row r="228" spans="12:12">
      <c r="L228"/>
    </row>
    <row r="229" spans="12:12">
      <c r="L229"/>
    </row>
    <row r="230" spans="12:12">
      <c r="L230"/>
    </row>
    <row r="231" spans="12:12">
      <c r="L231"/>
    </row>
    <row r="232" spans="12:12">
      <c r="L232"/>
    </row>
    <row r="233" spans="12:12">
      <c r="L233"/>
    </row>
    <row r="234" spans="12:12">
      <c r="L234"/>
    </row>
    <row r="235" spans="12:12">
      <c r="L235"/>
    </row>
    <row r="236" spans="12:12">
      <c r="L236"/>
    </row>
    <row r="237" spans="12:12">
      <c r="L237"/>
    </row>
    <row r="238" spans="12:12">
      <c r="L238"/>
    </row>
    <row r="239" spans="12:12">
      <c r="L239"/>
    </row>
    <row r="240" spans="12:12">
      <c r="L240"/>
    </row>
    <row r="241" spans="12:12">
      <c r="L241"/>
    </row>
    <row r="242" spans="12:12">
      <c r="L242"/>
    </row>
    <row r="243" spans="12:12">
      <c r="L243"/>
    </row>
    <row r="244" spans="12:12">
      <c r="L244"/>
    </row>
    <row r="245" spans="12:12">
      <c r="L245"/>
    </row>
    <row r="246" spans="12:12">
      <c r="L246"/>
    </row>
    <row r="247" spans="12:12">
      <c r="L247"/>
    </row>
    <row r="248" spans="12:12">
      <c r="L248"/>
    </row>
    <row r="249" spans="12:12">
      <c r="L249"/>
    </row>
    <row r="250" spans="12:12">
      <c r="L250"/>
    </row>
    <row r="251" spans="12:12">
      <c r="L251"/>
    </row>
    <row r="252" spans="12:12">
      <c r="L252"/>
    </row>
    <row r="253" spans="12:12">
      <c r="L253"/>
    </row>
    <row r="254" spans="12:12">
      <c r="L254"/>
    </row>
    <row r="255" spans="12:12">
      <c r="L255"/>
    </row>
    <row r="256" spans="12:12">
      <c r="L256"/>
    </row>
    <row r="257" spans="12:12">
      <c r="L257"/>
    </row>
    <row r="258" spans="12:12">
      <c r="L258"/>
    </row>
    <row r="259" spans="12:12">
      <c r="L259"/>
    </row>
    <row r="260" spans="12:12">
      <c r="L260"/>
    </row>
    <row r="261" spans="12:12">
      <c r="L261"/>
    </row>
    <row r="262" spans="12:12">
      <c r="L262"/>
    </row>
    <row r="263" spans="12:12">
      <c r="L263"/>
    </row>
    <row r="264" spans="12:12">
      <c r="L264"/>
    </row>
    <row r="265" spans="12:12">
      <c r="L265"/>
    </row>
    <row r="266" spans="12:12">
      <c r="L266"/>
    </row>
    <row r="267" spans="12:12">
      <c r="L267"/>
    </row>
    <row r="268" spans="12:12">
      <c r="L268"/>
    </row>
    <row r="269" spans="12:12">
      <c r="L269"/>
    </row>
    <row r="270" spans="12:12">
      <c r="L270"/>
    </row>
    <row r="271" spans="12:12">
      <c r="L271"/>
    </row>
    <row r="272" spans="12:12">
      <c r="L272"/>
    </row>
    <row r="273" spans="12:12">
      <c r="L273"/>
    </row>
    <row r="274" spans="12:12">
      <c r="L274"/>
    </row>
    <row r="275" spans="12:12">
      <c r="L275"/>
    </row>
    <row r="276" spans="12:12">
      <c r="L276"/>
    </row>
    <row r="277" spans="12:12">
      <c r="L277"/>
    </row>
    <row r="278" spans="12:12">
      <c r="L278"/>
    </row>
    <row r="279" spans="12:12">
      <c r="L279"/>
    </row>
    <row r="280" spans="12:12">
      <c r="L280"/>
    </row>
    <row r="281" spans="12:12">
      <c r="L281"/>
    </row>
    <row r="282" spans="12:12">
      <c r="L282"/>
    </row>
    <row r="283" spans="12:12">
      <c r="L283"/>
    </row>
    <row r="284" spans="12:12">
      <c r="L284"/>
    </row>
    <row r="285" spans="12:12">
      <c r="L285"/>
    </row>
    <row r="286" spans="12:12">
      <c r="L286"/>
    </row>
    <row r="287" spans="12:12">
      <c r="L287"/>
    </row>
    <row r="288" spans="12:12">
      <c r="L288"/>
    </row>
    <row r="289" spans="12:12">
      <c r="L289"/>
    </row>
    <row r="290" spans="12:12">
      <c r="L290"/>
    </row>
    <row r="291" spans="12:12">
      <c r="L291"/>
    </row>
    <row r="292" spans="12:12">
      <c r="L292"/>
    </row>
    <row r="293" spans="12:12">
      <c r="L293"/>
    </row>
    <row r="294" spans="12:12">
      <c r="L294"/>
    </row>
    <row r="295" spans="12:12">
      <c r="L295"/>
    </row>
    <row r="296" spans="12:12">
      <c r="L296"/>
    </row>
    <row r="297" spans="12:12">
      <c r="L297"/>
    </row>
    <row r="298" spans="12:12">
      <c r="L298"/>
    </row>
    <row r="299" spans="12:12">
      <c r="L299"/>
    </row>
    <row r="300" spans="12:12">
      <c r="L300"/>
    </row>
    <row r="301" spans="12:12">
      <c r="L301"/>
    </row>
    <row r="302" spans="12:12">
      <c r="L302"/>
    </row>
    <row r="303" spans="12:12">
      <c r="L303"/>
    </row>
    <row r="304" spans="12:12">
      <c r="L304"/>
    </row>
    <row r="305" spans="12:12">
      <c r="L305"/>
    </row>
    <row r="306" spans="12:12">
      <c r="L306"/>
    </row>
    <row r="307" spans="12:12">
      <c r="L307"/>
    </row>
    <row r="308" spans="12:12">
      <c r="L308"/>
    </row>
    <row r="309" spans="12:12">
      <c r="L309"/>
    </row>
    <row r="310" spans="12:12">
      <c r="L310"/>
    </row>
    <row r="311" spans="12:12">
      <c r="L311"/>
    </row>
    <row r="312" spans="12:12">
      <c r="L312"/>
    </row>
    <row r="313" spans="12:12">
      <c r="L313"/>
    </row>
    <row r="314" spans="12:12">
      <c r="L314"/>
    </row>
    <row r="315" spans="12:12">
      <c r="L315"/>
    </row>
    <row r="316" spans="12:12">
      <c r="L316"/>
    </row>
    <row r="317" spans="12:12">
      <c r="L317"/>
    </row>
    <row r="318" spans="12:12">
      <c r="L318"/>
    </row>
    <row r="319" spans="12:12">
      <c r="L319"/>
    </row>
    <row r="320" spans="12:12">
      <c r="L320"/>
    </row>
    <row r="321" spans="12:12">
      <c r="L321"/>
    </row>
    <row r="322" spans="12:12">
      <c r="L322"/>
    </row>
    <row r="323" spans="12:12">
      <c r="L323"/>
    </row>
    <row r="324" spans="12:12">
      <c r="L324"/>
    </row>
    <row r="325" spans="12:12">
      <c r="L325"/>
    </row>
    <row r="326" spans="12:12">
      <c r="L326"/>
    </row>
    <row r="327" spans="12:12">
      <c r="L327"/>
    </row>
    <row r="328" spans="12:12">
      <c r="L328"/>
    </row>
    <row r="329" spans="12:12">
      <c r="L329"/>
    </row>
    <row r="330" spans="12:12">
      <c r="L330"/>
    </row>
    <row r="331" spans="12:12">
      <c r="L331"/>
    </row>
    <row r="332" spans="12:12">
      <c r="L332"/>
    </row>
    <row r="333" spans="12:12">
      <c r="L333"/>
    </row>
    <row r="334" spans="12:12">
      <c r="L334"/>
    </row>
    <row r="335" spans="12:12">
      <c r="L335"/>
    </row>
    <row r="336" spans="12:12">
      <c r="L336"/>
    </row>
    <row r="337" spans="12:12">
      <c r="L337"/>
    </row>
    <row r="338" spans="12:12">
      <c r="L338"/>
    </row>
    <row r="339" spans="12:12">
      <c r="L339"/>
    </row>
    <row r="340" spans="12:12">
      <c r="L340"/>
    </row>
    <row r="341" spans="12:12">
      <c r="L341"/>
    </row>
    <row r="342" spans="12:12">
      <c r="L342"/>
    </row>
    <row r="343" spans="12:12">
      <c r="L343"/>
    </row>
    <row r="344" spans="12:12">
      <c r="L344"/>
    </row>
    <row r="345" spans="12:12">
      <c r="L345"/>
    </row>
    <row r="346" spans="12:12">
      <c r="L346"/>
    </row>
    <row r="347" spans="12:12">
      <c r="L347"/>
    </row>
    <row r="348" spans="12:12">
      <c r="L348"/>
    </row>
    <row r="349" spans="12:12">
      <c r="L349"/>
    </row>
    <row r="350" spans="12:12">
      <c r="L350"/>
    </row>
    <row r="351" spans="12:12">
      <c r="L351"/>
    </row>
    <row r="352" spans="12:12">
      <c r="L352"/>
    </row>
    <row r="353" spans="12:12">
      <c r="L353"/>
    </row>
    <row r="354" spans="12:12">
      <c r="L354"/>
    </row>
    <row r="355" spans="12:12">
      <c r="L355"/>
    </row>
    <row r="356" spans="12:12">
      <c r="L356"/>
    </row>
    <row r="357" spans="12:12">
      <c r="L357"/>
    </row>
    <row r="358" spans="12:12">
      <c r="L358"/>
    </row>
    <row r="359" spans="12:12">
      <c r="L359"/>
    </row>
    <row r="360" spans="12:12">
      <c r="L360"/>
    </row>
    <row r="361" spans="12:12">
      <c r="L361"/>
    </row>
    <row r="362" spans="12:12">
      <c r="L362"/>
    </row>
    <row r="363" spans="12:12">
      <c r="L363"/>
    </row>
    <row r="364" spans="12:12">
      <c r="L364"/>
    </row>
    <row r="365" spans="12:12">
      <c r="L365"/>
    </row>
    <row r="366" spans="12:12">
      <c r="L366"/>
    </row>
    <row r="367" spans="12:12">
      <c r="L367"/>
    </row>
    <row r="368" spans="12:12">
      <c r="L368"/>
    </row>
    <row r="369" spans="12:12">
      <c r="L369"/>
    </row>
    <row r="370" spans="12:12">
      <c r="L370"/>
    </row>
    <row r="371" spans="12:12">
      <c r="L371"/>
    </row>
    <row r="372" spans="12:12">
      <c r="L372"/>
    </row>
    <row r="373" spans="12:12">
      <c r="L373"/>
    </row>
    <row r="374" spans="12:12">
      <c r="L374"/>
    </row>
    <row r="375" spans="12:12">
      <c r="L375"/>
    </row>
    <row r="376" spans="12:12">
      <c r="L376"/>
    </row>
    <row r="377" spans="12:12">
      <c r="L377"/>
    </row>
    <row r="378" spans="12:12">
      <c r="L378"/>
    </row>
    <row r="379" spans="12:12">
      <c r="L379"/>
    </row>
    <row r="380" spans="12:12">
      <c r="L380"/>
    </row>
    <row r="381" spans="12:12">
      <c r="L381"/>
    </row>
    <row r="382" spans="12:12">
      <c r="L382"/>
    </row>
    <row r="383" spans="12:12">
      <c r="L383"/>
    </row>
    <row r="384" spans="12:12">
      <c r="L384"/>
    </row>
    <row r="385" spans="12:12">
      <c r="L385"/>
    </row>
    <row r="386" spans="12:12">
      <c r="L386"/>
    </row>
    <row r="387" spans="12:12">
      <c r="L387"/>
    </row>
    <row r="388" spans="12:12">
      <c r="L388"/>
    </row>
    <row r="389" spans="12:12">
      <c r="L389"/>
    </row>
    <row r="390" spans="12:12">
      <c r="L390"/>
    </row>
    <row r="391" spans="12:12">
      <c r="L391"/>
    </row>
    <row r="392" spans="12:12">
      <c r="L392"/>
    </row>
    <row r="393" spans="12:12">
      <c r="L393"/>
    </row>
    <row r="394" spans="12:12">
      <c r="L394"/>
    </row>
    <row r="395" spans="12:12">
      <c r="L395"/>
    </row>
    <row r="396" spans="12:12">
      <c r="L396"/>
    </row>
    <row r="397" spans="12:12">
      <c r="L397"/>
    </row>
    <row r="398" spans="12:12">
      <c r="L398"/>
    </row>
    <row r="399" spans="12:12">
      <c r="L399"/>
    </row>
    <row r="400" spans="12:12">
      <c r="L400"/>
    </row>
    <row r="401" spans="12:12">
      <c r="L401"/>
    </row>
    <row r="402" spans="12:12">
      <c r="L402"/>
    </row>
    <row r="403" spans="12:12">
      <c r="L403"/>
    </row>
    <row r="404" spans="12:12">
      <c r="L404"/>
    </row>
    <row r="405" spans="12:12">
      <c r="L405"/>
    </row>
    <row r="406" spans="12:12">
      <c r="L406"/>
    </row>
    <row r="407" spans="12:12">
      <c r="L407"/>
    </row>
    <row r="408" spans="12:12">
      <c r="L408"/>
    </row>
    <row r="409" spans="12:12">
      <c r="L409"/>
    </row>
    <row r="410" spans="12:12">
      <c r="L410"/>
    </row>
    <row r="411" spans="12:12">
      <c r="L411"/>
    </row>
    <row r="412" spans="12:12">
      <c r="L412"/>
    </row>
    <row r="413" spans="12:12">
      <c r="L413"/>
    </row>
    <row r="414" spans="12:12">
      <c r="L414"/>
    </row>
    <row r="415" spans="12:12">
      <c r="L415"/>
    </row>
    <row r="416" spans="12:12">
      <c r="L416"/>
    </row>
    <row r="417" spans="12:12">
      <c r="L417"/>
    </row>
    <row r="418" spans="12:12">
      <c r="L418"/>
    </row>
    <row r="419" spans="12:12">
      <c r="L419"/>
    </row>
    <row r="420" spans="12:12">
      <c r="L420"/>
    </row>
    <row r="421" spans="12:12">
      <c r="L421"/>
    </row>
    <row r="422" spans="12:12">
      <c r="L422"/>
    </row>
    <row r="423" spans="12:12">
      <c r="L423"/>
    </row>
    <row r="424" spans="12:12">
      <c r="L424"/>
    </row>
    <row r="425" spans="12:12">
      <c r="L425"/>
    </row>
    <row r="426" spans="12:12">
      <c r="L426"/>
    </row>
    <row r="427" spans="12:12">
      <c r="L427"/>
    </row>
    <row r="428" spans="12:12">
      <c r="L428"/>
    </row>
    <row r="429" spans="12:12">
      <c r="L429"/>
    </row>
    <row r="430" spans="12:12">
      <c r="L430"/>
    </row>
    <row r="431" spans="12:12">
      <c r="L431"/>
    </row>
    <row r="432" spans="12:12">
      <c r="L432"/>
    </row>
    <row r="433" spans="12:12">
      <c r="L433"/>
    </row>
    <row r="434" spans="12:12">
      <c r="L434"/>
    </row>
    <row r="435" spans="12:12">
      <c r="L435"/>
    </row>
    <row r="436" spans="12:12">
      <c r="L436"/>
    </row>
    <row r="437" spans="12:12">
      <c r="L437"/>
    </row>
    <row r="438" spans="12:12">
      <c r="L438"/>
    </row>
    <row r="439" spans="12:12">
      <c r="L439"/>
    </row>
    <row r="440" spans="12:12">
      <c r="L440"/>
    </row>
    <row r="441" spans="12:12">
      <c r="L441"/>
    </row>
    <row r="442" spans="12:12">
      <c r="L442"/>
    </row>
    <row r="443" spans="12:12">
      <c r="L443"/>
    </row>
    <row r="444" spans="12:12">
      <c r="L444"/>
    </row>
    <row r="445" spans="12:12">
      <c r="L445"/>
    </row>
    <row r="446" spans="12:12">
      <c r="L446"/>
    </row>
    <row r="447" spans="12:12">
      <c r="L447"/>
    </row>
    <row r="448" spans="12:12">
      <c r="L448"/>
    </row>
    <row r="449" spans="12:12">
      <c r="L449"/>
    </row>
    <row r="450" spans="12:12">
      <c r="L450"/>
    </row>
    <row r="451" spans="12:12">
      <c r="L451"/>
    </row>
    <row r="452" spans="12:12">
      <c r="L452"/>
    </row>
    <row r="453" spans="12:12">
      <c r="L453"/>
    </row>
    <row r="454" spans="12:12">
      <c r="L454"/>
    </row>
    <row r="455" spans="12:12">
      <c r="L455"/>
    </row>
    <row r="456" spans="12:12">
      <c r="L456"/>
    </row>
    <row r="457" spans="12:12">
      <c r="L457"/>
    </row>
    <row r="458" spans="12:12">
      <c r="L458"/>
    </row>
    <row r="459" spans="12:12">
      <c r="L459"/>
    </row>
    <row r="460" spans="12:12">
      <c r="L460"/>
    </row>
    <row r="461" spans="12:12">
      <c r="L461"/>
    </row>
    <row r="462" spans="12:12">
      <c r="L462"/>
    </row>
    <row r="463" spans="12:12">
      <c r="L463"/>
    </row>
    <row r="464" spans="12:12">
      <c r="L464"/>
    </row>
    <row r="465" spans="12:12">
      <c r="L465"/>
    </row>
    <row r="466" spans="12:12">
      <c r="L466"/>
    </row>
    <row r="467" spans="12:12">
      <c r="L467"/>
    </row>
    <row r="468" spans="12:12">
      <c r="L468"/>
    </row>
    <row r="469" spans="12:12">
      <c r="L469"/>
    </row>
    <row r="470" spans="12:12">
      <c r="L470"/>
    </row>
    <row r="471" spans="12:12">
      <c r="L471"/>
    </row>
    <row r="472" spans="12:12">
      <c r="L472"/>
    </row>
    <row r="473" spans="12:12">
      <c r="L473"/>
    </row>
    <row r="474" spans="12:12">
      <c r="L474"/>
    </row>
    <row r="475" spans="12:12">
      <c r="L475"/>
    </row>
    <row r="476" spans="12:12">
      <c r="L476"/>
    </row>
    <row r="477" spans="12:12">
      <c r="L477"/>
    </row>
    <row r="478" spans="12:12">
      <c r="L478"/>
    </row>
    <row r="479" spans="12:12">
      <c r="L479"/>
    </row>
    <row r="480" spans="12:12">
      <c r="L480"/>
    </row>
    <row r="481" spans="12:12">
      <c r="L481"/>
    </row>
    <row r="482" spans="12:12">
      <c r="L482"/>
    </row>
    <row r="483" spans="12:12">
      <c r="L483"/>
    </row>
    <row r="484" spans="12:12">
      <c r="L484"/>
    </row>
    <row r="485" spans="12:12">
      <c r="L485"/>
    </row>
    <row r="486" spans="12:12">
      <c r="L486"/>
    </row>
    <row r="487" spans="12:12">
      <c r="L487"/>
    </row>
    <row r="488" spans="12:12">
      <c r="L488"/>
    </row>
    <row r="489" spans="12:12">
      <c r="L489"/>
    </row>
    <row r="490" spans="12:12">
      <c r="L490"/>
    </row>
    <row r="491" spans="12:12">
      <c r="L491"/>
    </row>
    <row r="492" spans="12:12">
      <c r="L492"/>
    </row>
    <row r="493" spans="12:12">
      <c r="L493"/>
    </row>
    <row r="494" spans="12:12">
      <c r="L494"/>
    </row>
    <row r="495" spans="12:12">
      <c r="L495"/>
    </row>
    <row r="496" spans="12:12">
      <c r="L496"/>
    </row>
    <row r="497" spans="12:12">
      <c r="L497"/>
    </row>
    <row r="498" spans="12:12">
      <c r="L498"/>
    </row>
    <row r="499" spans="12:12">
      <c r="L499"/>
    </row>
    <row r="500" spans="12:12">
      <c r="L500"/>
    </row>
    <row r="501" spans="12:12">
      <c r="L501"/>
    </row>
    <row r="502" spans="12:12">
      <c r="L502"/>
    </row>
    <row r="503" spans="12:12">
      <c r="L503"/>
    </row>
    <row r="504" spans="12:12">
      <c r="L504"/>
    </row>
    <row r="505" spans="12:12">
      <c r="L505"/>
    </row>
    <row r="506" spans="12:12">
      <c r="L506"/>
    </row>
    <row r="507" spans="12:12">
      <c r="L507"/>
    </row>
    <row r="508" spans="12:12">
      <c r="L508"/>
    </row>
    <row r="509" spans="12:12">
      <c r="L509"/>
    </row>
    <row r="510" spans="12:12">
      <c r="L510"/>
    </row>
    <row r="511" spans="12:12">
      <c r="L511"/>
    </row>
    <row r="512" spans="12:12">
      <c r="L512"/>
    </row>
    <row r="513" spans="12:12">
      <c r="L513"/>
    </row>
    <row r="514" spans="12:12">
      <c r="L514"/>
    </row>
    <row r="515" spans="12:12">
      <c r="L515"/>
    </row>
    <row r="516" spans="12:12">
      <c r="L516"/>
    </row>
    <row r="517" spans="12:12">
      <c r="L517"/>
    </row>
    <row r="518" spans="12:12">
      <c r="L518"/>
    </row>
    <row r="519" spans="12:12">
      <c r="L519"/>
    </row>
    <row r="520" spans="12:12">
      <c r="L520"/>
    </row>
    <row r="521" spans="12:12">
      <c r="L521"/>
    </row>
    <row r="522" spans="12:12">
      <c r="L522"/>
    </row>
    <row r="523" spans="12:12">
      <c r="L523"/>
    </row>
    <row r="524" spans="12:12">
      <c r="L524"/>
    </row>
    <row r="525" spans="12:12">
      <c r="L525"/>
    </row>
    <row r="526" spans="12:12">
      <c r="L526"/>
    </row>
    <row r="527" spans="12:12">
      <c r="L527"/>
    </row>
    <row r="528" spans="12:12">
      <c r="L528"/>
    </row>
    <row r="529" spans="12:12">
      <c r="L529"/>
    </row>
    <row r="530" spans="12:12">
      <c r="L530"/>
    </row>
    <row r="531" spans="12:12">
      <c r="L531"/>
    </row>
    <row r="532" spans="12:12">
      <c r="L532"/>
    </row>
    <row r="533" spans="12:12">
      <c r="L533"/>
    </row>
    <row r="534" spans="12:12">
      <c r="L534"/>
    </row>
    <row r="535" spans="12:12">
      <c r="L535"/>
    </row>
    <row r="536" spans="12:12">
      <c r="L536"/>
    </row>
    <row r="537" spans="12:12">
      <c r="L537"/>
    </row>
    <row r="538" spans="12:12">
      <c r="L538"/>
    </row>
    <row r="539" spans="12:12">
      <c r="L539"/>
    </row>
    <row r="540" spans="12:12">
      <c r="L540"/>
    </row>
    <row r="541" spans="12:12">
      <c r="L541"/>
    </row>
    <row r="542" spans="12:12">
      <c r="L542"/>
    </row>
    <row r="543" spans="12:12">
      <c r="L543"/>
    </row>
    <row r="544" spans="12:12">
      <c r="L544"/>
    </row>
    <row r="545" spans="12:12">
      <c r="L545"/>
    </row>
    <row r="546" spans="12:12">
      <c r="L546"/>
    </row>
    <row r="547" spans="12:12">
      <c r="L547"/>
    </row>
    <row r="548" spans="12:12">
      <c r="L548"/>
    </row>
    <row r="549" spans="12:12">
      <c r="L549"/>
    </row>
    <row r="550" spans="12:12">
      <c r="L550"/>
    </row>
    <row r="551" spans="12:12">
      <c r="L551"/>
    </row>
    <row r="552" spans="12:12">
      <c r="L552"/>
    </row>
    <row r="553" spans="12:12">
      <c r="L553"/>
    </row>
    <row r="554" spans="12:12">
      <c r="L554"/>
    </row>
    <row r="555" spans="12:12">
      <c r="L555"/>
    </row>
    <row r="556" spans="12:12">
      <c r="L556"/>
    </row>
    <row r="557" spans="12:12">
      <c r="L557"/>
    </row>
    <row r="558" spans="12:12">
      <c r="L558"/>
    </row>
    <row r="559" spans="12:12">
      <c r="L559"/>
    </row>
    <row r="560" spans="12:12">
      <c r="L560"/>
    </row>
    <row r="561" spans="12:12">
      <c r="L561"/>
    </row>
    <row r="562" spans="12:12">
      <c r="L562"/>
    </row>
    <row r="563" spans="12:12">
      <c r="L563"/>
    </row>
    <row r="564" spans="12:12">
      <c r="L564"/>
    </row>
    <row r="565" spans="12:12">
      <c r="L565"/>
    </row>
    <row r="566" spans="12:12">
      <c r="L566"/>
    </row>
    <row r="567" spans="12:12">
      <c r="L567"/>
    </row>
    <row r="568" spans="12:12">
      <c r="L568"/>
    </row>
    <row r="569" spans="12:12">
      <c r="L569"/>
    </row>
    <row r="570" spans="12:12">
      <c r="L570"/>
    </row>
    <row r="571" spans="12:12">
      <c r="L571"/>
    </row>
    <row r="572" spans="12:12">
      <c r="L572"/>
    </row>
    <row r="573" spans="12:12">
      <c r="L573"/>
    </row>
    <row r="574" spans="12:12">
      <c r="L574"/>
    </row>
    <row r="575" spans="12:12">
      <c r="L575"/>
    </row>
    <row r="576" spans="12:12">
      <c r="L576"/>
    </row>
    <row r="577" spans="12:12">
      <c r="L577"/>
    </row>
    <row r="578" spans="12:12">
      <c r="L578"/>
    </row>
    <row r="579" spans="12:12">
      <c r="L579"/>
    </row>
    <row r="580" spans="12:12">
      <c r="L580"/>
    </row>
    <row r="581" spans="12:12">
      <c r="L581"/>
    </row>
    <row r="582" spans="12:12">
      <c r="L582"/>
    </row>
    <row r="583" spans="12:12">
      <c r="L583"/>
    </row>
    <row r="584" spans="12:12">
      <c r="L584"/>
    </row>
    <row r="585" spans="12:12">
      <c r="L585"/>
    </row>
    <row r="586" spans="12:12">
      <c r="L586"/>
    </row>
    <row r="587" spans="12:12">
      <c r="L587"/>
    </row>
    <row r="588" spans="12:12">
      <c r="L588"/>
    </row>
    <row r="589" spans="12:12">
      <c r="L589"/>
    </row>
    <row r="590" spans="12:12">
      <c r="L590"/>
    </row>
    <row r="591" spans="12:12">
      <c r="L591"/>
    </row>
    <row r="592" spans="12:12">
      <c r="L592"/>
    </row>
    <row r="593" spans="12:12">
      <c r="L593"/>
    </row>
    <row r="594" spans="12:12">
      <c r="L594"/>
    </row>
    <row r="595" spans="12:12">
      <c r="L595"/>
    </row>
    <row r="596" spans="12:12">
      <c r="L596"/>
    </row>
    <row r="597" spans="12:12">
      <c r="L597"/>
    </row>
    <row r="598" spans="12:12">
      <c r="L598"/>
    </row>
    <row r="599" spans="12:12">
      <c r="L599"/>
    </row>
    <row r="600" spans="12:12">
      <c r="L600"/>
    </row>
    <row r="601" spans="12:12">
      <c r="L601"/>
    </row>
    <row r="602" spans="12:12">
      <c r="L602"/>
    </row>
    <row r="603" spans="12:12">
      <c r="L603"/>
    </row>
    <row r="604" spans="12:12">
      <c r="L604"/>
    </row>
    <row r="605" spans="12:12">
      <c r="L605"/>
    </row>
    <row r="606" spans="12:12">
      <c r="L606"/>
    </row>
    <row r="607" spans="12:12">
      <c r="L607"/>
    </row>
    <row r="608" spans="12:12">
      <c r="L608"/>
    </row>
    <row r="609" spans="12:12">
      <c r="L609"/>
    </row>
    <row r="610" spans="12:12">
      <c r="L610"/>
    </row>
    <row r="611" spans="12:12">
      <c r="L611"/>
    </row>
    <row r="612" spans="12:12">
      <c r="L612"/>
    </row>
    <row r="613" spans="12:12">
      <c r="L613"/>
    </row>
    <row r="614" spans="12:12">
      <c r="L614"/>
    </row>
    <row r="615" spans="12:12">
      <c r="L615"/>
    </row>
    <row r="616" spans="12:12">
      <c r="L616"/>
    </row>
    <row r="617" spans="12:12">
      <c r="L617"/>
    </row>
    <row r="618" spans="12:12">
      <c r="L618"/>
    </row>
    <row r="619" spans="12:12">
      <c r="L619"/>
    </row>
    <row r="620" spans="12:12">
      <c r="L620"/>
    </row>
    <row r="621" spans="12:12">
      <c r="L621"/>
    </row>
    <row r="622" spans="12:12">
      <c r="L622"/>
    </row>
    <row r="623" spans="12:12">
      <c r="L623"/>
    </row>
    <row r="624" spans="12:12">
      <c r="L624"/>
    </row>
    <row r="625" spans="12:12">
      <c r="L625"/>
    </row>
    <row r="626" spans="12:12">
      <c r="L626"/>
    </row>
    <row r="627" spans="12:12">
      <c r="L627"/>
    </row>
    <row r="628" spans="12:12">
      <c r="L628"/>
    </row>
    <row r="629" spans="12:12">
      <c r="L629"/>
    </row>
    <row r="630" spans="12:12">
      <c r="L630"/>
    </row>
    <row r="631" spans="12:12">
      <c r="L631"/>
    </row>
    <row r="632" spans="12:12">
      <c r="L632"/>
    </row>
    <row r="633" spans="12:12">
      <c r="L633"/>
    </row>
    <row r="634" spans="12:12">
      <c r="L634"/>
    </row>
    <row r="635" spans="12:12">
      <c r="L635"/>
    </row>
    <row r="636" spans="12:12">
      <c r="L636"/>
    </row>
    <row r="637" spans="12:12">
      <c r="L637"/>
    </row>
    <row r="638" spans="12:12">
      <c r="L638"/>
    </row>
    <row r="639" spans="12:12">
      <c r="L639"/>
    </row>
    <row r="640" spans="12:12">
      <c r="L640"/>
    </row>
    <row r="641" spans="12:12">
      <c r="L641"/>
    </row>
    <row r="642" spans="12:12">
      <c r="L642"/>
    </row>
    <row r="643" spans="12:12">
      <c r="L643"/>
    </row>
    <row r="644" spans="12:12">
      <c r="L644"/>
    </row>
    <row r="645" spans="12:12">
      <c r="L645"/>
    </row>
    <row r="646" spans="12:12">
      <c r="L646"/>
    </row>
    <row r="647" spans="12:12">
      <c r="L647"/>
    </row>
    <row r="648" spans="12:12">
      <c r="L648"/>
    </row>
    <row r="649" spans="12:12">
      <c r="L649"/>
    </row>
    <row r="650" spans="12:12">
      <c r="L650"/>
    </row>
    <row r="651" spans="12:12">
      <c r="L651"/>
    </row>
    <row r="652" spans="12:12">
      <c r="L652"/>
    </row>
    <row r="653" spans="12:12">
      <c r="L653"/>
    </row>
    <row r="654" spans="12:12">
      <c r="L654"/>
    </row>
    <row r="655" spans="12:12">
      <c r="L655"/>
    </row>
    <row r="656" spans="12:12">
      <c r="L656"/>
    </row>
    <row r="657" spans="12:12">
      <c r="L657"/>
    </row>
    <row r="658" spans="12:12">
      <c r="L658"/>
    </row>
    <row r="659" spans="12:12">
      <c r="L659"/>
    </row>
    <row r="660" spans="12:12">
      <c r="L660"/>
    </row>
    <row r="661" spans="12:12">
      <c r="L661"/>
    </row>
    <row r="662" spans="12:12">
      <c r="L662"/>
    </row>
    <row r="663" spans="12:12">
      <c r="L663"/>
    </row>
    <row r="664" spans="12:12">
      <c r="L664"/>
    </row>
    <row r="665" spans="12:12">
      <c r="L665"/>
    </row>
    <row r="666" spans="12:12">
      <c r="L666"/>
    </row>
    <row r="667" spans="12:12">
      <c r="L667"/>
    </row>
    <row r="668" spans="12:12">
      <c r="L668"/>
    </row>
    <row r="669" spans="12:12">
      <c r="L669"/>
    </row>
    <row r="670" spans="12:12">
      <c r="L670"/>
    </row>
    <row r="671" spans="12:12">
      <c r="L671"/>
    </row>
    <row r="672" spans="12:12">
      <c r="L672"/>
    </row>
    <row r="673" spans="12:12">
      <c r="L673"/>
    </row>
    <row r="674" spans="12:12">
      <c r="L674"/>
    </row>
    <row r="675" spans="12:12">
      <c r="L675"/>
    </row>
    <row r="676" spans="12:12">
      <c r="L676"/>
    </row>
    <row r="677" spans="12:12">
      <c r="L677"/>
    </row>
    <row r="678" spans="12:12">
      <c r="L678"/>
    </row>
    <row r="679" spans="12:12">
      <c r="L679"/>
    </row>
    <row r="680" spans="12:12">
      <c r="L680"/>
    </row>
    <row r="681" spans="12:12">
      <c r="L681"/>
    </row>
    <row r="682" spans="12:12">
      <c r="L682"/>
    </row>
    <row r="683" spans="12:12">
      <c r="L683"/>
    </row>
    <row r="684" spans="12:12">
      <c r="L684"/>
    </row>
    <row r="685" spans="12:12">
      <c r="L685"/>
    </row>
    <row r="686" spans="12:12">
      <c r="L686"/>
    </row>
    <row r="687" spans="12:12">
      <c r="L687"/>
    </row>
    <row r="688" spans="12:12">
      <c r="L688"/>
    </row>
    <row r="689" spans="12:12">
      <c r="L689"/>
    </row>
    <row r="690" spans="12:12">
      <c r="L690"/>
    </row>
    <row r="691" spans="12:12">
      <c r="L691"/>
    </row>
    <row r="692" spans="12:12">
      <c r="L692"/>
    </row>
    <row r="693" spans="12:12">
      <c r="L693"/>
    </row>
    <row r="694" spans="12:12">
      <c r="L694"/>
    </row>
    <row r="695" spans="12:12">
      <c r="L695"/>
    </row>
    <row r="696" spans="12:12">
      <c r="L696"/>
    </row>
    <row r="697" spans="12:12">
      <c r="L697"/>
    </row>
    <row r="698" spans="12:12">
      <c r="L698"/>
    </row>
    <row r="699" spans="12:12">
      <c r="L699"/>
    </row>
    <row r="700" spans="12:12">
      <c r="L700"/>
    </row>
    <row r="701" spans="12:12">
      <c r="L701"/>
    </row>
    <row r="702" spans="12:12">
      <c r="L702"/>
    </row>
    <row r="703" spans="12:12">
      <c r="L703"/>
    </row>
    <row r="704" spans="12:12">
      <c r="L704"/>
    </row>
    <row r="705" spans="12:12">
      <c r="L705"/>
    </row>
    <row r="706" spans="12:12">
      <c r="L706"/>
    </row>
    <row r="707" spans="12:12">
      <c r="L707"/>
    </row>
    <row r="708" spans="12:12">
      <c r="L708"/>
    </row>
    <row r="709" spans="12:12">
      <c r="L709"/>
    </row>
    <row r="710" spans="12:12">
      <c r="L710"/>
    </row>
    <row r="711" spans="12:12">
      <c r="L711"/>
    </row>
    <row r="712" spans="12:12">
      <c r="L712"/>
    </row>
    <row r="713" spans="12:12">
      <c r="L713"/>
    </row>
    <row r="714" spans="12:12">
      <c r="L714"/>
    </row>
    <row r="715" spans="12:12">
      <c r="L715"/>
    </row>
    <row r="716" spans="12:12">
      <c r="L716"/>
    </row>
    <row r="717" spans="12:12">
      <c r="L717"/>
    </row>
    <row r="718" spans="12:12">
      <c r="L718"/>
    </row>
    <row r="719" spans="12:12">
      <c r="L719"/>
    </row>
    <row r="720" spans="12:12">
      <c r="L720"/>
    </row>
    <row r="721" spans="12:12">
      <c r="L721"/>
    </row>
    <row r="722" spans="12:12">
      <c r="L722"/>
    </row>
    <row r="723" spans="12:12">
      <c r="L723"/>
    </row>
    <row r="724" spans="12:12">
      <c r="L724"/>
    </row>
    <row r="725" spans="12:12">
      <c r="L725"/>
    </row>
    <row r="726" spans="12:12">
      <c r="L726"/>
    </row>
    <row r="727" spans="12:12">
      <c r="L727"/>
    </row>
    <row r="728" spans="12:12">
      <c r="L728"/>
    </row>
    <row r="729" spans="12:12">
      <c r="L729"/>
    </row>
    <row r="730" spans="12:12">
      <c r="L730"/>
    </row>
    <row r="731" spans="12:12">
      <c r="L731"/>
    </row>
    <row r="732" spans="12:12">
      <c r="L732"/>
    </row>
    <row r="733" spans="12:12">
      <c r="L733"/>
    </row>
    <row r="734" spans="12:12">
      <c r="L734"/>
    </row>
    <row r="735" spans="12:12">
      <c r="L735"/>
    </row>
    <row r="736" spans="12:12">
      <c r="L736"/>
    </row>
    <row r="737" spans="12:12">
      <c r="L737"/>
    </row>
    <row r="738" spans="12:12">
      <c r="L738"/>
    </row>
    <row r="739" spans="12:12">
      <c r="L739"/>
    </row>
    <row r="740" spans="12:12">
      <c r="L740"/>
    </row>
    <row r="741" spans="12:12">
      <c r="L741"/>
    </row>
    <row r="742" spans="12:12">
      <c r="L742"/>
    </row>
    <row r="743" spans="12:12">
      <c r="L743"/>
    </row>
  </sheetData>
  <sortState xmlns:xlrd2="http://schemas.microsoft.com/office/spreadsheetml/2017/richdata2" ref="L1:L743">
    <sortCondition ref="L1:L74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99D10-46B3-4F18-87EF-CB48C6BADCF5}">
  <sheetPr codeName="Blad11">
    <pageSetUpPr fitToPage="1"/>
  </sheetPr>
  <dimension ref="A1:Y743"/>
  <sheetViews>
    <sheetView showZeros="0" zoomScale="70" zoomScaleNormal="70" workbookViewId="0">
      <pane ySplit="3" topLeftCell="A4" activePane="bottomLeft" state="frozen"/>
      <selection pane="bottomLeft" activeCell="H16" sqref="H16"/>
    </sheetView>
  </sheetViews>
  <sheetFormatPr defaultColWidth="9.1796875" defaultRowHeight="12.5"/>
  <cols>
    <col min="1" max="1" width="11.1796875" style="7" bestFit="1" customWidth="1"/>
    <col min="2" max="2" width="14.453125" style="3" bestFit="1" customWidth="1"/>
    <col min="3" max="3" width="15.26953125" style="3" bestFit="1" customWidth="1"/>
    <col min="4" max="4" width="23.26953125" style="3" customWidth="1"/>
    <col min="5" max="5" width="7.453125" style="2" bestFit="1" customWidth="1"/>
    <col min="6" max="6" width="12.81640625" style="2" bestFit="1" customWidth="1"/>
    <col min="7" max="8" width="13.1796875" style="8" bestFit="1" customWidth="1"/>
    <col min="9" max="9" width="28.1796875" style="2" customWidth="1"/>
    <col min="10" max="10" width="19" style="2" bestFit="1" customWidth="1"/>
    <col min="11" max="11" width="9.1796875" style="125" bestFit="1" customWidth="1"/>
    <col min="12" max="12" width="9.1796875" style="124" bestFit="1" customWidth="1"/>
    <col min="13" max="13" width="10.1796875" style="126" bestFit="1" customWidth="1"/>
    <col min="14" max="14" width="9.1796875" style="2"/>
    <col min="15" max="16" width="9.1796875" style="3"/>
    <col min="17" max="17" width="12.54296875" style="4" customWidth="1"/>
    <col min="18" max="18" width="9.7265625" style="5" bestFit="1" customWidth="1"/>
    <col min="19" max="19" width="9.1796875" style="4"/>
    <col min="20" max="20" width="10.81640625" style="124" bestFit="1" customWidth="1"/>
    <col min="21" max="21" width="10.81640625" style="124" customWidth="1"/>
    <col min="22" max="22" width="15.453125" style="3" customWidth="1"/>
    <col min="23" max="24" width="19" style="112" customWidth="1"/>
    <col min="25" max="25" width="15" style="2" bestFit="1" customWidth="1"/>
    <col min="26" max="26" width="18.453125" style="2" bestFit="1" customWidth="1"/>
    <col min="27" max="16384" width="9.1796875" style="2"/>
  </cols>
  <sheetData>
    <row r="1" spans="1:24" ht="13.5" thickTop="1">
      <c r="A1" s="155" t="s">
        <v>43</v>
      </c>
      <c r="B1" s="155" t="s">
        <v>41</v>
      </c>
      <c r="C1" s="155" t="s">
        <v>40</v>
      </c>
      <c r="D1" s="155" t="s">
        <v>44</v>
      </c>
      <c r="E1" s="155" t="s">
        <v>45</v>
      </c>
      <c r="F1" s="155" t="s">
        <v>47</v>
      </c>
      <c r="G1" s="155" t="s">
        <v>46</v>
      </c>
      <c r="H1" s="155" t="s">
        <v>58</v>
      </c>
      <c r="I1" s="155" t="s">
        <v>48</v>
      </c>
      <c r="J1" s="155" t="s">
        <v>49</v>
      </c>
      <c r="K1" s="158" t="s">
        <v>17</v>
      </c>
      <c r="L1" s="158" t="s">
        <v>50</v>
      </c>
      <c r="M1" s="146" t="s">
        <v>50</v>
      </c>
      <c r="N1" s="153" t="s">
        <v>51</v>
      </c>
      <c r="O1" s="153" t="s">
        <v>52</v>
      </c>
      <c r="P1" s="153" t="s">
        <v>977</v>
      </c>
      <c r="Q1" s="154" t="s">
        <v>53</v>
      </c>
      <c r="R1" s="155" t="s">
        <v>54</v>
      </c>
      <c r="S1" s="154" t="s">
        <v>16</v>
      </c>
      <c r="T1" s="156" t="s">
        <v>55</v>
      </c>
      <c r="U1" s="156" t="s">
        <v>977</v>
      </c>
      <c r="V1" s="153" t="s">
        <v>15</v>
      </c>
      <c r="W1" s="157" t="s">
        <v>56</v>
      </c>
      <c r="X1" s="157" t="s">
        <v>976</v>
      </c>
    </row>
    <row r="2" spans="1:24" ht="13.5" thickBot="1">
      <c r="A2" s="150"/>
      <c r="B2" s="150" t="s">
        <v>57</v>
      </c>
      <c r="C2" s="150"/>
      <c r="D2" s="150"/>
      <c r="E2" s="150"/>
      <c r="F2" s="150"/>
      <c r="G2" s="150" t="s">
        <v>58</v>
      </c>
      <c r="H2" s="150" t="s">
        <v>995</v>
      </c>
      <c r="I2" s="150" t="s">
        <v>59</v>
      </c>
      <c r="J2" s="150" t="s">
        <v>60</v>
      </c>
      <c r="K2" s="151" t="s">
        <v>27</v>
      </c>
      <c r="L2" s="151" t="s">
        <v>61</v>
      </c>
      <c r="M2" s="147" t="s">
        <v>62</v>
      </c>
      <c r="N2" s="148" t="s">
        <v>63</v>
      </c>
      <c r="O2" s="148" t="s">
        <v>64</v>
      </c>
      <c r="P2" s="148" t="s">
        <v>64</v>
      </c>
      <c r="Q2" s="149" t="s">
        <v>65</v>
      </c>
      <c r="R2" s="150" t="s">
        <v>66</v>
      </c>
      <c r="S2" s="149"/>
      <c r="T2" s="151" t="s">
        <v>67</v>
      </c>
      <c r="U2" s="151" t="s">
        <v>978</v>
      </c>
      <c r="V2" s="148"/>
      <c r="W2" s="152"/>
      <c r="X2" s="152"/>
    </row>
    <row r="3" spans="1:24" ht="13" thickTop="1">
      <c r="A3" s="2"/>
      <c r="B3" s="113"/>
      <c r="G3" s="3"/>
      <c r="H3" s="3"/>
      <c r="K3" s="124"/>
      <c r="M3" s="124"/>
      <c r="O3" s="113"/>
      <c r="Q3" s="114"/>
      <c r="R3" s="115"/>
      <c r="S3" s="4">
        <v>1</v>
      </c>
    </row>
    <row r="4" spans="1:24">
      <c r="A4" s="2"/>
      <c r="B4" s="2"/>
      <c r="C4" s="3" t="s">
        <v>68</v>
      </c>
      <c r="G4" s="3"/>
      <c r="H4" s="3"/>
      <c r="K4" s="124"/>
      <c r="M4" s="124"/>
      <c r="N4" s="124"/>
      <c r="O4" s="124"/>
      <c r="P4" s="124"/>
      <c r="Q4" s="124"/>
      <c r="R4" s="124"/>
      <c r="S4" s="124"/>
    </row>
    <row r="5" spans="1:24">
      <c r="A5" s="7" t="s">
        <v>18</v>
      </c>
      <c r="B5" s="3" t="s">
        <v>897</v>
      </c>
      <c r="C5" s="3" t="s">
        <v>68</v>
      </c>
      <c r="D5" s="3" t="s">
        <v>69</v>
      </c>
      <c r="F5" s="2" t="s">
        <v>71</v>
      </c>
      <c r="G5" s="8" t="s">
        <v>70</v>
      </c>
      <c r="J5" s="2" t="s">
        <v>72</v>
      </c>
      <c r="K5" s="125">
        <v>55.3</v>
      </c>
      <c r="L5" s="124">
        <f t="shared" ref="L5:L25" si="0">IF(A5="nio",,K5)</f>
        <v>0</v>
      </c>
      <c r="M5" s="126">
        <f t="shared" ref="M5:M25" si="1">IF(A5="nio",K5,)</f>
        <v>55.3</v>
      </c>
      <c r="N5" s="9" t="str">
        <f t="shared" ref="N5:N25" si="2">A5</f>
        <v>nio</v>
      </c>
    </row>
    <row r="6" spans="1:24">
      <c r="A6" s="7" t="s">
        <v>18</v>
      </c>
      <c r="B6" s="3" t="s">
        <v>897</v>
      </c>
      <c r="C6" s="3" t="s">
        <v>68</v>
      </c>
      <c r="D6" s="3" t="s">
        <v>69</v>
      </c>
      <c r="F6" s="2" t="s">
        <v>74</v>
      </c>
      <c r="G6" s="8" t="s">
        <v>73</v>
      </c>
      <c r="I6" s="2" t="s">
        <v>75</v>
      </c>
      <c r="L6" s="124">
        <f t="shared" si="0"/>
        <v>0</v>
      </c>
      <c r="M6" s="126">
        <f t="shared" si="1"/>
        <v>0</v>
      </c>
      <c r="N6" s="9" t="str">
        <f t="shared" si="2"/>
        <v>nio</v>
      </c>
    </row>
    <row r="7" spans="1:24">
      <c r="A7" s="7" t="s">
        <v>33</v>
      </c>
      <c r="B7" s="3" t="s">
        <v>847</v>
      </c>
      <c r="C7" s="3" t="s">
        <v>68</v>
      </c>
      <c r="D7" s="3" t="s">
        <v>69</v>
      </c>
      <c r="F7" s="2" t="s">
        <v>74</v>
      </c>
      <c r="G7" s="10" t="s">
        <v>76</v>
      </c>
      <c r="H7" s="10"/>
      <c r="I7" s="2" t="s">
        <v>13</v>
      </c>
      <c r="J7" s="2" t="s">
        <v>77</v>
      </c>
      <c r="K7" s="125">
        <v>10.37</v>
      </c>
      <c r="L7" s="124">
        <f t="shared" si="0"/>
        <v>10.37</v>
      </c>
      <c r="M7" s="126">
        <f t="shared" si="1"/>
        <v>0</v>
      </c>
      <c r="N7" s="9" t="str">
        <f t="shared" si="2"/>
        <v>ent104s</v>
      </c>
    </row>
    <row r="8" spans="1:24">
      <c r="A8" s="7" t="s">
        <v>876</v>
      </c>
      <c r="B8" s="3" t="s">
        <v>847</v>
      </c>
      <c r="C8" s="3" t="s">
        <v>68</v>
      </c>
      <c r="D8" s="3" t="s">
        <v>69</v>
      </c>
      <c r="F8" s="2" t="s">
        <v>74</v>
      </c>
      <c r="G8" s="10" t="s">
        <v>78</v>
      </c>
      <c r="H8" s="10"/>
      <c r="I8" s="2" t="s">
        <v>79</v>
      </c>
      <c r="J8" s="2" t="s">
        <v>77</v>
      </c>
      <c r="K8" s="125">
        <v>5.6</v>
      </c>
      <c r="L8" s="124">
        <f t="shared" si="0"/>
        <v>5.6</v>
      </c>
      <c r="M8" s="126">
        <f t="shared" si="1"/>
        <v>0</v>
      </c>
      <c r="N8" s="9" t="str">
        <f t="shared" si="2"/>
        <v>gan104s</v>
      </c>
    </row>
    <row r="9" spans="1:24">
      <c r="A9" s="7" t="s">
        <v>18</v>
      </c>
      <c r="B9" s="3" t="s">
        <v>897</v>
      </c>
      <c r="C9" s="3" t="s">
        <v>68</v>
      </c>
      <c r="D9" s="3" t="s">
        <v>69</v>
      </c>
      <c r="F9" s="2" t="s">
        <v>74</v>
      </c>
      <c r="G9" s="10" t="s">
        <v>80</v>
      </c>
      <c r="H9" s="10"/>
      <c r="I9" s="2" t="s">
        <v>81</v>
      </c>
      <c r="J9" s="2" t="s">
        <v>77</v>
      </c>
      <c r="L9" s="124">
        <f t="shared" si="0"/>
        <v>0</v>
      </c>
      <c r="M9" s="126">
        <f t="shared" si="1"/>
        <v>0</v>
      </c>
      <c r="N9" s="9" t="str">
        <f t="shared" si="2"/>
        <v>nio</v>
      </c>
    </row>
    <row r="10" spans="1:24">
      <c r="A10" s="7" t="s">
        <v>18</v>
      </c>
      <c r="B10" s="3" t="s">
        <v>897</v>
      </c>
      <c r="C10" s="3" t="s">
        <v>68</v>
      </c>
      <c r="D10" s="3" t="s">
        <v>69</v>
      </c>
      <c r="F10" s="2" t="s">
        <v>74</v>
      </c>
      <c r="G10" s="10" t="s">
        <v>82</v>
      </c>
      <c r="H10" s="10"/>
      <c r="I10" s="2" t="s">
        <v>83</v>
      </c>
      <c r="J10" s="2" t="s">
        <v>84</v>
      </c>
      <c r="K10" s="125">
        <v>6.52</v>
      </c>
      <c r="L10" s="124">
        <f t="shared" si="0"/>
        <v>0</v>
      </c>
      <c r="M10" s="126">
        <f t="shared" si="1"/>
        <v>6.52</v>
      </c>
      <c r="N10" s="9" t="str">
        <f t="shared" si="2"/>
        <v>nio</v>
      </c>
    </row>
    <row r="11" spans="1:24">
      <c r="A11" s="7" t="s">
        <v>18</v>
      </c>
      <c r="B11" s="3" t="s">
        <v>897</v>
      </c>
      <c r="C11" s="3" t="s">
        <v>68</v>
      </c>
      <c r="D11" s="3" t="s">
        <v>69</v>
      </c>
      <c r="F11" s="2" t="s">
        <v>74</v>
      </c>
      <c r="G11" s="10" t="s">
        <v>86</v>
      </c>
      <c r="H11" s="10"/>
      <c r="I11" s="2" t="s">
        <v>87</v>
      </c>
      <c r="J11" s="2" t="s">
        <v>84</v>
      </c>
      <c r="K11" s="125">
        <v>41.13</v>
      </c>
      <c r="L11" s="124">
        <f t="shared" si="0"/>
        <v>0</v>
      </c>
      <c r="M11" s="126">
        <f t="shared" si="1"/>
        <v>41.13</v>
      </c>
      <c r="N11" s="9" t="str">
        <f t="shared" si="2"/>
        <v>nio</v>
      </c>
    </row>
    <row r="12" spans="1:24">
      <c r="A12" s="7" t="s">
        <v>18</v>
      </c>
      <c r="B12" s="3" t="s">
        <v>897</v>
      </c>
      <c r="C12" s="3" t="s">
        <v>68</v>
      </c>
      <c r="D12" s="3" t="s">
        <v>69</v>
      </c>
      <c r="F12" s="2" t="s">
        <v>74</v>
      </c>
      <c r="G12" s="10" t="s">
        <v>88</v>
      </c>
      <c r="H12" s="10"/>
      <c r="I12" s="2" t="s">
        <v>89</v>
      </c>
      <c r="J12" s="2" t="s">
        <v>84</v>
      </c>
      <c r="K12" s="125">
        <v>27.02</v>
      </c>
      <c r="L12" s="124">
        <f t="shared" si="0"/>
        <v>0</v>
      </c>
      <c r="M12" s="126">
        <f t="shared" si="1"/>
        <v>27.02</v>
      </c>
      <c r="N12" s="9" t="str">
        <f t="shared" si="2"/>
        <v>nio</v>
      </c>
    </row>
    <row r="13" spans="1:24">
      <c r="A13" s="7" t="s">
        <v>18</v>
      </c>
      <c r="B13" s="3" t="s">
        <v>897</v>
      </c>
      <c r="C13" s="3" t="s">
        <v>68</v>
      </c>
      <c r="D13" s="3" t="s">
        <v>69</v>
      </c>
      <c r="F13" s="2" t="s">
        <v>74</v>
      </c>
      <c r="G13" s="10" t="s">
        <v>90</v>
      </c>
      <c r="H13" s="10"/>
      <c r="I13" s="2" t="s">
        <v>91</v>
      </c>
      <c r="J13" s="2" t="s">
        <v>84</v>
      </c>
      <c r="K13" s="125">
        <v>84.61</v>
      </c>
      <c r="L13" s="124">
        <f t="shared" si="0"/>
        <v>0</v>
      </c>
      <c r="M13" s="126">
        <f t="shared" si="1"/>
        <v>84.61</v>
      </c>
      <c r="N13" s="9" t="str">
        <f t="shared" si="2"/>
        <v>nio</v>
      </c>
    </row>
    <row r="14" spans="1:24">
      <c r="A14" s="7" t="s">
        <v>18</v>
      </c>
      <c r="B14" s="3" t="s">
        <v>897</v>
      </c>
      <c r="C14" s="3" t="s">
        <v>68</v>
      </c>
      <c r="D14" s="3" t="s">
        <v>69</v>
      </c>
      <c r="F14" s="2" t="s">
        <v>74</v>
      </c>
      <c r="G14" s="10" t="s">
        <v>92</v>
      </c>
      <c r="H14" s="10"/>
      <c r="I14" s="2" t="s">
        <v>19</v>
      </c>
      <c r="J14" s="2" t="s">
        <v>77</v>
      </c>
      <c r="L14" s="124">
        <f t="shared" si="0"/>
        <v>0</v>
      </c>
      <c r="M14" s="126">
        <f t="shared" si="1"/>
        <v>0</v>
      </c>
      <c r="N14" s="9" t="str">
        <f t="shared" si="2"/>
        <v>nio</v>
      </c>
    </row>
    <row r="15" spans="1:24">
      <c r="A15" s="7" t="s">
        <v>3</v>
      </c>
      <c r="B15" s="3" t="s">
        <v>2</v>
      </c>
      <c r="C15" s="3" t="s">
        <v>68</v>
      </c>
      <c r="D15" s="3" t="s">
        <v>69</v>
      </c>
      <c r="F15" s="2" t="s">
        <v>74</v>
      </c>
      <c r="G15" s="10" t="s">
        <v>93</v>
      </c>
      <c r="H15" s="10"/>
      <c r="I15" s="2" t="s">
        <v>94</v>
      </c>
      <c r="J15" s="2" t="s">
        <v>77</v>
      </c>
      <c r="K15" s="125">
        <v>4.2</v>
      </c>
      <c r="L15" s="124">
        <f t="shared" si="0"/>
        <v>4.2</v>
      </c>
      <c r="M15" s="126">
        <f t="shared" si="1"/>
        <v>0</v>
      </c>
      <c r="N15" s="9" t="str">
        <f t="shared" si="2"/>
        <v>San104s</v>
      </c>
    </row>
    <row r="16" spans="1:24">
      <c r="A16" s="7" t="s">
        <v>3</v>
      </c>
      <c r="B16" s="3" t="s">
        <v>2</v>
      </c>
      <c r="C16" s="3" t="s">
        <v>68</v>
      </c>
      <c r="D16" s="3" t="s">
        <v>69</v>
      </c>
      <c r="F16" s="2" t="s">
        <v>74</v>
      </c>
      <c r="G16" s="10" t="s">
        <v>95</v>
      </c>
      <c r="H16" s="10"/>
      <c r="I16" s="2" t="s">
        <v>96</v>
      </c>
      <c r="J16" s="2" t="s">
        <v>77</v>
      </c>
      <c r="K16" s="125">
        <v>1.25</v>
      </c>
      <c r="L16" s="124">
        <f t="shared" si="0"/>
        <v>1.25</v>
      </c>
      <c r="M16" s="126">
        <f t="shared" si="1"/>
        <v>0</v>
      </c>
      <c r="N16" s="9" t="str">
        <f t="shared" si="2"/>
        <v>San104s</v>
      </c>
    </row>
    <row r="17" spans="1:24">
      <c r="A17" s="7" t="s">
        <v>3</v>
      </c>
      <c r="B17" s="3" t="s">
        <v>2</v>
      </c>
      <c r="C17" s="3" t="s">
        <v>68</v>
      </c>
      <c r="D17" s="3" t="s">
        <v>69</v>
      </c>
      <c r="F17" s="2" t="s">
        <v>74</v>
      </c>
      <c r="G17" s="10" t="s">
        <v>97</v>
      </c>
      <c r="H17" s="10"/>
      <c r="I17" s="2" t="s">
        <v>98</v>
      </c>
      <c r="J17" s="2" t="s">
        <v>77</v>
      </c>
      <c r="K17" s="125">
        <v>2.04</v>
      </c>
      <c r="L17" s="124">
        <f t="shared" si="0"/>
        <v>2.04</v>
      </c>
      <c r="M17" s="126">
        <f t="shared" si="1"/>
        <v>0</v>
      </c>
      <c r="N17" s="9" t="str">
        <f t="shared" si="2"/>
        <v>San104s</v>
      </c>
    </row>
    <row r="18" spans="1:24">
      <c r="A18" s="7" t="s">
        <v>875</v>
      </c>
      <c r="B18" s="3" t="s">
        <v>2</v>
      </c>
      <c r="C18" s="3" t="s">
        <v>68</v>
      </c>
      <c r="D18" s="3" t="s">
        <v>69</v>
      </c>
      <c r="F18" s="2" t="s">
        <v>74</v>
      </c>
      <c r="G18" s="10" t="s">
        <v>99</v>
      </c>
      <c r="H18" s="10"/>
      <c r="I18" s="2" t="s">
        <v>4</v>
      </c>
      <c r="J18" s="2" t="s">
        <v>77</v>
      </c>
      <c r="K18" s="125">
        <v>10.199999999999999</v>
      </c>
      <c r="L18" s="124">
        <f t="shared" si="0"/>
        <v>10.199999999999999</v>
      </c>
      <c r="M18" s="126">
        <f t="shared" si="1"/>
        <v>0</v>
      </c>
      <c r="N18" s="9" t="str">
        <f t="shared" si="2"/>
        <v>was104s</v>
      </c>
    </row>
    <row r="19" spans="1:24">
      <c r="A19" s="7" t="s">
        <v>887</v>
      </c>
      <c r="B19" s="3" t="s">
        <v>2</v>
      </c>
      <c r="C19" s="3" t="s">
        <v>68</v>
      </c>
      <c r="D19" s="3" t="s">
        <v>69</v>
      </c>
      <c r="F19" s="2" t="s">
        <v>74</v>
      </c>
      <c r="G19" s="10" t="s">
        <v>100</v>
      </c>
      <c r="H19" s="10"/>
      <c r="I19" s="2" t="s">
        <v>12</v>
      </c>
      <c r="J19" s="2" t="s">
        <v>77</v>
      </c>
      <c r="K19" s="125">
        <v>1.8</v>
      </c>
      <c r="L19" s="124">
        <f t="shared" si="0"/>
        <v>1.8</v>
      </c>
      <c r="M19" s="126">
        <f t="shared" si="1"/>
        <v>0</v>
      </c>
      <c r="N19" s="9" t="str">
        <f t="shared" si="2"/>
        <v>dou104s</v>
      </c>
    </row>
    <row r="20" spans="1:24">
      <c r="A20" s="7" t="s">
        <v>873</v>
      </c>
      <c r="B20" s="3" t="s">
        <v>849</v>
      </c>
      <c r="C20" s="3" t="s">
        <v>68</v>
      </c>
      <c r="D20" s="3" t="s">
        <v>69</v>
      </c>
      <c r="F20" s="2" t="s">
        <v>74</v>
      </c>
      <c r="G20" s="10" t="s">
        <v>101</v>
      </c>
      <c r="H20" s="10"/>
      <c r="I20" s="2" t="s">
        <v>102</v>
      </c>
      <c r="J20" s="2" t="s">
        <v>77</v>
      </c>
      <c r="K20" s="125">
        <v>17.5</v>
      </c>
      <c r="L20" s="124">
        <f t="shared" si="0"/>
        <v>17.5</v>
      </c>
      <c r="M20" s="126">
        <f t="shared" si="1"/>
        <v>0</v>
      </c>
      <c r="N20" s="9" t="str">
        <f t="shared" si="2"/>
        <v>kan104s</v>
      </c>
    </row>
    <row r="21" spans="1:24">
      <c r="A21" s="7" t="s">
        <v>878</v>
      </c>
      <c r="B21" s="3" t="s">
        <v>847</v>
      </c>
      <c r="C21" s="3" t="s">
        <v>68</v>
      </c>
      <c r="D21" s="3" t="s">
        <v>69</v>
      </c>
      <c r="F21" s="2" t="s">
        <v>74</v>
      </c>
      <c r="G21" s="10" t="s">
        <v>103</v>
      </c>
      <c r="H21" s="10"/>
      <c r="I21" s="2" t="s">
        <v>104</v>
      </c>
      <c r="J21" s="2" t="s">
        <v>77</v>
      </c>
      <c r="K21" s="125">
        <v>38.15</v>
      </c>
      <c r="L21" s="124">
        <f t="shared" si="0"/>
        <v>38.15</v>
      </c>
      <c r="M21" s="126">
        <f t="shared" si="1"/>
        <v>0</v>
      </c>
      <c r="N21" s="9" t="str">
        <f t="shared" si="2"/>
        <v>res104s</v>
      </c>
    </row>
    <row r="22" spans="1:24">
      <c r="A22" s="7" t="s">
        <v>18</v>
      </c>
      <c r="B22" s="3" t="s">
        <v>897</v>
      </c>
      <c r="C22" s="3" t="s">
        <v>68</v>
      </c>
      <c r="D22" s="3" t="s">
        <v>69</v>
      </c>
      <c r="F22" s="2" t="s">
        <v>74</v>
      </c>
      <c r="G22" s="10" t="s">
        <v>105</v>
      </c>
      <c r="H22" s="10"/>
      <c r="I22" s="2" t="s">
        <v>106</v>
      </c>
      <c r="J22" s="2" t="s">
        <v>77</v>
      </c>
      <c r="K22" s="125">
        <v>41.15</v>
      </c>
      <c r="L22" s="124">
        <f t="shared" si="0"/>
        <v>0</v>
      </c>
      <c r="M22" s="126">
        <f t="shared" si="1"/>
        <v>41.15</v>
      </c>
      <c r="N22" s="9" t="str">
        <f t="shared" si="2"/>
        <v>nio</v>
      </c>
    </row>
    <row r="23" spans="1:24">
      <c r="A23" s="7" t="s">
        <v>18</v>
      </c>
      <c r="B23" s="3" t="s">
        <v>897</v>
      </c>
      <c r="C23" s="3" t="s">
        <v>68</v>
      </c>
      <c r="D23" s="3" t="s">
        <v>69</v>
      </c>
      <c r="F23" s="2" t="s">
        <v>74</v>
      </c>
      <c r="G23" s="10" t="s">
        <v>107</v>
      </c>
      <c r="H23" s="10"/>
      <c r="I23" s="2" t="s">
        <v>108</v>
      </c>
      <c r="J23" s="2" t="s">
        <v>77</v>
      </c>
      <c r="L23" s="124">
        <f t="shared" si="0"/>
        <v>0</v>
      </c>
      <c r="M23" s="126">
        <f t="shared" si="1"/>
        <v>0</v>
      </c>
      <c r="N23" s="9" t="str">
        <f t="shared" si="2"/>
        <v>nio</v>
      </c>
    </row>
    <row r="24" spans="1:24">
      <c r="A24" s="7" t="s">
        <v>18</v>
      </c>
      <c r="B24" s="3" t="s">
        <v>897</v>
      </c>
      <c r="C24" s="3" t="s">
        <v>68</v>
      </c>
      <c r="D24" s="3" t="s">
        <v>69</v>
      </c>
      <c r="F24" s="2" t="s">
        <v>74</v>
      </c>
      <c r="G24" s="10" t="s">
        <v>109</v>
      </c>
      <c r="H24" s="10"/>
      <c r="I24" s="2" t="s">
        <v>110</v>
      </c>
      <c r="J24" s="2" t="s">
        <v>77</v>
      </c>
      <c r="L24" s="124">
        <f t="shared" si="0"/>
        <v>0</v>
      </c>
      <c r="M24" s="126">
        <f t="shared" si="1"/>
        <v>0</v>
      </c>
      <c r="N24" s="9" t="str">
        <f t="shared" si="2"/>
        <v>nio</v>
      </c>
    </row>
    <row r="25" spans="1:24">
      <c r="A25" s="7" t="s">
        <v>873</v>
      </c>
      <c r="B25" s="3" t="s">
        <v>849</v>
      </c>
      <c r="C25" s="3" t="s">
        <v>68</v>
      </c>
      <c r="D25" s="3" t="s">
        <v>69</v>
      </c>
      <c r="F25" s="2" t="s">
        <v>74</v>
      </c>
      <c r="G25" s="10" t="s">
        <v>111</v>
      </c>
      <c r="H25" s="10"/>
      <c r="I25" s="2" t="s">
        <v>112</v>
      </c>
      <c r="J25" s="2" t="s">
        <v>77</v>
      </c>
      <c r="K25" s="125">
        <v>33.96</v>
      </c>
      <c r="L25" s="124">
        <f t="shared" si="0"/>
        <v>33.96</v>
      </c>
      <c r="M25" s="126">
        <f t="shared" si="1"/>
        <v>0</v>
      </c>
      <c r="N25" s="9" t="str">
        <f t="shared" si="2"/>
        <v>kan104s</v>
      </c>
    </row>
    <row r="26" spans="1:24">
      <c r="C26" s="3" t="s">
        <v>68</v>
      </c>
      <c r="M26" s="124"/>
    </row>
    <row r="27" spans="1:24" s="11" customFormat="1" ht="13">
      <c r="A27" s="137"/>
      <c r="B27" s="138"/>
      <c r="C27" s="160" t="s">
        <v>68</v>
      </c>
      <c r="D27" s="160"/>
      <c r="E27" s="160"/>
      <c r="F27" s="159"/>
      <c r="G27" s="160"/>
      <c r="H27" s="160"/>
      <c r="I27" s="139"/>
      <c r="J27" s="159"/>
      <c r="K27" s="161">
        <f>SUM(K5:K26)</f>
        <v>380.7999999999999</v>
      </c>
      <c r="L27" s="161">
        <f>SUM(L5:L26)</f>
        <v>125.07</v>
      </c>
      <c r="M27" s="162">
        <f>SUM(M5:M26)</f>
        <v>255.73</v>
      </c>
      <c r="N27" s="161"/>
      <c r="O27" s="161"/>
      <c r="P27" s="161"/>
      <c r="Q27" s="163"/>
      <c r="R27" s="164"/>
      <c r="S27" s="163"/>
      <c r="T27" s="161"/>
      <c r="U27" s="161"/>
      <c r="V27" s="161"/>
      <c r="W27" s="165"/>
      <c r="X27" s="165"/>
    </row>
    <row r="28" spans="1:24">
      <c r="C28" s="3" t="s">
        <v>125</v>
      </c>
      <c r="M28" s="124"/>
    </row>
    <row r="29" spans="1:24">
      <c r="A29" s="7" t="s">
        <v>113</v>
      </c>
      <c r="B29" s="3" t="s">
        <v>847</v>
      </c>
      <c r="C29" s="3" t="s">
        <v>125</v>
      </c>
      <c r="D29" s="3" t="s">
        <v>815</v>
      </c>
      <c r="F29" s="2" t="s">
        <v>74</v>
      </c>
      <c r="G29" s="8" t="s">
        <v>76</v>
      </c>
      <c r="I29" s="2" t="s">
        <v>114</v>
      </c>
      <c r="J29" s="2" t="s">
        <v>0</v>
      </c>
      <c r="K29" s="125">
        <v>18.3</v>
      </c>
      <c r="L29" s="124">
        <f t="shared" ref="L29:L37" si="3">IF(A29="nio",,K29)</f>
        <v>18.3</v>
      </c>
      <c r="M29" s="126">
        <f t="shared" ref="M29:M37" si="4">IF(A29="nio",K29,)</f>
        <v>0</v>
      </c>
      <c r="N29" s="9" t="str">
        <f t="shared" ref="N29:N37" si="5">A29</f>
        <v>ent260l</v>
      </c>
    </row>
    <row r="30" spans="1:24">
      <c r="A30" s="7" t="s">
        <v>18</v>
      </c>
      <c r="B30" s="3" t="s">
        <v>897</v>
      </c>
      <c r="C30" s="3" t="s">
        <v>125</v>
      </c>
      <c r="D30" s="3" t="s">
        <v>815</v>
      </c>
      <c r="F30" s="2" t="s">
        <v>74</v>
      </c>
      <c r="G30" s="8" t="s">
        <v>78</v>
      </c>
      <c r="I30" s="2" t="s">
        <v>115</v>
      </c>
      <c r="J30" s="2" t="s">
        <v>0</v>
      </c>
      <c r="K30" s="125">
        <v>0.4</v>
      </c>
      <c r="L30" s="124">
        <f t="shared" si="3"/>
        <v>0</v>
      </c>
      <c r="M30" s="126">
        <f t="shared" si="4"/>
        <v>0.4</v>
      </c>
      <c r="N30" s="9" t="str">
        <f t="shared" si="5"/>
        <v>nio</v>
      </c>
    </row>
    <row r="31" spans="1:24">
      <c r="A31" s="65" t="s">
        <v>164</v>
      </c>
      <c r="B31" s="3" t="s">
        <v>849</v>
      </c>
      <c r="C31" s="3" t="s">
        <v>125</v>
      </c>
      <c r="D31" s="3" t="s">
        <v>815</v>
      </c>
      <c r="F31" s="2" t="s">
        <v>74</v>
      </c>
      <c r="G31" s="8" t="s">
        <v>80</v>
      </c>
      <c r="I31" s="2" t="s">
        <v>14</v>
      </c>
      <c r="J31" s="2" t="s">
        <v>0</v>
      </c>
      <c r="K31" s="125">
        <v>91.8</v>
      </c>
      <c r="L31" s="124">
        <f t="shared" si="3"/>
        <v>91.8</v>
      </c>
      <c r="M31" s="126">
        <f t="shared" si="4"/>
        <v>0</v>
      </c>
      <c r="N31" s="9" t="str">
        <f t="shared" si="5"/>
        <v>ver260st</v>
      </c>
    </row>
    <row r="32" spans="1:24">
      <c r="A32" s="7" t="s">
        <v>117</v>
      </c>
      <c r="B32" s="3" t="s">
        <v>847</v>
      </c>
      <c r="C32" s="3" t="s">
        <v>125</v>
      </c>
      <c r="D32" s="3" t="s">
        <v>815</v>
      </c>
      <c r="F32" s="2" t="s">
        <v>74</v>
      </c>
      <c r="G32" s="8" t="s">
        <v>82</v>
      </c>
      <c r="I32" s="2" t="s">
        <v>118</v>
      </c>
      <c r="J32" s="2" t="s">
        <v>0</v>
      </c>
      <c r="K32" s="125">
        <v>7.6</v>
      </c>
      <c r="L32" s="124">
        <f t="shared" si="3"/>
        <v>7.6</v>
      </c>
      <c r="M32" s="126">
        <f t="shared" si="4"/>
        <v>0</v>
      </c>
      <c r="N32" s="9" t="str">
        <f t="shared" si="5"/>
        <v>keu260l</v>
      </c>
    </row>
    <row r="33" spans="1:25">
      <c r="A33" s="7" t="s">
        <v>18</v>
      </c>
      <c r="B33" s="3" t="s">
        <v>897</v>
      </c>
      <c r="C33" s="3" t="s">
        <v>125</v>
      </c>
      <c r="D33" s="3" t="s">
        <v>815</v>
      </c>
      <c r="F33" s="2" t="s">
        <v>74</v>
      </c>
      <c r="G33" s="8" t="s">
        <v>86</v>
      </c>
      <c r="I33" s="2" t="s">
        <v>119</v>
      </c>
      <c r="J33" s="2" t="s">
        <v>0</v>
      </c>
      <c r="K33" s="125">
        <v>5.6</v>
      </c>
      <c r="L33" s="124">
        <f t="shared" si="3"/>
        <v>0</v>
      </c>
      <c r="M33" s="126">
        <f t="shared" si="4"/>
        <v>5.6</v>
      </c>
      <c r="N33" s="9" t="str">
        <f t="shared" si="5"/>
        <v>nio</v>
      </c>
    </row>
    <row r="34" spans="1:25">
      <c r="A34" s="7" t="s">
        <v>18</v>
      </c>
      <c r="B34" s="3" t="s">
        <v>897</v>
      </c>
      <c r="C34" s="3" t="s">
        <v>125</v>
      </c>
      <c r="D34" s="3" t="s">
        <v>815</v>
      </c>
      <c r="F34" s="2" t="s">
        <v>74</v>
      </c>
      <c r="G34" s="8" t="s">
        <v>88</v>
      </c>
      <c r="I34" s="2" t="s">
        <v>120</v>
      </c>
      <c r="K34" s="125">
        <v>2.8</v>
      </c>
      <c r="L34" s="124">
        <f t="shared" si="3"/>
        <v>0</v>
      </c>
      <c r="M34" s="126">
        <f t="shared" si="4"/>
        <v>2.8</v>
      </c>
      <c r="N34" s="9" t="str">
        <f t="shared" si="5"/>
        <v>nio</v>
      </c>
    </row>
    <row r="35" spans="1:25">
      <c r="A35" s="7" t="s">
        <v>18</v>
      </c>
      <c r="B35" s="3" t="s">
        <v>897</v>
      </c>
      <c r="C35" s="3" t="s">
        <v>125</v>
      </c>
      <c r="D35" s="3" t="s">
        <v>815</v>
      </c>
      <c r="F35" s="2" t="s">
        <v>74</v>
      </c>
      <c r="G35" s="8" t="s">
        <v>90</v>
      </c>
      <c r="I35" s="2" t="s">
        <v>121</v>
      </c>
      <c r="K35" s="125">
        <v>2.8</v>
      </c>
      <c r="L35" s="124">
        <f t="shared" si="3"/>
        <v>0</v>
      </c>
      <c r="M35" s="126">
        <f t="shared" si="4"/>
        <v>2.8</v>
      </c>
      <c r="N35" s="9" t="str">
        <f t="shared" si="5"/>
        <v>nio</v>
      </c>
    </row>
    <row r="36" spans="1:25">
      <c r="A36" s="7" t="s">
        <v>122</v>
      </c>
      <c r="B36" s="3" t="s">
        <v>2</v>
      </c>
      <c r="C36" s="3" t="s">
        <v>125</v>
      </c>
      <c r="D36" s="3" t="s">
        <v>815</v>
      </c>
      <c r="F36" s="2" t="s">
        <v>74</v>
      </c>
      <c r="G36" s="8" t="s">
        <v>92</v>
      </c>
      <c r="I36" s="2" t="s">
        <v>123</v>
      </c>
      <c r="J36" s="2" t="s">
        <v>77</v>
      </c>
      <c r="K36" s="125">
        <v>5.9</v>
      </c>
      <c r="L36" s="124">
        <f t="shared" si="3"/>
        <v>5.9</v>
      </c>
      <c r="M36" s="126">
        <f t="shared" si="4"/>
        <v>0</v>
      </c>
      <c r="N36" s="9" t="str">
        <f t="shared" si="5"/>
        <v>san260s</v>
      </c>
    </row>
    <row r="37" spans="1:25">
      <c r="A37" s="7" t="s">
        <v>122</v>
      </c>
      <c r="B37" s="3" t="s">
        <v>2</v>
      </c>
      <c r="C37" s="3" t="s">
        <v>125</v>
      </c>
      <c r="D37" s="3" t="s">
        <v>815</v>
      </c>
      <c r="F37" s="2" t="s">
        <v>74</v>
      </c>
      <c r="G37" s="8" t="s">
        <v>93</v>
      </c>
      <c r="I37" s="2" t="s">
        <v>124</v>
      </c>
      <c r="J37" s="2" t="s">
        <v>77</v>
      </c>
      <c r="K37" s="125">
        <v>3.8</v>
      </c>
      <c r="L37" s="124">
        <f t="shared" si="3"/>
        <v>3.8</v>
      </c>
      <c r="M37" s="126">
        <f t="shared" si="4"/>
        <v>0</v>
      </c>
      <c r="N37" s="9" t="str">
        <f t="shared" si="5"/>
        <v>san260s</v>
      </c>
    </row>
    <row r="38" spans="1:25">
      <c r="C38" s="3" t="s">
        <v>125</v>
      </c>
      <c r="M38" s="124"/>
    </row>
    <row r="39" spans="1:25" s="11" customFormat="1" ht="13">
      <c r="A39" s="137"/>
      <c r="B39" s="138"/>
      <c r="C39" s="138" t="s">
        <v>125</v>
      </c>
      <c r="D39" s="160"/>
      <c r="E39" s="160"/>
      <c r="F39" s="159"/>
      <c r="G39" s="160"/>
      <c r="H39" s="160"/>
      <c r="I39" s="139"/>
      <c r="J39" s="159"/>
      <c r="K39" s="161">
        <f>SUM(K29:K38)</f>
        <v>139</v>
      </c>
      <c r="L39" s="161">
        <f>SUM(L29:L38)</f>
        <v>127.39999999999999</v>
      </c>
      <c r="M39" s="162">
        <f>SUM(M29:M38)</f>
        <v>11.600000000000001</v>
      </c>
      <c r="N39" s="161"/>
      <c r="O39" s="161"/>
      <c r="P39" s="161"/>
      <c r="Q39" s="163"/>
      <c r="R39" s="164"/>
      <c r="S39" s="163"/>
      <c r="T39" s="161"/>
      <c r="U39" s="161"/>
      <c r="V39" s="161"/>
      <c r="W39" s="165"/>
      <c r="X39" s="165"/>
    </row>
    <row r="40" spans="1:25">
      <c r="C40" s="3" t="s">
        <v>125</v>
      </c>
      <c r="M40" s="124"/>
    </row>
    <row r="41" spans="1:25">
      <c r="A41" s="7" t="s">
        <v>113</v>
      </c>
      <c r="B41" s="3" t="s">
        <v>847</v>
      </c>
      <c r="C41" s="3" t="s">
        <v>125</v>
      </c>
      <c r="D41" s="3" t="s">
        <v>126</v>
      </c>
      <c r="F41" s="2" t="s">
        <v>74</v>
      </c>
      <c r="G41" s="10" t="s">
        <v>76</v>
      </c>
      <c r="H41" s="10"/>
      <c r="I41" s="2" t="s">
        <v>127</v>
      </c>
      <c r="J41" s="2" t="s">
        <v>0</v>
      </c>
      <c r="K41" s="125">
        <v>2.58</v>
      </c>
      <c r="L41" s="124">
        <f t="shared" ref="L41:L72" si="6">IF(A41="nio",,K41)</f>
        <v>2.58</v>
      </c>
      <c r="M41" s="126">
        <f t="shared" ref="M41:M72" si="7">IF(A41="nio",K41,)</f>
        <v>0</v>
      </c>
      <c r="N41" s="9" t="str">
        <f t="shared" ref="N41:N72" si="8">A41</f>
        <v>ent260l</v>
      </c>
      <c r="V41" s="6"/>
    </row>
    <row r="42" spans="1:25">
      <c r="A42" s="7" t="s">
        <v>841</v>
      </c>
      <c r="B42" s="3" t="s">
        <v>849</v>
      </c>
      <c r="C42" s="3" t="s">
        <v>125</v>
      </c>
      <c r="D42" s="3" t="s">
        <v>126</v>
      </c>
      <c r="E42" s="4"/>
      <c r="F42" s="2" t="s">
        <v>74</v>
      </c>
      <c r="G42" s="10" t="s">
        <v>76</v>
      </c>
      <c r="H42" s="10"/>
      <c r="I42" s="131" t="s">
        <v>904</v>
      </c>
      <c r="J42" s="131" t="s">
        <v>84</v>
      </c>
      <c r="K42" s="125">
        <v>30</v>
      </c>
      <c r="L42" s="125">
        <f t="shared" si="6"/>
        <v>30</v>
      </c>
      <c r="M42" s="125">
        <f t="shared" si="7"/>
        <v>0</v>
      </c>
      <c r="N42" s="132" t="str">
        <f t="shared" si="8"/>
        <v>lab260s</v>
      </c>
      <c r="O42" s="8"/>
      <c r="P42" s="8"/>
      <c r="Q42" s="133"/>
      <c r="R42" s="134"/>
      <c r="T42" s="125"/>
      <c r="U42" s="125"/>
      <c r="V42" s="135"/>
      <c r="W42" s="136"/>
      <c r="X42" s="136"/>
      <c r="Y42" s="7"/>
    </row>
    <row r="43" spans="1:25">
      <c r="A43" s="7" t="s">
        <v>881</v>
      </c>
      <c r="B43" s="3" t="s">
        <v>847</v>
      </c>
      <c r="C43" s="3" t="s">
        <v>125</v>
      </c>
      <c r="D43" s="3" t="s">
        <v>126</v>
      </c>
      <c r="F43" s="2" t="s">
        <v>74</v>
      </c>
      <c r="G43" s="10" t="s">
        <v>78</v>
      </c>
      <c r="H43" s="10"/>
      <c r="I43" s="7" t="s">
        <v>129</v>
      </c>
      <c r="J43" s="7" t="s">
        <v>130</v>
      </c>
      <c r="K43" s="125">
        <f>1.1+1.95+3.64+4.73</f>
        <v>11.42</v>
      </c>
      <c r="L43" s="125">
        <f t="shared" si="6"/>
        <v>11.42</v>
      </c>
      <c r="M43" s="125">
        <f t="shared" si="7"/>
        <v>0</v>
      </c>
      <c r="N43" s="132" t="str">
        <f t="shared" si="8"/>
        <v>tra260m</v>
      </c>
      <c r="O43" s="8"/>
      <c r="P43" s="8"/>
      <c r="Q43" s="133"/>
      <c r="R43" s="134"/>
      <c r="T43" s="125"/>
      <c r="U43" s="125"/>
      <c r="V43" s="135"/>
      <c r="W43" s="136"/>
      <c r="X43" s="136"/>
      <c r="Y43" s="7"/>
    </row>
    <row r="44" spans="1:25">
      <c r="A44" s="7" t="s">
        <v>131</v>
      </c>
      <c r="B44" s="3" t="s">
        <v>847</v>
      </c>
      <c r="C44" s="3" t="s">
        <v>125</v>
      </c>
      <c r="D44" s="3" t="s">
        <v>126</v>
      </c>
      <c r="E44" s="4"/>
      <c r="F44" s="2" t="s">
        <v>74</v>
      </c>
      <c r="G44" s="10" t="s">
        <v>80</v>
      </c>
      <c r="H44" s="10"/>
      <c r="I44" s="131" t="s">
        <v>79</v>
      </c>
      <c r="J44" s="131" t="s">
        <v>77</v>
      </c>
      <c r="K44" s="125">
        <f>7.35+11.3</f>
        <v>18.649999999999999</v>
      </c>
      <c r="L44" s="125">
        <f t="shared" si="6"/>
        <v>18.649999999999999</v>
      </c>
      <c r="M44" s="125">
        <f t="shared" si="7"/>
        <v>0</v>
      </c>
      <c r="N44" s="132" t="str">
        <f t="shared" si="8"/>
        <v>gan260s</v>
      </c>
      <c r="O44" s="8"/>
      <c r="P44" s="8"/>
      <c r="Q44" s="133"/>
      <c r="R44" s="134"/>
      <c r="T44" s="125"/>
      <c r="U44" s="125"/>
      <c r="V44" s="135"/>
      <c r="W44" s="136"/>
      <c r="X44" s="136"/>
      <c r="Y44" s="7"/>
    </row>
    <row r="45" spans="1:25">
      <c r="A45" s="7" t="s">
        <v>179</v>
      </c>
      <c r="B45" s="3" t="s">
        <v>847</v>
      </c>
      <c r="C45" s="3" t="s">
        <v>125</v>
      </c>
      <c r="D45" s="3" t="s">
        <v>126</v>
      </c>
      <c r="F45" s="2" t="s">
        <v>74</v>
      </c>
      <c r="G45" s="10" t="s">
        <v>80</v>
      </c>
      <c r="H45" s="10"/>
      <c r="I45" s="7" t="s">
        <v>737</v>
      </c>
      <c r="J45" s="7" t="s">
        <v>84</v>
      </c>
      <c r="K45" s="125">
        <v>30</v>
      </c>
      <c r="L45" s="125">
        <f t="shared" si="6"/>
        <v>30</v>
      </c>
      <c r="M45" s="125">
        <f t="shared" si="7"/>
        <v>0</v>
      </c>
      <c r="N45" s="132" t="str">
        <f t="shared" si="8"/>
        <v>res260s</v>
      </c>
      <c r="O45" s="8"/>
      <c r="P45" s="8"/>
      <c r="Q45" s="133"/>
      <c r="R45" s="134"/>
      <c r="T45" s="125"/>
      <c r="U45" s="125"/>
      <c r="V45" s="135"/>
      <c r="W45" s="136"/>
      <c r="X45" s="136"/>
      <c r="Y45" s="7"/>
    </row>
    <row r="46" spans="1:25">
      <c r="A46" s="7" t="s">
        <v>131</v>
      </c>
      <c r="B46" s="3" t="s">
        <v>847</v>
      </c>
      <c r="C46" s="3" t="s">
        <v>125</v>
      </c>
      <c r="D46" s="3" t="s">
        <v>126</v>
      </c>
      <c r="F46" s="2" t="s">
        <v>74</v>
      </c>
      <c r="G46" s="10" t="s">
        <v>82</v>
      </c>
      <c r="H46" s="10"/>
      <c r="I46" s="7" t="s">
        <v>79</v>
      </c>
      <c r="J46" s="7" t="s">
        <v>77</v>
      </c>
      <c r="K46" s="125">
        <f>6.5+12.4+19.55+7.45</f>
        <v>45.900000000000006</v>
      </c>
      <c r="L46" s="125">
        <f t="shared" si="6"/>
        <v>45.900000000000006</v>
      </c>
      <c r="M46" s="125">
        <f t="shared" si="7"/>
        <v>0</v>
      </c>
      <c r="N46" s="132" t="str">
        <f t="shared" si="8"/>
        <v>gan260s</v>
      </c>
      <c r="O46" s="8"/>
      <c r="P46" s="8"/>
      <c r="Q46" s="133"/>
      <c r="R46" s="134"/>
      <c r="T46" s="125"/>
      <c r="U46" s="125"/>
      <c r="V46" s="135"/>
      <c r="W46" s="136"/>
      <c r="X46" s="136"/>
      <c r="Y46" s="7"/>
    </row>
    <row r="47" spans="1:25">
      <c r="A47" s="7" t="s">
        <v>122</v>
      </c>
      <c r="B47" s="3" t="s">
        <v>2</v>
      </c>
      <c r="C47" s="3" t="s">
        <v>125</v>
      </c>
      <c r="D47" s="3" t="s">
        <v>126</v>
      </c>
      <c r="E47" s="4"/>
      <c r="F47" s="2" t="s">
        <v>74</v>
      </c>
      <c r="G47" s="10" t="s">
        <v>82</v>
      </c>
      <c r="H47" s="10"/>
      <c r="I47" s="131" t="s">
        <v>2</v>
      </c>
      <c r="J47" s="131" t="s">
        <v>9</v>
      </c>
      <c r="K47" s="125">
        <v>10</v>
      </c>
      <c r="L47" s="125">
        <f t="shared" si="6"/>
        <v>10</v>
      </c>
      <c r="M47" s="125">
        <f t="shared" si="7"/>
        <v>0</v>
      </c>
      <c r="N47" s="132" t="str">
        <f t="shared" si="8"/>
        <v>san260s</v>
      </c>
      <c r="O47" s="8"/>
      <c r="P47" s="8"/>
      <c r="Q47" s="133"/>
      <c r="R47" s="134"/>
      <c r="T47" s="125"/>
      <c r="U47" s="125"/>
      <c r="V47" s="135"/>
      <c r="W47" s="136"/>
      <c r="X47" s="136"/>
      <c r="Y47" s="7"/>
    </row>
    <row r="48" spans="1:25">
      <c r="A48" s="7" t="s">
        <v>122</v>
      </c>
      <c r="B48" s="3" t="s">
        <v>2</v>
      </c>
      <c r="C48" s="3" t="s">
        <v>125</v>
      </c>
      <c r="D48" s="3" t="s">
        <v>126</v>
      </c>
      <c r="F48" s="2" t="s">
        <v>74</v>
      </c>
      <c r="G48" s="10" t="s">
        <v>86</v>
      </c>
      <c r="H48" s="10"/>
      <c r="I48" s="7" t="s">
        <v>133</v>
      </c>
      <c r="J48" s="7" t="s">
        <v>77</v>
      </c>
      <c r="K48" s="125">
        <v>3.08</v>
      </c>
      <c r="L48" s="125">
        <f t="shared" si="6"/>
        <v>3.08</v>
      </c>
      <c r="M48" s="125">
        <f t="shared" si="7"/>
        <v>0</v>
      </c>
      <c r="N48" s="132" t="str">
        <f t="shared" si="8"/>
        <v>san260s</v>
      </c>
      <c r="O48" s="8"/>
      <c r="P48" s="8"/>
      <c r="Q48" s="133"/>
      <c r="R48" s="134"/>
      <c r="T48" s="125"/>
      <c r="U48" s="125"/>
      <c r="V48" s="135"/>
      <c r="W48" s="136"/>
      <c r="X48" s="136"/>
      <c r="Y48" s="7"/>
    </row>
    <row r="49" spans="1:25">
      <c r="A49" s="7" t="s">
        <v>134</v>
      </c>
      <c r="B49" s="3" t="s">
        <v>2</v>
      </c>
      <c r="C49" s="3" t="s">
        <v>125</v>
      </c>
      <c r="D49" s="3" t="s">
        <v>126</v>
      </c>
      <c r="F49" s="2" t="s">
        <v>74</v>
      </c>
      <c r="G49" s="10" t="s">
        <v>88</v>
      </c>
      <c r="H49" s="10"/>
      <c r="I49" s="7" t="s">
        <v>135</v>
      </c>
      <c r="J49" s="7" t="s">
        <v>77</v>
      </c>
      <c r="K49" s="125">
        <v>16.03</v>
      </c>
      <c r="L49" s="125">
        <f t="shared" si="6"/>
        <v>16.03</v>
      </c>
      <c r="M49" s="125">
        <f t="shared" si="7"/>
        <v>0</v>
      </c>
      <c r="N49" s="132" t="str">
        <f t="shared" si="8"/>
        <v>kle260s</v>
      </c>
      <c r="O49" s="8"/>
      <c r="P49" s="8"/>
      <c r="Q49" s="133"/>
      <c r="R49" s="134"/>
      <c r="T49" s="125"/>
      <c r="U49" s="125"/>
      <c r="V49" s="135"/>
      <c r="W49" s="136"/>
      <c r="X49" s="136"/>
      <c r="Y49" s="7"/>
    </row>
    <row r="50" spans="1:25">
      <c r="A50" s="7" t="s">
        <v>134</v>
      </c>
      <c r="B50" s="3" t="s">
        <v>2</v>
      </c>
      <c r="C50" s="3" t="s">
        <v>125</v>
      </c>
      <c r="D50" s="3" t="s">
        <v>126</v>
      </c>
      <c r="F50" s="2" t="s">
        <v>74</v>
      </c>
      <c r="G50" s="10" t="s">
        <v>90</v>
      </c>
      <c r="H50" s="10"/>
      <c r="I50" s="7" t="s">
        <v>136</v>
      </c>
      <c r="J50" s="7" t="s">
        <v>77</v>
      </c>
      <c r="K50" s="125">
        <v>0.8</v>
      </c>
      <c r="L50" s="125">
        <f t="shared" si="6"/>
        <v>0.8</v>
      </c>
      <c r="M50" s="125">
        <f t="shared" si="7"/>
        <v>0</v>
      </c>
      <c r="N50" s="132" t="str">
        <f t="shared" si="8"/>
        <v>kle260s</v>
      </c>
      <c r="O50" s="8"/>
      <c r="P50" s="8"/>
      <c r="Q50" s="133"/>
      <c r="R50" s="134"/>
      <c r="T50" s="125"/>
      <c r="U50" s="125"/>
      <c r="V50" s="135"/>
      <c r="W50" s="136"/>
      <c r="X50" s="136"/>
      <c r="Y50" s="7"/>
    </row>
    <row r="51" spans="1:25">
      <c r="A51" s="7" t="s">
        <v>134</v>
      </c>
      <c r="B51" s="3" t="s">
        <v>2</v>
      </c>
      <c r="C51" s="3" t="s">
        <v>125</v>
      </c>
      <c r="D51" s="3" t="s">
        <v>126</v>
      </c>
      <c r="F51" s="2" t="s">
        <v>74</v>
      </c>
      <c r="G51" s="10" t="s">
        <v>92</v>
      </c>
      <c r="H51" s="10"/>
      <c r="I51" s="7" t="s">
        <v>137</v>
      </c>
      <c r="J51" s="7" t="s">
        <v>77</v>
      </c>
      <c r="K51" s="125">
        <v>8.3000000000000007</v>
      </c>
      <c r="L51" s="125">
        <f t="shared" si="6"/>
        <v>8.3000000000000007</v>
      </c>
      <c r="M51" s="125">
        <f t="shared" si="7"/>
        <v>0</v>
      </c>
      <c r="N51" s="132" t="str">
        <f t="shared" si="8"/>
        <v>kle260s</v>
      </c>
      <c r="O51" s="8"/>
      <c r="P51" s="8"/>
      <c r="Q51" s="133"/>
      <c r="R51" s="134"/>
      <c r="T51" s="125"/>
      <c r="U51" s="125"/>
      <c r="V51" s="135"/>
      <c r="W51" s="136"/>
      <c r="X51" s="136"/>
      <c r="Y51" s="7"/>
    </row>
    <row r="52" spans="1:25">
      <c r="A52" s="7" t="s">
        <v>138</v>
      </c>
      <c r="B52" s="3" t="s">
        <v>2</v>
      </c>
      <c r="C52" s="3" t="s">
        <v>125</v>
      </c>
      <c r="D52" s="3" t="s">
        <v>126</v>
      </c>
      <c r="F52" s="2" t="s">
        <v>74</v>
      </c>
      <c r="G52" s="10" t="s">
        <v>93</v>
      </c>
      <c r="H52" s="10"/>
      <c r="I52" s="7" t="s">
        <v>4</v>
      </c>
      <c r="J52" s="7" t="s">
        <v>77</v>
      </c>
      <c r="K52" s="125">
        <v>8.56</v>
      </c>
      <c r="L52" s="125">
        <f t="shared" si="6"/>
        <v>8.56</v>
      </c>
      <c r="M52" s="125">
        <f t="shared" si="7"/>
        <v>0</v>
      </c>
      <c r="N52" s="132" t="str">
        <f t="shared" si="8"/>
        <v>was260s</v>
      </c>
      <c r="O52" s="8"/>
      <c r="P52" s="8"/>
      <c r="Q52" s="133"/>
      <c r="R52" s="134"/>
      <c r="T52" s="125"/>
      <c r="U52" s="125"/>
      <c r="V52" s="135"/>
      <c r="W52" s="136"/>
      <c r="X52" s="136"/>
      <c r="Y52" s="7"/>
    </row>
    <row r="53" spans="1:25">
      <c r="A53" s="7" t="s">
        <v>139</v>
      </c>
      <c r="B53" s="3" t="s">
        <v>2</v>
      </c>
      <c r="C53" s="3" t="s">
        <v>125</v>
      </c>
      <c r="D53" s="3" t="s">
        <v>126</v>
      </c>
      <c r="F53" s="2" t="s">
        <v>74</v>
      </c>
      <c r="G53" s="10" t="s">
        <v>95</v>
      </c>
      <c r="H53" s="10"/>
      <c r="I53" s="7" t="s">
        <v>140</v>
      </c>
      <c r="J53" s="7" t="s">
        <v>77</v>
      </c>
      <c r="K53" s="125">
        <v>12.3</v>
      </c>
      <c r="L53" s="125">
        <f t="shared" si="6"/>
        <v>12.3</v>
      </c>
      <c r="M53" s="125">
        <f t="shared" si="7"/>
        <v>0</v>
      </c>
      <c r="N53" s="132" t="str">
        <f t="shared" si="8"/>
        <v>dou260s</v>
      </c>
      <c r="O53" s="8"/>
      <c r="P53" s="8"/>
      <c r="Q53" s="133"/>
      <c r="R53" s="134"/>
      <c r="T53" s="125"/>
      <c r="U53" s="125"/>
      <c r="V53" s="135"/>
      <c r="W53" s="136"/>
      <c r="X53" s="136"/>
      <c r="Y53" s="7"/>
    </row>
    <row r="54" spans="1:25">
      <c r="A54" s="7" t="s">
        <v>122</v>
      </c>
      <c r="B54" s="3" t="s">
        <v>2</v>
      </c>
      <c r="C54" s="3" t="s">
        <v>125</v>
      </c>
      <c r="D54" s="3" t="s">
        <v>126</v>
      </c>
      <c r="F54" s="2" t="s">
        <v>74</v>
      </c>
      <c r="G54" s="10" t="s">
        <v>97</v>
      </c>
      <c r="H54" s="10"/>
      <c r="I54" s="2" t="s">
        <v>141</v>
      </c>
      <c r="J54" s="2" t="s">
        <v>77</v>
      </c>
      <c r="K54" s="125">
        <v>12.4</v>
      </c>
      <c r="L54" s="124">
        <f t="shared" si="6"/>
        <v>12.4</v>
      </c>
      <c r="M54" s="126">
        <f t="shared" si="7"/>
        <v>0</v>
      </c>
      <c r="N54" s="9" t="str">
        <f t="shared" si="8"/>
        <v>san260s</v>
      </c>
      <c r="V54" s="6"/>
    </row>
    <row r="55" spans="1:25">
      <c r="A55" s="7" t="s">
        <v>18</v>
      </c>
      <c r="B55" s="3" t="s">
        <v>897</v>
      </c>
      <c r="C55" s="3" t="s">
        <v>125</v>
      </c>
      <c r="D55" s="3" t="s">
        <v>126</v>
      </c>
      <c r="F55" s="2" t="s">
        <v>74</v>
      </c>
      <c r="G55" s="10" t="s">
        <v>99</v>
      </c>
      <c r="H55" s="10"/>
      <c r="I55" s="2" t="s">
        <v>142</v>
      </c>
      <c r="J55" s="2" t="s">
        <v>77</v>
      </c>
      <c r="L55" s="124">
        <f t="shared" si="6"/>
        <v>0</v>
      </c>
      <c r="M55" s="126">
        <f t="shared" si="7"/>
        <v>0</v>
      </c>
      <c r="N55" s="9" t="str">
        <f t="shared" si="8"/>
        <v>nio</v>
      </c>
      <c r="V55" s="6"/>
    </row>
    <row r="56" spans="1:25">
      <c r="A56" s="7" t="s">
        <v>18</v>
      </c>
      <c r="B56" s="3" t="s">
        <v>897</v>
      </c>
      <c r="C56" s="3" t="s">
        <v>125</v>
      </c>
      <c r="D56" s="3" t="s">
        <v>126</v>
      </c>
      <c r="F56" s="2" t="s">
        <v>74</v>
      </c>
      <c r="G56" s="10" t="s">
        <v>100</v>
      </c>
      <c r="H56" s="10"/>
      <c r="I56" s="2" t="s">
        <v>115</v>
      </c>
      <c r="J56" s="2" t="s">
        <v>77</v>
      </c>
      <c r="L56" s="124">
        <f t="shared" si="6"/>
        <v>0</v>
      </c>
      <c r="M56" s="126">
        <f t="shared" si="7"/>
        <v>0</v>
      </c>
      <c r="N56" s="9" t="str">
        <f t="shared" si="8"/>
        <v>nio</v>
      </c>
      <c r="V56" s="6"/>
    </row>
    <row r="57" spans="1:25">
      <c r="A57" s="7" t="s">
        <v>18</v>
      </c>
      <c r="B57" s="3" t="s">
        <v>897</v>
      </c>
      <c r="C57" s="3" t="s">
        <v>125</v>
      </c>
      <c r="D57" s="3" t="s">
        <v>126</v>
      </c>
      <c r="F57" s="2" t="s">
        <v>74</v>
      </c>
      <c r="G57" s="10" t="s">
        <v>101</v>
      </c>
      <c r="H57" s="10"/>
      <c r="I57" s="2" t="s">
        <v>81</v>
      </c>
      <c r="J57" s="2" t="s">
        <v>77</v>
      </c>
      <c r="L57" s="124">
        <f t="shared" si="6"/>
        <v>0</v>
      </c>
      <c r="M57" s="126">
        <f t="shared" si="7"/>
        <v>0</v>
      </c>
      <c r="N57" s="9" t="str">
        <f t="shared" si="8"/>
        <v>nio</v>
      </c>
      <c r="V57" s="6"/>
    </row>
    <row r="58" spans="1:25">
      <c r="A58" s="7" t="s">
        <v>113</v>
      </c>
      <c r="B58" s="3" t="s">
        <v>847</v>
      </c>
      <c r="C58" s="3" t="s">
        <v>125</v>
      </c>
      <c r="D58" s="3" t="s">
        <v>126</v>
      </c>
      <c r="F58" s="2" t="s">
        <v>74</v>
      </c>
      <c r="G58" s="10" t="s">
        <v>103</v>
      </c>
      <c r="H58" s="10"/>
      <c r="I58" s="2" t="s">
        <v>127</v>
      </c>
      <c r="J58" s="2" t="s">
        <v>0</v>
      </c>
      <c r="K58" s="125">
        <v>7.45</v>
      </c>
      <c r="L58" s="124">
        <f t="shared" si="6"/>
        <v>7.45</v>
      </c>
      <c r="M58" s="126">
        <f t="shared" si="7"/>
        <v>0</v>
      </c>
      <c r="N58" s="9" t="str">
        <f t="shared" si="8"/>
        <v>ent260l</v>
      </c>
      <c r="V58" s="6"/>
    </row>
    <row r="59" spans="1:25">
      <c r="A59" s="7" t="s">
        <v>881</v>
      </c>
      <c r="B59" s="3" t="s">
        <v>847</v>
      </c>
      <c r="C59" s="3" t="s">
        <v>125</v>
      </c>
      <c r="D59" s="3" t="s">
        <v>126</v>
      </c>
      <c r="F59" s="2" t="s">
        <v>74</v>
      </c>
      <c r="G59" s="10" t="s">
        <v>105</v>
      </c>
      <c r="H59" s="10"/>
      <c r="I59" s="2" t="s">
        <v>129</v>
      </c>
      <c r="J59" s="2" t="s">
        <v>130</v>
      </c>
      <c r="K59" s="125">
        <v>6.2</v>
      </c>
      <c r="L59" s="124">
        <f t="shared" si="6"/>
        <v>6.2</v>
      </c>
      <c r="M59" s="126">
        <f t="shared" si="7"/>
        <v>0</v>
      </c>
      <c r="N59" s="9" t="str">
        <f t="shared" si="8"/>
        <v>tra260m</v>
      </c>
      <c r="V59" s="6"/>
    </row>
    <row r="60" spans="1:25">
      <c r="A60" s="7" t="s">
        <v>18</v>
      </c>
      <c r="B60" s="3" t="s">
        <v>897</v>
      </c>
      <c r="C60" s="3" t="s">
        <v>125</v>
      </c>
      <c r="D60" s="3" t="s">
        <v>126</v>
      </c>
      <c r="F60" s="2" t="s">
        <v>74</v>
      </c>
      <c r="G60" s="10" t="s">
        <v>107</v>
      </c>
      <c r="H60" s="10"/>
      <c r="I60" s="2" t="s">
        <v>87</v>
      </c>
      <c r="J60" s="2" t="s">
        <v>143</v>
      </c>
      <c r="L60" s="124">
        <f t="shared" si="6"/>
        <v>0</v>
      </c>
      <c r="M60" s="126">
        <f t="shared" si="7"/>
        <v>0</v>
      </c>
      <c r="N60" s="9" t="str">
        <f t="shared" si="8"/>
        <v>nio</v>
      </c>
      <c r="V60" s="6"/>
    </row>
    <row r="61" spans="1:25">
      <c r="A61" s="7" t="s">
        <v>18</v>
      </c>
      <c r="B61" s="3" t="s">
        <v>897</v>
      </c>
      <c r="C61" s="3" t="s">
        <v>125</v>
      </c>
      <c r="D61" s="3" t="s">
        <v>126</v>
      </c>
      <c r="F61" s="2" t="s">
        <v>74</v>
      </c>
      <c r="G61" s="10" t="s">
        <v>109</v>
      </c>
      <c r="H61" s="10"/>
      <c r="I61" s="2" t="s">
        <v>129</v>
      </c>
      <c r="J61" s="2" t="s">
        <v>130</v>
      </c>
      <c r="L61" s="124">
        <f t="shared" si="6"/>
        <v>0</v>
      </c>
      <c r="M61" s="126">
        <f t="shared" si="7"/>
        <v>0</v>
      </c>
      <c r="N61" s="9" t="str">
        <f t="shared" si="8"/>
        <v>nio</v>
      </c>
      <c r="V61" s="6"/>
    </row>
    <row r="62" spans="1:25">
      <c r="A62" s="7" t="s">
        <v>18</v>
      </c>
      <c r="B62" s="3" t="s">
        <v>897</v>
      </c>
      <c r="C62" s="3" t="s">
        <v>125</v>
      </c>
      <c r="D62" s="3" t="s">
        <v>126</v>
      </c>
      <c r="F62" s="2" t="s">
        <v>74</v>
      </c>
      <c r="G62" s="10" t="s">
        <v>111</v>
      </c>
      <c r="H62" s="10"/>
      <c r="I62" s="12" t="s">
        <v>25</v>
      </c>
      <c r="J62" s="2" t="s">
        <v>143</v>
      </c>
      <c r="L62" s="124">
        <f t="shared" si="6"/>
        <v>0</v>
      </c>
      <c r="M62" s="126">
        <f t="shared" si="7"/>
        <v>0</v>
      </c>
      <c r="N62" s="9" t="str">
        <f t="shared" si="8"/>
        <v>nio</v>
      </c>
      <c r="V62" s="6"/>
    </row>
    <row r="63" spans="1:25">
      <c r="A63" s="7" t="s">
        <v>18</v>
      </c>
      <c r="B63" s="3" t="s">
        <v>897</v>
      </c>
      <c r="C63" s="3" t="s">
        <v>125</v>
      </c>
      <c r="D63" s="3" t="s">
        <v>126</v>
      </c>
      <c r="F63" s="2" t="s">
        <v>74</v>
      </c>
      <c r="G63" s="10" t="s">
        <v>144</v>
      </c>
      <c r="H63" s="10"/>
      <c r="I63" s="12" t="s">
        <v>145</v>
      </c>
      <c r="J63" s="2" t="s">
        <v>143</v>
      </c>
      <c r="L63" s="124">
        <f t="shared" si="6"/>
        <v>0</v>
      </c>
      <c r="M63" s="126">
        <f t="shared" si="7"/>
        <v>0</v>
      </c>
      <c r="N63" s="9" t="str">
        <f t="shared" si="8"/>
        <v>nio</v>
      </c>
      <c r="V63" s="6"/>
    </row>
    <row r="64" spans="1:25">
      <c r="A64" s="7" t="s">
        <v>18</v>
      </c>
      <c r="B64" s="3" t="s">
        <v>897</v>
      </c>
      <c r="C64" s="3" t="s">
        <v>125</v>
      </c>
      <c r="D64" s="3" t="s">
        <v>126</v>
      </c>
      <c r="F64" s="2" t="s">
        <v>74</v>
      </c>
      <c r="G64" s="10" t="s">
        <v>146</v>
      </c>
      <c r="H64" s="10"/>
      <c r="I64" s="12" t="s">
        <v>147</v>
      </c>
      <c r="J64" s="2" t="s">
        <v>143</v>
      </c>
      <c r="L64" s="124">
        <f t="shared" si="6"/>
        <v>0</v>
      </c>
      <c r="M64" s="126">
        <f t="shared" si="7"/>
        <v>0</v>
      </c>
      <c r="N64" s="9" t="str">
        <f t="shared" si="8"/>
        <v>nio</v>
      </c>
      <c r="V64" s="6"/>
    </row>
    <row r="65" spans="1:22">
      <c r="A65" s="7" t="s">
        <v>18</v>
      </c>
      <c r="B65" s="3" t="s">
        <v>897</v>
      </c>
      <c r="C65" s="3" t="s">
        <v>125</v>
      </c>
      <c r="D65" s="3" t="s">
        <v>126</v>
      </c>
      <c r="F65" s="2" t="s">
        <v>74</v>
      </c>
      <c r="G65" s="10" t="s">
        <v>148</v>
      </c>
      <c r="H65" s="10"/>
      <c r="I65" s="12" t="s">
        <v>149</v>
      </c>
      <c r="J65" s="2" t="s">
        <v>143</v>
      </c>
      <c r="L65" s="124">
        <f t="shared" si="6"/>
        <v>0</v>
      </c>
      <c r="M65" s="126">
        <f t="shared" si="7"/>
        <v>0</v>
      </c>
      <c r="N65" s="9" t="str">
        <f t="shared" si="8"/>
        <v>nio</v>
      </c>
      <c r="V65" s="6"/>
    </row>
    <row r="66" spans="1:22">
      <c r="A66" s="7" t="s">
        <v>150</v>
      </c>
      <c r="B66" s="3" t="s">
        <v>849</v>
      </c>
      <c r="C66" s="3" t="s">
        <v>125</v>
      </c>
      <c r="D66" s="3" t="s">
        <v>126</v>
      </c>
      <c r="F66" s="2" t="s">
        <v>74</v>
      </c>
      <c r="G66" s="10" t="s">
        <v>151</v>
      </c>
      <c r="H66" s="10"/>
      <c r="I66" s="2" t="s">
        <v>152</v>
      </c>
      <c r="J66" s="2" t="s">
        <v>0</v>
      </c>
      <c r="K66" s="125">
        <v>38.04</v>
      </c>
      <c r="L66" s="124">
        <f t="shared" si="6"/>
        <v>38.04</v>
      </c>
      <c r="M66" s="126">
        <f t="shared" si="7"/>
        <v>0</v>
      </c>
      <c r="N66" s="9" t="str">
        <f t="shared" si="8"/>
        <v>kan260l</v>
      </c>
      <c r="V66" s="6"/>
    </row>
    <row r="67" spans="1:22">
      <c r="A67" s="7" t="s">
        <v>150</v>
      </c>
      <c r="B67" s="3" t="s">
        <v>849</v>
      </c>
      <c r="C67" s="3" t="s">
        <v>125</v>
      </c>
      <c r="D67" s="3" t="s">
        <v>126</v>
      </c>
      <c r="F67" s="2" t="s">
        <v>74</v>
      </c>
      <c r="G67" s="10" t="s">
        <v>153</v>
      </c>
      <c r="H67" s="10"/>
      <c r="I67" s="2" t="s">
        <v>35</v>
      </c>
      <c r="J67" s="2" t="s">
        <v>0</v>
      </c>
      <c r="K67" s="125">
        <v>16.399999999999999</v>
      </c>
      <c r="L67" s="124">
        <f t="shared" si="6"/>
        <v>16.399999999999999</v>
      </c>
      <c r="M67" s="126">
        <f t="shared" si="7"/>
        <v>0</v>
      </c>
      <c r="N67" s="9" t="str">
        <f t="shared" si="8"/>
        <v>kan260l</v>
      </c>
      <c r="V67" s="6"/>
    </row>
    <row r="68" spans="1:22">
      <c r="A68" s="7" t="s">
        <v>150</v>
      </c>
      <c r="B68" s="3" t="s">
        <v>849</v>
      </c>
      <c r="C68" s="3" t="s">
        <v>125</v>
      </c>
      <c r="D68" s="3" t="s">
        <v>126</v>
      </c>
      <c r="E68" s="4"/>
      <c r="F68" s="12" t="s">
        <v>74</v>
      </c>
      <c r="G68" s="10" t="s">
        <v>154</v>
      </c>
      <c r="H68" s="10"/>
      <c r="I68" s="2" t="s">
        <v>155</v>
      </c>
      <c r="J68" s="2" t="s">
        <v>0</v>
      </c>
      <c r="K68" s="125">
        <f>55.25+1.5</f>
        <v>56.75</v>
      </c>
      <c r="L68" s="124">
        <f t="shared" si="6"/>
        <v>56.75</v>
      </c>
      <c r="M68" s="126">
        <f t="shared" si="7"/>
        <v>0</v>
      </c>
      <c r="N68" s="9" t="str">
        <f t="shared" si="8"/>
        <v>kan260l</v>
      </c>
      <c r="V68" s="6"/>
    </row>
    <row r="69" spans="1:22">
      <c r="A69" s="7" t="s">
        <v>18</v>
      </c>
      <c r="B69" s="3" t="s">
        <v>897</v>
      </c>
      <c r="C69" s="3" t="s">
        <v>125</v>
      </c>
      <c r="D69" s="3" t="s">
        <v>126</v>
      </c>
      <c r="E69" s="4"/>
      <c r="F69" s="12" t="s">
        <v>74</v>
      </c>
      <c r="G69" s="10" t="s">
        <v>156</v>
      </c>
      <c r="H69" s="10"/>
      <c r="I69" s="2" t="s">
        <v>157</v>
      </c>
      <c r="J69" s="2" t="s">
        <v>0</v>
      </c>
      <c r="K69" s="125">
        <v>6.4</v>
      </c>
      <c r="L69" s="124">
        <f t="shared" si="6"/>
        <v>0</v>
      </c>
      <c r="M69" s="126">
        <f t="shared" si="7"/>
        <v>6.4</v>
      </c>
      <c r="N69" s="9" t="str">
        <f t="shared" si="8"/>
        <v>nio</v>
      </c>
      <c r="V69" s="6"/>
    </row>
    <row r="70" spans="1:22">
      <c r="A70" s="7" t="s">
        <v>296</v>
      </c>
      <c r="B70" s="3" t="s">
        <v>847</v>
      </c>
      <c r="C70" s="3" t="s">
        <v>125</v>
      </c>
      <c r="D70" s="3" t="s">
        <v>126</v>
      </c>
      <c r="E70" s="4"/>
      <c r="F70" s="12" t="s">
        <v>74</v>
      </c>
      <c r="G70" s="10" t="s">
        <v>158</v>
      </c>
      <c r="H70" s="10"/>
      <c r="I70" s="2" t="s">
        <v>159</v>
      </c>
      <c r="J70" s="2" t="s">
        <v>0</v>
      </c>
      <c r="K70" s="125">
        <v>3.44</v>
      </c>
      <c r="L70" s="124">
        <f t="shared" si="6"/>
        <v>3.44</v>
      </c>
      <c r="M70" s="126">
        <f t="shared" si="7"/>
        <v>0</v>
      </c>
      <c r="N70" s="9" t="str">
        <f t="shared" si="8"/>
        <v>gan260l</v>
      </c>
      <c r="V70" s="6"/>
    </row>
    <row r="71" spans="1:22">
      <c r="A71" s="7" t="s">
        <v>150</v>
      </c>
      <c r="B71" s="3" t="s">
        <v>849</v>
      </c>
      <c r="C71" s="3" t="s">
        <v>125</v>
      </c>
      <c r="D71" s="3" t="s">
        <v>126</v>
      </c>
      <c r="E71" s="4"/>
      <c r="F71" s="12" t="s">
        <v>74</v>
      </c>
      <c r="G71" s="10" t="s">
        <v>160</v>
      </c>
      <c r="H71" s="10"/>
      <c r="I71" s="2" t="s">
        <v>161</v>
      </c>
      <c r="J71" s="2" t="s">
        <v>0</v>
      </c>
      <c r="K71" s="125">
        <v>18.14</v>
      </c>
      <c r="L71" s="124">
        <f t="shared" si="6"/>
        <v>18.14</v>
      </c>
      <c r="M71" s="126">
        <f t="shared" si="7"/>
        <v>0</v>
      </c>
      <c r="N71" s="9" t="str">
        <f t="shared" si="8"/>
        <v>kan260l</v>
      </c>
      <c r="V71" s="6"/>
    </row>
    <row r="72" spans="1:22">
      <c r="A72" s="7" t="s">
        <v>337</v>
      </c>
      <c r="B72" s="3" t="s">
        <v>847</v>
      </c>
      <c r="C72" s="3" t="s">
        <v>125</v>
      </c>
      <c r="D72" s="3" t="s">
        <v>126</v>
      </c>
      <c r="E72" s="4"/>
      <c r="F72" s="12" t="s">
        <v>132</v>
      </c>
      <c r="G72" s="10" t="s">
        <v>163</v>
      </c>
      <c r="H72" s="10"/>
      <c r="I72" s="12" t="s">
        <v>1</v>
      </c>
      <c r="J72" s="12" t="s">
        <v>77</v>
      </c>
      <c r="K72" s="125">
        <v>6.2</v>
      </c>
      <c r="L72" s="124">
        <f t="shared" si="6"/>
        <v>6.2</v>
      </c>
      <c r="M72" s="126">
        <f t="shared" si="7"/>
        <v>0</v>
      </c>
      <c r="N72" s="9" t="str">
        <f t="shared" si="8"/>
        <v>gar260l</v>
      </c>
      <c r="V72" s="6"/>
    </row>
    <row r="73" spans="1:22">
      <c r="A73" s="7" t="s">
        <v>164</v>
      </c>
      <c r="B73" s="3" t="s">
        <v>849</v>
      </c>
      <c r="C73" s="3" t="s">
        <v>125</v>
      </c>
      <c r="D73" s="3" t="s">
        <v>126</v>
      </c>
      <c r="E73" s="4"/>
      <c r="F73" s="12" t="s">
        <v>132</v>
      </c>
      <c r="G73" s="10" t="s">
        <v>165</v>
      </c>
      <c r="H73" s="10"/>
      <c r="I73" s="12" t="s">
        <v>166</v>
      </c>
      <c r="J73" s="12" t="s">
        <v>167</v>
      </c>
      <c r="K73" s="125">
        <v>59.28</v>
      </c>
      <c r="L73" s="124">
        <f t="shared" ref="L73:L90" si="9">IF(A73="nio",,K73)</f>
        <v>59.28</v>
      </c>
      <c r="M73" s="126">
        <f t="shared" ref="M73:M90" si="10">IF(A73="nio",K73,)</f>
        <v>0</v>
      </c>
      <c r="N73" s="9" t="str">
        <f t="shared" ref="N73:N90" si="11">A73</f>
        <v>ver260st</v>
      </c>
      <c r="V73" s="6"/>
    </row>
    <row r="74" spans="1:22">
      <c r="A74" s="7" t="s">
        <v>122</v>
      </c>
      <c r="B74" s="3" t="s">
        <v>2</v>
      </c>
      <c r="C74" s="3" t="s">
        <v>125</v>
      </c>
      <c r="D74" s="3" t="s">
        <v>126</v>
      </c>
      <c r="E74" s="4"/>
      <c r="F74" s="12" t="s">
        <v>132</v>
      </c>
      <c r="G74" s="10" t="s">
        <v>168</v>
      </c>
      <c r="H74" s="10"/>
      <c r="I74" s="12" t="s">
        <v>94</v>
      </c>
      <c r="J74" s="12" t="s">
        <v>77</v>
      </c>
      <c r="K74" s="125">
        <v>6.6</v>
      </c>
      <c r="L74" s="124">
        <f t="shared" si="9"/>
        <v>6.6</v>
      </c>
      <c r="M74" s="126">
        <f t="shared" si="10"/>
        <v>0</v>
      </c>
      <c r="N74" s="9" t="str">
        <f t="shared" si="11"/>
        <v>san260s</v>
      </c>
      <c r="V74" s="6"/>
    </row>
    <row r="75" spans="1:22">
      <c r="A75" s="7" t="s">
        <v>122</v>
      </c>
      <c r="B75" s="3" t="s">
        <v>2</v>
      </c>
      <c r="C75" s="3" t="s">
        <v>125</v>
      </c>
      <c r="D75" s="3" t="s">
        <v>126</v>
      </c>
      <c r="E75" s="4"/>
      <c r="F75" s="12" t="s">
        <v>132</v>
      </c>
      <c r="G75" s="10" t="s">
        <v>169</v>
      </c>
      <c r="H75" s="10"/>
      <c r="I75" s="12" t="s">
        <v>170</v>
      </c>
      <c r="J75" s="12" t="s">
        <v>77</v>
      </c>
      <c r="K75" s="125">
        <v>1.35</v>
      </c>
      <c r="L75" s="124">
        <f t="shared" si="9"/>
        <v>1.35</v>
      </c>
      <c r="M75" s="126">
        <f t="shared" si="10"/>
        <v>0</v>
      </c>
      <c r="N75" s="9" t="str">
        <f t="shared" si="11"/>
        <v>san260s</v>
      </c>
      <c r="V75" s="6"/>
    </row>
    <row r="76" spans="1:22">
      <c r="A76" s="7" t="s">
        <v>122</v>
      </c>
      <c r="B76" s="3" t="s">
        <v>2</v>
      </c>
      <c r="C76" s="3" t="s">
        <v>125</v>
      </c>
      <c r="D76" s="3" t="s">
        <v>126</v>
      </c>
      <c r="E76" s="4"/>
      <c r="F76" s="12" t="s">
        <v>132</v>
      </c>
      <c r="G76" s="10" t="s">
        <v>171</v>
      </c>
      <c r="H76" s="10"/>
      <c r="I76" s="12" t="s">
        <v>170</v>
      </c>
      <c r="J76" s="12" t="s">
        <v>77</v>
      </c>
      <c r="K76" s="125">
        <v>1.35</v>
      </c>
      <c r="L76" s="124">
        <f t="shared" si="9"/>
        <v>1.35</v>
      </c>
      <c r="M76" s="126">
        <f t="shared" si="10"/>
        <v>0</v>
      </c>
      <c r="N76" s="9" t="str">
        <f t="shared" si="11"/>
        <v>san260s</v>
      </c>
      <c r="V76" s="6"/>
    </row>
    <row r="77" spans="1:22">
      <c r="A77" s="7" t="s">
        <v>122</v>
      </c>
      <c r="B77" s="3" t="s">
        <v>2</v>
      </c>
      <c r="C77" s="3" t="s">
        <v>125</v>
      </c>
      <c r="D77" s="3" t="s">
        <v>126</v>
      </c>
      <c r="E77" s="4"/>
      <c r="F77" s="12" t="s">
        <v>132</v>
      </c>
      <c r="G77" s="10" t="s">
        <v>172</v>
      </c>
      <c r="H77" s="10"/>
      <c r="I77" s="12" t="s">
        <v>170</v>
      </c>
      <c r="J77" s="12" t="s">
        <v>77</v>
      </c>
      <c r="K77" s="125">
        <v>1.35</v>
      </c>
      <c r="L77" s="124">
        <f t="shared" si="9"/>
        <v>1.35</v>
      </c>
      <c r="M77" s="126">
        <f t="shared" si="10"/>
        <v>0</v>
      </c>
      <c r="N77" s="9" t="str">
        <f t="shared" si="11"/>
        <v>san260s</v>
      </c>
      <c r="V77" s="6"/>
    </row>
    <row r="78" spans="1:22">
      <c r="A78" s="7" t="s">
        <v>122</v>
      </c>
      <c r="B78" s="3" t="s">
        <v>2</v>
      </c>
      <c r="C78" s="3" t="s">
        <v>125</v>
      </c>
      <c r="D78" s="3" t="s">
        <v>126</v>
      </c>
      <c r="E78" s="4"/>
      <c r="F78" s="12" t="s">
        <v>132</v>
      </c>
      <c r="G78" s="10" t="s">
        <v>173</v>
      </c>
      <c r="H78" s="10"/>
      <c r="I78" s="12" t="s">
        <v>98</v>
      </c>
      <c r="J78" s="12" t="s">
        <v>77</v>
      </c>
      <c r="K78" s="125">
        <v>1.35</v>
      </c>
      <c r="L78" s="124">
        <f t="shared" si="9"/>
        <v>1.35</v>
      </c>
      <c r="M78" s="126">
        <f t="shared" si="10"/>
        <v>0</v>
      </c>
      <c r="N78" s="9" t="str">
        <f t="shared" si="11"/>
        <v>san260s</v>
      </c>
      <c r="V78" s="6"/>
    </row>
    <row r="79" spans="1:22">
      <c r="A79" s="7" t="s">
        <v>18</v>
      </c>
      <c r="B79" s="3" t="s">
        <v>897</v>
      </c>
      <c r="C79" s="3" t="s">
        <v>125</v>
      </c>
      <c r="D79" s="3" t="s">
        <v>126</v>
      </c>
      <c r="E79" s="4"/>
      <c r="F79" s="12" t="s">
        <v>132</v>
      </c>
      <c r="G79" s="10" t="s">
        <v>174</v>
      </c>
      <c r="H79" s="10"/>
      <c r="I79" s="12" t="s">
        <v>19</v>
      </c>
      <c r="J79" s="12" t="s">
        <v>84</v>
      </c>
      <c r="K79" s="125">
        <v>4.2</v>
      </c>
      <c r="L79" s="124">
        <f t="shared" si="9"/>
        <v>0</v>
      </c>
      <c r="M79" s="126">
        <f t="shared" si="10"/>
        <v>4.2</v>
      </c>
      <c r="N79" s="9" t="str">
        <f t="shared" si="11"/>
        <v>nio</v>
      </c>
      <c r="V79" s="6"/>
    </row>
    <row r="80" spans="1:22">
      <c r="A80" s="7" t="s">
        <v>18</v>
      </c>
      <c r="B80" s="3" t="s">
        <v>897</v>
      </c>
      <c r="C80" s="3" t="s">
        <v>125</v>
      </c>
      <c r="D80" s="3" t="s">
        <v>126</v>
      </c>
      <c r="E80" s="4"/>
      <c r="F80" s="12" t="s">
        <v>132</v>
      </c>
      <c r="G80" s="10" t="s">
        <v>175</v>
      </c>
      <c r="H80" s="10"/>
      <c r="I80" s="12" t="s">
        <v>176</v>
      </c>
      <c r="J80" s="12" t="s">
        <v>84</v>
      </c>
      <c r="K80" s="125">
        <v>1.3</v>
      </c>
      <c r="L80" s="124">
        <f t="shared" si="9"/>
        <v>0</v>
      </c>
      <c r="M80" s="126">
        <f t="shared" si="10"/>
        <v>1.3</v>
      </c>
      <c r="N80" s="9" t="str">
        <f t="shared" si="11"/>
        <v>nio</v>
      </c>
      <c r="V80" s="6"/>
    </row>
    <row r="81" spans="1:24">
      <c r="A81" s="7" t="s">
        <v>18</v>
      </c>
      <c r="B81" s="3" t="s">
        <v>897</v>
      </c>
      <c r="C81" s="3" t="s">
        <v>125</v>
      </c>
      <c r="D81" s="3" t="s">
        <v>126</v>
      </c>
      <c r="E81" s="4"/>
      <c r="F81" s="12" t="s">
        <v>132</v>
      </c>
      <c r="G81" s="10" t="s">
        <v>177</v>
      </c>
      <c r="H81" s="10"/>
      <c r="I81" s="12" t="s">
        <v>178</v>
      </c>
      <c r="J81" s="12" t="s">
        <v>84</v>
      </c>
      <c r="K81" s="125">
        <v>4.5999999999999996</v>
      </c>
      <c r="L81" s="124">
        <f t="shared" si="9"/>
        <v>0</v>
      </c>
      <c r="M81" s="126">
        <f t="shared" si="10"/>
        <v>4.5999999999999996</v>
      </c>
      <c r="N81" s="9" t="str">
        <f t="shared" si="11"/>
        <v>nio</v>
      </c>
      <c r="V81" s="6"/>
    </row>
    <row r="82" spans="1:24">
      <c r="A82" s="7" t="s">
        <v>179</v>
      </c>
      <c r="B82" s="3" t="s">
        <v>847</v>
      </c>
      <c r="C82" s="3" t="s">
        <v>125</v>
      </c>
      <c r="D82" s="3" t="s">
        <v>126</v>
      </c>
      <c r="E82" s="4"/>
      <c r="F82" s="12" t="s">
        <v>132</v>
      </c>
      <c r="G82" s="10" t="s">
        <v>180</v>
      </c>
      <c r="H82" s="10"/>
      <c r="I82" s="12" t="s">
        <v>181</v>
      </c>
      <c r="J82" s="12" t="s">
        <v>77</v>
      </c>
      <c r="K82" s="125">
        <v>59.03</v>
      </c>
      <c r="L82" s="124">
        <f t="shared" si="9"/>
        <v>59.03</v>
      </c>
      <c r="M82" s="126">
        <f t="shared" si="10"/>
        <v>0</v>
      </c>
      <c r="N82" s="9" t="str">
        <f t="shared" si="11"/>
        <v>res260s</v>
      </c>
      <c r="V82" s="6"/>
    </row>
    <row r="83" spans="1:24">
      <c r="A83" s="7" t="s">
        <v>182</v>
      </c>
      <c r="B83" s="3" t="s">
        <v>847</v>
      </c>
      <c r="C83" s="3" t="s">
        <v>125</v>
      </c>
      <c r="D83" s="3" t="s">
        <v>126</v>
      </c>
      <c r="E83" s="4"/>
      <c r="F83" s="12" t="s">
        <v>132</v>
      </c>
      <c r="G83" s="10" t="s">
        <v>183</v>
      </c>
      <c r="H83" s="10"/>
      <c r="I83" s="12" t="s">
        <v>32</v>
      </c>
      <c r="J83" s="12" t="s">
        <v>77</v>
      </c>
      <c r="K83" s="125">
        <v>14.82</v>
      </c>
      <c r="L83" s="124">
        <f t="shared" si="9"/>
        <v>14.82</v>
      </c>
      <c r="M83" s="126">
        <f t="shared" si="10"/>
        <v>0</v>
      </c>
      <c r="N83" s="9" t="str">
        <f t="shared" si="11"/>
        <v>keu260s</v>
      </c>
      <c r="V83" s="6"/>
    </row>
    <row r="84" spans="1:24">
      <c r="A84" s="7" t="s">
        <v>131</v>
      </c>
      <c r="B84" s="3" t="s">
        <v>847</v>
      </c>
      <c r="C84" s="3" t="s">
        <v>125</v>
      </c>
      <c r="D84" s="3" t="s">
        <v>126</v>
      </c>
      <c r="E84" s="4"/>
      <c r="F84" s="12" t="s">
        <v>132</v>
      </c>
      <c r="G84" s="10" t="s">
        <v>184</v>
      </c>
      <c r="H84" s="10"/>
      <c r="I84" s="12" t="s">
        <v>79</v>
      </c>
      <c r="J84" s="12" t="s">
        <v>77</v>
      </c>
      <c r="K84" s="125">
        <v>38.200000000000003</v>
      </c>
      <c r="L84" s="124">
        <f t="shared" si="9"/>
        <v>38.200000000000003</v>
      </c>
      <c r="M84" s="126">
        <f t="shared" si="10"/>
        <v>0</v>
      </c>
      <c r="N84" s="9" t="str">
        <f t="shared" si="11"/>
        <v>gan260s</v>
      </c>
      <c r="V84" s="6"/>
    </row>
    <row r="85" spans="1:24">
      <c r="A85" s="7" t="s">
        <v>185</v>
      </c>
      <c r="B85" s="3" t="s">
        <v>849</v>
      </c>
      <c r="C85" s="3" t="s">
        <v>125</v>
      </c>
      <c r="D85" s="3" t="s">
        <v>126</v>
      </c>
      <c r="E85" s="4"/>
      <c r="F85" s="12" t="s">
        <v>132</v>
      </c>
      <c r="G85" s="10" t="s">
        <v>186</v>
      </c>
      <c r="H85" s="10"/>
      <c r="I85" s="12" t="s">
        <v>29</v>
      </c>
      <c r="J85" s="12" t="s">
        <v>167</v>
      </c>
      <c r="K85" s="125">
        <v>33.9</v>
      </c>
      <c r="L85" s="124">
        <f t="shared" si="9"/>
        <v>33.9</v>
      </c>
      <c r="M85" s="126">
        <f t="shared" si="10"/>
        <v>0</v>
      </c>
      <c r="N85" s="9" t="str">
        <f t="shared" si="11"/>
        <v>kan260s</v>
      </c>
      <c r="V85" s="6"/>
    </row>
    <row r="86" spans="1:24">
      <c r="A86" s="7" t="s">
        <v>164</v>
      </c>
      <c r="B86" s="3" t="s">
        <v>849</v>
      </c>
      <c r="C86" s="3" t="s">
        <v>125</v>
      </c>
      <c r="D86" s="3" t="s">
        <v>126</v>
      </c>
      <c r="E86" s="4"/>
      <c r="F86" s="12" t="s">
        <v>132</v>
      </c>
      <c r="G86" s="10" t="s">
        <v>187</v>
      </c>
      <c r="H86" s="10"/>
      <c r="I86" s="12" t="s">
        <v>188</v>
      </c>
      <c r="J86" s="12" t="s">
        <v>167</v>
      </c>
      <c r="K86" s="125">
        <v>20.079999999999998</v>
      </c>
      <c r="L86" s="124">
        <f t="shared" si="9"/>
        <v>20.079999999999998</v>
      </c>
      <c r="M86" s="126">
        <f t="shared" si="10"/>
        <v>0</v>
      </c>
      <c r="N86" s="9" t="str">
        <f t="shared" si="11"/>
        <v>ver260st</v>
      </c>
      <c r="V86" s="6"/>
    </row>
    <row r="87" spans="1:24">
      <c r="A87" s="7" t="s">
        <v>185</v>
      </c>
      <c r="B87" s="3" t="s">
        <v>849</v>
      </c>
      <c r="C87" s="3" t="s">
        <v>125</v>
      </c>
      <c r="D87" s="3" t="s">
        <v>126</v>
      </c>
      <c r="E87" s="4"/>
      <c r="F87" s="12" t="s">
        <v>132</v>
      </c>
      <c r="G87" s="10" t="s">
        <v>189</v>
      </c>
      <c r="H87" s="10"/>
      <c r="I87" s="12" t="s">
        <v>29</v>
      </c>
      <c r="J87" s="12" t="s">
        <v>0</v>
      </c>
      <c r="K87" s="125">
        <v>26.830000000000002</v>
      </c>
      <c r="L87" s="124">
        <f t="shared" si="9"/>
        <v>26.830000000000002</v>
      </c>
      <c r="M87" s="126">
        <f t="shared" si="10"/>
        <v>0</v>
      </c>
      <c r="N87" s="9" t="str">
        <f t="shared" si="11"/>
        <v>kan260s</v>
      </c>
      <c r="V87" s="6"/>
    </row>
    <row r="88" spans="1:24">
      <c r="A88" s="7" t="s">
        <v>134</v>
      </c>
      <c r="B88" s="3" t="s">
        <v>2</v>
      </c>
      <c r="C88" s="3" t="s">
        <v>125</v>
      </c>
      <c r="D88" s="3" t="s">
        <v>126</v>
      </c>
      <c r="E88" s="4"/>
      <c r="F88" s="12" t="s">
        <v>132</v>
      </c>
      <c r="G88" s="10" t="s">
        <v>190</v>
      </c>
      <c r="H88" s="10"/>
      <c r="I88" s="12" t="s">
        <v>191</v>
      </c>
      <c r="J88" s="12" t="s">
        <v>77</v>
      </c>
      <c r="K88" s="125">
        <v>7.18</v>
      </c>
      <c r="L88" s="124">
        <f t="shared" si="9"/>
        <v>7.18</v>
      </c>
      <c r="M88" s="126">
        <f t="shared" si="10"/>
        <v>0</v>
      </c>
      <c r="N88" s="9" t="str">
        <f t="shared" si="11"/>
        <v>kle260s</v>
      </c>
      <c r="V88" s="6"/>
    </row>
    <row r="89" spans="1:24">
      <c r="A89" s="7" t="s">
        <v>18</v>
      </c>
      <c r="B89" s="3" t="s">
        <v>897</v>
      </c>
      <c r="C89" s="3" t="s">
        <v>125</v>
      </c>
      <c r="D89" s="3" t="s">
        <v>126</v>
      </c>
      <c r="E89" s="4"/>
      <c r="F89" s="12" t="s">
        <v>132</v>
      </c>
      <c r="G89" s="10" t="s">
        <v>192</v>
      </c>
      <c r="H89" s="10"/>
      <c r="I89" s="12" t="s">
        <v>193</v>
      </c>
      <c r="J89" s="12" t="s">
        <v>84</v>
      </c>
      <c r="K89" s="125">
        <v>18.95</v>
      </c>
      <c r="L89" s="124">
        <f t="shared" si="9"/>
        <v>0</v>
      </c>
      <c r="M89" s="126">
        <f t="shared" si="10"/>
        <v>18.95</v>
      </c>
      <c r="N89" s="9" t="str">
        <f t="shared" si="11"/>
        <v>nio</v>
      </c>
      <c r="V89" s="6"/>
    </row>
    <row r="90" spans="1:24">
      <c r="A90" s="7" t="s">
        <v>18</v>
      </c>
      <c r="B90" s="3" t="s">
        <v>897</v>
      </c>
      <c r="C90" s="3" t="s">
        <v>125</v>
      </c>
      <c r="D90" s="3" t="s">
        <v>126</v>
      </c>
      <c r="E90" s="4"/>
      <c r="F90" s="12" t="s">
        <v>132</v>
      </c>
      <c r="G90" s="10" t="s">
        <v>194</v>
      </c>
      <c r="H90" s="10"/>
      <c r="I90" s="12" t="s">
        <v>195</v>
      </c>
      <c r="J90" s="12"/>
      <c r="L90" s="124">
        <f t="shared" si="9"/>
        <v>0</v>
      </c>
      <c r="M90" s="126">
        <f t="shared" si="10"/>
        <v>0</v>
      </c>
      <c r="N90" s="9" t="str">
        <f t="shared" si="11"/>
        <v>nio</v>
      </c>
      <c r="V90" s="6"/>
    </row>
    <row r="91" spans="1:24">
      <c r="C91" s="3" t="s">
        <v>125</v>
      </c>
      <c r="M91" s="124"/>
    </row>
    <row r="92" spans="1:24" s="11" customFormat="1" ht="13">
      <c r="A92" s="137"/>
      <c r="B92" s="138"/>
      <c r="C92" s="160" t="s">
        <v>125</v>
      </c>
      <c r="D92" s="160"/>
      <c r="E92" s="160"/>
      <c r="F92" s="159"/>
      <c r="G92" s="160"/>
      <c r="H92" s="160"/>
      <c r="I92" s="139"/>
      <c r="J92" s="159"/>
      <c r="K92" s="161">
        <f>SUM(K41:K91)</f>
        <v>669.4100000000002</v>
      </c>
      <c r="L92" s="161">
        <f>SUM(L41:L91)</f>
        <v>633.96</v>
      </c>
      <c r="M92" s="162">
        <f>SUM(M41:M91)</f>
        <v>35.450000000000003</v>
      </c>
      <c r="N92" s="161"/>
      <c r="O92" s="161"/>
      <c r="P92" s="161"/>
      <c r="Q92" s="163"/>
      <c r="R92" s="164"/>
      <c r="S92" s="163"/>
      <c r="T92" s="161"/>
      <c r="U92" s="161"/>
      <c r="V92" s="161"/>
      <c r="W92" s="165"/>
      <c r="X92" s="165"/>
    </row>
    <row r="93" spans="1:24">
      <c r="C93" s="3" t="s">
        <v>196</v>
      </c>
      <c r="M93" s="124"/>
    </row>
    <row r="94" spans="1:24">
      <c r="A94" s="7" t="s">
        <v>33</v>
      </c>
      <c r="B94" s="3" t="s">
        <v>847</v>
      </c>
      <c r="C94" s="3" t="s">
        <v>196</v>
      </c>
      <c r="D94" s="3" t="s">
        <v>69</v>
      </c>
      <c r="F94" s="2" t="s">
        <v>74</v>
      </c>
      <c r="G94" s="10" t="s">
        <v>76</v>
      </c>
      <c r="H94" s="10"/>
      <c r="I94" s="2" t="s">
        <v>127</v>
      </c>
      <c r="J94" s="2" t="s">
        <v>77</v>
      </c>
      <c r="K94" s="125">
        <v>7.75</v>
      </c>
      <c r="L94" s="124">
        <f t="shared" ref="L94:L112" si="12">IF(A94="nio",,K94)</f>
        <v>7.75</v>
      </c>
      <c r="M94" s="126">
        <f t="shared" ref="M94:M112" si="13">IF(A94="nio",K94,)</f>
        <v>0</v>
      </c>
      <c r="N94" s="9" t="str">
        <f t="shared" ref="N94:N112" si="14">A94</f>
        <v>ent104s</v>
      </c>
    </row>
    <row r="95" spans="1:24">
      <c r="A95" s="7" t="s">
        <v>877</v>
      </c>
      <c r="B95" s="3" t="s">
        <v>2</v>
      </c>
      <c r="C95" s="3" t="s">
        <v>196</v>
      </c>
      <c r="D95" s="3" t="s">
        <v>69</v>
      </c>
      <c r="F95" s="2" t="s">
        <v>74</v>
      </c>
      <c r="G95" s="10" t="s">
        <v>78</v>
      </c>
      <c r="H95" s="10"/>
      <c r="I95" s="2" t="s">
        <v>6</v>
      </c>
      <c r="J95" s="2" t="s">
        <v>77</v>
      </c>
      <c r="K95" s="125">
        <v>1.8</v>
      </c>
      <c r="L95" s="124">
        <f t="shared" si="12"/>
        <v>1.8</v>
      </c>
      <c r="M95" s="126">
        <f t="shared" si="13"/>
        <v>0</v>
      </c>
      <c r="N95" s="9" t="str">
        <f t="shared" si="14"/>
        <v>san104s</v>
      </c>
    </row>
    <row r="96" spans="1:24">
      <c r="A96" s="7" t="s">
        <v>886</v>
      </c>
      <c r="B96" s="3" t="s">
        <v>847</v>
      </c>
      <c r="C96" s="3" t="s">
        <v>196</v>
      </c>
      <c r="D96" s="3" t="s">
        <v>69</v>
      </c>
      <c r="F96" s="2" t="s">
        <v>74</v>
      </c>
      <c r="G96" s="10" t="s">
        <v>80</v>
      </c>
      <c r="H96" s="10"/>
      <c r="I96" s="2" t="s">
        <v>198</v>
      </c>
      <c r="J96" s="2" t="s">
        <v>0</v>
      </c>
      <c r="K96" s="125">
        <v>15</v>
      </c>
      <c r="L96" s="124">
        <f t="shared" si="12"/>
        <v>15</v>
      </c>
      <c r="M96" s="126">
        <f t="shared" si="13"/>
        <v>0</v>
      </c>
      <c r="N96" s="9" t="str">
        <f t="shared" si="14"/>
        <v>gan104l</v>
      </c>
    </row>
    <row r="97" spans="1:14">
      <c r="A97" s="7" t="s">
        <v>18</v>
      </c>
      <c r="B97" s="3" t="s">
        <v>897</v>
      </c>
      <c r="C97" s="3" t="s">
        <v>196</v>
      </c>
      <c r="D97" s="3" t="s">
        <v>69</v>
      </c>
      <c r="F97" s="2" t="s">
        <v>74</v>
      </c>
      <c r="G97" s="10" t="s">
        <v>82</v>
      </c>
      <c r="H97" s="10"/>
      <c r="I97" s="2" t="s">
        <v>87</v>
      </c>
      <c r="J97" s="2" t="s">
        <v>199</v>
      </c>
      <c r="K97" s="125">
        <v>53</v>
      </c>
      <c r="L97" s="124">
        <f t="shared" si="12"/>
        <v>0</v>
      </c>
      <c r="M97" s="126">
        <f t="shared" si="13"/>
        <v>53</v>
      </c>
      <c r="N97" s="9" t="str">
        <f t="shared" si="14"/>
        <v>nio</v>
      </c>
    </row>
    <row r="98" spans="1:14">
      <c r="A98" s="7" t="s">
        <v>18</v>
      </c>
      <c r="B98" s="3" t="s">
        <v>897</v>
      </c>
      <c r="C98" s="3" t="s">
        <v>196</v>
      </c>
      <c r="D98" s="3" t="s">
        <v>69</v>
      </c>
      <c r="F98" s="2" t="s">
        <v>74</v>
      </c>
      <c r="G98" s="10" t="s">
        <v>86</v>
      </c>
      <c r="H98" s="10"/>
      <c r="I98" s="2" t="s">
        <v>200</v>
      </c>
      <c r="J98" s="2" t="s">
        <v>199</v>
      </c>
      <c r="K98" s="125">
        <v>9.3000000000000007</v>
      </c>
      <c r="L98" s="124">
        <f t="shared" si="12"/>
        <v>0</v>
      </c>
      <c r="M98" s="126">
        <f t="shared" si="13"/>
        <v>9.3000000000000007</v>
      </c>
      <c r="N98" s="9" t="str">
        <f t="shared" si="14"/>
        <v>nio</v>
      </c>
    </row>
    <row r="99" spans="1:14">
      <c r="A99" s="7" t="s">
        <v>18</v>
      </c>
      <c r="B99" s="3" t="s">
        <v>897</v>
      </c>
      <c r="C99" s="3" t="s">
        <v>196</v>
      </c>
      <c r="D99" s="3" t="s">
        <v>69</v>
      </c>
      <c r="F99" s="2" t="s">
        <v>74</v>
      </c>
      <c r="G99" s="10" t="s">
        <v>88</v>
      </c>
      <c r="H99" s="10"/>
      <c r="I99" s="2" t="s">
        <v>201</v>
      </c>
      <c r="J99" s="2" t="s">
        <v>199</v>
      </c>
      <c r="L99" s="124">
        <f t="shared" si="12"/>
        <v>0</v>
      </c>
      <c r="M99" s="126">
        <f t="shared" si="13"/>
        <v>0</v>
      </c>
      <c r="N99" s="9" t="str">
        <f t="shared" si="14"/>
        <v>nio</v>
      </c>
    </row>
    <row r="100" spans="1:14">
      <c r="A100" s="7" t="s">
        <v>18</v>
      </c>
      <c r="B100" s="3" t="s">
        <v>897</v>
      </c>
      <c r="C100" s="3" t="s">
        <v>196</v>
      </c>
      <c r="D100" s="3" t="s">
        <v>69</v>
      </c>
      <c r="F100" s="2" t="s">
        <v>74</v>
      </c>
      <c r="G100" s="10" t="s">
        <v>90</v>
      </c>
      <c r="H100" s="10"/>
      <c r="I100" s="2" t="s">
        <v>202</v>
      </c>
      <c r="J100" s="2" t="s">
        <v>199</v>
      </c>
      <c r="L100" s="124">
        <f t="shared" si="12"/>
        <v>0</v>
      </c>
      <c r="M100" s="126">
        <f t="shared" si="13"/>
        <v>0</v>
      </c>
      <c r="N100" s="9" t="str">
        <f t="shared" si="14"/>
        <v>nio</v>
      </c>
    </row>
    <row r="101" spans="1:14">
      <c r="A101" s="7" t="s">
        <v>18</v>
      </c>
      <c r="B101" s="3" t="s">
        <v>897</v>
      </c>
      <c r="C101" s="3" t="s">
        <v>196</v>
      </c>
      <c r="D101" s="3" t="s">
        <v>69</v>
      </c>
      <c r="F101" s="2" t="s">
        <v>74</v>
      </c>
      <c r="G101" s="10" t="s">
        <v>92</v>
      </c>
      <c r="H101" s="10"/>
      <c r="I101" s="2" t="s">
        <v>203</v>
      </c>
      <c r="J101" s="2" t="s">
        <v>199</v>
      </c>
      <c r="L101" s="124">
        <f t="shared" si="12"/>
        <v>0</v>
      </c>
      <c r="M101" s="126">
        <f t="shared" si="13"/>
        <v>0</v>
      </c>
      <c r="N101" s="9" t="str">
        <f t="shared" si="14"/>
        <v>nio</v>
      </c>
    </row>
    <row r="102" spans="1:14">
      <c r="A102" s="7" t="s">
        <v>876</v>
      </c>
      <c r="B102" s="3" t="s">
        <v>847</v>
      </c>
      <c r="C102" s="3" t="s">
        <v>196</v>
      </c>
      <c r="D102" s="3" t="s">
        <v>69</v>
      </c>
      <c r="F102" s="2" t="s">
        <v>74</v>
      </c>
      <c r="G102" s="10" t="s">
        <v>93</v>
      </c>
      <c r="H102" s="10"/>
      <c r="I102" s="2" t="s">
        <v>79</v>
      </c>
      <c r="J102" s="2" t="s">
        <v>77</v>
      </c>
      <c r="K102" s="125">
        <v>11.4</v>
      </c>
      <c r="L102" s="124">
        <f t="shared" si="12"/>
        <v>11.4</v>
      </c>
      <c r="M102" s="126">
        <f t="shared" si="13"/>
        <v>0</v>
      </c>
      <c r="N102" s="9" t="str">
        <f t="shared" si="14"/>
        <v>gan104s</v>
      </c>
    </row>
    <row r="103" spans="1:14">
      <c r="A103" s="7" t="s">
        <v>875</v>
      </c>
      <c r="B103" s="3" t="s">
        <v>2</v>
      </c>
      <c r="C103" s="3" t="s">
        <v>196</v>
      </c>
      <c r="D103" s="3" t="s">
        <v>69</v>
      </c>
      <c r="F103" s="2" t="s">
        <v>74</v>
      </c>
      <c r="G103" s="10" t="s">
        <v>95</v>
      </c>
      <c r="H103" s="10"/>
      <c r="I103" s="2" t="s">
        <v>206</v>
      </c>
      <c r="J103" s="2" t="s">
        <v>77</v>
      </c>
      <c r="K103" s="125">
        <v>12.05</v>
      </c>
      <c r="L103" s="124">
        <f t="shared" si="12"/>
        <v>12.05</v>
      </c>
      <c r="M103" s="126">
        <f t="shared" si="13"/>
        <v>0</v>
      </c>
      <c r="N103" s="9" t="str">
        <f t="shared" si="14"/>
        <v>was104s</v>
      </c>
    </row>
    <row r="104" spans="1:14">
      <c r="A104" s="7" t="s">
        <v>887</v>
      </c>
      <c r="B104" s="3" t="s">
        <v>2</v>
      </c>
      <c r="C104" s="3" t="s">
        <v>196</v>
      </c>
      <c r="D104" s="3" t="s">
        <v>69</v>
      </c>
      <c r="F104" s="2" t="s">
        <v>74</v>
      </c>
      <c r="G104" s="10" t="s">
        <v>97</v>
      </c>
      <c r="H104" s="10"/>
      <c r="I104" s="2" t="s">
        <v>12</v>
      </c>
      <c r="J104" s="2" t="s">
        <v>77</v>
      </c>
      <c r="K104" s="125">
        <v>2.2999999999999998</v>
      </c>
      <c r="L104" s="124">
        <f t="shared" si="12"/>
        <v>2.2999999999999998</v>
      </c>
      <c r="M104" s="126">
        <f t="shared" si="13"/>
        <v>0</v>
      </c>
      <c r="N104" s="9" t="str">
        <f t="shared" si="14"/>
        <v>dou104s</v>
      </c>
    </row>
    <row r="105" spans="1:14">
      <c r="A105" s="7" t="s">
        <v>877</v>
      </c>
      <c r="B105" s="3" t="s">
        <v>2</v>
      </c>
      <c r="C105" s="3" t="s">
        <v>196</v>
      </c>
      <c r="D105" s="3" t="s">
        <v>69</v>
      </c>
      <c r="F105" s="2" t="s">
        <v>74</v>
      </c>
      <c r="G105" s="10" t="s">
        <v>99</v>
      </c>
      <c r="H105" s="10"/>
      <c r="I105" s="2" t="s">
        <v>6</v>
      </c>
      <c r="J105" s="2" t="s">
        <v>77</v>
      </c>
      <c r="K105" s="125">
        <v>1.35</v>
      </c>
      <c r="L105" s="124">
        <f t="shared" si="12"/>
        <v>1.35</v>
      </c>
      <c r="M105" s="126">
        <f t="shared" si="13"/>
        <v>0</v>
      </c>
      <c r="N105" s="9" t="str">
        <f t="shared" si="14"/>
        <v>san104s</v>
      </c>
    </row>
    <row r="106" spans="1:14">
      <c r="A106" s="7" t="s">
        <v>873</v>
      </c>
      <c r="B106" s="3" t="s">
        <v>849</v>
      </c>
      <c r="C106" s="3" t="s">
        <v>196</v>
      </c>
      <c r="D106" s="3" t="s">
        <v>69</v>
      </c>
      <c r="F106" s="2" t="s">
        <v>74</v>
      </c>
      <c r="G106" s="10" t="s">
        <v>100</v>
      </c>
      <c r="H106" s="10"/>
      <c r="I106" s="2" t="s">
        <v>102</v>
      </c>
      <c r="J106" s="2" t="s">
        <v>77</v>
      </c>
      <c r="K106" s="125">
        <v>16.600000000000001</v>
      </c>
      <c r="L106" s="124">
        <f t="shared" si="12"/>
        <v>16.600000000000001</v>
      </c>
      <c r="M106" s="126">
        <f t="shared" si="13"/>
        <v>0</v>
      </c>
      <c r="N106" s="9" t="str">
        <f t="shared" si="14"/>
        <v>kan104s</v>
      </c>
    </row>
    <row r="107" spans="1:14">
      <c r="A107" s="7" t="s">
        <v>18</v>
      </c>
      <c r="B107" s="3" t="s">
        <v>897</v>
      </c>
      <c r="C107" s="3" t="s">
        <v>196</v>
      </c>
      <c r="D107" s="3" t="s">
        <v>69</v>
      </c>
      <c r="F107" s="2" t="s">
        <v>74</v>
      </c>
      <c r="G107" s="10" t="s">
        <v>101</v>
      </c>
      <c r="H107" s="10"/>
      <c r="I107" s="2" t="s">
        <v>209</v>
      </c>
      <c r="L107" s="124">
        <f t="shared" si="12"/>
        <v>0</v>
      </c>
      <c r="M107" s="126">
        <f t="shared" si="13"/>
        <v>0</v>
      </c>
      <c r="N107" s="9" t="str">
        <f t="shared" si="14"/>
        <v>nio</v>
      </c>
    </row>
    <row r="108" spans="1:14">
      <c r="A108" s="7" t="s">
        <v>888</v>
      </c>
      <c r="B108" s="3" t="s">
        <v>849</v>
      </c>
      <c r="C108" s="3" t="s">
        <v>196</v>
      </c>
      <c r="D108" s="3" t="s">
        <v>69</v>
      </c>
      <c r="F108" s="2" t="s">
        <v>74</v>
      </c>
      <c r="G108" s="10" t="s">
        <v>103</v>
      </c>
      <c r="H108" s="10"/>
      <c r="I108" s="2" t="s">
        <v>112</v>
      </c>
      <c r="J108" s="2" t="s">
        <v>0</v>
      </c>
      <c r="K108" s="125">
        <v>37.5</v>
      </c>
      <c r="L108" s="124">
        <f t="shared" si="12"/>
        <v>37.5</v>
      </c>
      <c r="M108" s="126">
        <f t="shared" si="13"/>
        <v>0</v>
      </c>
      <c r="N108" s="9" t="str">
        <f t="shared" si="14"/>
        <v>kan104l</v>
      </c>
    </row>
    <row r="109" spans="1:14">
      <c r="A109" s="7" t="s">
        <v>888</v>
      </c>
      <c r="B109" s="3" t="s">
        <v>849</v>
      </c>
      <c r="C109" s="3" t="s">
        <v>196</v>
      </c>
      <c r="D109" s="3" t="s">
        <v>69</v>
      </c>
      <c r="F109" s="2" t="s">
        <v>74</v>
      </c>
      <c r="G109" s="10" t="s">
        <v>105</v>
      </c>
      <c r="H109" s="10"/>
      <c r="I109" s="2" t="s">
        <v>211</v>
      </c>
      <c r="J109" s="2" t="s">
        <v>0</v>
      </c>
      <c r="K109" s="125">
        <v>17.2</v>
      </c>
      <c r="L109" s="124">
        <f t="shared" si="12"/>
        <v>17.2</v>
      </c>
      <c r="M109" s="126">
        <f t="shared" si="13"/>
        <v>0</v>
      </c>
      <c r="N109" s="9" t="str">
        <f t="shared" si="14"/>
        <v>kan104l</v>
      </c>
    </row>
    <row r="110" spans="1:14">
      <c r="A110" s="7" t="s">
        <v>878</v>
      </c>
      <c r="B110" s="3" t="s">
        <v>847</v>
      </c>
      <c r="C110" s="3" t="s">
        <v>196</v>
      </c>
      <c r="D110" s="3" t="s">
        <v>69</v>
      </c>
      <c r="F110" s="2" t="s">
        <v>74</v>
      </c>
      <c r="G110" s="10" t="s">
        <v>107</v>
      </c>
      <c r="H110" s="10"/>
      <c r="I110" s="2" t="s">
        <v>213</v>
      </c>
      <c r="J110" s="2" t="s">
        <v>77</v>
      </c>
      <c r="K110" s="125">
        <v>23.2</v>
      </c>
      <c r="L110" s="124">
        <f t="shared" si="12"/>
        <v>23.2</v>
      </c>
      <c r="M110" s="126">
        <f t="shared" si="13"/>
        <v>0</v>
      </c>
      <c r="N110" s="9" t="str">
        <f t="shared" si="14"/>
        <v>res104s</v>
      </c>
    </row>
    <row r="111" spans="1:14">
      <c r="A111" s="7" t="s">
        <v>877</v>
      </c>
      <c r="B111" s="3" t="s">
        <v>2</v>
      </c>
      <c r="C111" s="3" t="s">
        <v>196</v>
      </c>
      <c r="D111" s="3" t="s">
        <v>69</v>
      </c>
      <c r="F111" s="2" t="s">
        <v>74</v>
      </c>
      <c r="G111" s="10" t="s">
        <v>889</v>
      </c>
      <c r="H111" s="10"/>
      <c r="I111" s="2" t="s">
        <v>6</v>
      </c>
      <c r="J111" s="2" t="s">
        <v>77</v>
      </c>
      <c r="K111" s="125">
        <v>1.5</v>
      </c>
      <c r="L111" s="124">
        <f t="shared" si="12"/>
        <v>1.5</v>
      </c>
      <c r="M111" s="126">
        <f t="shared" si="13"/>
        <v>0</v>
      </c>
      <c r="N111" s="9" t="str">
        <f t="shared" si="14"/>
        <v>san104s</v>
      </c>
    </row>
    <row r="112" spans="1:14">
      <c r="A112" s="7" t="s">
        <v>871</v>
      </c>
      <c r="B112" s="3" t="s">
        <v>847</v>
      </c>
      <c r="C112" s="3" t="s">
        <v>196</v>
      </c>
      <c r="D112" s="3" t="s">
        <v>69</v>
      </c>
      <c r="F112" s="2" t="s">
        <v>74</v>
      </c>
      <c r="G112" s="10" t="s">
        <v>890</v>
      </c>
      <c r="H112" s="10"/>
      <c r="I112" s="2" t="s">
        <v>891</v>
      </c>
      <c r="J112" s="2" t="s">
        <v>20</v>
      </c>
      <c r="K112" s="125">
        <v>6</v>
      </c>
      <c r="L112" s="124">
        <f t="shared" si="12"/>
        <v>6</v>
      </c>
      <c r="M112" s="126">
        <f t="shared" si="13"/>
        <v>0</v>
      </c>
      <c r="N112" s="9" t="str">
        <f t="shared" si="14"/>
        <v>ent104t</v>
      </c>
    </row>
    <row r="113" spans="1:24">
      <c r="C113" s="3" t="s">
        <v>196</v>
      </c>
      <c r="M113" s="124"/>
    </row>
    <row r="114" spans="1:24" s="11" customFormat="1" ht="13">
      <c r="A114" s="137"/>
      <c r="B114" s="138"/>
      <c r="C114" s="160" t="s">
        <v>196</v>
      </c>
      <c r="D114" s="160"/>
      <c r="E114" s="160"/>
      <c r="F114" s="159"/>
      <c r="G114" s="160"/>
      <c r="H114" s="160"/>
      <c r="I114" s="139"/>
      <c r="J114" s="159"/>
      <c r="K114" s="161">
        <f>SUM(K94:K113)</f>
        <v>215.94999999999996</v>
      </c>
      <c r="L114" s="161">
        <f>SUM(L94:L113)</f>
        <v>153.65</v>
      </c>
      <c r="M114" s="162">
        <f>SUM(M94:M113)</f>
        <v>62.3</v>
      </c>
      <c r="N114" s="161"/>
      <c r="O114" s="161"/>
      <c r="P114" s="161"/>
      <c r="Q114" s="163"/>
      <c r="R114" s="164"/>
      <c r="S114" s="163"/>
      <c r="T114" s="161"/>
      <c r="U114" s="161"/>
      <c r="V114" s="161"/>
      <c r="W114" s="165"/>
      <c r="X114" s="165"/>
    </row>
    <row r="115" spans="1:24">
      <c r="C115" s="3" t="s">
        <v>196</v>
      </c>
      <c r="M115" s="124"/>
    </row>
    <row r="116" spans="1:24">
      <c r="A116" s="7" t="s">
        <v>8</v>
      </c>
      <c r="B116" s="3" t="s">
        <v>849</v>
      </c>
      <c r="C116" s="3" t="s">
        <v>196</v>
      </c>
      <c r="D116" s="3" t="s">
        <v>956</v>
      </c>
      <c r="F116" s="2" t="s">
        <v>74</v>
      </c>
      <c r="G116" s="10" t="s">
        <v>76</v>
      </c>
      <c r="H116" s="10"/>
      <c r="I116" s="2" t="s">
        <v>984</v>
      </c>
      <c r="J116" s="2" t="s">
        <v>10</v>
      </c>
      <c r="K116" s="125">
        <v>36</v>
      </c>
      <c r="L116" s="124">
        <f t="shared" ref="L116:L123" si="15">IF(A116="nio",,K116)</f>
        <v>36</v>
      </c>
      <c r="M116" s="126">
        <f t="shared" ref="M116:M123" si="16">IF(A116="nio",K116,)</f>
        <v>0</v>
      </c>
      <c r="N116" s="9" t="str">
        <f t="shared" ref="N116:N123" si="17">A116</f>
        <v>Ver104l</v>
      </c>
    </row>
    <row r="117" spans="1:24">
      <c r="A117" s="7" t="s">
        <v>31</v>
      </c>
      <c r="B117" s="3" t="s">
        <v>849</v>
      </c>
      <c r="C117" s="3" t="s">
        <v>196</v>
      </c>
      <c r="D117" s="3" t="s">
        <v>956</v>
      </c>
      <c r="F117" s="2" t="s">
        <v>74</v>
      </c>
      <c r="G117" s="10" t="s">
        <v>78</v>
      </c>
      <c r="H117" s="10"/>
      <c r="I117" s="2" t="s">
        <v>29</v>
      </c>
      <c r="J117" s="2" t="s">
        <v>10</v>
      </c>
      <c r="K117" s="125">
        <v>18</v>
      </c>
      <c r="L117" s="124">
        <f t="shared" si="15"/>
        <v>18</v>
      </c>
      <c r="M117" s="126">
        <f t="shared" si="16"/>
        <v>0</v>
      </c>
      <c r="N117" s="9" t="str">
        <f t="shared" si="17"/>
        <v>Kan104l</v>
      </c>
    </row>
    <row r="118" spans="1:24">
      <c r="A118" s="7" t="s">
        <v>31</v>
      </c>
      <c r="B118" s="3" t="s">
        <v>849</v>
      </c>
      <c r="C118" s="3" t="s">
        <v>196</v>
      </c>
      <c r="D118" s="3" t="s">
        <v>956</v>
      </c>
      <c r="F118" s="2" t="s">
        <v>74</v>
      </c>
      <c r="G118" s="10" t="s">
        <v>80</v>
      </c>
      <c r="H118" s="10"/>
      <c r="I118" s="2" t="s">
        <v>29</v>
      </c>
      <c r="J118" s="2" t="s">
        <v>10</v>
      </c>
      <c r="K118" s="125">
        <v>18</v>
      </c>
      <c r="L118" s="124">
        <f t="shared" si="15"/>
        <v>18</v>
      </c>
      <c r="M118" s="126">
        <f t="shared" si="16"/>
        <v>0</v>
      </c>
      <c r="N118" s="9" t="str">
        <f t="shared" si="17"/>
        <v>Kan104l</v>
      </c>
    </row>
    <row r="119" spans="1:24">
      <c r="A119" s="7" t="s">
        <v>31</v>
      </c>
      <c r="B119" s="3" t="s">
        <v>849</v>
      </c>
      <c r="C119" s="3" t="s">
        <v>196</v>
      </c>
      <c r="D119" s="3" t="s">
        <v>956</v>
      </c>
      <c r="F119" s="2" t="s">
        <v>74</v>
      </c>
      <c r="G119" s="10" t="s">
        <v>82</v>
      </c>
      <c r="H119" s="10"/>
      <c r="I119" s="2" t="s">
        <v>29</v>
      </c>
      <c r="J119" s="2" t="s">
        <v>10</v>
      </c>
      <c r="K119" s="125">
        <v>18</v>
      </c>
      <c r="L119" s="124">
        <f t="shared" si="15"/>
        <v>18</v>
      </c>
      <c r="M119" s="126">
        <f t="shared" si="16"/>
        <v>0</v>
      </c>
      <c r="N119" s="9" t="str">
        <f t="shared" si="17"/>
        <v>Kan104l</v>
      </c>
    </row>
    <row r="120" spans="1:24">
      <c r="A120" s="7" t="s">
        <v>31</v>
      </c>
      <c r="B120" s="3" t="s">
        <v>849</v>
      </c>
      <c r="C120" s="3" t="s">
        <v>196</v>
      </c>
      <c r="D120" s="3" t="s">
        <v>956</v>
      </c>
      <c r="F120" s="2" t="s">
        <v>74</v>
      </c>
      <c r="G120" s="10" t="s">
        <v>86</v>
      </c>
      <c r="H120" s="10"/>
      <c r="I120" s="2" t="s">
        <v>29</v>
      </c>
      <c r="J120" s="2" t="s">
        <v>10</v>
      </c>
      <c r="K120" s="125">
        <v>18</v>
      </c>
      <c r="L120" s="124">
        <f t="shared" si="15"/>
        <v>18</v>
      </c>
      <c r="M120" s="126">
        <f t="shared" si="16"/>
        <v>0</v>
      </c>
      <c r="N120" s="9" t="str">
        <f t="shared" si="17"/>
        <v>Kan104l</v>
      </c>
    </row>
    <row r="121" spans="1:24">
      <c r="A121" s="7" t="s">
        <v>955</v>
      </c>
      <c r="B121" s="3" t="s">
        <v>2</v>
      </c>
      <c r="C121" s="3" t="s">
        <v>196</v>
      </c>
      <c r="D121" s="3" t="s">
        <v>956</v>
      </c>
      <c r="F121" s="2" t="s">
        <v>74</v>
      </c>
      <c r="G121" s="10" t="s">
        <v>88</v>
      </c>
      <c r="H121" s="10"/>
      <c r="I121" s="2" t="s">
        <v>2</v>
      </c>
      <c r="J121" s="2" t="s">
        <v>10</v>
      </c>
      <c r="K121" s="125">
        <v>11</v>
      </c>
      <c r="L121" s="124">
        <f t="shared" si="15"/>
        <v>11</v>
      </c>
      <c r="M121" s="126">
        <f t="shared" si="16"/>
        <v>0</v>
      </c>
      <c r="N121" s="9" t="str">
        <f t="shared" si="17"/>
        <v>San104l</v>
      </c>
    </row>
    <row r="122" spans="1:24">
      <c r="A122" s="7" t="s">
        <v>840</v>
      </c>
      <c r="B122" s="3" t="s">
        <v>847</v>
      </c>
      <c r="C122" s="3" t="s">
        <v>196</v>
      </c>
      <c r="D122" s="3" t="s">
        <v>956</v>
      </c>
      <c r="F122" s="2" t="s">
        <v>74</v>
      </c>
      <c r="G122" s="10" t="s">
        <v>90</v>
      </c>
      <c r="H122" s="10"/>
      <c r="I122" s="2" t="s">
        <v>32</v>
      </c>
      <c r="J122" s="2" t="s">
        <v>10</v>
      </c>
      <c r="K122" s="125">
        <v>10</v>
      </c>
      <c r="L122" s="124">
        <f t="shared" si="15"/>
        <v>10</v>
      </c>
      <c r="M122" s="126">
        <f t="shared" si="16"/>
        <v>0</v>
      </c>
      <c r="N122" s="9" t="str">
        <f t="shared" si="17"/>
        <v>Keu104l</v>
      </c>
    </row>
    <row r="123" spans="1:24">
      <c r="A123" s="7" t="s">
        <v>955</v>
      </c>
      <c r="B123" s="3" t="s">
        <v>2</v>
      </c>
      <c r="C123" s="3" t="s">
        <v>196</v>
      </c>
      <c r="D123" s="3" t="s">
        <v>956</v>
      </c>
      <c r="F123" s="2" t="s">
        <v>74</v>
      </c>
      <c r="G123" s="10" t="s">
        <v>92</v>
      </c>
      <c r="H123" s="10"/>
      <c r="I123" s="2" t="s">
        <v>2</v>
      </c>
      <c r="J123" s="2" t="s">
        <v>10</v>
      </c>
      <c r="K123" s="125">
        <v>8</v>
      </c>
      <c r="L123" s="124">
        <f t="shared" si="15"/>
        <v>8</v>
      </c>
      <c r="M123" s="126">
        <f t="shared" si="16"/>
        <v>0</v>
      </c>
      <c r="N123" s="9" t="str">
        <f t="shared" si="17"/>
        <v>San104l</v>
      </c>
    </row>
    <row r="124" spans="1:24">
      <c r="C124" s="3" t="s">
        <v>196</v>
      </c>
      <c r="M124" s="124"/>
    </row>
    <row r="125" spans="1:24" s="11" customFormat="1" ht="13">
      <c r="A125" s="137"/>
      <c r="B125" s="138"/>
      <c r="C125" s="160" t="s">
        <v>196</v>
      </c>
      <c r="D125" s="160"/>
      <c r="E125" s="160"/>
      <c r="F125" s="159"/>
      <c r="G125" s="160"/>
      <c r="H125" s="160"/>
      <c r="I125" s="139"/>
      <c r="J125" s="159"/>
      <c r="K125" s="161">
        <f>SUM(K116:K124)</f>
        <v>137</v>
      </c>
      <c r="L125" s="161">
        <f>SUM(L116:L124)</f>
        <v>137</v>
      </c>
      <c r="M125" s="162">
        <f>SUM(M116:M124)</f>
        <v>0</v>
      </c>
      <c r="N125" s="161"/>
      <c r="O125" s="161"/>
      <c r="P125" s="161"/>
      <c r="Q125" s="163"/>
      <c r="R125" s="164"/>
      <c r="S125" s="163"/>
      <c r="T125" s="161"/>
      <c r="U125" s="161"/>
      <c r="V125" s="161"/>
      <c r="W125" s="165"/>
      <c r="X125" s="165"/>
    </row>
    <row r="126" spans="1:24">
      <c r="C126" s="3" t="s">
        <v>214</v>
      </c>
      <c r="M126" s="124"/>
    </row>
    <row r="127" spans="1:24">
      <c r="A127" s="7" t="s">
        <v>888</v>
      </c>
      <c r="B127" s="3" t="s">
        <v>849</v>
      </c>
      <c r="C127" s="3" t="s">
        <v>214</v>
      </c>
      <c r="D127" s="3" t="s">
        <v>69</v>
      </c>
      <c r="F127" s="2" t="s">
        <v>74</v>
      </c>
      <c r="G127" s="10" t="s">
        <v>76</v>
      </c>
      <c r="H127" s="10"/>
      <c r="I127" s="2" t="s">
        <v>29</v>
      </c>
      <c r="J127" s="2" t="s">
        <v>0</v>
      </c>
      <c r="K127" s="125">
        <v>46</v>
      </c>
      <c r="L127" s="124">
        <f t="shared" ref="L127:L144" si="18">IF(A127="nio",,K127)</f>
        <v>46</v>
      </c>
      <c r="M127" s="126">
        <f t="shared" ref="M127:M144" si="19">IF(A127="nio",K127,)</f>
        <v>0</v>
      </c>
      <c r="N127" s="9" t="str">
        <f t="shared" ref="N127:N144" si="20">A127</f>
        <v>kan104l</v>
      </c>
    </row>
    <row r="128" spans="1:24">
      <c r="A128" s="7" t="s">
        <v>18</v>
      </c>
      <c r="B128" s="3" t="s">
        <v>897</v>
      </c>
      <c r="C128" s="3" t="s">
        <v>214</v>
      </c>
      <c r="D128" s="3" t="s">
        <v>69</v>
      </c>
      <c r="F128" s="2" t="s">
        <v>74</v>
      </c>
      <c r="G128" s="10" t="s">
        <v>78</v>
      </c>
      <c r="H128" s="10"/>
      <c r="I128" s="2" t="s">
        <v>201</v>
      </c>
      <c r="J128" s="2" t="s">
        <v>0</v>
      </c>
      <c r="K128" s="125">
        <v>9.9</v>
      </c>
      <c r="L128" s="124">
        <f t="shared" si="18"/>
        <v>0</v>
      </c>
      <c r="M128" s="126">
        <f t="shared" si="19"/>
        <v>9.9</v>
      </c>
      <c r="N128" s="9" t="str">
        <f t="shared" si="20"/>
        <v>nio</v>
      </c>
    </row>
    <row r="129" spans="1:14">
      <c r="A129" s="7" t="s">
        <v>873</v>
      </c>
      <c r="B129" s="3" t="s">
        <v>849</v>
      </c>
      <c r="C129" s="3" t="s">
        <v>214</v>
      </c>
      <c r="D129" s="3" t="s">
        <v>69</v>
      </c>
      <c r="F129" s="2" t="s">
        <v>74</v>
      </c>
      <c r="G129" s="10" t="s">
        <v>80</v>
      </c>
      <c r="H129" s="10"/>
      <c r="I129" s="2" t="s">
        <v>216</v>
      </c>
      <c r="J129" s="2" t="s">
        <v>77</v>
      </c>
      <c r="K129" s="125">
        <v>50</v>
      </c>
      <c r="L129" s="124">
        <f t="shared" si="18"/>
        <v>50</v>
      </c>
      <c r="M129" s="126">
        <f t="shared" si="19"/>
        <v>0</v>
      </c>
      <c r="N129" s="9" t="str">
        <f t="shared" si="20"/>
        <v>kan104s</v>
      </c>
    </row>
    <row r="130" spans="1:14">
      <c r="A130" s="7" t="s">
        <v>876</v>
      </c>
      <c r="B130" s="3" t="s">
        <v>847</v>
      </c>
      <c r="C130" s="3" t="s">
        <v>214</v>
      </c>
      <c r="D130" s="3" t="s">
        <v>69</v>
      </c>
      <c r="F130" s="2" t="s">
        <v>74</v>
      </c>
      <c r="G130" s="10" t="s">
        <v>217</v>
      </c>
      <c r="H130" s="10"/>
      <c r="I130" s="2" t="s">
        <v>79</v>
      </c>
      <c r="J130" s="2" t="s">
        <v>77</v>
      </c>
      <c r="K130" s="125">
        <v>34.200000000000003</v>
      </c>
      <c r="L130" s="124">
        <f t="shared" si="18"/>
        <v>34.200000000000003</v>
      </c>
      <c r="M130" s="126">
        <f t="shared" si="19"/>
        <v>0</v>
      </c>
      <c r="N130" s="9" t="str">
        <f t="shared" si="20"/>
        <v>gan104s</v>
      </c>
    </row>
    <row r="131" spans="1:14">
      <c r="A131" s="7" t="s">
        <v>876</v>
      </c>
      <c r="B131" s="3" t="s">
        <v>847</v>
      </c>
      <c r="C131" s="3" t="s">
        <v>214</v>
      </c>
      <c r="D131" s="3" t="s">
        <v>69</v>
      </c>
      <c r="F131" s="2" t="s">
        <v>74</v>
      </c>
      <c r="G131" s="10" t="s">
        <v>218</v>
      </c>
      <c r="H131" s="10"/>
      <c r="I131" s="2" t="s">
        <v>79</v>
      </c>
      <c r="J131" s="2" t="s">
        <v>77</v>
      </c>
      <c r="K131" s="125">
        <v>6.2</v>
      </c>
      <c r="L131" s="124">
        <f t="shared" si="18"/>
        <v>6.2</v>
      </c>
      <c r="M131" s="126">
        <f t="shared" si="19"/>
        <v>0</v>
      </c>
      <c r="N131" s="9" t="str">
        <f t="shared" si="20"/>
        <v>gan104s</v>
      </c>
    </row>
    <row r="132" spans="1:14">
      <c r="A132" s="7" t="s">
        <v>877</v>
      </c>
      <c r="B132" s="3" t="s">
        <v>2</v>
      </c>
      <c r="C132" s="3" t="s">
        <v>214</v>
      </c>
      <c r="D132" s="3" t="s">
        <v>69</v>
      </c>
      <c r="F132" s="2" t="s">
        <v>74</v>
      </c>
      <c r="G132" s="10" t="s">
        <v>86</v>
      </c>
      <c r="H132" s="10"/>
      <c r="I132" s="2" t="s">
        <v>219</v>
      </c>
      <c r="J132" s="2" t="s">
        <v>77</v>
      </c>
      <c r="K132" s="125">
        <v>4.5999999999999996</v>
      </c>
      <c r="L132" s="124">
        <f t="shared" si="18"/>
        <v>4.5999999999999996</v>
      </c>
      <c r="M132" s="126">
        <f t="shared" si="19"/>
        <v>0</v>
      </c>
      <c r="N132" s="9" t="str">
        <f t="shared" si="20"/>
        <v>san104s</v>
      </c>
    </row>
    <row r="133" spans="1:14">
      <c r="A133" s="7" t="s">
        <v>877</v>
      </c>
      <c r="B133" s="3" t="s">
        <v>2</v>
      </c>
      <c r="C133" s="3" t="s">
        <v>214</v>
      </c>
      <c r="D133" s="3" t="s">
        <v>69</v>
      </c>
      <c r="F133" s="2" t="s">
        <v>74</v>
      </c>
      <c r="G133" s="10" t="s">
        <v>88</v>
      </c>
      <c r="H133" s="10"/>
      <c r="I133" s="2" t="s">
        <v>220</v>
      </c>
      <c r="J133" s="2" t="s">
        <v>77</v>
      </c>
      <c r="K133" s="125">
        <v>7.2</v>
      </c>
      <c r="L133" s="124">
        <f t="shared" si="18"/>
        <v>7.2</v>
      </c>
      <c r="M133" s="126">
        <f t="shared" si="19"/>
        <v>0</v>
      </c>
      <c r="N133" s="9" t="str">
        <f t="shared" si="20"/>
        <v>san104s</v>
      </c>
    </row>
    <row r="134" spans="1:14">
      <c r="A134" s="7" t="s">
        <v>878</v>
      </c>
      <c r="B134" s="3" t="s">
        <v>847</v>
      </c>
      <c r="C134" s="3" t="s">
        <v>214</v>
      </c>
      <c r="D134" s="3" t="s">
        <v>69</v>
      </c>
      <c r="F134" s="2" t="s">
        <v>74</v>
      </c>
      <c r="G134" s="10" t="s">
        <v>90</v>
      </c>
      <c r="H134" s="10"/>
      <c r="I134" s="2" t="s">
        <v>181</v>
      </c>
      <c r="J134" s="2" t="s">
        <v>77</v>
      </c>
      <c r="K134" s="125">
        <v>23.7</v>
      </c>
      <c r="L134" s="124">
        <f t="shared" si="18"/>
        <v>23.7</v>
      </c>
      <c r="M134" s="126">
        <f t="shared" si="19"/>
        <v>0</v>
      </c>
      <c r="N134" s="9" t="str">
        <f t="shared" si="20"/>
        <v>res104s</v>
      </c>
    </row>
    <row r="135" spans="1:14">
      <c r="A135" s="7" t="s">
        <v>887</v>
      </c>
      <c r="B135" s="3" t="s">
        <v>2</v>
      </c>
      <c r="C135" s="3" t="s">
        <v>214</v>
      </c>
      <c r="D135" s="3" t="s">
        <v>69</v>
      </c>
      <c r="F135" s="2" t="s">
        <v>74</v>
      </c>
      <c r="G135" s="10" t="s">
        <v>92</v>
      </c>
      <c r="H135" s="10"/>
      <c r="I135" s="2" t="s">
        <v>12</v>
      </c>
      <c r="J135" s="2" t="s">
        <v>77</v>
      </c>
      <c r="K135" s="125">
        <v>1.6</v>
      </c>
      <c r="L135" s="124">
        <f t="shared" si="18"/>
        <v>1.6</v>
      </c>
      <c r="M135" s="126">
        <f t="shared" si="19"/>
        <v>0</v>
      </c>
      <c r="N135" s="9" t="str">
        <f t="shared" si="20"/>
        <v>dou104s</v>
      </c>
    </row>
    <row r="136" spans="1:14">
      <c r="A136" s="7" t="s">
        <v>875</v>
      </c>
      <c r="B136" s="3" t="s">
        <v>2</v>
      </c>
      <c r="C136" s="3" t="s">
        <v>214</v>
      </c>
      <c r="D136" s="3" t="s">
        <v>69</v>
      </c>
      <c r="F136" s="2" t="s">
        <v>74</v>
      </c>
      <c r="G136" s="10" t="s">
        <v>93</v>
      </c>
      <c r="H136" s="10"/>
      <c r="I136" s="2" t="s">
        <v>221</v>
      </c>
      <c r="J136" s="2" t="s">
        <v>77</v>
      </c>
      <c r="K136" s="125">
        <v>14.9</v>
      </c>
      <c r="L136" s="124">
        <f t="shared" si="18"/>
        <v>14.9</v>
      </c>
      <c r="M136" s="126">
        <f t="shared" si="19"/>
        <v>0</v>
      </c>
      <c r="N136" s="9" t="str">
        <f t="shared" si="20"/>
        <v>was104s</v>
      </c>
    </row>
    <row r="137" spans="1:14">
      <c r="A137" s="7" t="s">
        <v>873</v>
      </c>
      <c r="B137" s="3" t="s">
        <v>849</v>
      </c>
      <c r="C137" s="3" t="s">
        <v>214</v>
      </c>
      <c r="D137" s="3" t="s">
        <v>69</v>
      </c>
      <c r="F137" s="2" t="s">
        <v>74</v>
      </c>
      <c r="G137" s="10" t="s">
        <v>95</v>
      </c>
      <c r="H137" s="10"/>
      <c r="I137" s="2" t="s">
        <v>102</v>
      </c>
      <c r="J137" s="2" t="s">
        <v>143</v>
      </c>
      <c r="K137" s="125">
        <v>33.200000000000003</v>
      </c>
      <c r="L137" s="124">
        <f t="shared" si="18"/>
        <v>33.200000000000003</v>
      </c>
      <c r="M137" s="126">
        <f t="shared" si="19"/>
        <v>0</v>
      </c>
      <c r="N137" s="9" t="str">
        <f t="shared" si="20"/>
        <v>kan104s</v>
      </c>
    </row>
    <row r="138" spans="1:14">
      <c r="A138" s="7" t="s">
        <v>18</v>
      </c>
      <c r="B138" s="3" t="s">
        <v>897</v>
      </c>
      <c r="C138" s="3" t="s">
        <v>214</v>
      </c>
      <c r="D138" s="3" t="s">
        <v>69</v>
      </c>
      <c r="F138" s="2" t="s">
        <v>74</v>
      </c>
      <c r="G138" s="10" t="s">
        <v>97</v>
      </c>
      <c r="H138" s="10"/>
      <c r="I138" s="2" t="s">
        <v>119</v>
      </c>
      <c r="J138" s="2" t="s">
        <v>143</v>
      </c>
      <c r="K138" s="125">
        <v>4.8</v>
      </c>
      <c r="L138" s="124">
        <f t="shared" si="18"/>
        <v>0</v>
      </c>
      <c r="M138" s="126">
        <f t="shared" si="19"/>
        <v>4.8</v>
      </c>
      <c r="N138" s="9" t="str">
        <f t="shared" si="20"/>
        <v>nio</v>
      </c>
    </row>
    <row r="139" spans="1:14">
      <c r="A139" s="7" t="s">
        <v>18</v>
      </c>
      <c r="B139" s="3" t="s">
        <v>897</v>
      </c>
      <c r="C139" s="3" t="s">
        <v>214</v>
      </c>
      <c r="D139" s="3" t="s">
        <v>69</v>
      </c>
      <c r="F139" s="2" t="s">
        <v>74</v>
      </c>
      <c r="G139" s="10" t="s">
        <v>99</v>
      </c>
      <c r="H139" s="10"/>
      <c r="I139" s="2" t="s">
        <v>142</v>
      </c>
      <c r="J139" s="2" t="s">
        <v>143</v>
      </c>
      <c r="K139" s="125">
        <v>3.6</v>
      </c>
      <c r="L139" s="124">
        <f t="shared" si="18"/>
        <v>0</v>
      </c>
      <c r="M139" s="126">
        <f t="shared" si="19"/>
        <v>3.6</v>
      </c>
      <c r="N139" s="9" t="str">
        <f t="shared" si="20"/>
        <v>nio</v>
      </c>
    </row>
    <row r="140" spans="1:14">
      <c r="A140" s="7" t="s">
        <v>18</v>
      </c>
      <c r="B140" s="3" t="s">
        <v>897</v>
      </c>
      <c r="C140" s="3" t="s">
        <v>214</v>
      </c>
      <c r="D140" s="3" t="s">
        <v>69</v>
      </c>
      <c r="F140" s="2" t="s">
        <v>74</v>
      </c>
      <c r="G140" s="10" t="s">
        <v>100</v>
      </c>
      <c r="H140" s="10"/>
      <c r="I140" s="2" t="s">
        <v>222</v>
      </c>
      <c r="J140" s="2" t="s">
        <v>143</v>
      </c>
      <c r="K140" s="125">
        <v>0.6</v>
      </c>
      <c r="L140" s="124">
        <f t="shared" si="18"/>
        <v>0</v>
      </c>
      <c r="M140" s="126">
        <f t="shared" si="19"/>
        <v>0.6</v>
      </c>
      <c r="N140" s="9" t="str">
        <f t="shared" si="20"/>
        <v>nio</v>
      </c>
    </row>
    <row r="141" spans="1:14">
      <c r="A141" s="7" t="s">
        <v>18</v>
      </c>
      <c r="B141" s="3" t="s">
        <v>897</v>
      </c>
      <c r="C141" s="3" t="s">
        <v>214</v>
      </c>
      <c r="D141" s="3" t="s">
        <v>69</v>
      </c>
      <c r="F141" s="2" t="s">
        <v>74</v>
      </c>
      <c r="G141" s="10" t="s">
        <v>101</v>
      </c>
      <c r="H141" s="10"/>
      <c r="I141" s="2" t="s">
        <v>119</v>
      </c>
      <c r="J141" s="2" t="s">
        <v>143</v>
      </c>
      <c r="K141" s="125">
        <v>28.7</v>
      </c>
      <c r="L141" s="124">
        <f t="shared" si="18"/>
        <v>0</v>
      </c>
      <c r="M141" s="126">
        <f t="shared" si="19"/>
        <v>28.7</v>
      </c>
      <c r="N141" s="9" t="str">
        <f t="shared" si="20"/>
        <v>nio</v>
      </c>
    </row>
    <row r="142" spans="1:14">
      <c r="A142" s="7" t="s">
        <v>18</v>
      </c>
      <c r="B142" s="3" t="s">
        <v>897</v>
      </c>
      <c r="C142" s="3" t="s">
        <v>214</v>
      </c>
      <c r="D142" s="3" t="s">
        <v>69</v>
      </c>
      <c r="F142" s="2" t="s">
        <v>74</v>
      </c>
      <c r="G142" s="10" t="s">
        <v>103</v>
      </c>
      <c r="H142" s="10"/>
      <c r="I142" s="2" t="s">
        <v>223</v>
      </c>
      <c r="J142" s="2" t="s">
        <v>143</v>
      </c>
      <c r="K142" s="125">
        <v>55.2</v>
      </c>
      <c r="L142" s="124">
        <f t="shared" si="18"/>
        <v>0</v>
      </c>
      <c r="M142" s="126">
        <f t="shared" si="19"/>
        <v>55.2</v>
      </c>
      <c r="N142" s="9" t="str">
        <f t="shared" si="20"/>
        <v>nio</v>
      </c>
    </row>
    <row r="143" spans="1:14">
      <c r="A143" s="7" t="s">
        <v>18</v>
      </c>
      <c r="B143" s="3" t="s">
        <v>897</v>
      </c>
      <c r="C143" s="3" t="s">
        <v>214</v>
      </c>
      <c r="D143" s="3" t="s">
        <v>69</v>
      </c>
      <c r="F143" s="2" t="s">
        <v>74</v>
      </c>
      <c r="G143" s="10" t="s">
        <v>105</v>
      </c>
      <c r="H143" s="10"/>
      <c r="I143" s="2" t="s">
        <v>224</v>
      </c>
      <c r="J143" s="2" t="s">
        <v>225</v>
      </c>
      <c r="K143" s="125">
        <v>17.5</v>
      </c>
      <c r="L143" s="124">
        <f t="shared" si="18"/>
        <v>0</v>
      </c>
      <c r="M143" s="126">
        <f t="shared" si="19"/>
        <v>17.5</v>
      </c>
      <c r="N143" s="9" t="str">
        <f t="shared" si="20"/>
        <v>nio</v>
      </c>
    </row>
    <row r="144" spans="1:14">
      <c r="A144" s="7" t="s">
        <v>18</v>
      </c>
      <c r="B144" s="3" t="s">
        <v>897</v>
      </c>
      <c r="C144" s="3" t="s">
        <v>214</v>
      </c>
      <c r="D144" s="3" t="s">
        <v>69</v>
      </c>
      <c r="F144" s="2" t="s">
        <v>74</v>
      </c>
      <c r="G144" s="10" t="s">
        <v>107</v>
      </c>
      <c r="H144" s="10"/>
      <c r="I144" s="2" t="s">
        <v>223</v>
      </c>
      <c r="J144" s="2" t="s">
        <v>143</v>
      </c>
      <c r="K144" s="125">
        <v>81.2</v>
      </c>
      <c r="L144" s="124">
        <f t="shared" si="18"/>
        <v>0</v>
      </c>
      <c r="M144" s="126">
        <f t="shared" si="19"/>
        <v>81.2</v>
      </c>
      <c r="N144" s="9" t="str">
        <f t="shared" si="20"/>
        <v>nio</v>
      </c>
    </row>
    <row r="145" spans="1:24">
      <c r="C145" s="3" t="s">
        <v>214</v>
      </c>
      <c r="G145" s="10"/>
      <c r="H145" s="10"/>
    </row>
    <row r="146" spans="1:24" s="11" customFormat="1" ht="13">
      <c r="A146" s="137"/>
      <c r="B146" s="138"/>
      <c r="C146" s="138" t="s">
        <v>214</v>
      </c>
      <c r="D146" s="138"/>
      <c r="E146" s="138"/>
      <c r="F146" s="137"/>
      <c r="G146" s="138"/>
      <c r="H146" s="138"/>
      <c r="I146" s="139"/>
      <c r="J146" s="137"/>
      <c r="K146" s="140">
        <f>SUM(K127:K145)</f>
        <v>423.09999999999997</v>
      </c>
      <c r="L146" s="140">
        <f>SUM(L127:L145)</f>
        <v>221.59999999999997</v>
      </c>
      <c r="M146" s="141">
        <f>SUM(M127:M145)</f>
        <v>201.5</v>
      </c>
      <c r="N146" s="161"/>
      <c r="O146" s="161"/>
      <c r="P146" s="161"/>
      <c r="Q146" s="163"/>
      <c r="R146" s="164"/>
      <c r="S146" s="163"/>
      <c r="T146" s="161"/>
      <c r="U146" s="161"/>
      <c r="V146" s="161"/>
      <c r="W146" s="165"/>
      <c r="X146" s="165"/>
    </row>
    <row r="147" spans="1:24">
      <c r="B147" s="8"/>
      <c r="C147" s="14" t="s">
        <v>23</v>
      </c>
      <c r="G147" s="10"/>
      <c r="H147" s="10"/>
      <c r="M147" s="124"/>
    </row>
    <row r="148" spans="1:24">
      <c r="A148" s="7" t="s">
        <v>1047</v>
      </c>
      <c r="B148" s="3" t="s">
        <v>847</v>
      </c>
      <c r="C148" s="3" t="s">
        <v>23</v>
      </c>
      <c r="D148" s="3" t="s">
        <v>24</v>
      </c>
      <c r="F148" s="2" t="s">
        <v>226</v>
      </c>
      <c r="G148" s="10" t="s">
        <v>76</v>
      </c>
      <c r="H148" s="10" t="s">
        <v>996</v>
      </c>
      <c r="I148" s="2" t="s">
        <v>227</v>
      </c>
      <c r="J148" s="2" t="s">
        <v>228</v>
      </c>
      <c r="K148" s="125">
        <v>27.3</v>
      </c>
      <c r="L148" s="124">
        <f t="shared" ref="L148:L211" si="21">IF(A148="nio",,K148)</f>
        <v>27.3</v>
      </c>
      <c r="M148" s="126">
        <f t="shared" ref="M148:M211" si="22">IF(A148="nio",K148,)</f>
        <v>0</v>
      </c>
      <c r="N148" s="9" t="str">
        <f t="shared" ref="N148:N211" si="23">A148</f>
        <v>tra012s</v>
      </c>
    </row>
    <row r="149" spans="1:24">
      <c r="A149" s="7" t="s">
        <v>18</v>
      </c>
      <c r="B149" s="3" t="s">
        <v>897</v>
      </c>
      <c r="C149" s="3" t="s">
        <v>23</v>
      </c>
      <c r="D149" s="3" t="s">
        <v>24</v>
      </c>
      <c r="F149" s="2" t="s">
        <v>226</v>
      </c>
      <c r="G149" s="10" t="s">
        <v>78</v>
      </c>
      <c r="H149" s="10" t="s">
        <v>997</v>
      </c>
      <c r="I149" s="2" t="s">
        <v>229</v>
      </c>
      <c r="K149" s="125">
        <v>103.8</v>
      </c>
      <c r="L149" s="124">
        <f t="shared" si="21"/>
        <v>0</v>
      </c>
      <c r="M149" s="126">
        <f t="shared" si="22"/>
        <v>103.8</v>
      </c>
      <c r="N149" s="9" t="str">
        <f t="shared" si="23"/>
        <v>nio</v>
      </c>
    </row>
    <row r="150" spans="1:24">
      <c r="A150" s="7" t="s">
        <v>18</v>
      </c>
      <c r="B150" s="3" t="s">
        <v>897</v>
      </c>
      <c r="C150" s="3" t="s">
        <v>23</v>
      </c>
      <c r="D150" s="3" t="s">
        <v>24</v>
      </c>
      <c r="F150" s="2" t="s">
        <v>226</v>
      </c>
      <c r="G150" s="10" t="s">
        <v>80</v>
      </c>
      <c r="H150" s="10" t="s">
        <v>997</v>
      </c>
      <c r="I150" s="2" t="s">
        <v>229</v>
      </c>
      <c r="K150" s="125">
        <v>32.4</v>
      </c>
      <c r="L150" s="124">
        <f t="shared" si="21"/>
        <v>0</v>
      </c>
      <c r="M150" s="126">
        <f t="shared" si="22"/>
        <v>32.4</v>
      </c>
      <c r="N150" s="9" t="str">
        <f t="shared" si="23"/>
        <v>nio</v>
      </c>
    </row>
    <row r="151" spans="1:24">
      <c r="A151" s="7" t="s">
        <v>18</v>
      </c>
      <c r="B151" s="3" t="s">
        <v>897</v>
      </c>
      <c r="C151" s="3" t="s">
        <v>23</v>
      </c>
      <c r="D151" s="3" t="s">
        <v>24</v>
      </c>
      <c r="F151" s="2" t="s">
        <v>226</v>
      </c>
      <c r="G151" s="10" t="s">
        <v>82</v>
      </c>
      <c r="H151" s="10" t="s">
        <v>997</v>
      </c>
      <c r="I151" s="2" t="s">
        <v>229</v>
      </c>
      <c r="K151" s="125">
        <v>45</v>
      </c>
      <c r="L151" s="124">
        <f t="shared" si="21"/>
        <v>0</v>
      </c>
      <c r="M151" s="126">
        <f t="shared" si="22"/>
        <v>45</v>
      </c>
      <c r="N151" s="9" t="str">
        <f t="shared" si="23"/>
        <v>nio</v>
      </c>
    </row>
    <row r="152" spans="1:24">
      <c r="A152" s="7" t="s">
        <v>296</v>
      </c>
      <c r="B152" s="3" t="s">
        <v>847</v>
      </c>
      <c r="C152" s="3" t="s">
        <v>23</v>
      </c>
      <c r="D152" s="3" t="s">
        <v>24</v>
      </c>
      <c r="F152" s="2" t="s">
        <v>226</v>
      </c>
      <c r="G152" s="10" t="s">
        <v>86</v>
      </c>
      <c r="H152" s="10" t="s">
        <v>997</v>
      </c>
      <c r="I152" s="2" t="s">
        <v>230</v>
      </c>
      <c r="J152" s="2" t="s">
        <v>10</v>
      </c>
      <c r="K152" s="125">
        <v>42.7</v>
      </c>
      <c r="L152" s="124">
        <f t="shared" si="21"/>
        <v>42.7</v>
      </c>
      <c r="M152" s="126">
        <f t="shared" si="22"/>
        <v>0</v>
      </c>
      <c r="N152" s="9" t="str">
        <f t="shared" si="23"/>
        <v>gan260l</v>
      </c>
    </row>
    <row r="153" spans="1:24">
      <c r="A153" s="7" t="s">
        <v>1047</v>
      </c>
      <c r="B153" s="3" t="s">
        <v>847</v>
      </c>
      <c r="C153" s="3" t="s">
        <v>23</v>
      </c>
      <c r="D153" s="3" t="s">
        <v>24</v>
      </c>
      <c r="F153" s="2" t="s">
        <v>226</v>
      </c>
      <c r="G153" s="10" t="s">
        <v>231</v>
      </c>
      <c r="H153" s="10" t="s">
        <v>997</v>
      </c>
      <c r="I153" s="2" t="s">
        <v>232</v>
      </c>
      <c r="J153" s="2" t="s">
        <v>228</v>
      </c>
      <c r="K153" s="125">
        <v>10</v>
      </c>
      <c r="L153" s="124">
        <f t="shared" si="21"/>
        <v>10</v>
      </c>
      <c r="M153" s="126">
        <f t="shared" si="22"/>
        <v>0</v>
      </c>
      <c r="N153" s="9" t="str">
        <f t="shared" si="23"/>
        <v>tra012s</v>
      </c>
    </row>
    <row r="154" spans="1:24">
      <c r="A154" s="7" t="s">
        <v>18</v>
      </c>
      <c r="B154" s="3" t="s">
        <v>897</v>
      </c>
      <c r="C154" s="3" t="s">
        <v>23</v>
      </c>
      <c r="D154" s="3" t="s">
        <v>24</v>
      </c>
      <c r="F154" s="2" t="s">
        <v>226</v>
      </c>
      <c r="G154" s="10" t="s">
        <v>88</v>
      </c>
      <c r="H154" s="10" t="s">
        <v>997</v>
      </c>
      <c r="I154" s="2" t="s">
        <v>233</v>
      </c>
      <c r="K154" s="125">
        <v>5.9</v>
      </c>
      <c r="L154" s="124">
        <f t="shared" si="21"/>
        <v>0</v>
      </c>
      <c r="M154" s="126">
        <f t="shared" si="22"/>
        <v>5.9</v>
      </c>
      <c r="N154" s="9" t="str">
        <f t="shared" si="23"/>
        <v>nio</v>
      </c>
    </row>
    <row r="155" spans="1:24">
      <c r="A155" s="7" t="s">
        <v>18</v>
      </c>
      <c r="B155" s="3" t="s">
        <v>897</v>
      </c>
      <c r="C155" s="3" t="s">
        <v>23</v>
      </c>
      <c r="D155" s="3" t="s">
        <v>24</v>
      </c>
      <c r="F155" s="2" t="s">
        <v>226</v>
      </c>
      <c r="G155" s="10" t="s">
        <v>90</v>
      </c>
      <c r="H155" s="10" t="s">
        <v>997</v>
      </c>
      <c r="I155" s="2" t="s">
        <v>233</v>
      </c>
      <c r="K155" s="125">
        <v>5.8</v>
      </c>
      <c r="L155" s="124">
        <f t="shared" si="21"/>
        <v>0</v>
      </c>
      <c r="M155" s="126">
        <f t="shared" si="22"/>
        <v>5.8</v>
      </c>
      <c r="N155" s="9" t="str">
        <f t="shared" si="23"/>
        <v>nio</v>
      </c>
    </row>
    <row r="156" spans="1:24">
      <c r="A156" s="7" t="s">
        <v>18</v>
      </c>
      <c r="B156" s="3" t="s">
        <v>897</v>
      </c>
      <c r="C156" s="3" t="s">
        <v>23</v>
      </c>
      <c r="D156" s="3" t="s">
        <v>24</v>
      </c>
      <c r="F156" s="2" t="s">
        <v>226</v>
      </c>
      <c r="G156" s="10" t="s">
        <v>92</v>
      </c>
      <c r="H156" s="10" t="s">
        <v>997</v>
      </c>
      <c r="I156" s="2" t="s">
        <v>233</v>
      </c>
      <c r="K156" s="125">
        <v>14.8</v>
      </c>
      <c r="L156" s="124">
        <f t="shared" si="21"/>
        <v>0</v>
      </c>
      <c r="M156" s="126">
        <f t="shared" si="22"/>
        <v>14.8</v>
      </c>
      <c r="N156" s="9" t="str">
        <f t="shared" si="23"/>
        <v>nio</v>
      </c>
    </row>
    <row r="157" spans="1:24">
      <c r="A157" s="7" t="s">
        <v>18</v>
      </c>
      <c r="B157" s="3" t="s">
        <v>897</v>
      </c>
      <c r="C157" s="3" t="s">
        <v>23</v>
      </c>
      <c r="D157" s="3" t="s">
        <v>24</v>
      </c>
      <c r="F157" s="2" t="s">
        <v>226</v>
      </c>
      <c r="G157" s="10" t="s">
        <v>93</v>
      </c>
      <c r="H157" s="10" t="s">
        <v>997</v>
      </c>
      <c r="I157" s="2" t="s">
        <v>233</v>
      </c>
      <c r="K157" s="125">
        <v>5.9</v>
      </c>
      <c r="L157" s="124">
        <f t="shared" si="21"/>
        <v>0</v>
      </c>
      <c r="M157" s="126">
        <f t="shared" si="22"/>
        <v>5.9</v>
      </c>
      <c r="N157" s="9" t="str">
        <f t="shared" si="23"/>
        <v>nio</v>
      </c>
    </row>
    <row r="158" spans="1:24">
      <c r="A158" s="7" t="s">
        <v>18</v>
      </c>
      <c r="B158" s="3" t="s">
        <v>897</v>
      </c>
      <c r="C158" s="3" t="s">
        <v>23</v>
      </c>
      <c r="D158" s="3" t="s">
        <v>24</v>
      </c>
      <c r="F158" s="2" t="s">
        <v>226</v>
      </c>
      <c r="G158" s="10" t="s">
        <v>95</v>
      </c>
      <c r="H158" s="10" t="s">
        <v>997</v>
      </c>
      <c r="I158" s="2" t="s">
        <v>233</v>
      </c>
      <c r="K158" s="125">
        <v>5.8</v>
      </c>
      <c r="L158" s="124">
        <f t="shared" si="21"/>
        <v>0</v>
      </c>
      <c r="M158" s="126">
        <f t="shared" si="22"/>
        <v>5.8</v>
      </c>
      <c r="N158" s="9" t="str">
        <f t="shared" si="23"/>
        <v>nio</v>
      </c>
    </row>
    <row r="159" spans="1:24">
      <c r="A159" s="7" t="s">
        <v>18</v>
      </c>
      <c r="B159" s="3" t="s">
        <v>897</v>
      </c>
      <c r="C159" s="3" t="s">
        <v>23</v>
      </c>
      <c r="D159" s="3" t="s">
        <v>24</v>
      </c>
      <c r="F159" s="2" t="s">
        <v>226</v>
      </c>
      <c r="G159" s="10" t="s">
        <v>97</v>
      </c>
      <c r="H159" s="10" t="s">
        <v>997</v>
      </c>
      <c r="I159" s="2" t="s">
        <v>233</v>
      </c>
      <c r="K159" s="125">
        <v>5.9</v>
      </c>
      <c r="L159" s="124">
        <f t="shared" si="21"/>
        <v>0</v>
      </c>
      <c r="M159" s="126">
        <f t="shared" si="22"/>
        <v>5.9</v>
      </c>
      <c r="N159" s="9" t="str">
        <f t="shared" si="23"/>
        <v>nio</v>
      </c>
    </row>
    <row r="160" spans="1:24">
      <c r="A160" s="7" t="s">
        <v>18</v>
      </c>
      <c r="B160" s="3" t="s">
        <v>897</v>
      </c>
      <c r="C160" s="3" t="s">
        <v>23</v>
      </c>
      <c r="D160" s="3" t="s">
        <v>24</v>
      </c>
      <c r="F160" s="2" t="s">
        <v>226</v>
      </c>
      <c r="G160" s="10" t="s">
        <v>99</v>
      </c>
      <c r="H160" s="10" t="s">
        <v>997</v>
      </c>
      <c r="I160" s="2" t="s">
        <v>234</v>
      </c>
      <c r="K160" s="125">
        <v>5.7</v>
      </c>
      <c r="L160" s="124">
        <f t="shared" si="21"/>
        <v>0</v>
      </c>
      <c r="M160" s="126">
        <f t="shared" si="22"/>
        <v>5.7</v>
      </c>
      <c r="N160" s="9" t="str">
        <f t="shared" si="23"/>
        <v>nio</v>
      </c>
    </row>
    <row r="161" spans="1:14">
      <c r="A161" s="7" t="s">
        <v>18</v>
      </c>
      <c r="B161" s="3" t="s">
        <v>897</v>
      </c>
      <c r="C161" s="3" t="s">
        <v>23</v>
      </c>
      <c r="D161" s="3" t="s">
        <v>24</v>
      </c>
      <c r="F161" s="2" t="s">
        <v>226</v>
      </c>
      <c r="G161" s="10" t="s">
        <v>100</v>
      </c>
      <c r="H161" s="10" t="s">
        <v>997</v>
      </c>
      <c r="I161" s="2" t="s">
        <v>234</v>
      </c>
      <c r="K161" s="125">
        <v>5.3</v>
      </c>
      <c r="L161" s="124">
        <f t="shared" si="21"/>
        <v>0</v>
      </c>
      <c r="M161" s="126">
        <f t="shared" si="22"/>
        <v>5.3</v>
      </c>
      <c r="N161" s="9" t="str">
        <f t="shared" si="23"/>
        <v>nio</v>
      </c>
    </row>
    <row r="162" spans="1:14">
      <c r="A162" s="7" t="s">
        <v>296</v>
      </c>
      <c r="B162" s="3" t="s">
        <v>847</v>
      </c>
      <c r="C162" s="3" t="s">
        <v>23</v>
      </c>
      <c r="D162" s="3" t="s">
        <v>24</v>
      </c>
      <c r="F162" s="2" t="s">
        <v>226</v>
      </c>
      <c r="G162" s="10" t="s">
        <v>101</v>
      </c>
      <c r="H162" s="10" t="s">
        <v>997</v>
      </c>
      <c r="I162" s="2" t="s">
        <v>230</v>
      </c>
      <c r="J162" s="2" t="s">
        <v>10</v>
      </c>
      <c r="K162" s="125">
        <v>38.9</v>
      </c>
      <c r="L162" s="124">
        <f t="shared" si="21"/>
        <v>38.9</v>
      </c>
      <c r="M162" s="126">
        <f t="shared" si="22"/>
        <v>0</v>
      </c>
      <c r="N162" s="9" t="str">
        <f t="shared" si="23"/>
        <v>gan260l</v>
      </c>
    </row>
    <row r="163" spans="1:14">
      <c r="A163" s="7" t="s">
        <v>18</v>
      </c>
      <c r="B163" s="3" t="s">
        <v>897</v>
      </c>
      <c r="C163" s="3" t="s">
        <v>23</v>
      </c>
      <c r="D163" s="3" t="s">
        <v>24</v>
      </c>
      <c r="F163" s="2" t="s">
        <v>226</v>
      </c>
      <c r="G163" s="10" t="s">
        <v>103</v>
      </c>
      <c r="H163" s="10" t="s">
        <v>997</v>
      </c>
      <c r="I163" s="2" t="s">
        <v>235</v>
      </c>
      <c r="K163" s="125">
        <v>56</v>
      </c>
      <c r="L163" s="124">
        <f t="shared" si="21"/>
        <v>0</v>
      </c>
      <c r="M163" s="126">
        <f t="shared" si="22"/>
        <v>56</v>
      </c>
      <c r="N163" s="9" t="str">
        <f t="shared" si="23"/>
        <v>nio</v>
      </c>
    </row>
    <row r="164" spans="1:14">
      <c r="A164" s="7" t="s">
        <v>18</v>
      </c>
      <c r="B164" s="3" t="s">
        <v>897</v>
      </c>
      <c r="C164" s="3" t="s">
        <v>23</v>
      </c>
      <c r="D164" s="3" t="s">
        <v>24</v>
      </c>
      <c r="F164" s="2" t="s">
        <v>226</v>
      </c>
      <c r="G164" s="10" t="s">
        <v>105</v>
      </c>
      <c r="H164" s="10" t="s">
        <v>997</v>
      </c>
      <c r="I164" s="2" t="s">
        <v>235</v>
      </c>
      <c r="K164" s="125">
        <v>22.1</v>
      </c>
      <c r="L164" s="124">
        <f t="shared" si="21"/>
        <v>0</v>
      </c>
      <c r="M164" s="126">
        <f t="shared" si="22"/>
        <v>22.1</v>
      </c>
      <c r="N164" s="9" t="str">
        <f t="shared" si="23"/>
        <v>nio</v>
      </c>
    </row>
    <row r="165" spans="1:14">
      <c r="A165" s="7" t="s">
        <v>18</v>
      </c>
      <c r="B165" s="3" t="s">
        <v>897</v>
      </c>
      <c r="C165" s="3" t="s">
        <v>23</v>
      </c>
      <c r="D165" s="3" t="s">
        <v>24</v>
      </c>
      <c r="F165" s="2" t="s">
        <v>226</v>
      </c>
      <c r="G165" s="10" t="s">
        <v>107</v>
      </c>
      <c r="H165" s="10" t="s">
        <v>997</v>
      </c>
      <c r="I165" s="2" t="s">
        <v>235</v>
      </c>
      <c r="K165" s="125">
        <v>27.2</v>
      </c>
      <c r="L165" s="124">
        <f t="shared" si="21"/>
        <v>0</v>
      </c>
      <c r="M165" s="126">
        <f t="shared" si="22"/>
        <v>27.2</v>
      </c>
      <c r="N165" s="9" t="str">
        <f t="shared" si="23"/>
        <v>nio</v>
      </c>
    </row>
    <row r="166" spans="1:14">
      <c r="A166" s="7" t="s">
        <v>18</v>
      </c>
      <c r="B166" s="3" t="s">
        <v>897</v>
      </c>
      <c r="C166" s="3" t="s">
        <v>23</v>
      </c>
      <c r="D166" s="3" t="s">
        <v>24</v>
      </c>
      <c r="F166" s="2" t="s">
        <v>226</v>
      </c>
      <c r="G166" s="10" t="s">
        <v>109</v>
      </c>
      <c r="H166" s="10" t="s">
        <v>997</v>
      </c>
      <c r="I166" s="2" t="s">
        <v>235</v>
      </c>
      <c r="K166" s="125">
        <v>14.4</v>
      </c>
      <c r="L166" s="124">
        <f t="shared" si="21"/>
        <v>0</v>
      </c>
      <c r="M166" s="126">
        <f t="shared" si="22"/>
        <v>14.4</v>
      </c>
      <c r="N166" s="9" t="str">
        <f t="shared" si="23"/>
        <v>nio</v>
      </c>
    </row>
    <row r="167" spans="1:14">
      <c r="A167" s="7" t="s">
        <v>18</v>
      </c>
      <c r="B167" s="3" t="s">
        <v>897</v>
      </c>
      <c r="C167" s="3" t="s">
        <v>23</v>
      </c>
      <c r="D167" s="3" t="s">
        <v>24</v>
      </c>
      <c r="F167" s="2" t="s">
        <v>226</v>
      </c>
      <c r="G167" s="10" t="s">
        <v>111</v>
      </c>
      <c r="H167" s="10" t="s">
        <v>997</v>
      </c>
      <c r="I167" s="2" t="s">
        <v>235</v>
      </c>
      <c r="K167" s="125">
        <v>29.9</v>
      </c>
      <c r="L167" s="124">
        <f t="shared" si="21"/>
        <v>0</v>
      </c>
      <c r="M167" s="126">
        <f t="shared" si="22"/>
        <v>29.9</v>
      </c>
      <c r="N167" s="9" t="str">
        <f t="shared" si="23"/>
        <v>nio</v>
      </c>
    </row>
    <row r="168" spans="1:14">
      <c r="A168" s="7" t="s">
        <v>18</v>
      </c>
      <c r="B168" s="3" t="s">
        <v>897</v>
      </c>
      <c r="C168" s="3" t="s">
        <v>23</v>
      </c>
      <c r="D168" s="3" t="s">
        <v>24</v>
      </c>
      <c r="F168" s="2" t="s">
        <v>226</v>
      </c>
      <c r="G168" s="10" t="s">
        <v>144</v>
      </c>
      <c r="H168" s="10"/>
      <c r="I168" s="2" t="s">
        <v>230</v>
      </c>
      <c r="J168" s="2" t="s">
        <v>10</v>
      </c>
      <c r="K168" s="125">
        <v>68.7</v>
      </c>
      <c r="L168" s="124">
        <f t="shared" si="21"/>
        <v>0</v>
      </c>
      <c r="M168" s="126">
        <f t="shared" si="22"/>
        <v>68.7</v>
      </c>
      <c r="N168" s="9" t="str">
        <f t="shared" si="23"/>
        <v>nio</v>
      </c>
    </row>
    <row r="169" spans="1:14">
      <c r="A169" s="7" t="s">
        <v>18</v>
      </c>
      <c r="B169" s="3" t="s">
        <v>897</v>
      </c>
      <c r="C169" s="3" t="s">
        <v>23</v>
      </c>
      <c r="D169" s="3" t="s">
        <v>24</v>
      </c>
      <c r="F169" s="2" t="s">
        <v>226</v>
      </c>
      <c r="G169" s="10" t="s">
        <v>146</v>
      </c>
      <c r="H169" s="10"/>
      <c r="I169" s="2" t="s">
        <v>850</v>
      </c>
      <c r="J169" s="2" t="s">
        <v>851</v>
      </c>
      <c r="K169" s="125">
        <v>66.599999999999994</v>
      </c>
      <c r="L169" s="124">
        <f t="shared" si="21"/>
        <v>0</v>
      </c>
      <c r="M169" s="126">
        <f t="shared" si="22"/>
        <v>66.599999999999994</v>
      </c>
      <c r="N169" s="9" t="str">
        <f t="shared" si="23"/>
        <v>nio</v>
      </c>
    </row>
    <row r="170" spans="1:14">
      <c r="A170" s="7" t="s">
        <v>18</v>
      </c>
      <c r="B170" s="3" t="s">
        <v>897</v>
      </c>
      <c r="C170" s="3" t="s">
        <v>23</v>
      </c>
      <c r="D170" s="3" t="s">
        <v>24</v>
      </c>
      <c r="F170" s="2" t="s">
        <v>226</v>
      </c>
      <c r="G170" s="10" t="s">
        <v>148</v>
      </c>
      <c r="H170" s="10"/>
      <c r="I170" s="2" t="s">
        <v>852</v>
      </c>
      <c r="J170" s="2" t="s">
        <v>11</v>
      </c>
      <c r="K170" s="125">
        <v>58.6</v>
      </c>
      <c r="L170" s="124">
        <f t="shared" si="21"/>
        <v>0</v>
      </c>
      <c r="M170" s="126">
        <f t="shared" si="22"/>
        <v>58.6</v>
      </c>
      <c r="N170" s="9" t="str">
        <f t="shared" si="23"/>
        <v>nio</v>
      </c>
    </row>
    <row r="171" spans="1:14">
      <c r="A171" s="7" t="s">
        <v>18</v>
      </c>
      <c r="B171" s="3" t="s">
        <v>897</v>
      </c>
      <c r="C171" s="3" t="s">
        <v>23</v>
      </c>
      <c r="D171" s="3" t="s">
        <v>24</v>
      </c>
      <c r="F171" s="2" t="s">
        <v>226</v>
      </c>
      <c r="G171" s="10" t="s">
        <v>151</v>
      </c>
      <c r="H171" s="10"/>
      <c r="I171" s="2" t="s">
        <v>238</v>
      </c>
      <c r="J171" s="2" t="s">
        <v>239</v>
      </c>
      <c r="K171" s="125">
        <v>46.1</v>
      </c>
      <c r="L171" s="124">
        <f t="shared" si="21"/>
        <v>0</v>
      </c>
      <c r="M171" s="126">
        <f t="shared" si="22"/>
        <v>46.1</v>
      </c>
      <c r="N171" s="9" t="str">
        <f t="shared" si="23"/>
        <v>nio</v>
      </c>
    </row>
    <row r="172" spans="1:14">
      <c r="A172" s="7" t="s">
        <v>18</v>
      </c>
      <c r="B172" s="3" t="s">
        <v>897</v>
      </c>
      <c r="C172" s="3" t="s">
        <v>23</v>
      </c>
      <c r="D172" s="3" t="s">
        <v>24</v>
      </c>
      <c r="F172" s="2" t="s">
        <v>226</v>
      </c>
      <c r="G172" s="10" t="s">
        <v>153</v>
      </c>
      <c r="H172" s="10"/>
      <c r="I172" s="2" t="s">
        <v>237</v>
      </c>
      <c r="J172" s="2" t="s">
        <v>11</v>
      </c>
      <c r="K172" s="125">
        <v>33.799999999999997</v>
      </c>
      <c r="L172" s="124">
        <f t="shared" si="21"/>
        <v>0</v>
      </c>
      <c r="M172" s="126">
        <f t="shared" si="22"/>
        <v>33.799999999999997</v>
      </c>
      <c r="N172" s="9" t="str">
        <f t="shared" si="23"/>
        <v>nio</v>
      </c>
    </row>
    <row r="173" spans="1:14">
      <c r="A173" s="7" t="s">
        <v>18</v>
      </c>
      <c r="B173" s="3" t="s">
        <v>897</v>
      </c>
      <c r="C173" s="3" t="s">
        <v>23</v>
      </c>
      <c r="D173" s="3" t="s">
        <v>24</v>
      </c>
      <c r="F173" s="2" t="s">
        <v>226</v>
      </c>
      <c r="G173" s="10" t="s">
        <v>154</v>
      </c>
      <c r="H173" s="10"/>
      <c r="I173" s="2" t="s">
        <v>237</v>
      </c>
      <c r="J173" s="2" t="s">
        <v>11</v>
      </c>
      <c r="K173" s="125">
        <v>26.9</v>
      </c>
      <c r="L173" s="124">
        <f t="shared" si="21"/>
        <v>0</v>
      </c>
      <c r="M173" s="126">
        <f t="shared" si="22"/>
        <v>26.9</v>
      </c>
      <c r="N173" s="9" t="str">
        <f t="shared" si="23"/>
        <v>nio</v>
      </c>
    </row>
    <row r="174" spans="1:14">
      <c r="A174" s="7" t="s">
        <v>18</v>
      </c>
      <c r="B174" s="3" t="s">
        <v>897</v>
      </c>
      <c r="C174" s="3" t="s">
        <v>23</v>
      </c>
      <c r="D174" s="3" t="s">
        <v>24</v>
      </c>
      <c r="F174" s="2" t="s">
        <v>226</v>
      </c>
      <c r="G174" s="10" t="s">
        <v>156</v>
      </c>
      <c r="H174" s="10"/>
      <c r="I174" s="2" t="s">
        <v>237</v>
      </c>
      <c r="J174" s="2" t="s">
        <v>11</v>
      </c>
      <c r="K174" s="125">
        <v>26.9</v>
      </c>
      <c r="L174" s="124">
        <f t="shared" si="21"/>
        <v>0</v>
      </c>
      <c r="M174" s="126">
        <f t="shared" si="22"/>
        <v>26.9</v>
      </c>
      <c r="N174" s="9" t="str">
        <f t="shared" si="23"/>
        <v>nio</v>
      </c>
    </row>
    <row r="175" spans="1:14">
      <c r="A175" s="7" t="s">
        <v>18</v>
      </c>
      <c r="B175" s="3" t="s">
        <v>897</v>
      </c>
      <c r="C175" s="3" t="s">
        <v>23</v>
      </c>
      <c r="D175" s="3" t="s">
        <v>24</v>
      </c>
      <c r="F175" s="2" t="s">
        <v>226</v>
      </c>
      <c r="G175" s="10" t="s">
        <v>158</v>
      </c>
      <c r="H175" s="10"/>
      <c r="I175" s="2" t="s">
        <v>237</v>
      </c>
      <c r="J175" s="2" t="s">
        <v>11</v>
      </c>
      <c r="K175" s="125">
        <v>25.5</v>
      </c>
      <c r="L175" s="124">
        <f t="shared" si="21"/>
        <v>0</v>
      </c>
      <c r="M175" s="126">
        <f t="shared" si="22"/>
        <v>25.5</v>
      </c>
      <c r="N175" s="9" t="str">
        <f t="shared" si="23"/>
        <v>nio</v>
      </c>
    </row>
    <row r="176" spans="1:14">
      <c r="A176" s="7" t="s">
        <v>18</v>
      </c>
      <c r="B176" s="3" t="s">
        <v>897</v>
      </c>
      <c r="C176" s="3" t="s">
        <v>23</v>
      </c>
      <c r="D176" s="3" t="s">
        <v>24</v>
      </c>
      <c r="F176" s="2" t="s">
        <v>226</v>
      </c>
      <c r="G176" s="10" t="s">
        <v>160</v>
      </c>
      <c r="H176" s="10"/>
      <c r="I176" s="2" t="s">
        <v>241</v>
      </c>
      <c r="J176" s="2" t="s">
        <v>11</v>
      </c>
      <c r="K176" s="125">
        <v>4.5999999999999996</v>
      </c>
      <c r="L176" s="124">
        <f t="shared" si="21"/>
        <v>0</v>
      </c>
      <c r="M176" s="126">
        <f t="shared" si="22"/>
        <v>4.5999999999999996</v>
      </c>
      <c r="N176" s="9" t="str">
        <f t="shared" si="23"/>
        <v>nio</v>
      </c>
    </row>
    <row r="177" spans="1:14">
      <c r="A177" s="7" t="s">
        <v>18</v>
      </c>
      <c r="B177" s="3" t="s">
        <v>897</v>
      </c>
      <c r="C177" s="3" t="s">
        <v>23</v>
      </c>
      <c r="D177" s="3" t="s">
        <v>24</v>
      </c>
      <c r="F177" s="2" t="s">
        <v>226</v>
      </c>
      <c r="G177" s="10" t="s">
        <v>242</v>
      </c>
      <c r="H177" s="10"/>
      <c r="I177" s="2" t="s">
        <v>232</v>
      </c>
      <c r="J177" s="2" t="s">
        <v>228</v>
      </c>
      <c r="K177" s="125">
        <v>10</v>
      </c>
      <c r="L177" s="124">
        <f t="shared" si="21"/>
        <v>0</v>
      </c>
      <c r="M177" s="126">
        <f t="shared" si="22"/>
        <v>10</v>
      </c>
      <c r="N177" s="9" t="str">
        <f t="shared" si="23"/>
        <v>nio</v>
      </c>
    </row>
    <row r="178" spans="1:14">
      <c r="A178" s="7" t="s">
        <v>18</v>
      </c>
      <c r="B178" s="3" t="s">
        <v>897</v>
      </c>
      <c r="C178" s="3" t="s">
        <v>23</v>
      </c>
      <c r="D178" s="3" t="s">
        <v>24</v>
      </c>
      <c r="F178" s="2" t="s">
        <v>226</v>
      </c>
      <c r="G178" s="10" t="s">
        <v>243</v>
      </c>
      <c r="H178" s="10"/>
      <c r="I178" s="2" t="s">
        <v>237</v>
      </c>
      <c r="J178" s="2" t="s">
        <v>11</v>
      </c>
      <c r="K178" s="125">
        <v>18.3</v>
      </c>
      <c r="L178" s="124">
        <f t="shared" si="21"/>
        <v>0</v>
      </c>
      <c r="M178" s="126">
        <f t="shared" si="22"/>
        <v>18.3</v>
      </c>
      <c r="N178" s="9" t="str">
        <f t="shared" si="23"/>
        <v>nio</v>
      </c>
    </row>
    <row r="179" spans="1:14">
      <c r="A179" s="7" t="s">
        <v>18</v>
      </c>
      <c r="B179" s="3" t="s">
        <v>897</v>
      </c>
      <c r="C179" s="3" t="s">
        <v>23</v>
      </c>
      <c r="D179" s="3" t="s">
        <v>24</v>
      </c>
      <c r="F179" s="2" t="s">
        <v>226</v>
      </c>
      <c r="G179" s="10" t="s">
        <v>244</v>
      </c>
      <c r="H179" s="10"/>
      <c r="I179" s="2" t="s">
        <v>237</v>
      </c>
      <c r="J179" s="2" t="s">
        <v>11</v>
      </c>
      <c r="K179" s="125">
        <v>22.9</v>
      </c>
      <c r="L179" s="124">
        <f t="shared" si="21"/>
        <v>0</v>
      </c>
      <c r="M179" s="126">
        <f t="shared" si="22"/>
        <v>22.9</v>
      </c>
      <c r="N179" s="9" t="str">
        <f t="shared" si="23"/>
        <v>nio</v>
      </c>
    </row>
    <row r="180" spans="1:14">
      <c r="A180" s="7" t="s">
        <v>18</v>
      </c>
      <c r="B180" s="3" t="s">
        <v>897</v>
      </c>
      <c r="C180" s="3" t="s">
        <v>23</v>
      </c>
      <c r="D180" s="3" t="s">
        <v>24</v>
      </c>
      <c r="F180" s="2" t="s">
        <v>226</v>
      </c>
      <c r="G180" s="10" t="s">
        <v>245</v>
      </c>
      <c r="H180" s="10"/>
      <c r="I180" s="2" t="s">
        <v>246</v>
      </c>
      <c r="J180" s="2" t="s">
        <v>239</v>
      </c>
      <c r="K180" s="125">
        <v>3.3</v>
      </c>
      <c r="L180" s="124">
        <f t="shared" si="21"/>
        <v>0</v>
      </c>
      <c r="M180" s="126">
        <f t="shared" si="22"/>
        <v>3.3</v>
      </c>
      <c r="N180" s="9" t="str">
        <f t="shared" si="23"/>
        <v>nio</v>
      </c>
    </row>
    <row r="181" spans="1:14">
      <c r="A181" s="7" t="s">
        <v>18</v>
      </c>
      <c r="B181" s="3" t="s">
        <v>897</v>
      </c>
      <c r="C181" s="3" t="s">
        <v>23</v>
      </c>
      <c r="D181" s="3" t="s">
        <v>24</v>
      </c>
      <c r="F181" s="2" t="s">
        <v>226</v>
      </c>
      <c r="G181" s="10" t="s">
        <v>247</v>
      </c>
      <c r="H181" s="10"/>
      <c r="I181" s="2" t="s">
        <v>246</v>
      </c>
      <c r="J181" s="2" t="s">
        <v>239</v>
      </c>
      <c r="K181" s="125">
        <v>3.3</v>
      </c>
      <c r="L181" s="124">
        <f t="shared" si="21"/>
        <v>0</v>
      </c>
      <c r="M181" s="126">
        <f t="shared" si="22"/>
        <v>3.3</v>
      </c>
      <c r="N181" s="9" t="str">
        <f t="shared" si="23"/>
        <v>nio</v>
      </c>
    </row>
    <row r="182" spans="1:14">
      <c r="A182" s="7" t="s">
        <v>18</v>
      </c>
      <c r="B182" s="3" t="s">
        <v>897</v>
      </c>
      <c r="C182" s="3" t="s">
        <v>23</v>
      </c>
      <c r="D182" s="3" t="s">
        <v>24</v>
      </c>
      <c r="F182" s="2" t="s">
        <v>226</v>
      </c>
      <c r="G182" s="10" t="s">
        <v>248</v>
      </c>
      <c r="H182" s="10"/>
      <c r="I182" s="2" t="s">
        <v>249</v>
      </c>
      <c r="J182" s="2" t="s">
        <v>239</v>
      </c>
      <c r="K182" s="125">
        <v>4.8</v>
      </c>
      <c r="L182" s="124">
        <f t="shared" si="21"/>
        <v>0</v>
      </c>
      <c r="M182" s="126">
        <f t="shared" si="22"/>
        <v>4.8</v>
      </c>
      <c r="N182" s="9" t="str">
        <f t="shared" si="23"/>
        <v>nio</v>
      </c>
    </row>
    <row r="183" spans="1:14">
      <c r="A183" s="7" t="s">
        <v>18</v>
      </c>
      <c r="B183" s="3" t="s">
        <v>897</v>
      </c>
      <c r="C183" s="3" t="s">
        <v>23</v>
      </c>
      <c r="D183" s="3" t="s">
        <v>24</v>
      </c>
      <c r="F183" s="2" t="s">
        <v>226</v>
      </c>
      <c r="G183" s="10" t="s">
        <v>251</v>
      </c>
      <c r="H183" s="10"/>
      <c r="I183" s="2" t="s">
        <v>252</v>
      </c>
      <c r="J183" s="2" t="s">
        <v>11</v>
      </c>
      <c r="K183" s="125">
        <v>15.9</v>
      </c>
      <c r="L183" s="124">
        <f t="shared" si="21"/>
        <v>0</v>
      </c>
      <c r="M183" s="126">
        <f t="shared" si="22"/>
        <v>15.9</v>
      </c>
      <c r="N183" s="9" t="str">
        <f t="shared" si="23"/>
        <v>nio</v>
      </c>
    </row>
    <row r="184" spans="1:14">
      <c r="A184" s="7" t="s">
        <v>131</v>
      </c>
      <c r="B184" s="3" t="s">
        <v>847</v>
      </c>
      <c r="C184" s="3" t="s">
        <v>23</v>
      </c>
      <c r="D184" s="3" t="s">
        <v>24</v>
      </c>
      <c r="F184" s="2" t="s">
        <v>226</v>
      </c>
      <c r="G184" s="10" t="s">
        <v>253</v>
      </c>
      <c r="H184" s="10" t="s">
        <v>997</v>
      </c>
      <c r="I184" s="2" t="s">
        <v>230</v>
      </c>
      <c r="J184" s="2" t="s">
        <v>239</v>
      </c>
      <c r="K184" s="125">
        <v>4.3</v>
      </c>
      <c r="L184" s="124">
        <f t="shared" si="21"/>
        <v>4.3</v>
      </c>
      <c r="M184" s="126">
        <f t="shared" si="22"/>
        <v>0</v>
      </c>
      <c r="N184" s="9" t="str">
        <f t="shared" si="23"/>
        <v>gan260s</v>
      </c>
    </row>
    <row r="185" spans="1:14">
      <c r="A185" s="7" t="s">
        <v>254</v>
      </c>
      <c r="B185" s="3" t="s">
        <v>847</v>
      </c>
      <c r="C185" s="3" t="s">
        <v>23</v>
      </c>
      <c r="D185" s="3" t="s">
        <v>24</v>
      </c>
      <c r="F185" s="2" t="s">
        <v>226</v>
      </c>
      <c r="G185" s="10" t="s">
        <v>255</v>
      </c>
      <c r="H185" s="10" t="s">
        <v>997</v>
      </c>
      <c r="I185" s="2" t="s">
        <v>256</v>
      </c>
      <c r="J185" s="2" t="s">
        <v>11</v>
      </c>
      <c r="K185" s="125">
        <v>8.9</v>
      </c>
      <c r="L185" s="124">
        <f t="shared" si="21"/>
        <v>8.9</v>
      </c>
      <c r="M185" s="126">
        <f t="shared" si="22"/>
        <v>0</v>
      </c>
      <c r="N185" s="9" t="str">
        <f t="shared" si="23"/>
        <v>keu260t</v>
      </c>
    </row>
    <row r="186" spans="1:14">
      <c r="A186" s="7" t="s">
        <v>18</v>
      </c>
      <c r="B186" s="3" t="s">
        <v>897</v>
      </c>
      <c r="C186" s="3" t="s">
        <v>23</v>
      </c>
      <c r="D186" s="3" t="s">
        <v>24</v>
      </c>
      <c r="F186" s="2" t="s">
        <v>226</v>
      </c>
      <c r="G186" s="10" t="s">
        <v>257</v>
      </c>
      <c r="H186" s="10"/>
      <c r="I186" s="2" t="s">
        <v>258</v>
      </c>
      <c r="J186" s="2" t="s">
        <v>239</v>
      </c>
      <c r="K186" s="125">
        <v>2</v>
      </c>
      <c r="L186" s="124">
        <f t="shared" si="21"/>
        <v>0</v>
      </c>
      <c r="M186" s="126">
        <f t="shared" si="22"/>
        <v>2</v>
      </c>
      <c r="N186" s="9" t="str">
        <f t="shared" si="23"/>
        <v>nio</v>
      </c>
    </row>
    <row r="187" spans="1:14">
      <c r="A187" s="7" t="s">
        <v>131</v>
      </c>
      <c r="B187" s="3" t="s">
        <v>847</v>
      </c>
      <c r="C187" s="3" t="s">
        <v>23</v>
      </c>
      <c r="D187" s="3" t="s">
        <v>24</v>
      </c>
      <c r="F187" s="2" t="s">
        <v>226</v>
      </c>
      <c r="G187" s="10" t="s">
        <v>259</v>
      </c>
      <c r="H187" s="10" t="s">
        <v>997</v>
      </c>
      <c r="I187" s="2" t="s">
        <v>260</v>
      </c>
      <c r="J187" s="2" t="s">
        <v>239</v>
      </c>
      <c r="K187" s="125">
        <v>32.6</v>
      </c>
      <c r="L187" s="124">
        <f t="shared" si="21"/>
        <v>32.6</v>
      </c>
      <c r="M187" s="126">
        <f t="shared" si="22"/>
        <v>0</v>
      </c>
      <c r="N187" s="9" t="str">
        <f t="shared" si="23"/>
        <v>gan260s</v>
      </c>
    </row>
    <row r="188" spans="1:14">
      <c r="A188" s="7" t="s">
        <v>36</v>
      </c>
      <c r="B188" s="3" t="s">
        <v>847</v>
      </c>
      <c r="C188" s="3" t="s">
        <v>23</v>
      </c>
      <c r="D188" s="3" t="s">
        <v>24</v>
      </c>
      <c r="F188" s="2" t="s">
        <v>226</v>
      </c>
      <c r="G188" s="10" t="s">
        <v>261</v>
      </c>
      <c r="H188" s="10"/>
      <c r="I188" s="2" t="s">
        <v>262</v>
      </c>
      <c r="J188" s="2" t="s">
        <v>11</v>
      </c>
      <c r="K188" s="125">
        <v>2.2999999999999998</v>
      </c>
      <c r="L188" s="124">
        <f t="shared" si="21"/>
        <v>2.2999999999999998</v>
      </c>
      <c r="M188" s="126">
        <f t="shared" si="22"/>
        <v>0</v>
      </c>
      <c r="N188" s="9" t="str">
        <f t="shared" si="23"/>
        <v>lif260t</v>
      </c>
    </row>
    <row r="189" spans="1:14">
      <c r="A189" s="7" t="s">
        <v>263</v>
      </c>
      <c r="B189" s="3" t="s">
        <v>847</v>
      </c>
      <c r="C189" s="3" t="s">
        <v>23</v>
      </c>
      <c r="D189" s="3" t="s">
        <v>24</v>
      </c>
      <c r="F189" s="2" t="s">
        <v>226</v>
      </c>
      <c r="G189" s="10" t="s">
        <v>264</v>
      </c>
      <c r="H189" s="10"/>
      <c r="I189" s="2" t="s">
        <v>265</v>
      </c>
      <c r="J189" s="2" t="s">
        <v>239</v>
      </c>
      <c r="K189" s="125">
        <v>11.1</v>
      </c>
      <c r="L189" s="124">
        <f t="shared" si="21"/>
        <v>11.1</v>
      </c>
      <c r="M189" s="126">
        <f t="shared" si="22"/>
        <v>0</v>
      </c>
      <c r="N189" s="9" t="str">
        <f t="shared" si="23"/>
        <v>tra260s</v>
      </c>
    </row>
    <row r="190" spans="1:14">
      <c r="A190" s="7" t="s">
        <v>18</v>
      </c>
      <c r="B190" s="3" t="s">
        <v>897</v>
      </c>
      <c r="C190" s="3" t="s">
        <v>23</v>
      </c>
      <c r="D190" s="3" t="s">
        <v>24</v>
      </c>
      <c r="F190" s="2" t="s">
        <v>226</v>
      </c>
      <c r="G190" s="10" t="s">
        <v>266</v>
      </c>
      <c r="H190" s="10"/>
      <c r="I190" s="2" t="s">
        <v>1025</v>
      </c>
      <c r="J190" s="2" t="s">
        <v>239</v>
      </c>
      <c r="K190" s="125">
        <v>4.4000000000000004</v>
      </c>
      <c r="L190" s="124">
        <f t="shared" si="21"/>
        <v>0</v>
      </c>
      <c r="M190" s="126">
        <f t="shared" si="22"/>
        <v>4.4000000000000004</v>
      </c>
      <c r="N190" s="9" t="str">
        <f t="shared" si="23"/>
        <v>nio</v>
      </c>
    </row>
    <row r="191" spans="1:14">
      <c r="A191" s="7" t="s">
        <v>18</v>
      </c>
      <c r="B191" s="3" t="s">
        <v>897</v>
      </c>
      <c r="C191" s="3" t="s">
        <v>23</v>
      </c>
      <c r="D191" s="3" t="s">
        <v>24</v>
      </c>
      <c r="F191" s="2" t="s">
        <v>226</v>
      </c>
      <c r="G191" s="10" t="s">
        <v>268</v>
      </c>
      <c r="H191" s="10"/>
      <c r="I191" s="2" t="s">
        <v>1025</v>
      </c>
      <c r="J191" s="2" t="s">
        <v>239</v>
      </c>
      <c r="K191" s="125">
        <v>7.7</v>
      </c>
      <c r="L191" s="124">
        <f t="shared" si="21"/>
        <v>0</v>
      </c>
      <c r="M191" s="126">
        <f t="shared" si="22"/>
        <v>7.7</v>
      </c>
      <c r="N191" s="9" t="str">
        <f t="shared" si="23"/>
        <v>nio</v>
      </c>
    </row>
    <row r="192" spans="1:14">
      <c r="A192" s="7" t="s">
        <v>18</v>
      </c>
      <c r="B192" s="3" t="s">
        <v>897</v>
      </c>
      <c r="C192" s="3" t="s">
        <v>23</v>
      </c>
      <c r="D192" s="3" t="s">
        <v>24</v>
      </c>
      <c r="F192" s="2" t="s">
        <v>226</v>
      </c>
      <c r="G192" s="10" t="s">
        <v>269</v>
      </c>
      <c r="H192" s="10"/>
      <c r="I192" s="2" t="s">
        <v>1025</v>
      </c>
      <c r="J192" s="2" t="s">
        <v>239</v>
      </c>
      <c r="K192" s="125">
        <v>2.4</v>
      </c>
      <c r="L192" s="124">
        <f t="shared" si="21"/>
        <v>0</v>
      </c>
      <c r="M192" s="126">
        <f t="shared" si="22"/>
        <v>2.4</v>
      </c>
      <c r="N192" s="9" t="str">
        <f t="shared" si="23"/>
        <v>nio</v>
      </c>
    </row>
    <row r="193" spans="1:14">
      <c r="A193" s="7" t="s">
        <v>18</v>
      </c>
      <c r="B193" s="3" t="s">
        <v>897</v>
      </c>
      <c r="C193" s="3" t="s">
        <v>23</v>
      </c>
      <c r="D193" s="3" t="s">
        <v>24</v>
      </c>
      <c r="F193" s="2" t="s">
        <v>226</v>
      </c>
      <c r="G193" s="10" t="s">
        <v>271</v>
      </c>
      <c r="H193" s="10" t="s">
        <v>998</v>
      </c>
      <c r="I193" s="2" t="s">
        <v>272</v>
      </c>
      <c r="K193" s="125">
        <v>16</v>
      </c>
      <c r="L193" s="124">
        <f t="shared" si="21"/>
        <v>0</v>
      </c>
      <c r="M193" s="126">
        <f t="shared" si="22"/>
        <v>16</v>
      </c>
      <c r="N193" s="9" t="str">
        <f t="shared" si="23"/>
        <v>nio</v>
      </c>
    </row>
    <row r="194" spans="1:14">
      <c r="A194" s="7" t="s">
        <v>18</v>
      </c>
      <c r="B194" s="3" t="s">
        <v>897</v>
      </c>
      <c r="C194" s="3" t="s">
        <v>23</v>
      </c>
      <c r="D194" s="3" t="s">
        <v>24</v>
      </c>
      <c r="F194" s="2" t="s">
        <v>226</v>
      </c>
      <c r="G194" s="10" t="s">
        <v>273</v>
      </c>
      <c r="H194" s="10"/>
      <c r="I194" s="2" t="s">
        <v>272</v>
      </c>
      <c r="K194" s="125">
        <v>2</v>
      </c>
      <c r="L194" s="124">
        <f t="shared" si="21"/>
        <v>0</v>
      </c>
      <c r="M194" s="126">
        <f t="shared" si="22"/>
        <v>2</v>
      </c>
      <c r="N194" s="9" t="str">
        <f t="shared" si="23"/>
        <v>nio</v>
      </c>
    </row>
    <row r="195" spans="1:14">
      <c r="A195" s="7" t="s">
        <v>18</v>
      </c>
      <c r="B195" s="3" t="s">
        <v>897</v>
      </c>
      <c r="C195" s="3" t="s">
        <v>23</v>
      </c>
      <c r="D195" s="3" t="s">
        <v>24</v>
      </c>
      <c r="F195" s="2" t="s">
        <v>226</v>
      </c>
      <c r="G195" s="10" t="s">
        <v>274</v>
      </c>
      <c r="H195" s="10"/>
      <c r="I195" s="2" t="s">
        <v>272</v>
      </c>
      <c r="K195" s="125">
        <v>10.5</v>
      </c>
      <c r="L195" s="124">
        <f t="shared" si="21"/>
        <v>0</v>
      </c>
      <c r="M195" s="126">
        <f t="shared" si="22"/>
        <v>10.5</v>
      </c>
      <c r="N195" s="9" t="str">
        <f t="shared" si="23"/>
        <v>nio</v>
      </c>
    </row>
    <row r="196" spans="1:14">
      <c r="A196" s="7" t="s">
        <v>18</v>
      </c>
      <c r="B196" s="3" t="s">
        <v>897</v>
      </c>
      <c r="C196" s="3" t="s">
        <v>23</v>
      </c>
      <c r="D196" s="3" t="s">
        <v>24</v>
      </c>
      <c r="F196" s="2" t="s">
        <v>226</v>
      </c>
      <c r="G196" s="10" t="s">
        <v>275</v>
      </c>
      <c r="H196" s="10"/>
      <c r="I196" s="2" t="s">
        <v>272</v>
      </c>
      <c r="K196" s="125">
        <v>6.6</v>
      </c>
      <c r="L196" s="124">
        <f t="shared" si="21"/>
        <v>0</v>
      </c>
      <c r="M196" s="126">
        <f t="shared" si="22"/>
        <v>6.6</v>
      </c>
      <c r="N196" s="9" t="str">
        <f t="shared" si="23"/>
        <v>nio</v>
      </c>
    </row>
    <row r="197" spans="1:14">
      <c r="A197" s="7" t="s">
        <v>18</v>
      </c>
      <c r="B197" s="3" t="s">
        <v>897</v>
      </c>
      <c r="C197" s="3" t="s">
        <v>23</v>
      </c>
      <c r="D197" s="3" t="s">
        <v>24</v>
      </c>
      <c r="F197" s="2" t="s">
        <v>226</v>
      </c>
      <c r="G197" s="10" t="s">
        <v>276</v>
      </c>
      <c r="H197" s="10"/>
      <c r="I197" s="2" t="s">
        <v>272</v>
      </c>
      <c r="K197" s="125">
        <v>7.5</v>
      </c>
      <c r="L197" s="124">
        <f t="shared" si="21"/>
        <v>0</v>
      </c>
      <c r="M197" s="126">
        <f t="shared" si="22"/>
        <v>7.5</v>
      </c>
      <c r="N197" s="9" t="str">
        <f t="shared" si="23"/>
        <v>nio</v>
      </c>
    </row>
    <row r="198" spans="1:14">
      <c r="A198" s="7" t="s">
        <v>18</v>
      </c>
      <c r="B198" s="3" t="s">
        <v>897</v>
      </c>
      <c r="C198" s="3" t="s">
        <v>23</v>
      </c>
      <c r="D198" s="3" t="s">
        <v>24</v>
      </c>
      <c r="F198" s="2" t="s">
        <v>226</v>
      </c>
      <c r="G198" s="10" t="s">
        <v>277</v>
      </c>
      <c r="H198" s="10"/>
      <c r="I198" s="2" t="s">
        <v>272</v>
      </c>
      <c r="K198" s="125">
        <v>2.2000000000000002</v>
      </c>
      <c r="L198" s="124">
        <f t="shared" si="21"/>
        <v>0</v>
      </c>
      <c r="M198" s="126">
        <f t="shared" si="22"/>
        <v>2.2000000000000002</v>
      </c>
      <c r="N198" s="9" t="str">
        <f t="shared" si="23"/>
        <v>nio</v>
      </c>
    </row>
    <row r="199" spans="1:14">
      <c r="A199" s="7" t="s">
        <v>18</v>
      </c>
      <c r="B199" s="3" t="s">
        <v>897</v>
      </c>
      <c r="C199" s="3" t="s">
        <v>23</v>
      </c>
      <c r="D199" s="3" t="s">
        <v>24</v>
      </c>
      <c r="F199" s="2" t="s">
        <v>226</v>
      </c>
      <c r="G199" s="10" t="s">
        <v>278</v>
      </c>
      <c r="H199" s="10"/>
      <c r="I199" s="2" t="s">
        <v>272</v>
      </c>
      <c r="K199" s="125">
        <v>30.7</v>
      </c>
      <c r="L199" s="124">
        <f t="shared" si="21"/>
        <v>0</v>
      </c>
      <c r="M199" s="126">
        <f t="shared" si="22"/>
        <v>30.7</v>
      </c>
      <c r="N199" s="9" t="str">
        <f t="shared" si="23"/>
        <v>nio</v>
      </c>
    </row>
    <row r="200" spans="1:14">
      <c r="A200" s="7" t="s">
        <v>18</v>
      </c>
      <c r="B200" s="3" t="s">
        <v>897</v>
      </c>
      <c r="C200" s="3" t="s">
        <v>23</v>
      </c>
      <c r="D200" s="3" t="s">
        <v>24</v>
      </c>
      <c r="F200" s="2" t="s">
        <v>226</v>
      </c>
      <c r="G200" s="10" t="s">
        <v>279</v>
      </c>
      <c r="H200" s="10"/>
      <c r="I200" s="2" t="s">
        <v>229</v>
      </c>
      <c r="K200" s="125">
        <v>55.7</v>
      </c>
      <c r="L200" s="124">
        <f t="shared" si="21"/>
        <v>0</v>
      </c>
      <c r="M200" s="126">
        <f t="shared" si="22"/>
        <v>55.7</v>
      </c>
      <c r="N200" s="9" t="str">
        <f t="shared" si="23"/>
        <v>nio</v>
      </c>
    </row>
    <row r="201" spans="1:14">
      <c r="A201" s="7" t="s">
        <v>131</v>
      </c>
      <c r="B201" s="3" t="s">
        <v>847</v>
      </c>
      <c r="C201" s="3" t="s">
        <v>23</v>
      </c>
      <c r="D201" s="3" t="s">
        <v>24</v>
      </c>
      <c r="F201" s="2" t="s">
        <v>226</v>
      </c>
      <c r="G201" s="10" t="s">
        <v>280</v>
      </c>
      <c r="H201" s="10" t="s">
        <v>999</v>
      </c>
      <c r="I201" s="2" t="s">
        <v>260</v>
      </c>
      <c r="J201" s="2" t="s">
        <v>239</v>
      </c>
      <c r="K201" s="125">
        <v>26.2</v>
      </c>
      <c r="L201" s="124">
        <f t="shared" si="21"/>
        <v>26.2</v>
      </c>
      <c r="M201" s="126">
        <f t="shared" si="22"/>
        <v>0</v>
      </c>
      <c r="N201" s="9" t="str">
        <f t="shared" si="23"/>
        <v>gan260s</v>
      </c>
    </row>
    <row r="202" spans="1:14">
      <c r="A202" s="7" t="s">
        <v>18</v>
      </c>
      <c r="B202" s="3" t="s">
        <v>897</v>
      </c>
      <c r="C202" s="3" t="s">
        <v>23</v>
      </c>
      <c r="D202" s="3" t="s">
        <v>24</v>
      </c>
      <c r="F202" s="2" t="s">
        <v>226</v>
      </c>
      <c r="G202" s="10" t="s">
        <v>281</v>
      </c>
      <c r="H202" s="10" t="s">
        <v>999</v>
      </c>
      <c r="I202" s="2" t="s">
        <v>229</v>
      </c>
      <c r="K202" s="125">
        <v>4.3</v>
      </c>
      <c r="L202" s="124">
        <f t="shared" si="21"/>
        <v>0</v>
      </c>
      <c r="M202" s="126">
        <f t="shared" si="22"/>
        <v>4.3</v>
      </c>
      <c r="N202" s="9" t="str">
        <f t="shared" si="23"/>
        <v>nio</v>
      </c>
    </row>
    <row r="203" spans="1:14">
      <c r="A203" s="7" t="s">
        <v>18</v>
      </c>
      <c r="B203" s="3" t="s">
        <v>897</v>
      </c>
      <c r="C203" s="3" t="s">
        <v>23</v>
      </c>
      <c r="D203" s="3" t="s">
        <v>24</v>
      </c>
      <c r="F203" s="2" t="s">
        <v>226</v>
      </c>
      <c r="G203" s="10" t="s">
        <v>282</v>
      </c>
      <c r="H203" s="10" t="s">
        <v>999</v>
      </c>
      <c r="I203" s="2" t="s">
        <v>229</v>
      </c>
      <c r="K203" s="125">
        <v>2</v>
      </c>
      <c r="L203" s="124">
        <f t="shared" si="21"/>
        <v>0</v>
      </c>
      <c r="M203" s="126">
        <f t="shared" si="22"/>
        <v>2</v>
      </c>
      <c r="N203" s="9" t="str">
        <f t="shared" si="23"/>
        <v>nio</v>
      </c>
    </row>
    <row r="204" spans="1:14">
      <c r="A204" s="7" t="s">
        <v>18</v>
      </c>
      <c r="B204" s="3" t="s">
        <v>897</v>
      </c>
      <c r="C204" s="3" t="s">
        <v>23</v>
      </c>
      <c r="D204" s="3" t="s">
        <v>24</v>
      </c>
      <c r="F204" s="2" t="s">
        <v>226</v>
      </c>
      <c r="G204" s="10" t="s">
        <v>283</v>
      </c>
      <c r="H204" s="10" t="s">
        <v>999</v>
      </c>
      <c r="I204" s="2" t="s">
        <v>229</v>
      </c>
      <c r="K204" s="125">
        <v>3.7</v>
      </c>
      <c r="L204" s="124">
        <f t="shared" si="21"/>
        <v>0</v>
      </c>
      <c r="M204" s="126">
        <f t="shared" si="22"/>
        <v>3.7</v>
      </c>
      <c r="N204" s="9" t="str">
        <f t="shared" si="23"/>
        <v>nio</v>
      </c>
    </row>
    <row r="205" spans="1:14">
      <c r="A205" s="7" t="s">
        <v>18</v>
      </c>
      <c r="B205" s="3" t="s">
        <v>897</v>
      </c>
      <c r="C205" s="3" t="s">
        <v>23</v>
      </c>
      <c r="D205" s="3" t="s">
        <v>24</v>
      </c>
      <c r="F205" s="2" t="s">
        <v>226</v>
      </c>
      <c r="G205" s="10" t="s">
        <v>284</v>
      </c>
      <c r="H205" s="10" t="s">
        <v>999</v>
      </c>
      <c r="I205" s="2" t="s">
        <v>229</v>
      </c>
      <c r="K205" s="125">
        <v>5</v>
      </c>
      <c r="L205" s="124">
        <f t="shared" si="21"/>
        <v>0</v>
      </c>
      <c r="M205" s="126">
        <f t="shared" si="22"/>
        <v>5</v>
      </c>
      <c r="N205" s="9" t="str">
        <f t="shared" si="23"/>
        <v>nio</v>
      </c>
    </row>
    <row r="206" spans="1:14">
      <c r="A206" s="7" t="s">
        <v>263</v>
      </c>
      <c r="B206" s="3" t="s">
        <v>847</v>
      </c>
      <c r="C206" s="3" t="s">
        <v>23</v>
      </c>
      <c r="D206" s="3" t="s">
        <v>24</v>
      </c>
      <c r="F206" s="2" t="s">
        <v>226</v>
      </c>
      <c r="G206" s="10" t="s">
        <v>285</v>
      </c>
      <c r="H206" s="10" t="s">
        <v>999</v>
      </c>
      <c r="I206" s="2" t="s">
        <v>286</v>
      </c>
      <c r="J206" s="2" t="s">
        <v>239</v>
      </c>
      <c r="K206" s="125">
        <v>9.6999999999999993</v>
      </c>
      <c r="L206" s="124">
        <f t="shared" si="21"/>
        <v>9.6999999999999993</v>
      </c>
      <c r="M206" s="126">
        <f t="shared" si="22"/>
        <v>0</v>
      </c>
      <c r="N206" s="9" t="str">
        <f t="shared" si="23"/>
        <v>tra260s</v>
      </c>
    </row>
    <row r="207" spans="1:14">
      <c r="A207" s="7" t="s">
        <v>36</v>
      </c>
      <c r="B207" s="3" t="s">
        <v>847</v>
      </c>
      <c r="C207" s="3" t="s">
        <v>23</v>
      </c>
      <c r="D207" s="3" t="s">
        <v>24</v>
      </c>
      <c r="F207" s="2" t="s">
        <v>226</v>
      </c>
      <c r="G207" s="10" t="s">
        <v>287</v>
      </c>
      <c r="H207" s="10" t="s">
        <v>999</v>
      </c>
      <c r="I207" s="2" t="s">
        <v>262</v>
      </c>
      <c r="J207" s="2" t="s">
        <v>11</v>
      </c>
      <c r="K207" s="125">
        <v>2.2999999999999998</v>
      </c>
      <c r="L207" s="124">
        <f t="shared" si="21"/>
        <v>2.2999999999999998</v>
      </c>
      <c r="M207" s="126">
        <f t="shared" si="22"/>
        <v>0</v>
      </c>
      <c r="N207" s="9" t="str">
        <f t="shared" si="23"/>
        <v>lif260t</v>
      </c>
    </row>
    <row r="208" spans="1:14">
      <c r="A208" s="7" t="s">
        <v>18</v>
      </c>
      <c r="B208" s="3" t="s">
        <v>897</v>
      </c>
      <c r="C208" s="3" t="s">
        <v>23</v>
      </c>
      <c r="D208" s="3" t="s">
        <v>24</v>
      </c>
      <c r="F208" s="2" t="s">
        <v>226</v>
      </c>
      <c r="G208" s="10" t="s">
        <v>288</v>
      </c>
      <c r="H208" s="10" t="s">
        <v>999</v>
      </c>
      <c r="I208" s="2" t="s">
        <v>289</v>
      </c>
      <c r="K208" s="125">
        <v>34.1</v>
      </c>
      <c r="L208" s="124">
        <f t="shared" si="21"/>
        <v>0</v>
      </c>
      <c r="M208" s="126">
        <f t="shared" si="22"/>
        <v>34.1</v>
      </c>
      <c r="N208" s="9" t="str">
        <f t="shared" si="23"/>
        <v>nio</v>
      </c>
    </row>
    <row r="209" spans="1:14">
      <c r="A209" s="7" t="s">
        <v>290</v>
      </c>
      <c r="B209" s="3" t="s">
        <v>847</v>
      </c>
      <c r="C209" s="3" t="s">
        <v>23</v>
      </c>
      <c r="D209" s="3" t="s">
        <v>24</v>
      </c>
      <c r="F209" s="2" t="s">
        <v>226</v>
      </c>
      <c r="G209" s="10" t="s">
        <v>291</v>
      </c>
      <c r="H209" s="10"/>
      <c r="I209" s="2" t="s">
        <v>292</v>
      </c>
      <c r="J209" s="2" t="s">
        <v>11</v>
      </c>
      <c r="K209" s="125">
        <v>4.2</v>
      </c>
      <c r="L209" s="124">
        <f t="shared" si="21"/>
        <v>4.2</v>
      </c>
      <c r="M209" s="126">
        <f t="shared" si="22"/>
        <v>0</v>
      </c>
      <c r="N209" s="9" t="str">
        <f t="shared" si="23"/>
        <v>ent260t</v>
      </c>
    </row>
    <row r="210" spans="1:14">
      <c r="A210" s="7" t="s">
        <v>18</v>
      </c>
      <c r="B210" s="3" t="s">
        <v>897</v>
      </c>
      <c r="C210" s="3" t="s">
        <v>23</v>
      </c>
      <c r="D210" s="3" t="s">
        <v>24</v>
      </c>
      <c r="F210" s="2" t="s">
        <v>226</v>
      </c>
      <c r="G210" s="10" t="s">
        <v>293</v>
      </c>
      <c r="H210" s="10" t="s">
        <v>1001</v>
      </c>
      <c r="I210" s="2" t="s">
        <v>235</v>
      </c>
      <c r="J210" s="2" t="s">
        <v>10</v>
      </c>
      <c r="K210" s="125">
        <v>12.1</v>
      </c>
      <c r="L210" s="124">
        <f t="shared" si="21"/>
        <v>0</v>
      </c>
      <c r="M210" s="126">
        <f t="shared" si="22"/>
        <v>12.1</v>
      </c>
      <c r="N210" s="9" t="str">
        <f t="shared" si="23"/>
        <v>nio</v>
      </c>
    </row>
    <row r="211" spans="1:14">
      <c r="A211" s="7" t="s">
        <v>18</v>
      </c>
      <c r="B211" s="3" t="s">
        <v>897</v>
      </c>
      <c r="C211" s="3" t="s">
        <v>23</v>
      </c>
      <c r="D211" s="3" t="s">
        <v>24</v>
      </c>
      <c r="F211" s="2" t="s">
        <v>226</v>
      </c>
      <c r="G211" s="10" t="s">
        <v>294</v>
      </c>
      <c r="H211" s="10" t="s">
        <v>1001</v>
      </c>
      <c r="I211" s="2" t="s">
        <v>235</v>
      </c>
      <c r="J211" s="2" t="s">
        <v>10</v>
      </c>
      <c r="K211" s="125">
        <v>8.8000000000000007</v>
      </c>
      <c r="L211" s="124">
        <f t="shared" si="21"/>
        <v>0</v>
      </c>
      <c r="M211" s="126">
        <f t="shared" si="22"/>
        <v>8.8000000000000007</v>
      </c>
      <c r="N211" s="9" t="str">
        <f t="shared" si="23"/>
        <v>nio</v>
      </c>
    </row>
    <row r="212" spans="1:14">
      <c r="A212" s="7" t="s">
        <v>18</v>
      </c>
      <c r="B212" s="3" t="s">
        <v>897</v>
      </c>
      <c r="C212" s="3" t="s">
        <v>23</v>
      </c>
      <c r="D212" s="3" t="s">
        <v>24</v>
      </c>
      <c r="F212" s="2" t="s">
        <v>226</v>
      </c>
      <c r="G212" s="10" t="s">
        <v>295</v>
      </c>
      <c r="H212" s="10" t="s">
        <v>1001</v>
      </c>
      <c r="I212" s="2" t="s">
        <v>235</v>
      </c>
      <c r="J212" s="2" t="s">
        <v>239</v>
      </c>
      <c r="K212" s="125">
        <v>16.5</v>
      </c>
      <c r="L212" s="124">
        <f t="shared" ref="L212:L275" si="24">IF(A212="nio",,K212)</f>
        <v>0</v>
      </c>
      <c r="M212" s="126">
        <f t="shared" ref="M212:M275" si="25">IF(A212="nio",K212,)</f>
        <v>16.5</v>
      </c>
      <c r="N212" s="9" t="str">
        <f t="shared" ref="N212:N275" si="26">A212</f>
        <v>nio</v>
      </c>
    </row>
    <row r="213" spans="1:14">
      <c r="A213" s="7" t="s">
        <v>296</v>
      </c>
      <c r="B213" s="3" t="s">
        <v>847</v>
      </c>
      <c r="C213" s="3" t="s">
        <v>23</v>
      </c>
      <c r="D213" s="3" t="s">
        <v>24</v>
      </c>
      <c r="F213" s="2" t="s">
        <v>226</v>
      </c>
      <c r="G213" s="10" t="s">
        <v>297</v>
      </c>
      <c r="H213" s="10"/>
      <c r="I213" s="2" t="s">
        <v>298</v>
      </c>
      <c r="J213" s="2" t="s">
        <v>10</v>
      </c>
      <c r="K213" s="125">
        <v>13.7</v>
      </c>
      <c r="L213" s="124">
        <f t="shared" si="24"/>
        <v>13.7</v>
      </c>
      <c r="M213" s="126">
        <f t="shared" si="25"/>
        <v>0</v>
      </c>
      <c r="N213" s="9" t="str">
        <f t="shared" si="26"/>
        <v>gan260l</v>
      </c>
    </row>
    <row r="214" spans="1:14">
      <c r="A214" s="7" t="s">
        <v>296</v>
      </c>
      <c r="B214" s="3" t="s">
        <v>847</v>
      </c>
      <c r="C214" s="3" t="s">
        <v>23</v>
      </c>
      <c r="D214" s="3" t="s">
        <v>24</v>
      </c>
      <c r="F214" s="2" t="s">
        <v>226</v>
      </c>
      <c r="G214" s="10" t="s">
        <v>299</v>
      </c>
      <c r="H214" s="10" t="s">
        <v>1001</v>
      </c>
      <c r="I214" s="2" t="s">
        <v>230</v>
      </c>
      <c r="J214" s="2" t="s">
        <v>10</v>
      </c>
      <c r="K214" s="125">
        <v>21.700000000000003</v>
      </c>
      <c r="L214" s="124">
        <f t="shared" si="24"/>
        <v>21.700000000000003</v>
      </c>
      <c r="M214" s="126">
        <f t="shared" si="25"/>
        <v>0</v>
      </c>
      <c r="N214" s="9" t="str">
        <f t="shared" si="26"/>
        <v>gan260l</v>
      </c>
    </row>
    <row r="215" spans="1:14">
      <c r="A215" s="7" t="s">
        <v>296</v>
      </c>
      <c r="B215" s="3" t="s">
        <v>847</v>
      </c>
      <c r="C215" s="3" t="s">
        <v>23</v>
      </c>
      <c r="D215" s="3" t="s">
        <v>24</v>
      </c>
      <c r="F215" s="2" t="s">
        <v>226</v>
      </c>
      <c r="G215" s="10" t="s">
        <v>300</v>
      </c>
      <c r="H215" s="10" t="s">
        <v>1001</v>
      </c>
      <c r="I215" s="2" t="s">
        <v>230</v>
      </c>
      <c r="J215" s="2" t="s">
        <v>11</v>
      </c>
      <c r="K215" s="125">
        <v>25.5</v>
      </c>
      <c r="L215" s="124">
        <f t="shared" si="24"/>
        <v>25.5</v>
      </c>
      <c r="M215" s="126">
        <f t="shared" si="25"/>
        <v>0</v>
      </c>
      <c r="N215" s="9" t="str">
        <f t="shared" si="26"/>
        <v>gan260l</v>
      </c>
    </row>
    <row r="216" spans="1:14">
      <c r="A216" s="7" t="s">
        <v>18</v>
      </c>
      <c r="B216" s="3" t="s">
        <v>897</v>
      </c>
      <c r="C216" s="3" t="s">
        <v>23</v>
      </c>
      <c r="D216" s="3" t="s">
        <v>24</v>
      </c>
      <c r="F216" s="2" t="s">
        <v>226</v>
      </c>
      <c r="G216" s="10" t="s">
        <v>301</v>
      </c>
      <c r="H216" s="10"/>
      <c r="I216" s="2" t="s">
        <v>235</v>
      </c>
      <c r="J216" s="2" t="s">
        <v>10</v>
      </c>
      <c r="K216" s="125">
        <v>57.5</v>
      </c>
      <c r="L216" s="124">
        <f t="shared" si="24"/>
        <v>0</v>
      </c>
      <c r="M216" s="126">
        <f t="shared" si="25"/>
        <v>57.5</v>
      </c>
      <c r="N216" s="9" t="str">
        <f t="shared" si="26"/>
        <v>nio</v>
      </c>
    </row>
    <row r="217" spans="1:14">
      <c r="A217" s="7" t="s">
        <v>263</v>
      </c>
      <c r="B217" s="3" t="s">
        <v>847</v>
      </c>
      <c r="C217" s="3" t="s">
        <v>23</v>
      </c>
      <c r="D217" s="3" t="s">
        <v>24</v>
      </c>
      <c r="F217" s="2" t="s">
        <v>226</v>
      </c>
      <c r="G217" s="10" t="s">
        <v>302</v>
      </c>
      <c r="H217" s="10"/>
      <c r="I217" s="2" t="s">
        <v>1000</v>
      </c>
      <c r="J217" s="2" t="s">
        <v>239</v>
      </c>
      <c r="K217" s="125">
        <v>12.8</v>
      </c>
      <c r="L217" s="124">
        <f t="shared" si="24"/>
        <v>12.8</v>
      </c>
      <c r="M217" s="126">
        <f t="shared" si="25"/>
        <v>0</v>
      </c>
      <c r="N217" s="9" t="str">
        <f t="shared" si="26"/>
        <v>tra260s</v>
      </c>
    </row>
    <row r="218" spans="1:14">
      <c r="A218" s="7" t="s">
        <v>150</v>
      </c>
      <c r="B218" s="3" t="s">
        <v>849</v>
      </c>
      <c r="C218" s="3" t="s">
        <v>23</v>
      </c>
      <c r="D218" s="3" t="s">
        <v>24</v>
      </c>
      <c r="F218" s="2" t="s">
        <v>226</v>
      </c>
      <c r="G218" s="10" t="s">
        <v>76</v>
      </c>
      <c r="H218" s="10" t="s">
        <v>996</v>
      </c>
      <c r="I218" s="2" t="s">
        <v>303</v>
      </c>
      <c r="J218" s="2" t="s">
        <v>11</v>
      </c>
      <c r="K218" s="125">
        <v>58</v>
      </c>
      <c r="L218" s="124">
        <f t="shared" si="24"/>
        <v>58</v>
      </c>
      <c r="M218" s="126">
        <f t="shared" si="25"/>
        <v>0</v>
      </c>
      <c r="N218" s="9" t="str">
        <f t="shared" si="26"/>
        <v>kan260l</v>
      </c>
    </row>
    <row r="219" spans="1:14">
      <c r="A219" s="7" t="s">
        <v>236</v>
      </c>
      <c r="B219" s="3" t="s">
        <v>849</v>
      </c>
      <c r="C219" s="3" t="s">
        <v>23</v>
      </c>
      <c r="D219" s="3" t="s">
        <v>24</v>
      </c>
      <c r="F219" s="2" t="s">
        <v>226</v>
      </c>
      <c r="G219" s="10" t="s">
        <v>304</v>
      </c>
      <c r="H219" s="10" t="s">
        <v>996</v>
      </c>
      <c r="I219" s="2" t="s">
        <v>305</v>
      </c>
      <c r="J219" s="2" t="s">
        <v>11</v>
      </c>
      <c r="K219" s="125">
        <v>16.5</v>
      </c>
      <c r="L219" s="124">
        <f t="shared" si="24"/>
        <v>16.5</v>
      </c>
      <c r="M219" s="126">
        <f t="shared" si="25"/>
        <v>0</v>
      </c>
      <c r="N219" s="9" t="str">
        <f t="shared" si="26"/>
        <v>kan260t</v>
      </c>
    </row>
    <row r="220" spans="1:14">
      <c r="A220" s="7" t="s">
        <v>240</v>
      </c>
      <c r="B220" s="3" t="s">
        <v>847</v>
      </c>
      <c r="C220" s="3" t="s">
        <v>23</v>
      </c>
      <c r="D220" s="3" t="s">
        <v>24</v>
      </c>
      <c r="F220" s="2" t="s">
        <v>226</v>
      </c>
      <c r="G220" s="10" t="s">
        <v>306</v>
      </c>
      <c r="H220" s="10"/>
      <c r="I220" s="2" t="s">
        <v>230</v>
      </c>
      <c r="J220" s="2" t="s">
        <v>11</v>
      </c>
      <c r="K220" s="125">
        <v>7.5</v>
      </c>
      <c r="L220" s="124">
        <f t="shared" si="24"/>
        <v>7.5</v>
      </c>
      <c r="M220" s="126">
        <f t="shared" si="25"/>
        <v>0</v>
      </c>
      <c r="N220" s="9" t="str">
        <f t="shared" si="26"/>
        <v>gan260t</v>
      </c>
    </row>
    <row r="221" spans="1:14">
      <c r="A221" s="7" t="s">
        <v>18</v>
      </c>
      <c r="B221" s="3" t="s">
        <v>897</v>
      </c>
      <c r="C221" s="3" t="s">
        <v>23</v>
      </c>
      <c r="D221" s="3" t="s">
        <v>24</v>
      </c>
      <c r="F221" s="2" t="s">
        <v>226</v>
      </c>
      <c r="G221" s="10" t="s">
        <v>307</v>
      </c>
      <c r="H221" s="10"/>
      <c r="I221" s="2" t="s">
        <v>308</v>
      </c>
      <c r="J221" s="2" t="s">
        <v>239</v>
      </c>
      <c r="K221" s="125">
        <v>0</v>
      </c>
      <c r="L221" s="124">
        <f t="shared" si="24"/>
        <v>0</v>
      </c>
      <c r="M221" s="126">
        <f t="shared" si="25"/>
        <v>0</v>
      </c>
      <c r="N221" s="9" t="str">
        <f t="shared" si="26"/>
        <v>nio</v>
      </c>
    </row>
    <row r="222" spans="1:14">
      <c r="A222" s="7" t="s">
        <v>131</v>
      </c>
      <c r="B222" s="3" t="s">
        <v>847</v>
      </c>
      <c r="C222" s="3" t="s">
        <v>23</v>
      </c>
      <c r="D222" s="3" t="s">
        <v>24</v>
      </c>
      <c r="F222" s="2" t="s">
        <v>226</v>
      </c>
      <c r="G222" s="10" t="s">
        <v>309</v>
      </c>
      <c r="H222" s="10" t="s">
        <v>1001</v>
      </c>
      <c r="I222" s="2" t="s">
        <v>260</v>
      </c>
      <c r="J222" s="2" t="s">
        <v>239</v>
      </c>
      <c r="K222" s="125">
        <v>27.6</v>
      </c>
      <c r="L222" s="124">
        <f t="shared" si="24"/>
        <v>27.6</v>
      </c>
      <c r="M222" s="126">
        <f t="shared" si="25"/>
        <v>0</v>
      </c>
      <c r="N222" s="9" t="str">
        <f t="shared" si="26"/>
        <v>gan260s</v>
      </c>
    </row>
    <row r="223" spans="1:14">
      <c r="A223" s="7" t="s">
        <v>263</v>
      </c>
      <c r="B223" s="3" t="s">
        <v>847</v>
      </c>
      <c r="C223" s="3" t="s">
        <v>23</v>
      </c>
      <c r="D223" s="3" t="s">
        <v>24</v>
      </c>
      <c r="F223" s="2" t="s">
        <v>226</v>
      </c>
      <c r="G223" s="10" t="s">
        <v>310</v>
      </c>
      <c r="H223" s="10" t="s">
        <v>1001</v>
      </c>
      <c r="I223" s="2" t="s">
        <v>311</v>
      </c>
      <c r="J223" s="2" t="s">
        <v>239</v>
      </c>
      <c r="K223" s="125">
        <v>8.6999999999999993</v>
      </c>
      <c r="L223" s="124">
        <f t="shared" si="24"/>
        <v>8.6999999999999993</v>
      </c>
      <c r="M223" s="126">
        <f t="shared" si="25"/>
        <v>0</v>
      </c>
      <c r="N223" s="9" t="str">
        <f t="shared" si="26"/>
        <v>tra260s</v>
      </c>
    </row>
    <row r="224" spans="1:14">
      <c r="A224" s="7" t="s">
        <v>36</v>
      </c>
      <c r="B224" s="3" t="s">
        <v>847</v>
      </c>
      <c r="C224" s="3" t="s">
        <v>23</v>
      </c>
      <c r="D224" s="3" t="s">
        <v>24</v>
      </c>
      <c r="F224" s="2" t="s">
        <v>226</v>
      </c>
      <c r="G224" s="10" t="s">
        <v>312</v>
      </c>
      <c r="H224" s="10" t="s">
        <v>1001</v>
      </c>
      <c r="I224" s="2" t="s">
        <v>262</v>
      </c>
      <c r="J224" s="2" t="s">
        <v>11</v>
      </c>
      <c r="K224" s="125">
        <v>2.2999999999999998</v>
      </c>
      <c r="L224" s="124">
        <f t="shared" si="24"/>
        <v>2.2999999999999998</v>
      </c>
      <c r="M224" s="126">
        <f t="shared" si="25"/>
        <v>0</v>
      </c>
      <c r="N224" s="9" t="str">
        <f t="shared" si="26"/>
        <v>lif260t</v>
      </c>
    </row>
    <row r="225" spans="1:14">
      <c r="A225" s="7" t="s">
        <v>313</v>
      </c>
      <c r="B225" s="3" t="s">
        <v>849</v>
      </c>
      <c r="C225" s="3" t="s">
        <v>23</v>
      </c>
      <c r="D225" s="3" t="s">
        <v>24</v>
      </c>
      <c r="F225" s="2" t="s">
        <v>226</v>
      </c>
      <c r="G225" s="10" t="s">
        <v>314</v>
      </c>
      <c r="H225" s="10" t="s">
        <v>1001</v>
      </c>
      <c r="I225" s="2" t="s">
        <v>237</v>
      </c>
      <c r="J225" s="2" t="s">
        <v>315</v>
      </c>
      <c r="K225" s="125">
        <v>16.100000000000001</v>
      </c>
      <c r="L225" s="124">
        <f t="shared" si="24"/>
        <v>16.100000000000001</v>
      </c>
      <c r="M225" s="126">
        <f t="shared" si="25"/>
        <v>0</v>
      </c>
      <c r="N225" s="9" t="str">
        <f t="shared" si="26"/>
        <v>kan260st</v>
      </c>
    </row>
    <row r="226" spans="1:14">
      <c r="A226" s="7" t="s">
        <v>313</v>
      </c>
      <c r="B226" s="3" t="s">
        <v>849</v>
      </c>
      <c r="C226" s="3" t="s">
        <v>23</v>
      </c>
      <c r="D226" s="3" t="s">
        <v>24</v>
      </c>
      <c r="F226" s="2" t="s">
        <v>226</v>
      </c>
      <c r="G226" s="10" t="s">
        <v>316</v>
      </c>
      <c r="H226" s="10" t="s">
        <v>1001</v>
      </c>
      <c r="I226" s="2" t="s">
        <v>237</v>
      </c>
      <c r="J226" s="2" t="s">
        <v>315</v>
      </c>
      <c r="K226" s="125">
        <v>40</v>
      </c>
      <c r="L226" s="124">
        <f t="shared" si="24"/>
        <v>40</v>
      </c>
      <c r="M226" s="126">
        <f t="shared" si="25"/>
        <v>0</v>
      </c>
      <c r="N226" s="9" t="str">
        <f t="shared" si="26"/>
        <v>kan260st</v>
      </c>
    </row>
    <row r="227" spans="1:14">
      <c r="A227" s="7" t="s">
        <v>290</v>
      </c>
      <c r="B227" s="3" t="s">
        <v>847</v>
      </c>
      <c r="C227" s="3" t="s">
        <v>23</v>
      </c>
      <c r="D227" s="3" t="s">
        <v>24</v>
      </c>
      <c r="F227" s="2" t="s">
        <v>226</v>
      </c>
      <c r="G227" s="10" t="s">
        <v>317</v>
      </c>
      <c r="H227" s="10"/>
      <c r="I227" s="2" t="s">
        <v>318</v>
      </c>
      <c r="J227" s="2" t="s">
        <v>11</v>
      </c>
      <c r="K227" s="125">
        <v>29.5</v>
      </c>
      <c r="L227" s="124">
        <f t="shared" si="24"/>
        <v>29.5</v>
      </c>
      <c r="M227" s="126">
        <f t="shared" si="25"/>
        <v>0</v>
      </c>
      <c r="N227" s="9" t="str">
        <f t="shared" si="26"/>
        <v>ent260t</v>
      </c>
    </row>
    <row r="228" spans="1:14">
      <c r="A228" s="7" t="s">
        <v>319</v>
      </c>
      <c r="B228" s="3" t="s">
        <v>847</v>
      </c>
      <c r="C228" s="3" t="s">
        <v>23</v>
      </c>
      <c r="D228" s="3" t="s">
        <v>24</v>
      </c>
      <c r="F228" s="2" t="s">
        <v>226</v>
      </c>
      <c r="G228" s="10" t="s">
        <v>320</v>
      </c>
      <c r="H228" s="10"/>
      <c r="I228" s="2" t="s">
        <v>321</v>
      </c>
      <c r="J228" s="2" t="s">
        <v>239</v>
      </c>
      <c r="K228" s="125">
        <v>100.5</v>
      </c>
      <c r="L228" s="124">
        <f t="shared" si="24"/>
        <v>100.5</v>
      </c>
      <c r="M228" s="126">
        <f t="shared" si="25"/>
        <v>0</v>
      </c>
      <c r="N228" s="9" t="str">
        <f t="shared" si="26"/>
        <v>hal260s</v>
      </c>
    </row>
    <row r="229" spans="1:14">
      <c r="A229" s="7" t="s">
        <v>250</v>
      </c>
      <c r="B229" s="3" t="s">
        <v>849</v>
      </c>
      <c r="C229" s="3" t="s">
        <v>23</v>
      </c>
      <c r="D229" s="3" t="s">
        <v>24</v>
      </c>
      <c r="F229" s="2" t="s">
        <v>226</v>
      </c>
      <c r="G229" s="10" t="s">
        <v>322</v>
      </c>
      <c r="H229" s="10"/>
      <c r="I229" s="2" t="s">
        <v>323</v>
      </c>
      <c r="J229" s="2" t="s">
        <v>11</v>
      </c>
      <c r="K229" s="125">
        <v>19.5</v>
      </c>
      <c r="L229" s="124">
        <f t="shared" si="24"/>
        <v>19.5</v>
      </c>
      <c r="M229" s="126">
        <f t="shared" si="25"/>
        <v>0</v>
      </c>
      <c r="N229" s="9" t="str">
        <f t="shared" si="26"/>
        <v>ver260t</v>
      </c>
    </row>
    <row r="230" spans="1:14">
      <c r="A230" s="7" t="s">
        <v>324</v>
      </c>
      <c r="B230" s="3" t="s">
        <v>849</v>
      </c>
      <c r="C230" s="3" t="s">
        <v>23</v>
      </c>
      <c r="D230" s="3" t="s">
        <v>24</v>
      </c>
      <c r="F230" s="2" t="s">
        <v>226</v>
      </c>
      <c r="G230" s="10" t="s">
        <v>325</v>
      </c>
      <c r="H230" s="10"/>
      <c r="I230" s="2" t="s">
        <v>326</v>
      </c>
      <c r="J230" s="2" t="s">
        <v>11</v>
      </c>
      <c r="K230" s="125">
        <v>16.5</v>
      </c>
      <c r="L230" s="124">
        <f t="shared" si="24"/>
        <v>16.5</v>
      </c>
      <c r="M230" s="126">
        <f t="shared" si="25"/>
        <v>0</v>
      </c>
      <c r="N230" s="9" t="str">
        <f t="shared" si="26"/>
        <v>rec260t</v>
      </c>
    </row>
    <row r="231" spans="1:14">
      <c r="A231" s="7" t="s">
        <v>122</v>
      </c>
      <c r="B231" s="3" t="s">
        <v>2</v>
      </c>
      <c r="C231" s="3" t="s">
        <v>23</v>
      </c>
      <c r="D231" s="3" t="s">
        <v>24</v>
      </c>
      <c r="F231" s="2" t="s">
        <v>226</v>
      </c>
      <c r="G231" s="10" t="s">
        <v>328</v>
      </c>
      <c r="H231" s="10" t="s">
        <v>1001</v>
      </c>
      <c r="I231" s="2" t="s">
        <v>1033</v>
      </c>
      <c r="J231" s="2" t="s">
        <v>239</v>
      </c>
      <c r="K231" s="125">
        <v>18.7</v>
      </c>
      <c r="L231" s="124">
        <f t="shared" si="24"/>
        <v>18.7</v>
      </c>
      <c r="M231" s="126">
        <f t="shared" si="25"/>
        <v>0</v>
      </c>
      <c r="N231" s="9" t="str">
        <f t="shared" si="26"/>
        <v>san260s</v>
      </c>
    </row>
    <row r="232" spans="1:14">
      <c r="A232" s="7" t="s">
        <v>122</v>
      </c>
      <c r="B232" s="3" t="s">
        <v>2</v>
      </c>
      <c r="C232" s="3" t="s">
        <v>23</v>
      </c>
      <c r="D232" s="3" t="s">
        <v>24</v>
      </c>
      <c r="F232" s="2" t="s">
        <v>226</v>
      </c>
      <c r="G232" s="10" t="s">
        <v>329</v>
      </c>
      <c r="H232" s="10" t="s">
        <v>1001</v>
      </c>
      <c r="I232" s="2" t="s">
        <v>1034</v>
      </c>
      <c r="J232" s="2" t="s">
        <v>239</v>
      </c>
      <c r="K232" s="125">
        <v>16.600000000000001</v>
      </c>
      <c r="L232" s="124">
        <f t="shared" si="24"/>
        <v>16.600000000000001</v>
      </c>
      <c r="M232" s="126">
        <f t="shared" si="25"/>
        <v>0</v>
      </c>
      <c r="N232" s="9" t="str">
        <f t="shared" si="26"/>
        <v>san260s</v>
      </c>
    </row>
    <row r="233" spans="1:14">
      <c r="A233" s="7" t="s">
        <v>18</v>
      </c>
      <c r="B233" s="3" t="s">
        <v>897</v>
      </c>
      <c r="C233" s="3" t="s">
        <v>23</v>
      </c>
      <c r="D233" s="3" t="s">
        <v>24</v>
      </c>
      <c r="F233" s="2" t="s">
        <v>226</v>
      </c>
      <c r="G233" s="10" t="s">
        <v>330</v>
      </c>
      <c r="H233" s="10"/>
      <c r="I233" s="2" t="s">
        <v>331</v>
      </c>
      <c r="K233" s="125">
        <v>8.4</v>
      </c>
      <c r="L233" s="124">
        <f t="shared" si="24"/>
        <v>0</v>
      </c>
      <c r="M233" s="126">
        <f t="shared" si="25"/>
        <v>8.4</v>
      </c>
      <c r="N233" s="9" t="str">
        <f t="shared" si="26"/>
        <v>nio</v>
      </c>
    </row>
    <row r="234" spans="1:14">
      <c r="A234" s="7" t="s">
        <v>122</v>
      </c>
      <c r="B234" s="3" t="s">
        <v>2</v>
      </c>
      <c r="C234" s="3" t="s">
        <v>23</v>
      </c>
      <c r="D234" s="3" t="s">
        <v>24</v>
      </c>
      <c r="F234" s="2" t="s">
        <v>226</v>
      </c>
      <c r="G234" s="10" t="s">
        <v>332</v>
      </c>
      <c r="H234" s="10" t="s">
        <v>1001</v>
      </c>
      <c r="I234" s="2" t="s">
        <v>1035</v>
      </c>
      <c r="J234" s="2" t="s">
        <v>239</v>
      </c>
      <c r="K234" s="125">
        <v>13.2</v>
      </c>
      <c r="L234" s="124">
        <f t="shared" si="24"/>
        <v>13.2</v>
      </c>
      <c r="M234" s="126">
        <f t="shared" si="25"/>
        <v>0</v>
      </c>
      <c r="N234" s="9" t="str">
        <f t="shared" si="26"/>
        <v>san260s</v>
      </c>
    </row>
    <row r="235" spans="1:14">
      <c r="A235" s="7" t="s">
        <v>122</v>
      </c>
      <c r="B235" s="3" t="s">
        <v>2</v>
      </c>
      <c r="C235" s="3" t="s">
        <v>23</v>
      </c>
      <c r="D235" s="3" t="s">
        <v>24</v>
      </c>
      <c r="F235" s="2" t="s">
        <v>226</v>
      </c>
      <c r="G235" s="10" t="s">
        <v>333</v>
      </c>
      <c r="H235" s="10" t="s">
        <v>1001</v>
      </c>
      <c r="I235" s="2" t="s">
        <v>1036</v>
      </c>
      <c r="J235" s="2" t="s">
        <v>239</v>
      </c>
      <c r="K235" s="125">
        <v>13.6</v>
      </c>
      <c r="L235" s="124">
        <f t="shared" si="24"/>
        <v>13.6</v>
      </c>
      <c r="M235" s="126">
        <f t="shared" si="25"/>
        <v>0</v>
      </c>
      <c r="N235" s="9" t="str">
        <f t="shared" si="26"/>
        <v>san260s</v>
      </c>
    </row>
    <row r="236" spans="1:14">
      <c r="A236" s="7" t="s">
        <v>334</v>
      </c>
      <c r="B236" s="3" t="s">
        <v>847</v>
      </c>
      <c r="C236" s="3" t="s">
        <v>23</v>
      </c>
      <c r="D236" s="3" t="s">
        <v>24</v>
      </c>
      <c r="F236" s="2" t="s">
        <v>226</v>
      </c>
      <c r="G236" s="10" t="s">
        <v>335</v>
      </c>
      <c r="H236" s="10" t="s">
        <v>1001</v>
      </c>
      <c r="I236" s="2" t="s">
        <v>336</v>
      </c>
      <c r="J236" s="2" t="s">
        <v>11</v>
      </c>
      <c r="K236" s="125">
        <v>16.5</v>
      </c>
      <c r="L236" s="124">
        <f t="shared" si="24"/>
        <v>16.5</v>
      </c>
      <c r="M236" s="126">
        <f t="shared" si="25"/>
        <v>0</v>
      </c>
      <c r="N236" s="9" t="str">
        <f t="shared" si="26"/>
        <v>gar260t</v>
      </c>
    </row>
    <row r="237" spans="1:14">
      <c r="A237" s="7" t="s">
        <v>337</v>
      </c>
      <c r="B237" s="3" t="s">
        <v>847</v>
      </c>
      <c r="C237" s="3" t="s">
        <v>23</v>
      </c>
      <c r="D237" s="3" t="s">
        <v>24</v>
      </c>
      <c r="F237" s="2" t="s">
        <v>226</v>
      </c>
      <c r="G237" s="10" t="s">
        <v>335</v>
      </c>
      <c r="H237" s="10" t="s">
        <v>1001</v>
      </c>
      <c r="I237" s="2" t="s">
        <v>336</v>
      </c>
      <c r="J237" s="2" t="s">
        <v>10</v>
      </c>
      <c r="K237" s="125">
        <v>3</v>
      </c>
      <c r="L237" s="124">
        <f t="shared" si="24"/>
        <v>3</v>
      </c>
      <c r="M237" s="126">
        <f t="shared" si="25"/>
        <v>0</v>
      </c>
      <c r="N237" s="9" t="str">
        <f t="shared" si="26"/>
        <v>gar260l</v>
      </c>
    </row>
    <row r="238" spans="1:14">
      <c r="A238" s="7" t="s">
        <v>162</v>
      </c>
      <c r="B238" s="3" t="s">
        <v>847</v>
      </c>
      <c r="C238" s="3" t="s">
        <v>23</v>
      </c>
      <c r="D238" s="3" t="s">
        <v>24</v>
      </c>
      <c r="F238" s="2" t="s">
        <v>226</v>
      </c>
      <c r="G238" s="10" t="s">
        <v>335</v>
      </c>
      <c r="H238" s="10" t="s">
        <v>1001</v>
      </c>
      <c r="I238" s="2" t="s">
        <v>336</v>
      </c>
      <c r="J238" s="2" t="s">
        <v>239</v>
      </c>
      <c r="K238" s="125">
        <v>13.899999999999999</v>
      </c>
      <c r="L238" s="124">
        <f t="shared" si="24"/>
        <v>13.899999999999999</v>
      </c>
      <c r="M238" s="126">
        <f t="shared" si="25"/>
        <v>0</v>
      </c>
      <c r="N238" s="9" t="str">
        <f t="shared" si="26"/>
        <v>gar260s</v>
      </c>
    </row>
    <row r="239" spans="1:14">
      <c r="A239" s="7" t="s">
        <v>18</v>
      </c>
      <c r="B239" s="3" t="s">
        <v>897</v>
      </c>
      <c r="C239" s="3" t="s">
        <v>23</v>
      </c>
      <c r="D239" s="3" t="s">
        <v>24</v>
      </c>
      <c r="F239" s="2" t="s">
        <v>226</v>
      </c>
      <c r="G239" s="10" t="s">
        <v>338</v>
      </c>
      <c r="H239" s="10"/>
      <c r="I239" s="2" t="s">
        <v>229</v>
      </c>
      <c r="K239" s="125">
        <v>2.2000000000000002</v>
      </c>
      <c r="L239" s="124">
        <f t="shared" si="24"/>
        <v>0</v>
      </c>
      <c r="M239" s="126">
        <f t="shared" si="25"/>
        <v>2.2000000000000002</v>
      </c>
      <c r="N239" s="9" t="str">
        <f t="shared" si="26"/>
        <v>nio</v>
      </c>
    </row>
    <row r="240" spans="1:14">
      <c r="A240" s="7" t="s">
        <v>36</v>
      </c>
      <c r="B240" s="3" t="s">
        <v>847</v>
      </c>
      <c r="C240" s="3" t="s">
        <v>23</v>
      </c>
      <c r="D240" s="3" t="s">
        <v>24</v>
      </c>
      <c r="F240" s="2" t="s">
        <v>226</v>
      </c>
      <c r="G240" s="10" t="s">
        <v>339</v>
      </c>
      <c r="H240" s="10" t="s">
        <v>1002</v>
      </c>
      <c r="I240" s="2" t="s">
        <v>262</v>
      </c>
      <c r="J240" s="2" t="s">
        <v>11</v>
      </c>
      <c r="K240" s="125">
        <v>2.2000000000000002</v>
      </c>
      <c r="L240" s="124">
        <f t="shared" si="24"/>
        <v>2.2000000000000002</v>
      </c>
      <c r="M240" s="126">
        <f t="shared" si="25"/>
        <v>0</v>
      </c>
      <c r="N240" s="9" t="str">
        <f t="shared" si="26"/>
        <v>lif260t</v>
      </c>
    </row>
    <row r="241" spans="1:14">
      <c r="A241" s="7" t="s">
        <v>18</v>
      </c>
      <c r="B241" s="3" t="s">
        <v>897</v>
      </c>
      <c r="C241" s="3" t="s">
        <v>23</v>
      </c>
      <c r="D241" s="3" t="s">
        <v>24</v>
      </c>
      <c r="F241" s="2" t="s">
        <v>226</v>
      </c>
      <c r="G241" s="10" t="s">
        <v>340</v>
      </c>
      <c r="H241" s="10"/>
      <c r="I241" s="2" t="s">
        <v>235</v>
      </c>
      <c r="K241" s="125">
        <v>4.5999999999999996</v>
      </c>
      <c r="L241" s="124">
        <f t="shared" si="24"/>
        <v>0</v>
      </c>
      <c r="M241" s="126">
        <f t="shared" si="25"/>
        <v>4.5999999999999996</v>
      </c>
      <c r="N241" s="9" t="str">
        <f t="shared" si="26"/>
        <v>nio</v>
      </c>
    </row>
    <row r="242" spans="1:14">
      <c r="A242" s="7" t="s">
        <v>18</v>
      </c>
      <c r="B242" s="3" t="s">
        <v>897</v>
      </c>
      <c r="C242" s="3" t="s">
        <v>23</v>
      </c>
      <c r="D242" s="3" t="s">
        <v>24</v>
      </c>
      <c r="F242" s="2" t="s">
        <v>226</v>
      </c>
      <c r="G242" s="10" t="s">
        <v>341</v>
      </c>
      <c r="H242" s="10"/>
      <c r="I242" s="2" t="s">
        <v>342</v>
      </c>
      <c r="J242" s="2" t="s">
        <v>10</v>
      </c>
      <c r="K242" s="125">
        <v>8</v>
      </c>
      <c r="L242" s="124">
        <f t="shared" si="24"/>
        <v>0</v>
      </c>
      <c r="M242" s="126">
        <f t="shared" si="25"/>
        <v>8</v>
      </c>
      <c r="N242" s="9" t="str">
        <f t="shared" si="26"/>
        <v>nio</v>
      </c>
    </row>
    <row r="243" spans="1:14">
      <c r="A243" s="7" t="s">
        <v>236</v>
      </c>
      <c r="B243" s="3" t="s">
        <v>849</v>
      </c>
      <c r="C243" s="3" t="s">
        <v>23</v>
      </c>
      <c r="D243" s="3" t="s">
        <v>24</v>
      </c>
      <c r="F243" s="2" t="s">
        <v>226</v>
      </c>
      <c r="G243" s="10" t="s">
        <v>343</v>
      </c>
      <c r="H243" s="10" t="s">
        <v>1002</v>
      </c>
      <c r="I243" s="2" t="s">
        <v>853</v>
      </c>
      <c r="J243" s="2" t="s">
        <v>11</v>
      </c>
      <c r="K243" s="125">
        <v>145.57</v>
      </c>
      <c r="L243" s="124">
        <f t="shared" si="24"/>
        <v>145.57</v>
      </c>
      <c r="M243" s="126">
        <f t="shared" si="25"/>
        <v>0</v>
      </c>
      <c r="N243" s="9" t="str">
        <f t="shared" si="26"/>
        <v>kan260t</v>
      </c>
    </row>
    <row r="244" spans="1:14">
      <c r="A244" s="7" t="s">
        <v>236</v>
      </c>
      <c r="B244" s="3" t="s">
        <v>849</v>
      </c>
      <c r="C244" s="3" t="s">
        <v>23</v>
      </c>
      <c r="D244" s="3" t="s">
        <v>24</v>
      </c>
      <c r="F244" s="2" t="s">
        <v>226</v>
      </c>
      <c r="G244" s="10" t="s">
        <v>990</v>
      </c>
      <c r="H244" s="10" t="s">
        <v>1002</v>
      </c>
      <c r="I244" s="2" t="s">
        <v>992</v>
      </c>
      <c r="J244" s="2" t="s">
        <v>11</v>
      </c>
      <c r="K244" s="125">
        <v>8.43</v>
      </c>
      <c r="L244" s="124">
        <f t="shared" si="24"/>
        <v>8.43</v>
      </c>
      <c r="M244" s="126">
        <f t="shared" si="25"/>
        <v>0</v>
      </c>
      <c r="N244" s="9" t="str">
        <f t="shared" si="26"/>
        <v>kan260t</v>
      </c>
    </row>
    <row r="245" spans="1:14">
      <c r="A245" s="7" t="s">
        <v>131</v>
      </c>
      <c r="B245" s="3" t="s">
        <v>847</v>
      </c>
      <c r="C245" s="3" t="s">
        <v>23</v>
      </c>
      <c r="D245" s="3" t="s">
        <v>24</v>
      </c>
      <c r="F245" s="2" t="s">
        <v>226</v>
      </c>
      <c r="G245" s="10" t="s">
        <v>1037</v>
      </c>
      <c r="H245" s="10" t="s">
        <v>1002</v>
      </c>
      <c r="I245" s="2" t="s">
        <v>345</v>
      </c>
      <c r="J245" s="2" t="s">
        <v>239</v>
      </c>
      <c r="K245" s="125">
        <v>90.5</v>
      </c>
      <c r="L245" s="124">
        <f t="shared" si="24"/>
        <v>90.5</v>
      </c>
      <c r="M245" s="126">
        <f t="shared" si="25"/>
        <v>0</v>
      </c>
      <c r="N245" s="9" t="str">
        <f t="shared" si="26"/>
        <v>gan260s</v>
      </c>
    </row>
    <row r="246" spans="1:14">
      <c r="A246" s="7" t="s">
        <v>240</v>
      </c>
      <c r="B246" s="3" t="s">
        <v>847</v>
      </c>
      <c r="C246" s="3" t="s">
        <v>23</v>
      </c>
      <c r="D246" s="3" t="s">
        <v>24</v>
      </c>
      <c r="F246" s="2" t="s">
        <v>226</v>
      </c>
      <c r="G246" s="10" t="s">
        <v>344</v>
      </c>
      <c r="H246" s="10" t="s">
        <v>1002</v>
      </c>
      <c r="I246" s="2" t="s">
        <v>79</v>
      </c>
      <c r="J246" s="2" t="s">
        <v>11</v>
      </c>
      <c r="K246" s="125">
        <v>26</v>
      </c>
      <c r="L246" s="124">
        <f t="shared" si="24"/>
        <v>26</v>
      </c>
      <c r="M246" s="126">
        <f t="shared" si="25"/>
        <v>0</v>
      </c>
      <c r="N246" s="9" t="str">
        <f t="shared" si="26"/>
        <v>gan260t</v>
      </c>
    </row>
    <row r="247" spans="1:14">
      <c r="A247" s="7" t="s">
        <v>18</v>
      </c>
      <c r="B247" s="3" t="s">
        <v>897</v>
      </c>
      <c r="C247" s="3" t="s">
        <v>23</v>
      </c>
      <c r="D247" s="3" t="s">
        <v>24</v>
      </c>
      <c r="F247" s="2" t="s">
        <v>226</v>
      </c>
      <c r="G247" s="10" t="s">
        <v>346</v>
      </c>
      <c r="H247" s="10"/>
      <c r="I247" s="2" t="s">
        <v>347</v>
      </c>
      <c r="J247" s="2" t="s">
        <v>11</v>
      </c>
      <c r="K247" s="125">
        <v>65</v>
      </c>
      <c r="L247" s="124">
        <f t="shared" si="24"/>
        <v>0</v>
      </c>
      <c r="M247" s="126">
        <f t="shared" si="25"/>
        <v>65</v>
      </c>
      <c r="N247" s="9" t="str">
        <f t="shared" si="26"/>
        <v>nio</v>
      </c>
    </row>
    <row r="248" spans="1:14">
      <c r="A248" s="7" t="s">
        <v>18</v>
      </c>
      <c r="B248" s="3" t="s">
        <v>897</v>
      </c>
      <c r="C248" s="3" t="s">
        <v>23</v>
      </c>
      <c r="D248" s="3" t="s">
        <v>24</v>
      </c>
      <c r="F248" s="2" t="s">
        <v>226</v>
      </c>
      <c r="G248" s="10" t="s">
        <v>348</v>
      </c>
      <c r="H248" s="10"/>
      <c r="I248" s="2" t="s">
        <v>349</v>
      </c>
      <c r="J248" s="2" t="s">
        <v>10</v>
      </c>
      <c r="K248" s="125">
        <v>10.7</v>
      </c>
      <c r="L248" s="124">
        <f t="shared" si="24"/>
        <v>0</v>
      </c>
      <c r="M248" s="126">
        <f t="shared" si="25"/>
        <v>10.7</v>
      </c>
      <c r="N248" s="9" t="str">
        <f t="shared" si="26"/>
        <v>nio</v>
      </c>
    </row>
    <row r="249" spans="1:14">
      <c r="A249" s="7" t="s">
        <v>18</v>
      </c>
      <c r="B249" s="3" t="s">
        <v>897</v>
      </c>
      <c r="C249" s="3" t="s">
        <v>23</v>
      </c>
      <c r="D249" s="3" t="s">
        <v>24</v>
      </c>
      <c r="F249" s="2" t="s">
        <v>226</v>
      </c>
      <c r="G249" s="10" t="s">
        <v>350</v>
      </c>
      <c r="H249" s="10" t="s">
        <v>1002</v>
      </c>
      <c r="I249" s="2" t="s">
        <v>258</v>
      </c>
      <c r="J249" s="2" t="s">
        <v>10</v>
      </c>
      <c r="K249" s="125">
        <v>8.3000000000000007</v>
      </c>
      <c r="L249" s="124">
        <f t="shared" si="24"/>
        <v>0</v>
      </c>
      <c r="M249" s="126">
        <f t="shared" si="25"/>
        <v>8.3000000000000007</v>
      </c>
      <c r="N249" s="9" t="str">
        <f t="shared" si="26"/>
        <v>nio</v>
      </c>
    </row>
    <row r="250" spans="1:14">
      <c r="A250" s="7" t="s">
        <v>18</v>
      </c>
      <c r="B250" s="3" t="s">
        <v>897</v>
      </c>
      <c r="C250" s="3" t="s">
        <v>23</v>
      </c>
      <c r="D250" s="3" t="s">
        <v>24</v>
      </c>
      <c r="F250" s="2" t="s">
        <v>226</v>
      </c>
      <c r="G250" s="10" t="s">
        <v>351</v>
      </c>
      <c r="H250" s="10" t="s">
        <v>1002</v>
      </c>
      <c r="I250" s="2" t="s">
        <v>229</v>
      </c>
      <c r="J250" s="2" t="s">
        <v>239</v>
      </c>
      <c r="K250" s="125">
        <v>8.4</v>
      </c>
      <c r="L250" s="124">
        <f t="shared" si="24"/>
        <v>0</v>
      </c>
      <c r="M250" s="126">
        <f t="shared" si="25"/>
        <v>8.4</v>
      </c>
      <c r="N250" s="9" t="str">
        <f t="shared" si="26"/>
        <v>nio</v>
      </c>
    </row>
    <row r="251" spans="1:14">
      <c r="A251" s="7" t="s">
        <v>122</v>
      </c>
      <c r="B251" s="3" t="s">
        <v>2</v>
      </c>
      <c r="C251" s="3" t="s">
        <v>23</v>
      </c>
      <c r="D251" s="3" t="s">
        <v>24</v>
      </c>
      <c r="F251" s="2" t="s">
        <v>226</v>
      </c>
      <c r="G251" s="10" t="s">
        <v>352</v>
      </c>
      <c r="H251" s="10"/>
      <c r="I251" s="2" t="s">
        <v>353</v>
      </c>
      <c r="J251" s="2" t="s">
        <v>239</v>
      </c>
      <c r="K251" s="125">
        <v>4.5999999999999996</v>
      </c>
      <c r="L251" s="124">
        <f t="shared" si="24"/>
        <v>4.5999999999999996</v>
      </c>
      <c r="M251" s="126">
        <f t="shared" si="25"/>
        <v>0</v>
      </c>
      <c r="N251" s="9" t="str">
        <f t="shared" si="26"/>
        <v>san260s</v>
      </c>
    </row>
    <row r="252" spans="1:14">
      <c r="A252" s="7" t="s">
        <v>18</v>
      </c>
      <c r="B252" s="3" t="s">
        <v>897</v>
      </c>
      <c r="C252" s="3" t="s">
        <v>23</v>
      </c>
      <c r="D252" s="3" t="s">
        <v>24</v>
      </c>
      <c r="F252" s="2" t="s">
        <v>226</v>
      </c>
      <c r="G252" s="10" t="s">
        <v>354</v>
      </c>
      <c r="H252" s="10"/>
      <c r="I252" s="2" t="s">
        <v>355</v>
      </c>
      <c r="J252" s="2" t="s">
        <v>315</v>
      </c>
      <c r="K252" s="125">
        <v>9</v>
      </c>
      <c r="L252" s="124">
        <f t="shared" si="24"/>
        <v>0</v>
      </c>
      <c r="M252" s="126">
        <f t="shared" si="25"/>
        <v>9</v>
      </c>
      <c r="N252" s="9" t="str">
        <f t="shared" si="26"/>
        <v>nio</v>
      </c>
    </row>
    <row r="253" spans="1:14">
      <c r="A253" s="7" t="s">
        <v>18</v>
      </c>
      <c r="B253" s="3" t="s">
        <v>897</v>
      </c>
      <c r="C253" s="3" t="s">
        <v>23</v>
      </c>
      <c r="D253" s="3" t="s">
        <v>24</v>
      </c>
      <c r="F253" s="2" t="s">
        <v>226</v>
      </c>
      <c r="G253" s="10" t="s">
        <v>356</v>
      </c>
      <c r="H253" s="10"/>
      <c r="I253" s="2" t="s">
        <v>357</v>
      </c>
      <c r="J253" s="2" t="s">
        <v>10</v>
      </c>
      <c r="K253" s="125">
        <v>17.5</v>
      </c>
      <c r="L253" s="124">
        <f t="shared" si="24"/>
        <v>0</v>
      </c>
      <c r="M253" s="126">
        <f t="shared" si="25"/>
        <v>17.5</v>
      </c>
      <c r="N253" s="9" t="str">
        <f t="shared" si="26"/>
        <v>nio</v>
      </c>
    </row>
    <row r="254" spans="1:14">
      <c r="A254" s="7" t="s">
        <v>131</v>
      </c>
      <c r="B254" s="3" t="s">
        <v>847</v>
      </c>
      <c r="C254" s="3" t="s">
        <v>23</v>
      </c>
      <c r="D254" s="3" t="s">
        <v>24</v>
      </c>
      <c r="F254" s="2" t="s">
        <v>226</v>
      </c>
      <c r="G254" s="10" t="s">
        <v>358</v>
      </c>
      <c r="H254" s="10"/>
      <c r="I254" s="2" t="s">
        <v>230</v>
      </c>
      <c r="J254" s="2" t="s">
        <v>239</v>
      </c>
      <c r="K254" s="125">
        <v>8.4</v>
      </c>
      <c r="L254" s="124">
        <f t="shared" si="24"/>
        <v>8.4</v>
      </c>
      <c r="M254" s="126">
        <f t="shared" si="25"/>
        <v>0</v>
      </c>
      <c r="N254" s="9" t="str">
        <f t="shared" si="26"/>
        <v>gan260s</v>
      </c>
    </row>
    <row r="255" spans="1:14">
      <c r="A255" s="7" t="s">
        <v>18</v>
      </c>
      <c r="B255" s="3" t="s">
        <v>897</v>
      </c>
      <c r="C255" s="3" t="s">
        <v>23</v>
      </c>
      <c r="D255" s="3" t="s">
        <v>24</v>
      </c>
      <c r="F255" s="2" t="s">
        <v>226</v>
      </c>
      <c r="G255" s="10" t="s">
        <v>359</v>
      </c>
      <c r="H255" s="10"/>
      <c r="I255" s="2" t="s">
        <v>347</v>
      </c>
      <c r="J255" s="2" t="s">
        <v>360</v>
      </c>
      <c r="K255" s="125">
        <v>97.7</v>
      </c>
      <c r="L255" s="124">
        <f t="shared" si="24"/>
        <v>0</v>
      </c>
      <c r="M255" s="126">
        <f t="shared" si="25"/>
        <v>97.7</v>
      </c>
      <c r="N255" s="9" t="str">
        <f t="shared" si="26"/>
        <v>nio</v>
      </c>
    </row>
    <row r="256" spans="1:14">
      <c r="A256" s="7" t="s">
        <v>18</v>
      </c>
      <c r="B256" s="3" t="s">
        <v>897</v>
      </c>
      <c r="C256" s="3" t="s">
        <v>23</v>
      </c>
      <c r="D256" s="3" t="s">
        <v>24</v>
      </c>
      <c r="F256" s="2" t="s">
        <v>226</v>
      </c>
      <c r="G256" s="10" t="s">
        <v>361</v>
      </c>
      <c r="H256" s="10"/>
      <c r="I256" s="2" t="s">
        <v>230</v>
      </c>
      <c r="J256" s="2" t="s">
        <v>10</v>
      </c>
      <c r="K256" s="125">
        <v>8</v>
      </c>
      <c r="L256" s="124">
        <f t="shared" si="24"/>
        <v>0</v>
      </c>
      <c r="M256" s="126">
        <f t="shared" si="25"/>
        <v>8</v>
      </c>
      <c r="N256" s="9" t="str">
        <f t="shared" si="26"/>
        <v>nio</v>
      </c>
    </row>
    <row r="257" spans="1:14">
      <c r="A257" s="7" t="s">
        <v>1047</v>
      </c>
      <c r="B257" s="3" t="s">
        <v>847</v>
      </c>
      <c r="C257" s="3" t="s">
        <v>23</v>
      </c>
      <c r="D257" s="3" t="s">
        <v>24</v>
      </c>
      <c r="F257" s="2" t="s">
        <v>226</v>
      </c>
      <c r="G257" s="10" t="s">
        <v>362</v>
      </c>
      <c r="H257" s="10" t="s">
        <v>1001</v>
      </c>
      <c r="I257" s="2" t="s">
        <v>227</v>
      </c>
      <c r="J257" s="2" t="s">
        <v>228</v>
      </c>
      <c r="K257" s="125">
        <v>16.600000000000001</v>
      </c>
      <c r="L257" s="124">
        <f t="shared" si="24"/>
        <v>16.600000000000001</v>
      </c>
      <c r="M257" s="126">
        <f t="shared" si="25"/>
        <v>0</v>
      </c>
      <c r="N257" s="9" t="str">
        <f t="shared" si="26"/>
        <v>tra012s</v>
      </c>
    </row>
    <row r="258" spans="1:14">
      <c r="A258" s="7" t="s">
        <v>18</v>
      </c>
      <c r="B258" s="3" t="s">
        <v>897</v>
      </c>
      <c r="C258" s="3" t="s">
        <v>23</v>
      </c>
      <c r="D258" s="3" t="s">
        <v>24</v>
      </c>
      <c r="F258" s="2" t="s">
        <v>226</v>
      </c>
      <c r="G258" s="10" t="s">
        <v>327</v>
      </c>
      <c r="H258" s="10"/>
      <c r="I258" s="2" t="s">
        <v>363</v>
      </c>
      <c r="J258" s="2" t="s">
        <v>364</v>
      </c>
      <c r="K258" s="125">
        <v>108.5</v>
      </c>
      <c r="L258" s="124">
        <f t="shared" si="24"/>
        <v>0</v>
      </c>
      <c r="M258" s="126">
        <f t="shared" si="25"/>
        <v>108.5</v>
      </c>
      <c r="N258" s="9" t="str">
        <f t="shared" si="26"/>
        <v>nio</v>
      </c>
    </row>
    <row r="259" spans="1:14">
      <c r="A259" s="7" t="s">
        <v>18</v>
      </c>
      <c r="B259" s="3" t="s">
        <v>897</v>
      </c>
      <c r="C259" s="3" t="s">
        <v>23</v>
      </c>
      <c r="D259" s="3" t="s">
        <v>24</v>
      </c>
      <c r="F259" s="2" t="s">
        <v>226</v>
      </c>
      <c r="G259" s="10" t="s">
        <v>365</v>
      </c>
      <c r="H259" s="10"/>
      <c r="I259" s="2" t="s">
        <v>366</v>
      </c>
      <c r="J259" s="2" t="s">
        <v>364</v>
      </c>
      <c r="K259" s="125">
        <v>0</v>
      </c>
      <c r="L259" s="124">
        <f t="shared" si="24"/>
        <v>0</v>
      </c>
      <c r="M259" s="126">
        <f t="shared" si="25"/>
        <v>0</v>
      </c>
      <c r="N259" s="9" t="str">
        <f t="shared" si="26"/>
        <v>nio</v>
      </c>
    </row>
    <row r="260" spans="1:14">
      <c r="A260" s="7" t="s">
        <v>1047</v>
      </c>
      <c r="B260" s="3" t="s">
        <v>847</v>
      </c>
      <c r="C260" s="3" t="s">
        <v>23</v>
      </c>
      <c r="D260" s="3" t="s">
        <v>24</v>
      </c>
      <c r="F260" s="2" t="s">
        <v>132</v>
      </c>
      <c r="G260" s="10" t="s">
        <v>163</v>
      </c>
      <c r="H260" s="10"/>
      <c r="I260" s="2" t="s">
        <v>227</v>
      </c>
      <c r="J260" s="2" t="s">
        <v>228</v>
      </c>
      <c r="K260" s="125">
        <v>27.3</v>
      </c>
      <c r="L260" s="124">
        <f t="shared" si="24"/>
        <v>27.3</v>
      </c>
      <c r="M260" s="126">
        <f t="shared" si="25"/>
        <v>0</v>
      </c>
      <c r="N260" s="9" t="str">
        <f t="shared" si="26"/>
        <v>tra012s</v>
      </c>
    </row>
    <row r="261" spans="1:14">
      <c r="A261" s="7" t="s">
        <v>18</v>
      </c>
      <c r="B261" s="3" t="s">
        <v>897</v>
      </c>
      <c r="C261" s="3" t="s">
        <v>23</v>
      </c>
      <c r="D261" s="3" t="s">
        <v>24</v>
      </c>
      <c r="F261" s="2" t="s">
        <v>132</v>
      </c>
      <c r="G261" s="10" t="s">
        <v>165</v>
      </c>
      <c r="H261" s="10"/>
      <c r="I261" s="2" t="s">
        <v>367</v>
      </c>
      <c r="J261" s="2" t="s">
        <v>10</v>
      </c>
      <c r="K261" s="125">
        <v>30.9</v>
      </c>
      <c r="L261" s="124">
        <f t="shared" si="24"/>
        <v>0</v>
      </c>
      <c r="M261" s="126">
        <f t="shared" si="25"/>
        <v>30.9</v>
      </c>
      <c r="N261" s="9" t="str">
        <f t="shared" si="26"/>
        <v>nio</v>
      </c>
    </row>
    <row r="262" spans="1:14">
      <c r="A262" s="7" t="s">
        <v>18</v>
      </c>
      <c r="B262" s="3" t="s">
        <v>897</v>
      </c>
      <c r="C262" s="3" t="s">
        <v>23</v>
      </c>
      <c r="D262" s="3" t="s">
        <v>24</v>
      </c>
      <c r="F262" s="2" t="s">
        <v>132</v>
      </c>
      <c r="G262" s="10" t="s">
        <v>168</v>
      </c>
      <c r="H262" s="10"/>
      <c r="I262" s="2" t="s">
        <v>367</v>
      </c>
      <c r="J262" s="2" t="s">
        <v>10</v>
      </c>
      <c r="K262" s="125">
        <v>24.6</v>
      </c>
      <c r="L262" s="124">
        <f t="shared" si="24"/>
        <v>0</v>
      </c>
      <c r="M262" s="126">
        <f t="shared" si="25"/>
        <v>24.6</v>
      </c>
      <c r="N262" s="9" t="str">
        <f t="shared" si="26"/>
        <v>nio</v>
      </c>
    </row>
    <row r="263" spans="1:14">
      <c r="A263" s="7" t="s">
        <v>18</v>
      </c>
      <c r="B263" s="3" t="s">
        <v>897</v>
      </c>
      <c r="C263" s="3" t="s">
        <v>23</v>
      </c>
      <c r="D263" s="3" t="s">
        <v>24</v>
      </c>
      <c r="F263" s="2" t="s">
        <v>132</v>
      </c>
      <c r="G263" s="10" t="s">
        <v>174</v>
      </c>
      <c r="H263" s="10"/>
      <c r="I263" s="2" t="s">
        <v>367</v>
      </c>
      <c r="J263" s="2" t="s">
        <v>10</v>
      </c>
      <c r="K263" s="125">
        <v>45.8</v>
      </c>
      <c r="L263" s="124">
        <f t="shared" si="24"/>
        <v>0</v>
      </c>
      <c r="M263" s="126">
        <f t="shared" si="25"/>
        <v>45.8</v>
      </c>
      <c r="N263" s="9" t="str">
        <f t="shared" si="26"/>
        <v>nio</v>
      </c>
    </row>
    <row r="264" spans="1:14">
      <c r="A264" s="7" t="s">
        <v>18</v>
      </c>
      <c r="B264" s="3" t="s">
        <v>897</v>
      </c>
      <c r="C264" s="3" t="s">
        <v>23</v>
      </c>
      <c r="D264" s="3" t="s">
        <v>24</v>
      </c>
      <c r="F264" s="2" t="s">
        <v>132</v>
      </c>
      <c r="G264" s="10" t="s">
        <v>175</v>
      </c>
      <c r="H264" s="10"/>
      <c r="I264" s="2" t="s">
        <v>367</v>
      </c>
      <c r="J264" s="2" t="s">
        <v>10</v>
      </c>
      <c r="K264" s="125">
        <v>29.6</v>
      </c>
      <c r="L264" s="124">
        <f t="shared" si="24"/>
        <v>0</v>
      </c>
      <c r="M264" s="126">
        <f t="shared" si="25"/>
        <v>29.6</v>
      </c>
      <c r="N264" s="9" t="str">
        <f t="shared" si="26"/>
        <v>nio</v>
      </c>
    </row>
    <row r="265" spans="1:14">
      <c r="A265" s="7" t="s">
        <v>18</v>
      </c>
      <c r="B265" s="3" t="s">
        <v>897</v>
      </c>
      <c r="C265" s="3" t="s">
        <v>23</v>
      </c>
      <c r="D265" s="3" t="s">
        <v>24</v>
      </c>
      <c r="F265" s="2" t="s">
        <v>132</v>
      </c>
      <c r="G265" s="10" t="s">
        <v>177</v>
      </c>
      <c r="H265" s="10"/>
      <c r="I265" s="2" t="s">
        <v>230</v>
      </c>
      <c r="J265" s="2" t="s">
        <v>10</v>
      </c>
      <c r="K265" s="125">
        <v>44.5</v>
      </c>
      <c r="L265" s="124">
        <f t="shared" si="24"/>
        <v>0</v>
      </c>
      <c r="M265" s="126">
        <f t="shared" si="25"/>
        <v>44.5</v>
      </c>
      <c r="N265" s="9" t="str">
        <f t="shared" si="26"/>
        <v>nio</v>
      </c>
    </row>
    <row r="266" spans="1:14">
      <c r="A266" s="7" t="s">
        <v>18</v>
      </c>
      <c r="B266" s="3" t="s">
        <v>897</v>
      </c>
      <c r="C266" s="3" t="s">
        <v>23</v>
      </c>
      <c r="D266" s="3" t="s">
        <v>24</v>
      </c>
      <c r="F266" s="2" t="s">
        <v>132</v>
      </c>
      <c r="G266" s="10" t="s">
        <v>180</v>
      </c>
      <c r="H266" s="10"/>
      <c r="I266" s="2" t="s">
        <v>368</v>
      </c>
      <c r="J266" s="2" t="s">
        <v>239</v>
      </c>
      <c r="K266" s="125">
        <v>0</v>
      </c>
      <c r="L266" s="124">
        <f t="shared" si="24"/>
        <v>0</v>
      </c>
      <c r="M266" s="126">
        <f t="shared" si="25"/>
        <v>0</v>
      </c>
      <c r="N266" s="9" t="str">
        <f t="shared" si="26"/>
        <v>nio</v>
      </c>
    </row>
    <row r="267" spans="1:14">
      <c r="A267" s="7" t="s">
        <v>18</v>
      </c>
      <c r="B267" s="3" t="s">
        <v>897</v>
      </c>
      <c r="C267" s="3" t="s">
        <v>23</v>
      </c>
      <c r="D267" s="3" t="s">
        <v>24</v>
      </c>
      <c r="F267" s="2" t="s">
        <v>132</v>
      </c>
      <c r="G267" s="10" t="s">
        <v>183</v>
      </c>
      <c r="H267" s="10"/>
      <c r="I267" s="2" t="s">
        <v>232</v>
      </c>
      <c r="J267" s="2" t="s">
        <v>228</v>
      </c>
      <c r="K267" s="125">
        <v>13.8</v>
      </c>
      <c r="L267" s="124">
        <f t="shared" si="24"/>
        <v>0</v>
      </c>
      <c r="M267" s="126">
        <f t="shared" si="25"/>
        <v>13.8</v>
      </c>
      <c r="N267" s="9" t="str">
        <f t="shared" si="26"/>
        <v>nio</v>
      </c>
    </row>
    <row r="268" spans="1:14">
      <c r="A268" s="7" t="s">
        <v>18</v>
      </c>
      <c r="B268" s="3" t="s">
        <v>897</v>
      </c>
      <c r="C268" s="3" t="s">
        <v>23</v>
      </c>
      <c r="D268" s="3" t="s">
        <v>24</v>
      </c>
      <c r="F268" s="2" t="s">
        <v>132</v>
      </c>
      <c r="G268" s="10" t="s">
        <v>184</v>
      </c>
      <c r="H268" s="10"/>
      <c r="I268" s="2" t="s">
        <v>368</v>
      </c>
      <c r="J268" s="2" t="s">
        <v>239</v>
      </c>
      <c r="K268" s="125">
        <v>0</v>
      </c>
      <c r="L268" s="124">
        <f t="shared" si="24"/>
        <v>0</v>
      </c>
      <c r="M268" s="126">
        <f t="shared" si="25"/>
        <v>0</v>
      </c>
      <c r="N268" s="9" t="str">
        <f t="shared" si="26"/>
        <v>nio</v>
      </c>
    </row>
    <row r="269" spans="1:14">
      <c r="A269" s="7" t="s">
        <v>18</v>
      </c>
      <c r="B269" s="3" t="s">
        <v>897</v>
      </c>
      <c r="C269" s="3" t="s">
        <v>23</v>
      </c>
      <c r="D269" s="3" t="s">
        <v>24</v>
      </c>
      <c r="F269" s="2" t="s">
        <v>132</v>
      </c>
      <c r="G269" s="10" t="s">
        <v>186</v>
      </c>
      <c r="H269" s="10"/>
      <c r="I269" s="2" t="s">
        <v>367</v>
      </c>
      <c r="J269" s="2" t="s">
        <v>10</v>
      </c>
      <c r="K269" s="125">
        <v>38.799999999999997</v>
      </c>
      <c r="L269" s="124">
        <f t="shared" si="24"/>
        <v>0</v>
      </c>
      <c r="M269" s="126">
        <f t="shared" si="25"/>
        <v>38.799999999999997</v>
      </c>
      <c r="N269" s="9" t="str">
        <f t="shared" si="26"/>
        <v>nio</v>
      </c>
    </row>
    <row r="270" spans="1:14">
      <c r="A270" s="7" t="s">
        <v>18</v>
      </c>
      <c r="B270" s="3" t="s">
        <v>897</v>
      </c>
      <c r="C270" s="3" t="s">
        <v>23</v>
      </c>
      <c r="D270" s="3" t="s">
        <v>24</v>
      </c>
      <c r="F270" s="2" t="s">
        <v>132</v>
      </c>
      <c r="G270" s="10" t="s">
        <v>187</v>
      </c>
      <c r="H270" s="10"/>
      <c r="I270" s="2" t="s">
        <v>369</v>
      </c>
      <c r="J270" s="2" t="s">
        <v>239</v>
      </c>
      <c r="K270" s="125">
        <v>27.7</v>
      </c>
      <c r="L270" s="124">
        <f t="shared" si="24"/>
        <v>0</v>
      </c>
      <c r="M270" s="126">
        <f t="shared" si="25"/>
        <v>27.7</v>
      </c>
      <c r="N270" s="9" t="str">
        <f t="shared" si="26"/>
        <v>nio</v>
      </c>
    </row>
    <row r="271" spans="1:14">
      <c r="A271" s="7" t="s">
        <v>18</v>
      </c>
      <c r="B271" s="3" t="s">
        <v>897</v>
      </c>
      <c r="C271" s="3" t="s">
        <v>23</v>
      </c>
      <c r="D271" s="3" t="s">
        <v>24</v>
      </c>
      <c r="F271" s="2" t="s">
        <v>132</v>
      </c>
      <c r="G271" s="10" t="s">
        <v>189</v>
      </c>
      <c r="H271" s="10"/>
      <c r="I271" s="2" t="s">
        <v>367</v>
      </c>
      <c r="J271" s="2" t="s">
        <v>10</v>
      </c>
      <c r="K271" s="125">
        <v>22.5</v>
      </c>
      <c r="L271" s="124">
        <f t="shared" si="24"/>
        <v>0</v>
      </c>
      <c r="M271" s="126">
        <f t="shared" si="25"/>
        <v>22.5</v>
      </c>
      <c r="N271" s="9" t="str">
        <f t="shared" si="26"/>
        <v>nio</v>
      </c>
    </row>
    <row r="272" spans="1:14">
      <c r="A272" s="7" t="s">
        <v>18</v>
      </c>
      <c r="B272" s="3" t="s">
        <v>897</v>
      </c>
      <c r="C272" s="3" t="s">
        <v>23</v>
      </c>
      <c r="D272" s="3" t="s">
        <v>24</v>
      </c>
      <c r="F272" s="2" t="s">
        <v>132</v>
      </c>
      <c r="G272" s="10" t="s">
        <v>190</v>
      </c>
      <c r="H272" s="10"/>
      <c r="I272" s="2" t="s">
        <v>370</v>
      </c>
      <c r="J272" s="2" t="s">
        <v>10</v>
      </c>
      <c r="K272" s="125">
        <v>67.7</v>
      </c>
      <c r="L272" s="124">
        <f t="shared" si="24"/>
        <v>0</v>
      </c>
      <c r="M272" s="126">
        <f t="shared" si="25"/>
        <v>67.7</v>
      </c>
      <c r="N272" s="9" t="str">
        <f t="shared" si="26"/>
        <v>nio</v>
      </c>
    </row>
    <row r="273" spans="1:14">
      <c r="A273" s="7" t="s">
        <v>236</v>
      </c>
      <c r="B273" s="3" t="s">
        <v>849</v>
      </c>
      <c r="C273" s="3" t="s">
        <v>23</v>
      </c>
      <c r="D273" s="3" t="s">
        <v>24</v>
      </c>
      <c r="F273" s="2" t="s">
        <v>132</v>
      </c>
      <c r="G273" s="10" t="s">
        <v>192</v>
      </c>
      <c r="H273" s="10" t="s">
        <v>997</v>
      </c>
      <c r="I273" s="2" t="s">
        <v>29</v>
      </c>
      <c r="J273" s="2" t="s">
        <v>11</v>
      </c>
      <c r="K273" s="125">
        <v>227.58</v>
      </c>
      <c r="L273" s="124">
        <f t="shared" si="24"/>
        <v>227.58</v>
      </c>
      <c r="M273" s="126">
        <f t="shared" si="25"/>
        <v>0</v>
      </c>
      <c r="N273" s="9" t="str">
        <f t="shared" si="26"/>
        <v>kan260t</v>
      </c>
    </row>
    <row r="274" spans="1:14">
      <c r="A274" s="7" t="s">
        <v>236</v>
      </c>
      <c r="B274" s="3" t="s">
        <v>849</v>
      </c>
      <c r="C274" s="3" t="s">
        <v>23</v>
      </c>
      <c r="D274" s="3" t="s">
        <v>24</v>
      </c>
      <c r="F274" s="2" t="s">
        <v>132</v>
      </c>
      <c r="G274" s="10" t="s">
        <v>991</v>
      </c>
      <c r="H274" s="10" t="s">
        <v>997</v>
      </c>
      <c r="I274" s="2" t="s">
        <v>992</v>
      </c>
      <c r="J274" s="2" t="s">
        <v>11</v>
      </c>
      <c r="K274" s="125">
        <v>7.92</v>
      </c>
      <c r="L274" s="124">
        <f t="shared" si="24"/>
        <v>7.92</v>
      </c>
      <c r="M274" s="126">
        <f t="shared" si="25"/>
        <v>0</v>
      </c>
      <c r="N274" s="9" t="str">
        <f t="shared" si="26"/>
        <v>kan260t</v>
      </c>
    </row>
    <row r="275" spans="1:14">
      <c r="A275" s="7" t="s">
        <v>18</v>
      </c>
      <c r="B275" s="3" t="s">
        <v>897</v>
      </c>
      <c r="C275" s="3" t="s">
        <v>23</v>
      </c>
      <c r="D275" s="3" t="s">
        <v>24</v>
      </c>
      <c r="F275" s="2" t="s">
        <v>132</v>
      </c>
      <c r="G275" s="10" t="s">
        <v>371</v>
      </c>
      <c r="H275" s="10"/>
      <c r="I275" s="2" t="s">
        <v>258</v>
      </c>
      <c r="J275" s="2" t="s">
        <v>10</v>
      </c>
      <c r="K275" s="125">
        <v>5.7</v>
      </c>
      <c r="L275" s="124">
        <f t="shared" si="24"/>
        <v>0</v>
      </c>
      <c r="M275" s="126">
        <f t="shared" si="25"/>
        <v>5.7</v>
      </c>
      <c r="N275" s="9" t="str">
        <f t="shared" si="26"/>
        <v>nio</v>
      </c>
    </row>
    <row r="276" spans="1:14">
      <c r="A276" s="7" t="s">
        <v>18</v>
      </c>
      <c r="B276" s="3" t="s">
        <v>897</v>
      </c>
      <c r="C276" s="3" t="s">
        <v>23</v>
      </c>
      <c r="D276" s="3" t="s">
        <v>24</v>
      </c>
      <c r="F276" s="2" t="s">
        <v>132</v>
      </c>
      <c r="G276" s="10" t="s">
        <v>372</v>
      </c>
      <c r="H276" s="10"/>
      <c r="I276" s="2" t="s">
        <v>267</v>
      </c>
      <c r="J276" s="2" t="s">
        <v>239</v>
      </c>
      <c r="K276" s="125">
        <v>8.9</v>
      </c>
      <c r="L276" s="124">
        <f t="shared" ref="L276:L339" si="27">IF(A276="nio",,K276)</f>
        <v>0</v>
      </c>
      <c r="M276" s="126">
        <f t="shared" ref="M276:M339" si="28">IF(A276="nio",K276,)</f>
        <v>8.9</v>
      </c>
      <c r="N276" s="9" t="str">
        <f t="shared" ref="N276:N339" si="29">A276</f>
        <v>nio</v>
      </c>
    </row>
    <row r="277" spans="1:14">
      <c r="A277" s="7" t="s">
        <v>18</v>
      </c>
      <c r="B277" s="3" t="s">
        <v>897</v>
      </c>
      <c r="C277" s="3" t="s">
        <v>23</v>
      </c>
      <c r="D277" s="3" t="s">
        <v>24</v>
      </c>
      <c r="F277" s="2" t="s">
        <v>132</v>
      </c>
      <c r="G277" s="10" t="s">
        <v>373</v>
      </c>
      <c r="H277" s="10"/>
      <c r="I277" s="2" t="s">
        <v>267</v>
      </c>
      <c r="J277" s="2" t="s">
        <v>239</v>
      </c>
      <c r="K277" s="125">
        <v>6.9</v>
      </c>
      <c r="L277" s="124">
        <f t="shared" si="27"/>
        <v>0</v>
      </c>
      <c r="M277" s="126">
        <f t="shared" si="28"/>
        <v>6.9</v>
      </c>
      <c r="N277" s="9" t="str">
        <f t="shared" si="29"/>
        <v>nio</v>
      </c>
    </row>
    <row r="278" spans="1:14">
      <c r="A278" s="7" t="s">
        <v>18</v>
      </c>
      <c r="B278" s="3" t="s">
        <v>897</v>
      </c>
      <c r="C278" s="3" t="s">
        <v>23</v>
      </c>
      <c r="D278" s="3" t="s">
        <v>24</v>
      </c>
      <c r="F278" s="2" t="s">
        <v>132</v>
      </c>
      <c r="G278" s="10" t="s">
        <v>374</v>
      </c>
      <c r="H278" s="10"/>
      <c r="I278" s="2" t="s">
        <v>375</v>
      </c>
      <c r="J278" s="2" t="s">
        <v>239</v>
      </c>
      <c r="K278" s="125">
        <v>7.9</v>
      </c>
      <c r="L278" s="124">
        <f t="shared" si="27"/>
        <v>0</v>
      </c>
      <c r="M278" s="126">
        <f t="shared" si="28"/>
        <v>7.9</v>
      </c>
      <c r="N278" s="9" t="str">
        <f t="shared" si="29"/>
        <v>nio</v>
      </c>
    </row>
    <row r="279" spans="1:14">
      <c r="A279" s="7" t="s">
        <v>18</v>
      </c>
      <c r="B279" s="3" t="s">
        <v>897</v>
      </c>
      <c r="C279" s="3" t="s">
        <v>23</v>
      </c>
      <c r="D279" s="3" t="s">
        <v>24</v>
      </c>
      <c r="F279" s="2" t="s">
        <v>132</v>
      </c>
      <c r="G279" s="10" t="s">
        <v>376</v>
      </c>
      <c r="H279" s="10"/>
      <c r="I279" s="2" t="s">
        <v>375</v>
      </c>
      <c r="J279" s="2" t="s">
        <v>239</v>
      </c>
      <c r="K279" s="125">
        <v>7.9</v>
      </c>
      <c r="L279" s="124">
        <f t="shared" si="27"/>
        <v>0</v>
      </c>
      <c r="M279" s="126">
        <f t="shared" si="28"/>
        <v>7.9</v>
      </c>
      <c r="N279" s="9" t="str">
        <f t="shared" si="29"/>
        <v>nio</v>
      </c>
    </row>
    <row r="280" spans="1:14">
      <c r="A280" s="7" t="s">
        <v>18</v>
      </c>
      <c r="B280" s="3" t="s">
        <v>897</v>
      </c>
      <c r="C280" s="3" t="s">
        <v>23</v>
      </c>
      <c r="D280" s="3" t="s">
        <v>24</v>
      </c>
      <c r="F280" s="2" t="s">
        <v>132</v>
      </c>
      <c r="G280" s="10" t="s">
        <v>377</v>
      </c>
      <c r="H280" s="10"/>
      <c r="I280" s="2" t="s">
        <v>367</v>
      </c>
      <c r="J280" s="2" t="s">
        <v>10</v>
      </c>
      <c r="K280" s="125">
        <v>17.899999999999999</v>
      </c>
      <c r="L280" s="124">
        <f t="shared" si="27"/>
        <v>0</v>
      </c>
      <c r="M280" s="126">
        <f t="shared" si="28"/>
        <v>17.899999999999999</v>
      </c>
      <c r="N280" s="9" t="str">
        <f t="shared" si="29"/>
        <v>nio</v>
      </c>
    </row>
    <row r="281" spans="1:14">
      <c r="A281" s="7" t="s">
        <v>296</v>
      </c>
      <c r="B281" s="3" t="s">
        <v>847</v>
      </c>
      <c r="C281" s="3" t="s">
        <v>23</v>
      </c>
      <c r="D281" s="3" t="s">
        <v>24</v>
      </c>
      <c r="F281" s="2" t="s">
        <v>132</v>
      </c>
      <c r="G281" s="10" t="s">
        <v>378</v>
      </c>
      <c r="H281" s="10" t="s">
        <v>997</v>
      </c>
      <c r="I281" s="2" t="s">
        <v>230</v>
      </c>
      <c r="J281" s="2" t="s">
        <v>10</v>
      </c>
      <c r="K281" s="125">
        <v>10</v>
      </c>
      <c r="L281" s="124">
        <f t="shared" si="27"/>
        <v>10</v>
      </c>
      <c r="M281" s="126">
        <f t="shared" si="28"/>
        <v>0</v>
      </c>
      <c r="N281" s="9" t="str">
        <f t="shared" si="29"/>
        <v>gan260l</v>
      </c>
    </row>
    <row r="282" spans="1:14">
      <c r="A282" s="7" t="s">
        <v>250</v>
      </c>
      <c r="B282" s="3" t="s">
        <v>849</v>
      </c>
      <c r="C282" s="3" t="s">
        <v>23</v>
      </c>
      <c r="D282" s="3" t="s">
        <v>24</v>
      </c>
      <c r="F282" s="2" t="s">
        <v>132</v>
      </c>
      <c r="G282" s="10" t="s">
        <v>379</v>
      </c>
      <c r="H282" s="10" t="s">
        <v>997</v>
      </c>
      <c r="I282" s="2" t="s">
        <v>1038</v>
      </c>
      <c r="J282" s="2" t="s">
        <v>11</v>
      </c>
      <c r="K282" s="125">
        <v>18.512</v>
      </c>
      <c r="L282" s="124">
        <f t="shared" si="27"/>
        <v>18.512</v>
      </c>
      <c r="M282" s="126">
        <f t="shared" si="28"/>
        <v>0</v>
      </c>
      <c r="N282" s="9" t="str">
        <f t="shared" si="29"/>
        <v>ver260t</v>
      </c>
    </row>
    <row r="283" spans="1:14">
      <c r="A283" s="7" t="s">
        <v>250</v>
      </c>
      <c r="B283" s="3" t="s">
        <v>849</v>
      </c>
      <c r="C283" s="3" t="s">
        <v>23</v>
      </c>
      <c r="D283" s="3" t="s">
        <v>24</v>
      </c>
      <c r="F283" s="2" t="s">
        <v>132</v>
      </c>
      <c r="G283" s="10" t="s">
        <v>380</v>
      </c>
      <c r="H283" s="10" t="s">
        <v>997</v>
      </c>
      <c r="I283" s="2" t="s">
        <v>1039</v>
      </c>
      <c r="J283" s="2" t="s">
        <v>11</v>
      </c>
      <c r="K283" s="125">
        <v>18.2</v>
      </c>
      <c r="L283" s="124">
        <f t="shared" si="27"/>
        <v>18.2</v>
      </c>
      <c r="M283" s="126">
        <f t="shared" si="28"/>
        <v>0</v>
      </c>
      <c r="N283" s="9" t="str">
        <f t="shared" si="29"/>
        <v>ver260t</v>
      </c>
    </row>
    <row r="284" spans="1:14">
      <c r="A284" s="7" t="s">
        <v>117</v>
      </c>
      <c r="B284" s="3" t="s">
        <v>847</v>
      </c>
      <c r="C284" s="3" t="s">
        <v>23</v>
      </c>
      <c r="D284" s="3" t="s">
        <v>24</v>
      </c>
      <c r="F284" s="2" t="s">
        <v>132</v>
      </c>
      <c r="G284" s="10" t="s">
        <v>381</v>
      </c>
      <c r="H284" s="10" t="s">
        <v>997</v>
      </c>
      <c r="I284" s="2" t="s">
        <v>854</v>
      </c>
      <c r="J284" s="2" t="s">
        <v>10</v>
      </c>
      <c r="K284" s="125">
        <v>15.964200000000002</v>
      </c>
      <c r="L284" s="124">
        <f t="shared" si="27"/>
        <v>15.964200000000002</v>
      </c>
      <c r="M284" s="126">
        <f t="shared" si="28"/>
        <v>0</v>
      </c>
      <c r="N284" s="9" t="str">
        <f t="shared" si="29"/>
        <v>keu260l</v>
      </c>
    </row>
    <row r="285" spans="1:14">
      <c r="A285" s="7" t="s">
        <v>236</v>
      </c>
      <c r="B285" s="3" t="s">
        <v>849</v>
      </c>
      <c r="C285" s="3" t="s">
        <v>23</v>
      </c>
      <c r="D285" s="3" t="s">
        <v>24</v>
      </c>
      <c r="F285" s="2" t="s">
        <v>132</v>
      </c>
      <c r="G285" s="10" t="s">
        <v>382</v>
      </c>
      <c r="H285" s="10" t="s">
        <v>997</v>
      </c>
      <c r="I285" s="2" t="s">
        <v>237</v>
      </c>
      <c r="J285" s="2" t="s">
        <v>11</v>
      </c>
      <c r="K285" s="125">
        <v>77.231400000000008</v>
      </c>
      <c r="L285" s="124">
        <f t="shared" si="27"/>
        <v>77.231400000000008</v>
      </c>
      <c r="M285" s="126">
        <f t="shared" si="28"/>
        <v>0</v>
      </c>
      <c r="N285" s="9" t="str">
        <f t="shared" si="29"/>
        <v>kan260t</v>
      </c>
    </row>
    <row r="286" spans="1:14">
      <c r="A286" s="7" t="s">
        <v>263</v>
      </c>
      <c r="B286" s="3" t="s">
        <v>847</v>
      </c>
      <c r="C286" s="3" t="s">
        <v>23</v>
      </c>
      <c r="D286" s="3" t="s">
        <v>24</v>
      </c>
      <c r="F286" s="2" t="s">
        <v>132</v>
      </c>
      <c r="G286" s="10" t="s">
        <v>383</v>
      </c>
      <c r="H286" s="10" t="s">
        <v>997</v>
      </c>
      <c r="I286" s="2" t="s">
        <v>265</v>
      </c>
      <c r="J286" s="2" t="s">
        <v>239</v>
      </c>
      <c r="K286" s="125">
        <v>15.4</v>
      </c>
      <c r="L286" s="124">
        <f t="shared" si="27"/>
        <v>15.4</v>
      </c>
      <c r="M286" s="126">
        <f t="shared" si="28"/>
        <v>0</v>
      </c>
      <c r="N286" s="9" t="str">
        <f t="shared" si="29"/>
        <v>tra260s</v>
      </c>
    </row>
    <row r="287" spans="1:14">
      <c r="A287" s="7" t="s">
        <v>131</v>
      </c>
      <c r="B287" s="3" t="s">
        <v>847</v>
      </c>
      <c r="C287" s="3" t="s">
        <v>23</v>
      </c>
      <c r="D287" s="3" t="s">
        <v>24</v>
      </c>
      <c r="F287" s="2" t="s">
        <v>132</v>
      </c>
      <c r="G287" s="10" t="s">
        <v>384</v>
      </c>
      <c r="H287" s="10" t="s">
        <v>997</v>
      </c>
      <c r="I287" s="2" t="s">
        <v>260</v>
      </c>
      <c r="J287" s="2" t="s">
        <v>239</v>
      </c>
      <c r="K287" s="125">
        <v>28.5</v>
      </c>
      <c r="L287" s="124">
        <f t="shared" si="27"/>
        <v>28.5</v>
      </c>
      <c r="M287" s="126">
        <f t="shared" si="28"/>
        <v>0</v>
      </c>
      <c r="N287" s="9" t="str">
        <f t="shared" si="29"/>
        <v>gan260s</v>
      </c>
    </row>
    <row r="288" spans="1:14">
      <c r="A288" s="7" t="s">
        <v>18</v>
      </c>
      <c r="B288" s="3" t="s">
        <v>897</v>
      </c>
      <c r="C288" s="3" t="s">
        <v>23</v>
      </c>
      <c r="D288" s="3" t="s">
        <v>24</v>
      </c>
      <c r="F288" s="2" t="s">
        <v>132</v>
      </c>
      <c r="G288" s="10" t="s">
        <v>385</v>
      </c>
      <c r="H288" s="10" t="s">
        <v>997</v>
      </c>
      <c r="I288" s="2" t="s">
        <v>386</v>
      </c>
      <c r="J288" s="2" t="s">
        <v>11</v>
      </c>
      <c r="K288" s="125">
        <v>2.2999999999999998</v>
      </c>
      <c r="L288" s="124">
        <f t="shared" si="27"/>
        <v>0</v>
      </c>
      <c r="M288" s="126">
        <f t="shared" si="28"/>
        <v>2.2999999999999998</v>
      </c>
      <c r="N288" s="9" t="str">
        <f t="shared" si="29"/>
        <v>nio</v>
      </c>
    </row>
    <row r="289" spans="1:14">
      <c r="A289" s="7" t="s">
        <v>122</v>
      </c>
      <c r="B289" s="3" t="s">
        <v>2</v>
      </c>
      <c r="C289" s="3" t="s">
        <v>23</v>
      </c>
      <c r="D289" s="3" t="s">
        <v>24</v>
      </c>
      <c r="F289" s="2" t="s">
        <v>132</v>
      </c>
      <c r="G289" s="10" t="s">
        <v>387</v>
      </c>
      <c r="H289" s="10" t="s">
        <v>997</v>
      </c>
      <c r="I289" s="2" t="s">
        <v>267</v>
      </c>
      <c r="J289" s="2" t="s">
        <v>239</v>
      </c>
      <c r="K289" s="125">
        <v>4.4000000000000004</v>
      </c>
      <c r="L289" s="124">
        <f t="shared" si="27"/>
        <v>4.4000000000000004</v>
      </c>
      <c r="M289" s="126">
        <f t="shared" si="28"/>
        <v>0</v>
      </c>
      <c r="N289" s="9" t="str">
        <f t="shared" si="29"/>
        <v>san260s</v>
      </c>
    </row>
    <row r="290" spans="1:14">
      <c r="A290" s="7" t="s">
        <v>122</v>
      </c>
      <c r="B290" s="3" t="s">
        <v>2</v>
      </c>
      <c r="C290" s="3" t="s">
        <v>23</v>
      </c>
      <c r="D290" s="3" t="s">
        <v>24</v>
      </c>
      <c r="F290" s="2" t="s">
        <v>132</v>
      </c>
      <c r="G290" s="10" t="s">
        <v>388</v>
      </c>
      <c r="H290" s="10" t="s">
        <v>997</v>
      </c>
      <c r="I290" s="2" t="s">
        <v>267</v>
      </c>
      <c r="J290" s="2" t="s">
        <v>239</v>
      </c>
      <c r="K290" s="125">
        <v>7.7</v>
      </c>
      <c r="L290" s="124">
        <f t="shared" si="27"/>
        <v>7.7</v>
      </c>
      <c r="M290" s="126">
        <f t="shared" si="28"/>
        <v>0</v>
      </c>
      <c r="N290" s="9" t="str">
        <f t="shared" si="29"/>
        <v>san260s</v>
      </c>
    </row>
    <row r="291" spans="1:14">
      <c r="A291" s="7" t="s">
        <v>122</v>
      </c>
      <c r="B291" s="3" t="s">
        <v>2</v>
      </c>
      <c r="C291" s="3" t="s">
        <v>23</v>
      </c>
      <c r="D291" s="3" t="s">
        <v>24</v>
      </c>
      <c r="F291" s="2" t="s">
        <v>132</v>
      </c>
      <c r="G291" s="10" t="s">
        <v>389</v>
      </c>
      <c r="H291" s="10" t="s">
        <v>997</v>
      </c>
      <c r="I291" s="2" t="s">
        <v>270</v>
      </c>
      <c r="J291" s="2" t="s">
        <v>239</v>
      </c>
      <c r="K291" s="125">
        <v>2.4</v>
      </c>
      <c r="L291" s="124">
        <f t="shared" si="27"/>
        <v>2.4</v>
      </c>
      <c r="M291" s="126">
        <f t="shared" si="28"/>
        <v>0</v>
      </c>
      <c r="N291" s="9" t="str">
        <f t="shared" si="29"/>
        <v>san260s</v>
      </c>
    </row>
    <row r="292" spans="1:14">
      <c r="A292" s="7" t="s">
        <v>131</v>
      </c>
      <c r="B292" s="3" t="s">
        <v>847</v>
      </c>
      <c r="C292" s="3" t="s">
        <v>23</v>
      </c>
      <c r="D292" s="3" t="s">
        <v>24</v>
      </c>
      <c r="F292" s="2" t="s">
        <v>132</v>
      </c>
      <c r="G292" s="10" t="s">
        <v>390</v>
      </c>
      <c r="H292" s="10" t="s">
        <v>998</v>
      </c>
      <c r="I292" s="2" t="s">
        <v>391</v>
      </c>
      <c r="J292" s="2" t="s">
        <v>239</v>
      </c>
      <c r="K292" s="125">
        <v>45.3</v>
      </c>
      <c r="L292" s="124">
        <f t="shared" si="27"/>
        <v>45.3</v>
      </c>
      <c r="M292" s="126">
        <f t="shared" si="28"/>
        <v>0</v>
      </c>
      <c r="N292" s="9" t="str">
        <f t="shared" si="29"/>
        <v>gan260s</v>
      </c>
    </row>
    <row r="293" spans="1:14">
      <c r="A293" s="7" t="s">
        <v>164</v>
      </c>
      <c r="B293" s="3" t="s">
        <v>849</v>
      </c>
      <c r="C293" s="3" t="s">
        <v>23</v>
      </c>
      <c r="D293" s="3" t="s">
        <v>24</v>
      </c>
      <c r="F293" s="2" t="s">
        <v>132</v>
      </c>
      <c r="G293" s="10" t="s">
        <v>392</v>
      </c>
      <c r="H293" s="10" t="s">
        <v>998</v>
      </c>
      <c r="I293" s="2" t="s">
        <v>1026</v>
      </c>
      <c r="J293" s="2" t="s">
        <v>315</v>
      </c>
      <c r="K293" s="125">
        <v>11.4</v>
      </c>
      <c r="L293" s="124">
        <f t="shared" si="27"/>
        <v>11.4</v>
      </c>
      <c r="M293" s="126">
        <f t="shared" si="28"/>
        <v>0</v>
      </c>
      <c r="N293" s="9" t="str">
        <f t="shared" si="29"/>
        <v>ver260st</v>
      </c>
    </row>
    <row r="294" spans="1:14">
      <c r="A294" s="7" t="s">
        <v>164</v>
      </c>
      <c r="B294" s="3" t="s">
        <v>849</v>
      </c>
      <c r="C294" s="3" t="s">
        <v>23</v>
      </c>
      <c r="D294" s="3" t="s">
        <v>24</v>
      </c>
      <c r="F294" s="2" t="s">
        <v>132</v>
      </c>
      <c r="G294" s="10" t="s">
        <v>394</v>
      </c>
      <c r="H294" s="10" t="s">
        <v>998</v>
      </c>
      <c r="I294" s="2" t="s">
        <v>1026</v>
      </c>
      <c r="J294" s="2" t="s">
        <v>315</v>
      </c>
      <c r="K294" s="125">
        <v>11.4</v>
      </c>
      <c r="L294" s="124">
        <f t="shared" si="27"/>
        <v>11.4</v>
      </c>
      <c r="M294" s="126">
        <f t="shared" si="28"/>
        <v>0</v>
      </c>
      <c r="N294" s="9" t="str">
        <f t="shared" si="29"/>
        <v>ver260st</v>
      </c>
    </row>
    <row r="295" spans="1:14">
      <c r="A295" s="7" t="s">
        <v>164</v>
      </c>
      <c r="B295" s="3" t="s">
        <v>849</v>
      </c>
      <c r="C295" s="3" t="s">
        <v>23</v>
      </c>
      <c r="D295" s="3" t="s">
        <v>24</v>
      </c>
      <c r="F295" s="2" t="s">
        <v>132</v>
      </c>
      <c r="G295" s="10" t="s">
        <v>395</v>
      </c>
      <c r="H295" s="10" t="s">
        <v>998</v>
      </c>
      <c r="I295" s="2" t="s">
        <v>1026</v>
      </c>
      <c r="J295" s="2" t="s">
        <v>315</v>
      </c>
      <c r="K295" s="125">
        <v>11.8</v>
      </c>
      <c r="L295" s="124">
        <f t="shared" si="27"/>
        <v>11.8</v>
      </c>
      <c r="M295" s="126">
        <f t="shared" si="28"/>
        <v>0</v>
      </c>
      <c r="N295" s="9" t="str">
        <f t="shared" si="29"/>
        <v>ver260st</v>
      </c>
    </row>
    <row r="296" spans="1:14">
      <c r="A296" s="7" t="s">
        <v>164</v>
      </c>
      <c r="B296" s="3" t="s">
        <v>849</v>
      </c>
      <c r="C296" s="3" t="s">
        <v>23</v>
      </c>
      <c r="D296" s="3" t="s">
        <v>24</v>
      </c>
      <c r="F296" s="2" t="s">
        <v>132</v>
      </c>
      <c r="G296" s="10" t="s">
        <v>396</v>
      </c>
      <c r="H296" s="10" t="s">
        <v>998</v>
      </c>
      <c r="I296" s="2" t="s">
        <v>1026</v>
      </c>
      <c r="J296" s="2" t="s">
        <v>315</v>
      </c>
      <c r="K296" s="125">
        <v>100.4</v>
      </c>
      <c r="L296" s="124">
        <f t="shared" si="27"/>
        <v>100.4</v>
      </c>
      <c r="M296" s="126">
        <f t="shared" si="28"/>
        <v>0</v>
      </c>
      <c r="N296" s="9" t="str">
        <f t="shared" si="29"/>
        <v>ver260st</v>
      </c>
    </row>
    <row r="297" spans="1:14">
      <c r="A297" s="7" t="s">
        <v>131</v>
      </c>
      <c r="B297" s="3" t="s">
        <v>847</v>
      </c>
      <c r="C297" s="3" t="s">
        <v>23</v>
      </c>
      <c r="D297" s="3" t="s">
        <v>24</v>
      </c>
      <c r="F297" s="2" t="s">
        <v>132</v>
      </c>
      <c r="G297" s="10" t="s">
        <v>397</v>
      </c>
      <c r="H297" s="10" t="s">
        <v>999</v>
      </c>
      <c r="I297" s="2" t="s">
        <v>260</v>
      </c>
      <c r="J297" s="2" t="s">
        <v>239</v>
      </c>
      <c r="K297" s="125">
        <v>28.5</v>
      </c>
      <c r="L297" s="124">
        <f t="shared" si="27"/>
        <v>28.5</v>
      </c>
      <c r="M297" s="126">
        <f t="shared" si="28"/>
        <v>0</v>
      </c>
      <c r="N297" s="9" t="str">
        <f t="shared" si="29"/>
        <v>gan260s</v>
      </c>
    </row>
    <row r="298" spans="1:14">
      <c r="A298" s="7" t="s">
        <v>164</v>
      </c>
      <c r="B298" s="3" t="s">
        <v>849</v>
      </c>
      <c r="C298" s="3" t="s">
        <v>23</v>
      </c>
      <c r="D298" s="3" t="s">
        <v>24</v>
      </c>
      <c r="F298" s="2" t="s">
        <v>132</v>
      </c>
      <c r="G298" s="10" t="s">
        <v>399</v>
      </c>
      <c r="H298" s="10" t="s">
        <v>999</v>
      </c>
      <c r="I298" s="2" t="s">
        <v>1003</v>
      </c>
      <c r="J298" s="2" t="s">
        <v>315</v>
      </c>
      <c r="K298" s="125">
        <f>8.9+6.6</f>
        <v>15.5</v>
      </c>
      <c r="L298" s="124">
        <f t="shared" si="27"/>
        <v>15.5</v>
      </c>
      <c r="M298" s="126">
        <f t="shared" si="28"/>
        <v>0</v>
      </c>
      <c r="N298" s="9" t="str">
        <f t="shared" si="29"/>
        <v>ver260st</v>
      </c>
    </row>
    <row r="299" spans="1:14">
      <c r="A299" s="7" t="s">
        <v>18</v>
      </c>
      <c r="B299" s="3" t="s">
        <v>897</v>
      </c>
      <c r="C299" s="3" t="s">
        <v>23</v>
      </c>
      <c r="D299" s="3" t="s">
        <v>24</v>
      </c>
      <c r="F299" s="2" t="s">
        <v>132</v>
      </c>
      <c r="G299" s="10" t="s">
        <v>402</v>
      </c>
      <c r="H299" s="10" t="s">
        <v>999</v>
      </c>
      <c r="I299" s="2" t="s">
        <v>386</v>
      </c>
      <c r="J299" s="2" t="s">
        <v>11</v>
      </c>
      <c r="K299" s="125">
        <v>2.2999999999999998</v>
      </c>
      <c r="L299" s="124">
        <f t="shared" si="27"/>
        <v>0</v>
      </c>
      <c r="M299" s="126">
        <f t="shared" si="28"/>
        <v>2.2999999999999998</v>
      </c>
      <c r="N299" s="9" t="str">
        <f t="shared" si="29"/>
        <v>nio</v>
      </c>
    </row>
    <row r="300" spans="1:14">
      <c r="A300" s="7" t="s">
        <v>122</v>
      </c>
      <c r="B300" s="3" t="s">
        <v>2</v>
      </c>
      <c r="C300" s="3" t="s">
        <v>23</v>
      </c>
      <c r="D300" s="3" t="s">
        <v>24</v>
      </c>
      <c r="F300" s="2" t="s">
        <v>132</v>
      </c>
      <c r="G300" s="10" t="s">
        <v>403</v>
      </c>
      <c r="H300" s="10" t="s">
        <v>999</v>
      </c>
      <c r="I300" s="2" t="s">
        <v>267</v>
      </c>
      <c r="J300" s="2" t="s">
        <v>239</v>
      </c>
      <c r="K300" s="125">
        <v>4.4000000000000004</v>
      </c>
      <c r="L300" s="124">
        <f t="shared" si="27"/>
        <v>4.4000000000000004</v>
      </c>
      <c r="M300" s="126">
        <f t="shared" si="28"/>
        <v>0</v>
      </c>
      <c r="N300" s="9" t="str">
        <f t="shared" si="29"/>
        <v>san260s</v>
      </c>
    </row>
    <row r="301" spans="1:14">
      <c r="A301" s="7" t="s">
        <v>122</v>
      </c>
      <c r="B301" s="3" t="s">
        <v>2</v>
      </c>
      <c r="C301" s="3" t="s">
        <v>23</v>
      </c>
      <c r="D301" s="3" t="s">
        <v>24</v>
      </c>
      <c r="F301" s="2" t="s">
        <v>132</v>
      </c>
      <c r="G301" s="10" t="s">
        <v>404</v>
      </c>
      <c r="H301" s="10"/>
      <c r="I301" s="2" t="s">
        <v>267</v>
      </c>
      <c r="J301" s="2" t="s">
        <v>239</v>
      </c>
      <c r="K301" s="125">
        <v>6.8</v>
      </c>
      <c r="L301" s="124">
        <f t="shared" si="27"/>
        <v>6.8</v>
      </c>
      <c r="M301" s="126">
        <f t="shared" si="28"/>
        <v>0</v>
      </c>
      <c r="N301" s="9" t="str">
        <f t="shared" si="29"/>
        <v>san260s</v>
      </c>
    </row>
    <row r="302" spans="1:14">
      <c r="A302" s="7" t="s">
        <v>131</v>
      </c>
      <c r="B302" s="3" t="s">
        <v>847</v>
      </c>
      <c r="C302" s="3" t="s">
        <v>23</v>
      </c>
      <c r="D302" s="3" t="s">
        <v>24</v>
      </c>
      <c r="F302" s="2" t="s">
        <v>132</v>
      </c>
      <c r="G302" s="10" t="s">
        <v>405</v>
      </c>
      <c r="H302" s="10"/>
      <c r="I302" s="2" t="s">
        <v>270</v>
      </c>
      <c r="J302" s="2" t="s">
        <v>239</v>
      </c>
      <c r="K302" s="125">
        <v>2.7</v>
      </c>
      <c r="L302" s="124">
        <f t="shared" si="27"/>
        <v>2.7</v>
      </c>
      <c r="M302" s="126">
        <f t="shared" si="28"/>
        <v>0</v>
      </c>
      <c r="N302" s="9" t="str">
        <f t="shared" si="29"/>
        <v>gan260s</v>
      </c>
    </row>
    <row r="303" spans="1:14">
      <c r="A303" s="7" t="s">
        <v>18</v>
      </c>
      <c r="B303" s="3" t="s">
        <v>897</v>
      </c>
      <c r="C303" s="3" t="s">
        <v>23</v>
      </c>
      <c r="D303" s="3" t="s">
        <v>24</v>
      </c>
      <c r="F303" s="2" t="s">
        <v>132</v>
      </c>
      <c r="G303" s="10" t="s">
        <v>406</v>
      </c>
      <c r="H303" s="10"/>
      <c r="I303" s="2" t="s">
        <v>258</v>
      </c>
      <c r="J303" s="2" t="s">
        <v>239</v>
      </c>
      <c r="K303" s="125">
        <v>1</v>
      </c>
      <c r="L303" s="124">
        <f t="shared" si="27"/>
        <v>0</v>
      </c>
      <c r="M303" s="126">
        <f t="shared" si="28"/>
        <v>1</v>
      </c>
      <c r="N303" s="9" t="str">
        <f t="shared" si="29"/>
        <v>nio</v>
      </c>
    </row>
    <row r="304" spans="1:14">
      <c r="A304" s="7" t="s">
        <v>263</v>
      </c>
      <c r="B304" s="3" t="s">
        <v>847</v>
      </c>
      <c r="C304" s="3" t="s">
        <v>23</v>
      </c>
      <c r="D304" s="3" t="s">
        <v>24</v>
      </c>
      <c r="F304" s="2" t="s">
        <v>132</v>
      </c>
      <c r="G304" s="10" t="s">
        <v>407</v>
      </c>
      <c r="H304" s="10"/>
      <c r="I304" s="2" t="s">
        <v>286</v>
      </c>
      <c r="J304" s="2" t="s">
        <v>239</v>
      </c>
      <c r="K304" s="125">
        <v>15.4</v>
      </c>
      <c r="L304" s="124">
        <f t="shared" si="27"/>
        <v>15.4</v>
      </c>
      <c r="M304" s="126">
        <f t="shared" si="28"/>
        <v>0</v>
      </c>
      <c r="N304" s="9" t="str">
        <f t="shared" si="29"/>
        <v>tra260s</v>
      </c>
    </row>
    <row r="305" spans="1:14">
      <c r="A305" s="7" t="s">
        <v>18</v>
      </c>
      <c r="B305" s="3" t="s">
        <v>897</v>
      </c>
      <c r="C305" s="3" t="s">
        <v>23</v>
      </c>
      <c r="D305" s="3" t="s">
        <v>24</v>
      </c>
      <c r="F305" s="2" t="s">
        <v>132</v>
      </c>
      <c r="G305" s="10" t="s">
        <v>408</v>
      </c>
      <c r="H305" s="10"/>
      <c r="I305" s="2" t="s">
        <v>409</v>
      </c>
      <c r="J305" s="2" t="s">
        <v>239</v>
      </c>
      <c r="K305" s="125">
        <v>0</v>
      </c>
      <c r="L305" s="124">
        <f t="shared" si="27"/>
        <v>0</v>
      </c>
      <c r="M305" s="126">
        <f t="shared" si="28"/>
        <v>0</v>
      </c>
      <c r="N305" s="9" t="str">
        <f t="shared" si="29"/>
        <v>nio</v>
      </c>
    </row>
    <row r="306" spans="1:14">
      <c r="A306" s="7" t="s">
        <v>240</v>
      </c>
      <c r="B306" s="3" t="s">
        <v>847</v>
      </c>
      <c r="C306" s="3" t="s">
        <v>23</v>
      </c>
      <c r="D306" s="3" t="s">
        <v>24</v>
      </c>
      <c r="F306" s="2" t="s">
        <v>132</v>
      </c>
      <c r="G306" s="10" t="s">
        <v>410</v>
      </c>
      <c r="H306" s="10" t="s">
        <v>999</v>
      </c>
      <c r="I306" s="2" t="s">
        <v>411</v>
      </c>
      <c r="J306" s="2" t="s">
        <v>11</v>
      </c>
      <c r="K306" s="125">
        <v>15.5</v>
      </c>
      <c r="L306" s="124">
        <f t="shared" si="27"/>
        <v>15.5</v>
      </c>
      <c r="M306" s="126">
        <f t="shared" si="28"/>
        <v>0</v>
      </c>
      <c r="N306" s="9" t="str">
        <f t="shared" si="29"/>
        <v>gan260t</v>
      </c>
    </row>
    <row r="307" spans="1:14">
      <c r="A307" s="7" t="s">
        <v>18</v>
      </c>
      <c r="B307" s="3" t="s">
        <v>897</v>
      </c>
      <c r="C307" s="3" t="s">
        <v>23</v>
      </c>
      <c r="D307" s="3" t="s">
        <v>24</v>
      </c>
      <c r="F307" s="2" t="s">
        <v>132</v>
      </c>
      <c r="G307" s="10" t="s">
        <v>855</v>
      </c>
      <c r="H307" s="10" t="s">
        <v>999</v>
      </c>
      <c r="I307" s="2" t="s">
        <v>157</v>
      </c>
      <c r="J307" s="2" t="s">
        <v>315</v>
      </c>
      <c r="K307" s="125">
        <v>24.2</v>
      </c>
      <c r="L307" s="124">
        <f t="shared" si="27"/>
        <v>0</v>
      </c>
      <c r="M307" s="126">
        <f t="shared" si="28"/>
        <v>24.2</v>
      </c>
      <c r="N307" s="9" t="str">
        <f t="shared" si="29"/>
        <v>nio</v>
      </c>
    </row>
    <row r="308" spans="1:14">
      <c r="A308" s="7" t="s">
        <v>164</v>
      </c>
      <c r="B308" s="3" t="s">
        <v>849</v>
      </c>
      <c r="C308" s="3" t="s">
        <v>23</v>
      </c>
      <c r="D308" s="3" t="s">
        <v>24</v>
      </c>
      <c r="F308" s="2" t="s">
        <v>132</v>
      </c>
      <c r="G308" s="10" t="s">
        <v>856</v>
      </c>
      <c r="H308" s="10" t="s">
        <v>999</v>
      </c>
      <c r="I308" s="2" t="s">
        <v>1004</v>
      </c>
      <c r="J308" s="2" t="s">
        <v>315</v>
      </c>
      <c r="K308" s="125">
        <v>24.2</v>
      </c>
      <c r="L308" s="124">
        <f t="shared" si="27"/>
        <v>24.2</v>
      </c>
      <c r="M308" s="126">
        <f t="shared" si="28"/>
        <v>0</v>
      </c>
      <c r="N308" s="9" t="str">
        <f t="shared" si="29"/>
        <v>ver260st</v>
      </c>
    </row>
    <row r="309" spans="1:14">
      <c r="A309" s="7" t="s">
        <v>313</v>
      </c>
      <c r="B309" s="3" t="s">
        <v>849</v>
      </c>
      <c r="C309" s="3" t="s">
        <v>23</v>
      </c>
      <c r="D309" s="3" t="s">
        <v>24</v>
      </c>
      <c r="F309" s="2" t="s">
        <v>132</v>
      </c>
      <c r="G309" s="10" t="s">
        <v>857</v>
      </c>
      <c r="H309" s="10"/>
      <c r="I309" s="2" t="s">
        <v>237</v>
      </c>
      <c r="J309" s="2" t="s">
        <v>315</v>
      </c>
      <c r="K309" s="125">
        <v>23.1</v>
      </c>
      <c r="L309" s="124">
        <f t="shared" si="27"/>
        <v>23.1</v>
      </c>
      <c r="M309" s="126">
        <f t="shared" si="28"/>
        <v>0</v>
      </c>
      <c r="N309" s="9" t="str">
        <f t="shared" si="29"/>
        <v>kan260st</v>
      </c>
    </row>
    <row r="310" spans="1:14">
      <c r="A310" s="7" t="s">
        <v>164</v>
      </c>
      <c r="B310" s="3" t="s">
        <v>849</v>
      </c>
      <c r="C310" s="3" t="s">
        <v>23</v>
      </c>
      <c r="D310" s="3" t="s">
        <v>24</v>
      </c>
      <c r="F310" s="2" t="s">
        <v>132</v>
      </c>
      <c r="G310" s="10" t="s">
        <v>412</v>
      </c>
      <c r="H310" s="10" t="s">
        <v>999</v>
      </c>
      <c r="I310" s="2" t="s">
        <v>1027</v>
      </c>
      <c r="J310" s="2" t="s">
        <v>315</v>
      </c>
      <c r="K310" s="125">
        <v>242.00000000000003</v>
      </c>
      <c r="L310" s="124">
        <f t="shared" si="27"/>
        <v>242.00000000000003</v>
      </c>
      <c r="M310" s="126">
        <f t="shared" si="28"/>
        <v>0</v>
      </c>
      <c r="N310" s="9" t="str">
        <f t="shared" si="29"/>
        <v>ver260st</v>
      </c>
    </row>
    <row r="311" spans="1:14">
      <c r="A311" s="7" t="s">
        <v>1047</v>
      </c>
      <c r="B311" s="3" t="s">
        <v>847</v>
      </c>
      <c r="C311" s="3" t="s">
        <v>23</v>
      </c>
      <c r="D311" s="3" t="s">
        <v>24</v>
      </c>
      <c r="F311" s="2" t="s">
        <v>132</v>
      </c>
      <c r="G311" s="10" t="s">
        <v>413</v>
      </c>
      <c r="H311" s="10" t="s">
        <v>999</v>
      </c>
      <c r="I311" s="2" t="s">
        <v>414</v>
      </c>
      <c r="J311" s="2" t="s">
        <v>228</v>
      </c>
      <c r="K311" s="125">
        <v>10.8</v>
      </c>
      <c r="L311" s="124">
        <f t="shared" si="27"/>
        <v>10.8</v>
      </c>
      <c r="M311" s="126">
        <f t="shared" si="28"/>
        <v>0</v>
      </c>
      <c r="N311" s="9" t="str">
        <f t="shared" si="29"/>
        <v>tra012s</v>
      </c>
    </row>
    <row r="312" spans="1:14">
      <c r="A312" s="7" t="s">
        <v>18</v>
      </c>
      <c r="B312" s="3" t="s">
        <v>897</v>
      </c>
      <c r="C312" s="3" t="s">
        <v>23</v>
      </c>
      <c r="D312" s="3" t="s">
        <v>24</v>
      </c>
      <c r="F312" s="2" t="s">
        <v>132</v>
      </c>
      <c r="G312" s="10" t="s">
        <v>415</v>
      </c>
      <c r="H312" s="10"/>
      <c r="I312" s="2" t="s">
        <v>409</v>
      </c>
      <c r="J312" s="2" t="s">
        <v>239</v>
      </c>
      <c r="K312" s="125">
        <v>0</v>
      </c>
      <c r="L312" s="124">
        <f t="shared" si="27"/>
        <v>0</v>
      </c>
      <c r="M312" s="126">
        <f t="shared" si="28"/>
        <v>0</v>
      </c>
      <c r="N312" s="9" t="str">
        <f t="shared" si="29"/>
        <v>nio</v>
      </c>
    </row>
    <row r="313" spans="1:14">
      <c r="A313" s="7" t="s">
        <v>131</v>
      </c>
      <c r="B313" s="3" t="s">
        <v>847</v>
      </c>
      <c r="C313" s="3" t="s">
        <v>23</v>
      </c>
      <c r="D313" s="3" t="s">
        <v>24</v>
      </c>
      <c r="F313" s="2" t="s">
        <v>132</v>
      </c>
      <c r="G313" s="10" t="s">
        <v>416</v>
      </c>
      <c r="H313" s="10" t="s">
        <v>1005</v>
      </c>
      <c r="I313" s="2" t="s">
        <v>391</v>
      </c>
      <c r="J313" s="2" t="s">
        <v>239</v>
      </c>
      <c r="K313" s="125">
        <v>31.1</v>
      </c>
      <c r="L313" s="124">
        <f t="shared" si="27"/>
        <v>31.1</v>
      </c>
      <c r="M313" s="126">
        <f t="shared" si="28"/>
        <v>0</v>
      </c>
      <c r="N313" s="9" t="str">
        <f t="shared" si="29"/>
        <v>gan260s</v>
      </c>
    </row>
    <row r="314" spans="1:14">
      <c r="A314" s="7" t="s">
        <v>236</v>
      </c>
      <c r="B314" s="3" t="s">
        <v>849</v>
      </c>
      <c r="C314" s="3" t="s">
        <v>23</v>
      </c>
      <c r="D314" s="3" t="s">
        <v>24</v>
      </c>
      <c r="F314" s="2" t="s">
        <v>132</v>
      </c>
      <c r="G314" s="10" t="s">
        <v>1040</v>
      </c>
      <c r="H314" s="10"/>
      <c r="I314" s="2" t="s">
        <v>960</v>
      </c>
      <c r="J314" s="2" t="s">
        <v>11</v>
      </c>
      <c r="K314" s="125">
        <v>94.5</v>
      </c>
      <c r="L314" s="124">
        <f t="shared" si="27"/>
        <v>94.5</v>
      </c>
      <c r="M314" s="126">
        <f t="shared" si="28"/>
        <v>0</v>
      </c>
      <c r="N314" s="9" t="str">
        <f t="shared" si="29"/>
        <v>kan260t</v>
      </c>
    </row>
    <row r="315" spans="1:14">
      <c r="A315" s="7" t="s">
        <v>263</v>
      </c>
      <c r="B315" s="3" t="s">
        <v>847</v>
      </c>
      <c r="C315" s="3" t="s">
        <v>23</v>
      </c>
      <c r="D315" s="3" t="s">
        <v>24</v>
      </c>
      <c r="F315" s="2" t="s">
        <v>132</v>
      </c>
      <c r="G315" s="10" t="s">
        <v>417</v>
      </c>
      <c r="H315" s="10"/>
      <c r="I315" s="2" t="s">
        <v>418</v>
      </c>
      <c r="J315" s="2" t="s">
        <v>239</v>
      </c>
      <c r="K315" s="125">
        <v>9.9</v>
      </c>
      <c r="L315" s="124">
        <f t="shared" si="27"/>
        <v>9.9</v>
      </c>
      <c r="M315" s="126">
        <f t="shared" si="28"/>
        <v>0</v>
      </c>
      <c r="N315" s="9" t="str">
        <f t="shared" si="29"/>
        <v>tra260s</v>
      </c>
    </row>
    <row r="316" spans="1:14">
      <c r="A316" s="7" t="s">
        <v>179</v>
      </c>
      <c r="B316" s="3" t="s">
        <v>847</v>
      </c>
      <c r="C316" s="3" t="s">
        <v>23</v>
      </c>
      <c r="D316" s="3" t="s">
        <v>24</v>
      </c>
      <c r="F316" s="2" t="s">
        <v>132</v>
      </c>
      <c r="G316" s="10" t="s">
        <v>419</v>
      </c>
      <c r="H316" s="10" t="s">
        <v>1006</v>
      </c>
      <c r="I316" s="2" t="s">
        <v>420</v>
      </c>
      <c r="J316" s="2" t="s">
        <v>239</v>
      </c>
      <c r="K316" s="125">
        <v>213.89999999999998</v>
      </c>
      <c r="L316" s="124">
        <f t="shared" si="27"/>
        <v>213.89999999999998</v>
      </c>
      <c r="M316" s="126">
        <f t="shared" si="28"/>
        <v>0</v>
      </c>
      <c r="N316" s="9" t="str">
        <f t="shared" si="29"/>
        <v>res260s</v>
      </c>
    </row>
    <row r="317" spans="1:14">
      <c r="A317" s="7" t="s">
        <v>421</v>
      </c>
      <c r="B317" s="3" t="s">
        <v>847</v>
      </c>
      <c r="C317" s="3" t="s">
        <v>23</v>
      </c>
      <c r="D317" s="3" t="s">
        <v>24</v>
      </c>
      <c r="F317" s="2" t="s">
        <v>132</v>
      </c>
      <c r="G317" s="10" t="s">
        <v>422</v>
      </c>
      <c r="H317" s="10" t="s">
        <v>1006</v>
      </c>
      <c r="I317" s="2" t="s">
        <v>423</v>
      </c>
      <c r="J317" s="2" t="s">
        <v>11</v>
      </c>
      <c r="K317" s="125">
        <v>21.5</v>
      </c>
      <c r="L317" s="124">
        <f t="shared" si="27"/>
        <v>21.5</v>
      </c>
      <c r="M317" s="126">
        <f t="shared" si="28"/>
        <v>0</v>
      </c>
      <c r="N317" s="9" t="str">
        <f t="shared" si="29"/>
        <v>res260t</v>
      </c>
    </row>
    <row r="318" spans="1:14">
      <c r="A318" s="7" t="s">
        <v>424</v>
      </c>
      <c r="B318" s="3" t="s">
        <v>847</v>
      </c>
      <c r="C318" s="3" t="s">
        <v>23</v>
      </c>
      <c r="D318" s="3" t="s">
        <v>24</v>
      </c>
      <c r="F318" s="2" t="s">
        <v>132</v>
      </c>
      <c r="G318" s="10" t="s">
        <v>425</v>
      </c>
      <c r="H318" s="10" t="s">
        <v>1006</v>
      </c>
      <c r="I318" s="2" t="s">
        <v>426</v>
      </c>
      <c r="J318" s="2" t="s">
        <v>427</v>
      </c>
      <c r="K318" s="125">
        <v>33.5</v>
      </c>
      <c r="L318" s="124">
        <f t="shared" si="27"/>
        <v>33.5</v>
      </c>
      <c r="M318" s="126">
        <f t="shared" si="28"/>
        <v>0</v>
      </c>
      <c r="N318" s="9" t="str">
        <f t="shared" si="29"/>
        <v>res260h</v>
      </c>
    </row>
    <row r="319" spans="1:14">
      <c r="A319" s="7" t="s">
        <v>131</v>
      </c>
      <c r="B319" s="3" t="s">
        <v>847</v>
      </c>
      <c r="C319" s="3" t="s">
        <v>23</v>
      </c>
      <c r="D319" s="3" t="s">
        <v>24</v>
      </c>
      <c r="F319" s="2" t="s">
        <v>132</v>
      </c>
      <c r="G319" s="10" t="s">
        <v>428</v>
      </c>
      <c r="H319" s="10" t="s">
        <v>1001</v>
      </c>
      <c r="I319" s="2" t="s">
        <v>260</v>
      </c>
      <c r="J319" s="2" t="s">
        <v>239</v>
      </c>
      <c r="K319" s="125">
        <v>28.5</v>
      </c>
      <c r="L319" s="124">
        <f t="shared" si="27"/>
        <v>28.5</v>
      </c>
      <c r="M319" s="126">
        <f t="shared" si="28"/>
        <v>0</v>
      </c>
      <c r="N319" s="9" t="str">
        <f t="shared" si="29"/>
        <v>gan260s</v>
      </c>
    </row>
    <row r="320" spans="1:14">
      <c r="A320" s="7" t="s">
        <v>18</v>
      </c>
      <c r="B320" s="3" t="s">
        <v>897</v>
      </c>
      <c r="C320" s="3" t="s">
        <v>23</v>
      </c>
      <c r="D320" s="3" t="s">
        <v>24</v>
      </c>
      <c r="F320" s="2" t="s">
        <v>132</v>
      </c>
      <c r="G320" s="10" t="s">
        <v>429</v>
      </c>
      <c r="H320" s="10"/>
      <c r="I320" s="2" t="s">
        <v>258</v>
      </c>
      <c r="J320" s="2" t="s">
        <v>239</v>
      </c>
      <c r="K320" s="125">
        <v>1.2</v>
      </c>
      <c r="L320" s="124">
        <f t="shared" si="27"/>
        <v>0</v>
      </c>
      <c r="M320" s="126">
        <f t="shared" si="28"/>
        <v>1.2</v>
      </c>
      <c r="N320" s="9" t="str">
        <f t="shared" si="29"/>
        <v>nio</v>
      </c>
    </row>
    <row r="321" spans="1:14">
      <c r="A321" s="7" t="s">
        <v>122</v>
      </c>
      <c r="B321" s="3" t="s">
        <v>2</v>
      </c>
      <c r="C321" s="3" t="s">
        <v>23</v>
      </c>
      <c r="D321" s="3" t="s">
        <v>24</v>
      </c>
      <c r="F321" s="2" t="s">
        <v>132</v>
      </c>
      <c r="G321" s="10" t="s">
        <v>430</v>
      </c>
      <c r="H321" s="10"/>
      <c r="I321" s="2" t="s">
        <v>267</v>
      </c>
      <c r="J321" s="2" t="s">
        <v>239</v>
      </c>
      <c r="K321" s="125">
        <v>6.7</v>
      </c>
      <c r="L321" s="124">
        <f t="shared" si="27"/>
        <v>6.7</v>
      </c>
      <c r="M321" s="126">
        <f t="shared" si="28"/>
        <v>0</v>
      </c>
      <c r="N321" s="9" t="str">
        <f t="shared" si="29"/>
        <v>san260s</v>
      </c>
    </row>
    <row r="322" spans="1:14">
      <c r="A322" s="7" t="s">
        <v>122</v>
      </c>
      <c r="B322" s="3" t="s">
        <v>2</v>
      </c>
      <c r="C322" s="3" t="s">
        <v>23</v>
      </c>
      <c r="D322" s="3" t="s">
        <v>24</v>
      </c>
      <c r="F322" s="2" t="s">
        <v>132</v>
      </c>
      <c r="G322" s="10" t="s">
        <v>431</v>
      </c>
      <c r="H322" s="10"/>
      <c r="I322" s="2" t="s">
        <v>267</v>
      </c>
      <c r="J322" s="2" t="s">
        <v>239</v>
      </c>
      <c r="K322" s="125">
        <v>4.3</v>
      </c>
      <c r="L322" s="124">
        <f t="shared" si="27"/>
        <v>4.3</v>
      </c>
      <c r="M322" s="126">
        <f t="shared" si="28"/>
        <v>0</v>
      </c>
      <c r="N322" s="9" t="str">
        <f t="shared" si="29"/>
        <v>san260s</v>
      </c>
    </row>
    <row r="323" spans="1:14">
      <c r="A323" s="7" t="s">
        <v>18</v>
      </c>
      <c r="B323" s="3" t="s">
        <v>897</v>
      </c>
      <c r="C323" s="3" t="s">
        <v>23</v>
      </c>
      <c r="D323" s="3" t="s">
        <v>24</v>
      </c>
      <c r="F323" s="2" t="s">
        <v>132</v>
      </c>
      <c r="G323" s="10" t="s">
        <v>432</v>
      </c>
      <c r="H323" s="10"/>
      <c r="I323" s="2" t="s">
        <v>386</v>
      </c>
      <c r="J323" s="2" t="s">
        <v>11</v>
      </c>
      <c r="K323" s="125">
        <v>2.2999999999999998</v>
      </c>
      <c r="L323" s="124">
        <f t="shared" si="27"/>
        <v>0</v>
      </c>
      <c r="M323" s="126">
        <f t="shared" si="28"/>
        <v>2.2999999999999998</v>
      </c>
      <c r="N323" s="9" t="str">
        <f t="shared" si="29"/>
        <v>nio</v>
      </c>
    </row>
    <row r="324" spans="1:14">
      <c r="A324" s="7" t="s">
        <v>263</v>
      </c>
      <c r="B324" s="3" t="s">
        <v>847</v>
      </c>
      <c r="C324" s="3" t="s">
        <v>23</v>
      </c>
      <c r="D324" s="3" t="s">
        <v>24</v>
      </c>
      <c r="F324" s="2" t="s">
        <v>132</v>
      </c>
      <c r="G324" s="10" t="s">
        <v>433</v>
      </c>
      <c r="H324" s="10"/>
      <c r="I324" s="2" t="s">
        <v>311</v>
      </c>
      <c r="J324" s="2" t="s">
        <v>239</v>
      </c>
      <c r="K324" s="125">
        <v>15.4</v>
      </c>
      <c r="L324" s="124">
        <f t="shared" si="27"/>
        <v>15.4</v>
      </c>
      <c r="M324" s="126">
        <f t="shared" si="28"/>
        <v>0</v>
      </c>
      <c r="N324" s="9" t="str">
        <f t="shared" si="29"/>
        <v>tra260s</v>
      </c>
    </row>
    <row r="325" spans="1:14">
      <c r="A325" s="7" t="s">
        <v>1028</v>
      </c>
      <c r="B325" s="3" t="s">
        <v>848</v>
      </c>
      <c r="C325" s="3" t="s">
        <v>23</v>
      </c>
      <c r="D325" s="3" t="s">
        <v>24</v>
      </c>
      <c r="F325" s="2" t="s">
        <v>132</v>
      </c>
      <c r="G325" s="10" t="s">
        <v>434</v>
      </c>
      <c r="H325" s="10"/>
      <c r="I325" s="2" t="s">
        <v>1007</v>
      </c>
      <c r="J325" s="2" t="s">
        <v>315</v>
      </c>
      <c r="K325" s="125">
        <v>10</v>
      </c>
      <c r="L325" s="124">
        <f t="shared" si="27"/>
        <v>10</v>
      </c>
      <c r="M325" s="126">
        <f t="shared" si="28"/>
        <v>0</v>
      </c>
      <c r="N325" s="9" t="str">
        <f t="shared" si="29"/>
        <v>beh260st</v>
      </c>
    </row>
    <row r="326" spans="1:14">
      <c r="A326" s="7" t="s">
        <v>18</v>
      </c>
      <c r="B326" s="3" t="s">
        <v>897</v>
      </c>
      <c r="C326" s="3" t="s">
        <v>23</v>
      </c>
      <c r="D326" s="3" t="s">
        <v>24</v>
      </c>
      <c r="F326" s="2" t="s">
        <v>132</v>
      </c>
      <c r="G326" s="10" t="s">
        <v>435</v>
      </c>
      <c r="H326" s="10"/>
      <c r="I326" s="2" t="s">
        <v>409</v>
      </c>
      <c r="J326" s="2" t="s">
        <v>239</v>
      </c>
      <c r="K326" s="125">
        <v>0</v>
      </c>
      <c r="L326" s="124">
        <f t="shared" si="27"/>
        <v>0</v>
      </c>
      <c r="M326" s="126">
        <f t="shared" si="28"/>
        <v>0</v>
      </c>
      <c r="N326" s="9" t="str">
        <f t="shared" si="29"/>
        <v>nio</v>
      </c>
    </row>
    <row r="327" spans="1:14">
      <c r="A327" s="7" t="s">
        <v>18</v>
      </c>
      <c r="B327" s="3" t="s">
        <v>897</v>
      </c>
      <c r="C327" s="3" t="s">
        <v>23</v>
      </c>
      <c r="D327" s="3" t="s">
        <v>24</v>
      </c>
      <c r="F327" s="2" t="s">
        <v>132</v>
      </c>
      <c r="G327" s="10" t="s">
        <v>436</v>
      </c>
      <c r="H327" s="10"/>
      <c r="I327" s="2" t="s">
        <v>409</v>
      </c>
      <c r="J327" s="2" t="s">
        <v>239</v>
      </c>
      <c r="K327" s="125">
        <v>0</v>
      </c>
      <c r="L327" s="124">
        <f t="shared" si="27"/>
        <v>0</v>
      </c>
      <c r="M327" s="126">
        <f t="shared" si="28"/>
        <v>0</v>
      </c>
      <c r="N327" s="9" t="str">
        <f t="shared" si="29"/>
        <v>nio</v>
      </c>
    </row>
    <row r="328" spans="1:14">
      <c r="A328" s="7" t="s">
        <v>164</v>
      </c>
      <c r="B328" s="3" t="s">
        <v>849</v>
      </c>
      <c r="C328" s="3" t="s">
        <v>23</v>
      </c>
      <c r="D328" s="3" t="s">
        <v>24</v>
      </c>
      <c r="F328" s="2" t="s">
        <v>132</v>
      </c>
      <c r="G328" s="10" t="s">
        <v>437</v>
      </c>
      <c r="H328" s="10" t="s">
        <v>1008</v>
      </c>
      <c r="I328" s="2" t="s">
        <v>252</v>
      </c>
      <c r="J328" s="2" t="s">
        <v>315</v>
      </c>
      <c r="K328" s="125">
        <v>40</v>
      </c>
      <c r="L328" s="124">
        <f t="shared" si="27"/>
        <v>40</v>
      </c>
      <c r="M328" s="126">
        <f t="shared" si="28"/>
        <v>0</v>
      </c>
      <c r="N328" s="9" t="str">
        <f t="shared" si="29"/>
        <v>ver260st</v>
      </c>
    </row>
    <row r="329" spans="1:14">
      <c r="A329" s="7" t="s">
        <v>18</v>
      </c>
      <c r="B329" s="3" t="s">
        <v>897</v>
      </c>
      <c r="C329" s="3" t="s">
        <v>23</v>
      </c>
      <c r="D329" s="3" t="s">
        <v>24</v>
      </c>
      <c r="F329" s="2" t="s">
        <v>132</v>
      </c>
      <c r="G329" s="10" t="s">
        <v>438</v>
      </c>
      <c r="H329" s="10"/>
      <c r="I329" s="2" t="s">
        <v>439</v>
      </c>
      <c r="K329" s="125">
        <v>0</v>
      </c>
      <c r="L329" s="124">
        <f t="shared" si="27"/>
        <v>0</v>
      </c>
      <c r="M329" s="126">
        <f t="shared" si="28"/>
        <v>0</v>
      </c>
      <c r="N329" s="9" t="str">
        <f t="shared" si="29"/>
        <v>nio</v>
      </c>
    </row>
    <row r="330" spans="1:14">
      <c r="A330" s="7" t="s">
        <v>18</v>
      </c>
      <c r="B330" s="3" t="s">
        <v>897</v>
      </c>
      <c r="C330" s="3" t="s">
        <v>23</v>
      </c>
      <c r="D330" s="3" t="s">
        <v>24</v>
      </c>
      <c r="F330" s="2" t="s">
        <v>132</v>
      </c>
      <c r="G330" s="10" t="s">
        <v>440</v>
      </c>
      <c r="H330" s="10"/>
      <c r="I330" s="2" t="s">
        <v>439</v>
      </c>
      <c r="K330" s="125">
        <v>0</v>
      </c>
      <c r="L330" s="124">
        <f t="shared" si="27"/>
        <v>0</v>
      </c>
      <c r="M330" s="126">
        <f t="shared" si="28"/>
        <v>0</v>
      </c>
      <c r="N330" s="9" t="str">
        <f t="shared" si="29"/>
        <v>nio</v>
      </c>
    </row>
    <row r="331" spans="1:14">
      <c r="A331" s="7" t="s">
        <v>263</v>
      </c>
      <c r="B331" s="3" t="s">
        <v>847</v>
      </c>
      <c r="C331" s="3" t="s">
        <v>23</v>
      </c>
      <c r="D331" s="3" t="s">
        <v>24</v>
      </c>
      <c r="F331" s="2" t="s">
        <v>132</v>
      </c>
      <c r="G331" s="10" t="s">
        <v>441</v>
      </c>
      <c r="H331" s="10"/>
      <c r="I331" s="2" t="s">
        <v>442</v>
      </c>
      <c r="J331" s="2" t="s">
        <v>239</v>
      </c>
      <c r="K331" s="125">
        <v>9.6</v>
      </c>
      <c r="L331" s="124">
        <f t="shared" si="27"/>
        <v>9.6</v>
      </c>
      <c r="M331" s="126">
        <f t="shared" si="28"/>
        <v>0</v>
      </c>
      <c r="N331" s="9" t="str">
        <f t="shared" si="29"/>
        <v>tra260s</v>
      </c>
    </row>
    <row r="332" spans="1:14">
      <c r="A332" s="7" t="s">
        <v>18</v>
      </c>
      <c r="B332" s="3" t="s">
        <v>897</v>
      </c>
      <c r="C332" s="3" t="s">
        <v>23</v>
      </c>
      <c r="D332" s="3" t="s">
        <v>24</v>
      </c>
      <c r="F332" s="2" t="s">
        <v>132</v>
      </c>
      <c r="G332" s="10" t="s">
        <v>443</v>
      </c>
      <c r="H332" s="10"/>
      <c r="I332" s="2" t="s">
        <v>235</v>
      </c>
      <c r="J332" s="2" t="s">
        <v>239</v>
      </c>
      <c r="K332" s="125">
        <v>0</v>
      </c>
      <c r="L332" s="124">
        <f t="shared" si="27"/>
        <v>0</v>
      </c>
      <c r="M332" s="126">
        <f t="shared" si="28"/>
        <v>0</v>
      </c>
      <c r="N332" s="9" t="str">
        <f t="shared" si="29"/>
        <v>nio</v>
      </c>
    </row>
    <row r="333" spans="1:14">
      <c r="A333" s="7" t="s">
        <v>18</v>
      </c>
      <c r="B333" s="3" t="s">
        <v>897</v>
      </c>
      <c r="C333" s="3" t="s">
        <v>23</v>
      </c>
      <c r="D333" s="3" t="s">
        <v>24</v>
      </c>
      <c r="F333" s="2" t="s">
        <v>132</v>
      </c>
      <c r="G333" s="10" t="s">
        <v>444</v>
      </c>
      <c r="H333" s="10"/>
      <c r="I333" s="2" t="s">
        <v>235</v>
      </c>
      <c r="J333" s="2" t="s">
        <v>239</v>
      </c>
      <c r="K333" s="125">
        <v>0</v>
      </c>
      <c r="L333" s="124">
        <f t="shared" si="27"/>
        <v>0</v>
      </c>
      <c r="M333" s="126">
        <f t="shared" si="28"/>
        <v>0</v>
      </c>
      <c r="N333" s="9" t="str">
        <f t="shared" si="29"/>
        <v>nio</v>
      </c>
    </row>
    <row r="334" spans="1:14">
      <c r="A334" s="7" t="s">
        <v>18</v>
      </c>
      <c r="B334" s="3" t="s">
        <v>897</v>
      </c>
      <c r="C334" s="3" t="s">
        <v>23</v>
      </c>
      <c r="D334" s="3" t="s">
        <v>24</v>
      </c>
      <c r="F334" s="2" t="s">
        <v>132</v>
      </c>
      <c r="G334" s="10" t="s">
        <v>445</v>
      </c>
      <c r="H334" s="10"/>
      <c r="I334" s="2" t="s">
        <v>446</v>
      </c>
      <c r="J334" s="2" t="s">
        <v>239</v>
      </c>
      <c r="K334" s="125">
        <v>37</v>
      </c>
      <c r="L334" s="124">
        <f t="shared" si="27"/>
        <v>0</v>
      </c>
      <c r="M334" s="126">
        <f t="shared" si="28"/>
        <v>37</v>
      </c>
      <c r="N334" s="9" t="str">
        <f t="shared" si="29"/>
        <v>nio</v>
      </c>
    </row>
    <row r="335" spans="1:14">
      <c r="A335" s="7" t="s">
        <v>18</v>
      </c>
      <c r="B335" s="3" t="s">
        <v>897</v>
      </c>
      <c r="C335" s="3" t="s">
        <v>23</v>
      </c>
      <c r="D335" s="3" t="s">
        <v>24</v>
      </c>
      <c r="F335" s="2" t="s">
        <v>132</v>
      </c>
      <c r="G335" s="10" t="s">
        <v>447</v>
      </c>
      <c r="H335" s="10"/>
      <c r="I335" s="2" t="s">
        <v>448</v>
      </c>
      <c r="J335" s="2" t="s">
        <v>10</v>
      </c>
      <c r="K335" s="125">
        <v>12.5</v>
      </c>
      <c r="L335" s="124">
        <f t="shared" si="27"/>
        <v>0</v>
      </c>
      <c r="M335" s="126">
        <f t="shared" si="28"/>
        <v>12.5</v>
      </c>
      <c r="N335" s="9" t="str">
        <f t="shared" si="29"/>
        <v>nio</v>
      </c>
    </row>
    <row r="336" spans="1:14">
      <c r="A336" s="7" t="s">
        <v>18</v>
      </c>
      <c r="B336" s="3" t="s">
        <v>897</v>
      </c>
      <c r="C336" s="3" t="s">
        <v>23</v>
      </c>
      <c r="D336" s="3" t="s">
        <v>24</v>
      </c>
      <c r="F336" s="2" t="s">
        <v>132</v>
      </c>
      <c r="G336" s="10" t="s">
        <v>449</v>
      </c>
      <c r="H336" s="10"/>
      <c r="I336" s="2" t="s">
        <v>235</v>
      </c>
      <c r="J336" s="2" t="s">
        <v>239</v>
      </c>
      <c r="K336" s="125">
        <v>0</v>
      </c>
      <c r="L336" s="124">
        <f t="shared" si="27"/>
        <v>0</v>
      </c>
      <c r="M336" s="126">
        <f t="shared" si="28"/>
        <v>0</v>
      </c>
      <c r="N336" s="9" t="str">
        <f t="shared" si="29"/>
        <v>nio</v>
      </c>
    </row>
    <row r="337" spans="1:14">
      <c r="A337" s="7" t="s">
        <v>182</v>
      </c>
      <c r="B337" s="3" t="s">
        <v>847</v>
      </c>
      <c r="C337" s="3" t="s">
        <v>23</v>
      </c>
      <c r="D337" s="3" t="s">
        <v>24</v>
      </c>
      <c r="F337" s="2" t="s">
        <v>132</v>
      </c>
      <c r="G337" s="10" t="s">
        <v>450</v>
      </c>
      <c r="H337" s="10"/>
      <c r="I337" s="2" t="s">
        <v>451</v>
      </c>
      <c r="J337" s="2" t="s">
        <v>239</v>
      </c>
      <c r="K337" s="125">
        <v>67</v>
      </c>
      <c r="L337" s="124">
        <f t="shared" si="27"/>
        <v>67</v>
      </c>
      <c r="M337" s="126">
        <f t="shared" si="28"/>
        <v>0</v>
      </c>
      <c r="N337" s="9" t="str">
        <f t="shared" si="29"/>
        <v>keu260s</v>
      </c>
    </row>
    <row r="338" spans="1:14">
      <c r="A338" s="7" t="s">
        <v>18</v>
      </c>
      <c r="B338" s="3" t="s">
        <v>897</v>
      </c>
      <c r="C338" s="3" t="s">
        <v>23</v>
      </c>
      <c r="D338" s="3" t="s">
        <v>24</v>
      </c>
      <c r="F338" s="2" t="s">
        <v>132</v>
      </c>
      <c r="G338" s="10" t="s">
        <v>450</v>
      </c>
      <c r="H338" s="10" t="s">
        <v>1002</v>
      </c>
      <c r="I338" s="2" t="s">
        <v>386</v>
      </c>
      <c r="J338" s="2" t="s">
        <v>11</v>
      </c>
      <c r="K338" s="125">
        <v>2.2000000000000002</v>
      </c>
      <c r="L338" s="124">
        <f t="shared" si="27"/>
        <v>0</v>
      </c>
      <c r="M338" s="126">
        <f t="shared" si="28"/>
        <v>2.2000000000000002</v>
      </c>
      <c r="N338" s="9" t="str">
        <f t="shared" si="29"/>
        <v>nio</v>
      </c>
    </row>
    <row r="339" spans="1:14">
      <c r="A339" s="7" t="s">
        <v>18</v>
      </c>
      <c r="B339" s="3" t="s">
        <v>897</v>
      </c>
      <c r="C339" s="3" t="s">
        <v>23</v>
      </c>
      <c r="D339" s="3" t="s">
        <v>24</v>
      </c>
      <c r="F339" s="2" t="s">
        <v>132</v>
      </c>
      <c r="G339" s="10" t="s">
        <v>452</v>
      </c>
      <c r="H339" s="10"/>
      <c r="I339" s="2" t="s">
        <v>439</v>
      </c>
      <c r="K339" s="125">
        <v>0</v>
      </c>
      <c r="L339" s="124">
        <f t="shared" si="27"/>
        <v>0</v>
      </c>
      <c r="M339" s="126">
        <f t="shared" si="28"/>
        <v>0</v>
      </c>
      <c r="N339" s="9" t="str">
        <f t="shared" si="29"/>
        <v>nio</v>
      </c>
    </row>
    <row r="340" spans="1:14">
      <c r="A340" s="7" t="s">
        <v>164</v>
      </c>
      <c r="B340" s="3" t="s">
        <v>849</v>
      </c>
      <c r="C340" s="3" t="s">
        <v>23</v>
      </c>
      <c r="D340" s="3" t="s">
        <v>24</v>
      </c>
      <c r="F340" s="2" t="s">
        <v>132</v>
      </c>
      <c r="G340" s="10" t="s">
        <v>453</v>
      </c>
      <c r="H340" s="10" t="s">
        <v>1002</v>
      </c>
      <c r="I340" s="2" t="s">
        <v>1009</v>
      </c>
      <c r="J340" s="2" t="s">
        <v>315</v>
      </c>
      <c r="K340" s="125">
        <v>124.1</v>
      </c>
      <c r="L340" s="124">
        <f t="shared" ref="L340:L403" si="30">IF(A340="nio",,K340)</f>
        <v>124.1</v>
      </c>
      <c r="M340" s="126">
        <f t="shared" ref="M340:M403" si="31">IF(A340="nio",K340,)</f>
        <v>0</v>
      </c>
      <c r="N340" s="9" t="str">
        <f t="shared" ref="N340:N403" si="32">A340</f>
        <v>ver260st</v>
      </c>
    </row>
    <row r="341" spans="1:14">
      <c r="A341" s="7" t="s">
        <v>164</v>
      </c>
      <c r="B341" s="3" t="s">
        <v>849</v>
      </c>
      <c r="C341" s="3" t="s">
        <v>23</v>
      </c>
      <c r="D341" s="3" t="s">
        <v>24</v>
      </c>
      <c r="F341" s="2" t="s">
        <v>132</v>
      </c>
      <c r="G341" s="10" t="s">
        <v>454</v>
      </c>
      <c r="H341" s="10" t="s">
        <v>1002</v>
      </c>
      <c r="I341" s="2" t="s">
        <v>1010</v>
      </c>
      <c r="J341" s="2" t="s">
        <v>315</v>
      </c>
      <c r="K341" s="125">
        <v>28.9</v>
      </c>
      <c r="L341" s="124">
        <f t="shared" si="30"/>
        <v>28.9</v>
      </c>
      <c r="M341" s="126">
        <f t="shared" si="31"/>
        <v>0</v>
      </c>
      <c r="N341" s="9" t="str">
        <f t="shared" si="32"/>
        <v>ver260st</v>
      </c>
    </row>
    <row r="342" spans="1:14">
      <c r="A342" s="7" t="s">
        <v>18</v>
      </c>
      <c r="B342" s="3" t="s">
        <v>897</v>
      </c>
      <c r="C342" s="3" t="s">
        <v>23</v>
      </c>
      <c r="D342" s="3" t="s">
        <v>24</v>
      </c>
      <c r="F342" s="2" t="s">
        <v>132</v>
      </c>
      <c r="G342" s="10" t="s">
        <v>455</v>
      </c>
      <c r="H342" s="10"/>
      <c r="I342" s="2" t="s">
        <v>456</v>
      </c>
      <c r="J342" s="2" t="s">
        <v>457</v>
      </c>
      <c r="K342" s="125">
        <v>0</v>
      </c>
      <c r="L342" s="124">
        <f t="shared" si="30"/>
        <v>0</v>
      </c>
      <c r="M342" s="126">
        <f t="shared" si="31"/>
        <v>0</v>
      </c>
      <c r="N342" s="9" t="str">
        <f t="shared" si="32"/>
        <v>nio</v>
      </c>
    </row>
    <row r="343" spans="1:14">
      <c r="A343" s="7" t="s">
        <v>131</v>
      </c>
      <c r="B343" s="3" t="s">
        <v>847</v>
      </c>
      <c r="C343" s="3" t="s">
        <v>23</v>
      </c>
      <c r="D343" s="3" t="s">
        <v>24</v>
      </c>
      <c r="F343" s="2" t="s">
        <v>132</v>
      </c>
      <c r="G343" s="10" t="s">
        <v>458</v>
      </c>
      <c r="H343" s="10" t="s">
        <v>1002</v>
      </c>
      <c r="I343" s="2" t="s">
        <v>260</v>
      </c>
      <c r="J343" s="2" t="s">
        <v>239</v>
      </c>
      <c r="K343" s="125">
        <v>71.2</v>
      </c>
      <c r="L343" s="124">
        <f t="shared" si="30"/>
        <v>71.2</v>
      </c>
      <c r="M343" s="126">
        <f t="shared" si="31"/>
        <v>0</v>
      </c>
      <c r="N343" s="9" t="str">
        <f t="shared" si="32"/>
        <v>gan260s</v>
      </c>
    </row>
    <row r="344" spans="1:14">
      <c r="A344" s="7" t="s">
        <v>164</v>
      </c>
      <c r="B344" s="3" t="s">
        <v>849</v>
      </c>
      <c r="C344" s="3" t="s">
        <v>23</v>
      </c>
      <c r="D344" s="3" t="s">
        <v>24</v>
      </c>
      <c r="F344" s="2" t="s">
        <v>132</v>
      </c>
      <c r="G344" s="10" t="s">
        <v>459</v>
      </c>
      <c r="H344" s="10" t="s">
        <v>1002</v>
      </c>
      <c r="I344" s="2" t="s">
        <v>1011</v>
      </c>
      <c r="J344" s="2" t="s">
        <v>315</v>
      </c>
      <c r="K344" s="125">
        <v>54.1</v>
      </c>
      <c r="L344" s="124">
        <f t="shared" si="30"/>
        <v>54.1</v>
      </c>
      <c r="M344" s="126">
        <f t="shared" si="31"/>
        <v>0</v>
      </c>
      <c r="N344" s="9" t="str">
        <f t="shared" si="32"/>
        <v>ver260st</v>
      </c>
    </row>
    <row r="345" spans="1:14">
      <c r="A345" s="7" t="s">
        <v>131</v>
      </c>
      <c r="B345" s="3" t="s">
        <v>847</v>
      </c>
      <c r="C345" s="3" t="s">
        <v>23</v>
      </c>
      <c r="D345" s="3" t="s">
        <v>24</v>
      </c>
      <c r="F345" s="2" t="s">
        <v>132</v>
      </c>
      <c r="G345" s="10" t="s">
        <v>460</v>
      </c>
      <c r="H345" s="10" t="s">
        <v>1002</v>
      </c>
      <c r="I345" s="2" t="s">
        <v>230</v>
      </c>
      <c r="J345" s="2" t="s">
        <v>239</v>
      </c>
      <c r="K345" s="125">
        <v>14</v>
      </c>
      <c r="L345" s="124">
        <f t="shared" si="30"/>
        <v>14</v>
      </c>
      <c r="M345" s="126">
        <f t="shared" si="31"/>
        <v>0</v>
      </c>
      <c r="N345" s="9" t="str">
        <f t="shared" si="32"/>
        <v>gan260s</v>
      </c>
    </row>
    <row r="346" spans="1:14">
      <c r="A346" s="7" t="s">
        <v>164</v>
      </c>
      <c r="B346" s="3" t="s">
        <v>849</v>
      </c>
      <c r="C346" s="3" t="s">
        <v>23</v>
      </c>
      <c r="D346" s="3" t="s">
        <v>24</v>
      </c>
      <c r="F346" s="2" t="s">
        <v>132</v>
      </c>
      <c r="G346" s="10" t="s">
        <v>461</v>
      </c>
      <c r="H346" s="10" t="s">
        <v>1002</v>
      </c>
      <c r="I346" s="2" t="s">
        <v>1012</v>
      </c>
      <c r="J346" s="2" t="s">
        <v>315</v>
      </c>
      <c r="K346" s="125">
        <v>54.1</v>
      </c>
      <c r="L346" s="124">
        <f t="shared" si="30"/>
        <v>54.1</v>
      </c>
      <c r="M346" s="126">
        <f t="shared" si="31"/>
        <v>0</v>
      </c>
      <c r="N346" s="9" t="str">
        <f t="shared" si="32"/>
        <v>ver260st</v>
      </c>
    </row>
    <row r="347" spans="1:14">
      <c r="A347" s="7" t="s">
        <v>18</v>
      </c>
      <c r="B347" s="3" t="s">
        <v>897</v>
      </c>
      <c r="C347" s="3" t="s">
        <v>23</v>
      </c>
      <c r="D347" s="3" t="s">
        <v>24</v>
      </c>
      <c r="F347" s="2" t="s">
        <v>132</v>
      </c>
      <c r="G347" s="10" t="s">
        <v>462</v>
      </c>
      <c r="H347" s="10" t="s">
        <v>1002</v>
      </c>
      <c r="I347" s="2" t="s">
        <v>336</v>
      </c>
      <c r="J347" s="2" t="s">
        <v>239</v>
      </c>
      <c r="K347" s="125">
        <v>9.4</v>
      </c>
      <c r="L347" s="124">
        <f t="shared" si="30"/>
        <v>0</v>
      </c>
      <c r="M347" s="126">
        <f t="shared" si="31"/>
        <v>9.4</v>
      </c>
      <c r="N347" s="9" t="str">
        <f t="shared" si="32"/>
        <v>nio</v>
      </c>
    </row>
    <row r="348" spans="1:14">
      <c r="A348" s="7" t="s">
        <v>18</v>
      </c>
      <c r="B348" s="3" t="s">
        <v>897</v>
      </c>
      <c r="C348" s="3" t="s">
        <v>23</v>
      </c>
      <c r="D348" s="3" t="s">
        <v>24</v>
      </c>
      <c r="F348" s="2" t="s">
        <v>132</v>
      </c>
      <c r="G348" s="10" t="s">
        <v>463</v>
      </c>
      <c r="H348" s="10"/>
      <c r="I348" s="2" t="s">
        <v>227</v>
      </c>
      <c r="J348" s="2" t="s">
        <v>228</v>
      </c>
      <c r="K348" s="125">
        <v>16.600000000000001</v>
      </c>
      <c r="L348" s="124">
        <f t="shared" si="30"/>
        <v>0</v>
      </c>
      <c r="M348" s="126">
        <f t="shared" si="31"/>
        <v>16.600000000000001</v>
      </c>
      <c r="N348" s="9" t="str">
        <f t="shared" si="32"/>
        <v>nio</v>
      </c>
    </row>
    <row r="349" spans="1:14">
      <c r="A349" s="7" t="s">
        <v>1047</v>
      </c>
      <c r="B349" s="3" t="s">
        <v>847</v>
      </c>
      <c r="C349" s="3" t="s">
        <v>23</v>
      </c>
      <c r="D349" s="3" t="s">
        <v>24</v>
      </c>
      <c r="F349" s="2" t="s">
        <v>464</v>
      </c>
      <c r="G349" s="10" t="s">
        <v>465</v>
      </c>
      <c r="H349" s="10"/>
      <c r="I349" s="2" t="s">
        <v>232</v>
      </c>
      <c r="J349" s="2" t="s">
        <v>228</v>
      </c>
      <c r="K349" s="125">
        <f>7.2+16.6</f>
        <v>23.8</v>
      </c>
      <c r="L349" s="124">
        <f t="shared" si="30"/>
        <v>23.8</v>
      </c>
      <c r="M349" s="126">
        <f t="shared" si="31"/>
        <v>0</v>
      </c>
      <c r="N349" s="9" t="str">
        <f t="shared" si="32"/>
        <v>tra012s</v>
      </c>
    </row>
    <row r="350" spans="1:14">
      <c r="A350" s="7" t="s">
        <v>313</v>
      </c>
      <c r="B350" s="3" t="s">
        <v>849</v>
      </c>
      <c r="C350" s="3" t="s">
        <v>23</v>
      </c>
      <c r="D350" s="3" t="s">
        <v>24</v>
      </c>
      <c r="F350" s="2" t="s">
        <v>464</v>
      </c>
      <c r="G350" s="10" t="s">
        <v>466</v>
      </c>
      <c r="H350" s="10" t="s">
        <v>29</v>
      </c>
      <c r="I350" s="2" t="s">
        <v>323</v>
      </c>
      <c r="J350" s="2" t="s">
        <v>315</v>
      </c>
      <c r="K350" s="125">
        <v>11.8</v>
      </c>
      <c r="L350" s="124">
        <f t="shared" si="30"/>
        <v>11.8</v>
      </c>
      <c r="M350" s="126">
        <f t="shared" si="31"/>
        <v>0</v>
      </c>
      <c r="N350" s="9" t="str">
        <f t="shared" si="32"/>
        <v>kan260st</v>
      </c>
    </row>
    <row r="351" spans="1:14">
      <c r="A351" s="7" t="s">
        <v>313</v>
      </c>
      <c r="B351" s="3" t="s">
        <v>849</v>
      </c>
      <c r="C351" s="3" t="s">
        <v>23</v>
      </c>
      <c r="D351" s="3" t="s">
        <v>24</v>
      </c>
      <c r="F351" s="2" t="s">
        <v>464</v>
      </c>
      <c r="G351" s="10" t="s">
        <v>1041</v>
      </c>
      <c r="H351" s="10"/>
      <c r="I351" s="2" t="s">
        <v>323</v>
      </c>
      <c r="J351" s="2" t="s">
        <v>315</v>
      </c>
      <c r="K351" s="125">
        <v>11.8</v>
      </c>
      <c r="L351" s="124">
        <f t="shared" si="30"/>
        <v>11.8</v>
      </c>
      <c r="M351" s="126">
        <f t="shared" si="31"/>
        <v>0</v>
      </c>
      <c r="N351" s="9" t="str">
        <f t="shared" si="32"/>
        <v>kan260st</v>
      </c>
    </row>
    <row r="352" spans="1:14">
      <c r="A352" s="7" t="s">
        <v>313</v>
      </c>
      <c r="B352" s="3" t="s">
        <v>849</v>
      </c>
      <c r="C352" s="3" t="s">
        <v>23</v>
      </c>
      <c r="D352" s="3" t="s">
        <v>24</v>
      </c>
      <c r="F352" s="2" t="s">
        <v>464</v>
      </c>
      <c r="G352" s="10" t="s">
        <v>467</v>
      </c>
      <c r="H352" s="10"/>
      <c r="I352" s="2" t="s">
        <v>323</v>
      </c>
      <c r="J352" s="2" t="s">
        <v>315</v>
      </c>
      <c r="K352" s="125">
        <v>11.8</v>
      </c>
      <c r="L352" s="124">
        <f t="shared" si="30"/>
        <v>11.8</v>
      </c>
      <c r="M352" s="126">
        <f t="shared" si="31"/>
        <v>0</v>
      </c>
      <c r="N352" s="9" t="str">
        <f t="shared" si="32"/>
        <v>kan260st</v>
      </c>
    </row>
    <row r="353" spans="1:14">
      <c r="A353" s="7" t="s">
        <v>240</v>
      </c>
      <c r="B353" s="3" t="s">
        <v>847</v>
      </c>
      <c r="C353" s="3" t="s">
        <v>23</v>
      </c>
      <c r="D353" s="3" t="s">
        <v>24</v>
      </c>
      <c r="F353" s="2" t="s">
        <v>464</v>
      </c>
      <c r="G353" s="10" t="s">
        <v>468</v>
      </c>
      <c r="H353" s="10"/>
      <c r="I353" s="2" t="s">
        <v>411</v>
      </c>
      <c r="J353" s="2" t="s">
        <v>11</v>
      </c>
      <c r="K353" s="125">
        <v>25.2</v>
      </c>
      <c r="L353" s="124">
        <f t="shared" si="30"/>
        <v>25.2</v>
      </c>
      <c r="M353" s="126">
        <f t="shared" si="31"/>
        <v>0</v>
      </c>
      <c r="N353" s="9" t="str">
        <f t="shared" si="32"/>
        <v>gan260t</v>
      </c>
    </row>
    <row r="354" spans="1:14">
      <c r="A354" s="7" t="s">
        <v>240</v>
      </c>
      <c r="B354" s="3" t="s">
        <v>847</v>
      </c>
      <c r="C354" s="3" t="s">
        <v>23</v>
      </c>
      <c r="D354" s="3" t="s">
        <v>24</v>
      </c>
      <c r="F354" s="2" t="s">
        <v>464</v>
      </c>
      <c r="G354" s="10" t="s">
        <v>469</v>
      </c>
      <c r="H354" s="10"/>
      <c r="I354" s="2" t="s">
        <v>411</v>
      </c>
      <c r="J354" s="2" t="s">
        <v>11</v>
      </c>
      <c r="K354" s="125">
        <v>35</v>
      </c>
      <c r="L354" s="124">
        <f t="shared" si="30"/>
        <v>35</v>
      </c>
      <c r="M354" s="126">
        <f t="shared" si="31"/>
        <v>0</v>
      </c>
      <c r="N354" s="9" t="str">
        <f t="shared" si="32"/>
        <v>gan260t</v>
      </c>
    </row>
    <row r="355" spans="1:14">
      <c r="A355" s="7" t="s">
        <v>313</v>
      </c>
      <c r="B355" s="3" t="s">
        <v>849</v>
      </c>
      <c r="C355" s="3" t="s">
        <v>23</v>
      </c>
      <c r="D355" s="3" t="s">
        <v>24</v>
      </c>
      <c r="F355" s="2" t="s">
        <v>464</v>
      </c>
      <c r="G355" s="10" t="s">
        <v>470</v>
      </c>
      <c r="H355" s="10"/>
      <c r="I355" s="2" t="s">
        <v>393</v>
      </c>
      <c r="J355" s="2" t="s">
        <v>315</v>
      </c>
      <c r="K355" s="125">
        <v>5.7</v>
      </c>
      <c r="L355" s="124">
        <f t="shared" si="30"/>
        <v>5.7</v>
      </c>
      <c r="M355" s="126">
        <f t="shared" si="31"/>
        <v>0</v>
      </c>
      <c r="N355" s="9" t="str">
        <f t="shared" si="32"/>
        <v>kan260st</v>
      </c>
    </row>
    <row r="356" spans="1:14">
      <c r="A356" s="7" t="s">
        <v>313</v>
      </c>
      <c r="B356" s="3" t="s">
        <v>849</v>
      </c>
      <c r="C356" s="3" t="s">
        <v>23</v>
      </c>
      <c r="D356" s="3" t="s">
        <v>24</v>
      </c>
      <c r="F356" s="2" t="s">
        <v>464</v>
      </c>
      <c r="G356" s="10" t="s">
        <v>471</v>
      </c>
      <c r="H356" s="10"/>
      <c r="I356" s="2" t="s">
        <v>393</v>
      </c>
      <c r="J356" s="2" t="s">
        <v>315</v>
      </c>
      <c r="K356" s="125">
        <v>5.7</v>
      </c>
      <c r="L356" s="124">
        <f t="shared" si="30"/>
        <v>5.7</v>
      </c>
      <c r="M356" s="126">
        <f t="shared" si="31"/>
        <v>0</v>
      </c>
      <c r="N356" s="9" t="str">
        <f t="shared" si="32"/>
        <v>kan260st</v>
      </c>
    </row>
    <row r="357" spans="1:14">
      <c r="A357" s="7" t="s">
        <v>313</v>
      </c>
      <c r="B357" s="3" t="s">
        <v>849</v>
      </c>
      <c r="C357" s="3" t="s">
        <v>23</v>
      </c>
      <c r="D357" s="3" t="s">
        <v>24</v>
      </c>
      <c r="F357" s="2" t="s">
        <v>464</v>
      </c>
      <c r="G357" s="10" t="s">
        <v>472</v>
      </c>
      <c r="H357" s="10"/>
      <c r="I357" s="2" t="s">
        <v>393</v>
      </c>
      <c r="J357" s="2" t="s">
        <v>315</v>
      </c>
      <c r="K357" s="125">
        <v>5.7</v>
      </c>
      <c r="L357" s="124">
        <f t="shared" si="30"/>
        <v>5.7</v>
      </c>
      <c r="M357" s="126">
        <f t="shared" si="31"/>
        <v>0</v>
      </c>
      <c r="N357" s="9" t="str">
        <f t="shared" si="32"/>
        <v>kan260st</v>
      </c>
    </row>
    <row r="358" spans="1:14">
      <c r="A358" s="7" t="s">
        <v>313</v>
      </c>
      <c r="B358" s="3" t="s">
        <v>849</v>
      </c>
      <c r="C358" s="3" t="s">
        <v>23</v>
      </c>
      <c r="D358" s="3" t="s">
        <v>24</v>
      </c>
      <c r="F358" s="2" t="s">
        <v>464</v>
      </c>
      <c r="G358" s="10" t="s">
        <v>858</v>
      </c>
      <c r="H358" s="10"/>
      <c r="I358" s="2" t="s">
        <v>473</v>
      </c>
      <c r="J358" s="2" t="s">
        <v>315</v>
      </c>
      <c r="K358" s="125">
        <v>241.89999999999998</v>
      </c>
      <c r="L358" s="124">
        <f t="shared" si="30"/>
        <v>241.89999999999998</v>
      </c>
      <c r="M358" s="126">
        <f t="shared" si="31"/>
        <v>0</v>
      </c>
      <c r="N358" s="9" t="str">
        <f t="shared" si="32"/>
        <v>kan260st</v>
      </c>
    </row>
    <row r="359" spans="1:14">
      <c r="A359" s="7" t="s">
        <v>18</v>
      </c>
      <c r="B359" s="3" t="s">
        <v>897</v>
      </c>
      <c r="C359" s="3" t="s">
        <v>23</v>
      </c>
      <c r="D359" s="3" t="s">
        <v>24</v>
      </c>
      <c r="F359" s="2" t="s">
        <v>464</v>
      </c>
      <c r="G359" s="10" t="s">
        <v>474</v>
      </c>
      <c r="H359" s="10"/>
      <c r="I359" s="2" t="s">
        <v>1013</v>
      </c>
      <c r="J359" s="2" t="s">
        <v>315</v>
      </c>
      <c r="K359" s="125">
        <v>8.9</v>
      </c>
      <c r="L359" s="124">
        <f t="shared" si="30"/>
        <v>0</v>
      </c>
      <c r="M359" s="126">
        <f t="shared" si="31"/>
        <v>8.9</v>
      </c>
      <c r="N359" s="9" t="str">
        <f t="shared" si="32"/>
        <v>nio</v>
      </c>
    </row>
    <row r="360" spans="1:14">
      <c r="A360" s="7" t="s">
        <v>18</v>
      </c>
      <c r="B360" s="3" t="s">
        <v>897</v>
      </c>
      <c r="C360" s="3" t="s">
        <v>23</v>
      </c>
      <c r="D360" s="3" t="s">
        <v>24</v>
      </c>
      <c r="F360" s="2" t="s">
        <v>464</v>
      </c>
      <c r="G360" s="10" t="s">
        <v>475</v>
      </c>
      <c r="H360" s="10"/>
      <c r="I360" s="2" t="s">
        <v>409</v>
      </c>
      <c r="J360" s="2" t="s">
        <v>239</v>
      </c>
      <c r="K360" s="125">
        <v>0</v>
      </c>
      <c r="L360" s="124">
        <f t="shared" si="30"/>
        <v>0</v>
      </c>
      <c r="M360" s="126">
        <f t="shared" si="31"/>
        <v>0</v>
      </c>
      <c r="N360" s="9" t="str">
        <f t="shared" si="32"/>
        <v>nio</v>
      </c>
    </row>
    <row r="361" spans="1:14">
      <c r="A361" s="7" t="s">
        <v>18</v>
      </c>
      <c r="B361" s="3" t="s">
        <v>897</v>
      </c>
      <c r="C361" s="3" t="s">
        <v>23</v>
      </c>
      <c r="D361" s="3" t="s">
        <v>24</v>
      </c>
      <c r="F361" s="2" t="s">
        <v>464</v>
      </c>
      <c r="G361" s="10" t="s">
        <v>476</v>
      </c>
      <c r="H361" s="10"/>
      <c r="I361" s="2" t="s">
        <v>409</v>
      </c>
      <c r="J361" s="2" t="s">
        <v>239</v>
      </c>
      <c r="K361" s="125">
        <v>0</v>
      </c>
      <c r="L361" s="124">
        <f t="shared" si="30"/>
        <v>0</v>
      </c>
      <c r="M361" s="126">
        <f t="shared" si="31"/>
        <v>0</v>
      </c>
      <c r="N361" s="9" t="str">
        <f t="shared" si="32"/>
        <v>nio</v>
      </c>
    </row>
    <row r="362" spans="1:14">
      <c r="A362" s="7" t="s">
        <v>131</v>
      </c>
      <c r="B362" s="3" t="s">
        <v>847</v>
      </c>
      <c r="C362" s="3" t="s">
        <v>23</v>
      </c>
      <c r="D362" s="3" t="s">
        <v>24</v>
      </c>
      <c r="F362" s="2" t="s">
        <v>464</v>
      </c>
      <c r="G362" s="10" t="s">
        <v>477</v>
      </c>
      <c r="H362" s="10"/>
      <c r="I362" s="2" t="s">
        <v>260</v>
      </c>
      <c r="J362" s="2" t="s">
        <v>11</v>
      </c>
      <c r="K362" s="125">
        <v>28.5</v>
      </c>
      <c r="L362" s="124">
        <f t="shared" si="30"/>
        <v>28.5</v>
      </c>
      <c r="M362" s="126">
        <f t="shared" si="31"/>
        <v>0</v>
      </c>
      <c r="N362" s="9" t="str">
        <f t="shared" si="32"/>
        <v>gan260s</v>
      </c>
    </row>
    <row r="363" spans="1:14">
      <c r="A363" s="7" t="s">
        <v>254</v>
      </c>
      <c r="B363" s="3" t="s">
        <v>847</v>
      </c>
      <c r="C363" s="3" t="s">
        <v>23</v>
      </c>
      <c r="D363" s="3" t="s">
        <v>24</v>
      </c>
      <c r="F363" s="2" t="s">
        <v>464</v>
      </c>
      <c r="G363" s="10" t="s">
        <v>478</v>
      </c>
      <c r="H363" s="10"/>
      <c r="I363" s="2" t="s">
        <v>479</v>
      </c>
      <c r="J363" s="2" t="s">
        <v>11</v>
      </c>
      <c r="K363" s="125">
        <v>31.1</v>
      </c>
      <c r="L363" s="124">
        <f t="shared" si="30"/>
        <v>31.1</v>
      </c>
      <c r="M363" s="126">
        <f t="shared" si="31"/>
        <v>0</v>
      </c>
      <c r="N363" s="9" t="str">
        <f t="shared" si="32"/>
        <v>keu260t</v>
      </c>
    </row>
    <row r="364" spans="1:14">
      <c r="A364" s="7" t="s">
        <v>18</v>
      </c>
      <c r="B364" s="3" t="s">
        <v>897</v>
      </c>
      <c r="C364" s="3" t="s">
        <v>23</v>
      </c>
      <c r="D364" s="3" t="s">
        <v>24</v>
      </c>
      <c r="F364" s="2" t="s">
        <v>464</v>
      </c>
      <c r="G364" s="10" t="s">
        <v>480</v>
      </c>
      <c r="H364" s="10"/>
      <c r="I364" s="2" t="s">
        <v>258</v>
      </c>
      <c r="J364" s="2" t="s">
        <v>239</v>
      </c>
      <c r="K364" s="125">
        <v>1.7</v>
      </c>
      <c r="L364" s="124">
        <f t="shared" si="30"/>
        <v>0</v>
      </c>
      <c r="M364" s="126">
        <f t="shared" si="31"/>
        <v>1.7</v>
      </c>
      <c r="N364" s="9" t="str">
        <f t="shared" si="32"/>
        <v>nio</v>
      </c>
    </row>
    <row r="365" spans="1:14">
      <c r="A365" s="7" t="s">
        <v>481</v>
      </c>
      <c r="B365" s="3" t="s">
        <v>847</v>
      </c>
      <c r="C365" s="3" t="s">
        <v>23</v>
      </c>
      <c r="D365" s="3" t="s">
        <v>24</v>
      </c>
      <c r="F365" s="2" t="s">
        <v>464</v>
      </c>
      <c r="G365" s="10" t="s">
        <v>482</v>
      </c>
      <c r="H365" s="10"/>
      <c r="I365" s="2" t="s">
        <v>400</v>
      </c>
      <c r="J365" s="2" t="s">
        <v>11</v>
      </c>
      <c r="K365" s="125">
        <v>9</v>
      </c>
      <c r="L365" s="124">
        <f t="shared" si="30"/>
        <v>9</v>
      </c>
      <c r="M365" s="126">
        <f t="shared" si="31"/>
        <v>0</v>
      </c>
      <c r="N365" s="9" t="str">
        <f t="shared" si="32"/>
        <v>pri260t</v>
      </c>
    </row>
    <row r="366" spans="1:14">
      <c r="A366" s="7" t="s">
        <v>162</v>
      </c>
      <c r="B366" s="3" t="s">
        <v>847</v>
      </c>
      <c r="C366" s="3" t="s">
        <v>23</v>
      </c>
      <c r="D366" s="3" t="s">
        <v>24</v>
      </c>
      <c r="F366" s="2" t="s">
        <v>464</v>
      </c>
      <c r="G366" s="10" t="s">
        <v>483</v>
      </c>
      <c r="H366" s="10" t="s">
        <v>997</v>
      </c>
      <c r="I366" s="2" t="s">
        <v>336</v>
      </c>
      <c r="J366" s="2" t="s">
        <v>239</v>
      </c>
      <c r="K366" s="125">
        <v>4.5999999999999996</v>
      </c>
      <c r="L366" s="124">
        <f t="shared" si="30"/>
        <v>4.5999999999999996</v>
      </c>
      <c r="M366" s="126">
        <f t="shared" si="31"/>
        <v>0</v>
      </c>
      <c r="N366" s="9" t="str">
        <f t="shared" si="32"/>
        <v>gar260s</v>
      </c>
    </row>
    <row r="367" spans="1:14">
      <c r="A367" s="7" t="s">
        <v>18</v>
      </c>
      <c r="B367" s="3" t="s">
        <v>897</v>
      </c>
      <c r="C367" s="3" t="s">
        <v>23</v>
      </c>
      <c r="D367" s="3" t="s">
        <v>24</v>
      </c>
      <c r="F367" s="2" t="s">
        <v>464</v>
      </c>
      <c r="G367" s="10" t="s">
        <v>484</v>
      </c>
      <c r="H367" s="10"/>
      <c r="I367" s="2" t="s">
        <v>386</v>
      </c>
      <c r="J367" s="2" t="s">
        <v>11</v>
      </c>
      <c r="K367" s="125">
        <v>2.2999999999999998</v>
      </c>
      <c r="L367" s="124">
        <f t="shared" si="30"/>
        <v>0</v>
      </c>
      <c r="M367" s="126">
        <f t="shared" si="31"/>
        <v>2.2999999999999998</v>
      </c>
      <c r="N367" s="9" t="str">
        <f t="shared" si="32"/>
        <v>nio</v>
      </c>
    </row>
    <row r="368" spans="1:14">
      <c r="A368" s="7" t="s">
        <v>263</v>
      </c>
      <c r="B368" s="3" t="s">
        <v>847</v>
      </c>
      <c r="C368" s="3" t="s">
        <v>23</v>
      </c>
      <c r="D368" s="3" t="s">
        <v>24</v>
      </c>
      <c r="F368" s="2" t="s">
        <v>464</v>
      </c>
      <c r="G368" s="10" t="s">
        <v>485</v>
      </c>
      <c r="H368" s="10"/>
      <c r="I368" s="2" t="s">
        <v>265</v>
      </c>
      <c r="J368" s="2" t="s">
        <v>239</v>
      </c>
      <c r="K368" s="125">
        <v>15</v>
      </c>
      <c r="L368" s="124">
        <f t="shared" si="30"/>
        <v>15</v>
      </c>
      <c r="M368" s="126">
        <f t="shared" si="31"/>
        <v>0</v>
      </c>
      <c r="N368" s="9" t="str">
        <f t="shared" si="32"/>
        <v>tra260s</v>
      </c>
    </row>
    <row r="369" spans="1:14">
      <c r="A369" s="7" t="s">
        <v>122</v>
      </c>
      <c r="B369" s="3" t="s">
        <v>2</v>
      </c>
      <c r="C369" s="3" t="s">
        <v>23</v>
      </c>
      <c r="D369" s="3" t="s">
        <v>24</v>
      </c>
      <c r="F369" s="2" t="s">
        <v>464</v>
      </c>
      <c r="G369" s="10" t="s">
        <v>486</v>
      </c>
      <c r="H369" s="10"/>
      <c r="I369" s="2" t="s">
        <v>267</v>
      </c>
      <c r="J369" s="2" t="s">
        <v>239</v>
      </c>
      <c r="K369" s="125">
        <v>14.4</v>
      </c>
      <c r="L369" s="124">
        <f t="shared" si="30"/>
        <v>14.4</v>
      </c>
      <c r="M369" s="126">
        <f t="shared" si="31"/>
        <v>0</v>
      </c>
      <c r="N369" s="9" t="str">
        <f t="shared" si="32"/>
        <v>san260s</v>
      </c>
    </row>
    <row r="370" spans="1:14">
      <c r="A370" s="7" t="s">
        <v>122</v>
      </c>
      <c r="B370" s="3" t="s">
        <v>2</v>
      </c>
      <c r="C370" s="3" t="s">
        <v>23</v>
      </c>
      <c r="D370" s="3" t="s">
        <v>24</v>
      </c>
      <c r="F370" s="2" t="s">
        <v>464</v>
      </c>
      <c r="G370" s="10" t="s">
        <v>487</v>
      </c>
      <c r="H370" s="10"/>
      <c r="I370" s="2" t="s">
        <v>267</v>
      </c>
      <c r="J370" s="2" t="s">
        <v>239</v>
      </c>
      <c r="K370" s="125">
        <v>7.7</v>
      </c>
      <c r="L370" s="124">
        <f t="shared" si="30"/>
        <v>7.7</v>
      </c>
      <c r="M370" s="126">
        <f t="shared" si="31"/>
        <v>0</v>
      </c>
      <c r="N370" s="9" t="str">
        <f t="shared" si="32"/>
        <v>san260s</v>
      </c>
    </row>
    <row r="371" spans="1:14">
      <c r="A371" s="7" t="s">
        <v>131</v>
      </c>
      <c r="B371" s="3" t="s">
        <v>847</v>
      </c>
      <c r="C371" s="3" t="s">
        <v>23</v>
      </c>
      <c r="D371" s="3" t="s">
        <v>24</v>
      </c>
      <c r="F371" s="2" t="s">
        <v>464</v>
      </c>
      <c r="G371" s="10" t="s">
        <v>488</v>
      </c>
      <c r="H371" s="10"/>
      <c r="I371" s="2" t="s">
        <v>270</v>
      </c>
      <c r="J371" s="2" t="s">
        <v>239</v>
      </c>
      <c r="K371" s="125">
        <v>2.4</v>
      </c>
      <c r="L371" s="124">
        <f t="shared" si="30"/>
        <v>2.4</v>
      </c>
      <c r="M371" s="126">
        <f t="shared" si="31"/>
        <v>0</v>
      </c>
      <c r="N371" s="9" t="str">
        <f t="shared" si="32"/>
        <v>gan260s</v>
      </c>
    </row>
    <row r="372" spans="1:14">
      <c r="A372" s="7" t="s">
        <v>131</v>
      </c>
      <c r="B372" s="3" t="s">
        <v>847</v>
      </c>
      <c r="C372" s="3" t="s">
        <v>23</v>
      </c>
      <c r="D372" s="3" t="s">
        <v>24</v>
      </c>
      <c r="F372" s="2" t="s">
        <v>464</v>
      </c>
      <c r="G372" s="10" t="s">
        <v>489</v>
      </c>
      <c r="H372" s="10" t="s">
        <v>998</v>
      </c>
      <c r="I372" s="2" t="s">
        <v>391</v>
      </c>
      <c r="J372" s="2" t="s">
        <v>239</v>
      </c>
      <c r="K372" s="125">
        <v>45.9</v>
      </c>
      <c r="L372" s="124">
        <f t="shared" si="30"/>
        <v>45.9</v>
      </c>
      <c r="M372" s="126">
        <f t="shared" si="31"/>
        <v>0</v>
      </c>
      <c r="N372" s="9" t="str">
        <f t="shared" si="32"/>
        <v>gan260s</v>
      </c>
    </row>
    <row r="373" spans="1:14">
      <c r="A373" s="7" t="s">
        <v>313</v>
      </c>
      <c r="B373" s="3" t="s">
        <v>849</v>
      </c>
      <c r="C373" s="3" t="s">
        <v>23</v>
      </c>
      <c r="D373" s="3" t="s">
        <v>24</v>
      </c>
      <c r="F373" s="2" t="s">
        <v>464</v>
      </c>
      <c r="G373" s="10" t="s">
        <v>490</v>
      </c>
      <c r="H373" s="10"/>
      <c r="I373" s="2" t="s">
        <v>393</v>
      </c>
      <c r="J373" s="2" t="s">
        <v>315</v>
      </c>
      <c r="K373" s="125">
        <v>5.7</v>
      </c>
      <c r="L373" s="124">
        <f t="shared" si="30"/>
        <v>5.7</v>
      </c>
      <c r="M373" s="126">
        <f t="shared" si="31"/>
        <v>0</v>
      </c>
      <c r="N373" s="9" t="str">
        <f t="shared" si="32"/>
        <v>kan260st</v>
      </c>
    </row>
    <row r="374" spans="1:14">
      <c r="A374" s="7" t="s">
        <v>313</v>
      </c>
      <c r="B374" s="3" t="s">
        <v>849</v>
      </c>
      <c r="C374" s="3" t="s">
        <v>23</v>
      </c>
      <c r="D374" s="3" t="s">
        <v>24</v>
      </c>
      <c r="F374" s="2" t="s">
        <v>464</v>
      </c>
      <c r="G374" s="10" t="s">
        <v>491</v>
      </c>
      <c r="H374" s="10"/>
      <c r="I374" s="2" t="s">
        <v>393</v>
      </c>
      <c r="J374" s="2" t="s">
        <v>315</v>
      </c>
      <c r="K374" s="125">
        <v>5.7</v>
      </c>
      <c r="L374" s="124">
        <f t="shared" si="30"/>
        <v>5.7</v>
      </c>
      <c r="M374" s="126">
        <f t="shared" si="31"/>
        <v>0</v>
      </c>
      <c r="N374" s="9" t="str">
        <f t="shared" si="32"/>
        <v>kan260st</v>
      </c>
    </row>
    <row r="375" spans="1:14">
      <c r="A375" s="7" t="s">
        <v>313</v>
      </c>
      <c r="B375" s="3" t="s">
        <v>849</v>
      </c>
      <c r="C375" s="3" t="s">
        <v>23</v>
      </c>
      <c r="D375" s="3" t="s">
        <v>24</v>
      </c>
      <c r="F375" s="2" t="s">
        <v>464</v>
      </c>
      <c r="G375" s="10" t="s">
        <v>492</v>
      </c>
      <c r="H375" s="10"/>
      <c r="I375" s="2" t="s">
        <v>323</v>
      </c>
      <c r="J375" s="2" t="s">
        <v>315</v>
      </c>
      <c r="K375" s="125">
        <v>11.8</v>
      </c>
      <c r="L375" s="124">
        <f t="shared" si="30"/>
        <v>11.8</v>
      </c>
      <c r="M375" s="126">
        <f t="shared" si="31"/>
        <v>0</v>
      </c>
      <c r="N375" s="9" t="str">
        <f t="shared" si="32"/>
        <v>kan260st</v>
      </c>
    </row>
    <row r="376" spans="1:14">
      <c r="A376" s="7" t="s">
        <v>313</v>
      </c>
      <c r="B376" s="3" t="s">
        <v>849</v>
      </c>
      <c r="C376" s="3" t="s">
        <v>23</v>
      </c>
      <c r="D376" s="3" t="s">
        <v>24</v>
      </c>
      <c r="F376" s="2" t="s">
        <v>464</v>
      </c>
      <c r="G376" s="10" t="s">
        <v>493</v>
      </c>
      <c r="H376" s="10" t="s">
        <v>998</v>
      </c>
      <c r="I376" s="2" t="s">
        <v>473</v>
      </c>
      <c r="J376" s="2" t="s">
        <v>315</v>
      </c>
      <c r="K376" s="125">
        <v>109.10000000000001</v>
      </c>
      <c r="L376" s="124">
        <f t="shared" si="30"/>
        <v>109.10000000000001</v>
      </c>
      <c r="M376" s="126">
        <f t="shared" si="31"/>
        <v>0</v>
      </c>
      <c r="N376" s="9" t="str">
        <f t="shared" si="32"/>
        <v>kan260st</v>
      </c>
    </row>
    <row r="377" spans="1:14">
      <c r="A377" s="7" t="s">
        <v>162</v>
      </c>
      <c r="B377" s="3" t="s">
        <v>847</v>
      </c>
      <c r="C377" s="3" t="s">
        <v>23</v>
      </c>
      <c r="D377" s="3" t="s">
        <v>24</v>
      </c>
      <c r="F377" s="2" t="s">
        <v>464</v>
      </c>
      <c r="G377" s="10" t="s">
        <v>494</v>
      </c>
      <c r="H377" s="10" t="s">
        <v>999</v>
      </c>
      <c r="I377" s="2" t="s">
        <v>1029</v>
      </c>
      <c r="J377" s="2" t="s">
        <v>239</v>
      </c>
      <c r="K377" s="125">
        <v>8.9</v>
      </c>
      <c r="L377" s="124">
        <f t="shared" si="30"/>
        <v>8.9</v>
      </c>
      <c r="M377" s="126">
        <f t="shared" si="31"/>
        <v>0</v>
      </c>
      <c r="N377" s="9" t="str">
        <f t="shared" si="32"/>
        <v>gar260s</v>
      </c>
    </row>
    <row r="378" spans="1:14">
      <c r="A378" s="7" t="s">
        <v>162</v>
      </c>
      <c r="B378" s="3" t="s">
        <v>847</v>
      </c>
      <c r="C378" s="3" t="s">
        <v>23</v>
      </c>
      <c r="D378" s="3" t="s">
        <v>24</v>
      </c>
      <c r="F378" s="2" t="s">
        <v>464</v>
      </c>
      <c r="G378" s="10" t="s">
        <v>495</v>
      </c>
      <c r="H378" s="10" t="s">
        <v>999</v>
      </c>
      <c r="I378" s="2" t="s">
        <v>1014</v>
      </c>
      <c r="J378" s="2" t="s">
        <v>239</v>
      </c>
      <c r="K378" s="125">
        <v>6.6</v>
      </c>
      <c r="L378" s="124">
        <f t="shared" si="30"/>
        <v>6.6</v>
      </c>
      <c r="M378" s="126">
        <f t="shared" si="31"/>
        <v>0</v>
      </c>
      <c r="N378" s="9" t="str">
        <f t="shared" si="32"/>
        <v>gar260s</v>
      </c>
    </row>
    <row r="379" spans="1:14">
      <c r="A379" s="7" t="s">
        <v>131</v>
      </c>
      <c r="B379" s="3" t="s">
        <v>847</v>
      </c>
      <c r="C379" s="3" t="s">
        <v>23</v>
      </c>
      <c r="D379" s="3" t="s">
        <v>24</v>
      </c>
      <c r="F379" s="2" t="s">
        <v>464</v>
      </c>
      <c r="G379" s="10" t="s">
        <v>496</v>
      </c>
      <c r="H379" s="10" t="s">
        <v>999</v>
      </c>
      <c r="I379" s="2" t="s">
        <v>260</v>
      </c>
      <c r="J379" s="2" t="s">
        <v>239</v>
      </c>
      <c r="K379" s="125">
        <v>28.5</v>
      </c>
      <c r="L379" s="124">
        <f t="shared" si="30"/>
        <v>28.5</v>
      </c>
      <c r="M379" s="126">
        <f t="shared" si="31"/>
        <v>0</v>
      </c>
      <c r="N379" s="9" t="str">
        <f t="shared" si="32"/>
        <v>gan260s</v>
      </c>
    </row>
    <row r="380" spans="1:14">
      <c r="A380" s="7" t="s">
        <v>18</v>
      </c>
      <c r="B380" s="3" t="s">
        <v>897</v>
      </c>
      <c r="C380" s="3" t="s">
        <v>23</v>
      </c>
      <c r="D380" s="3" t="s">
        <v>24</v>
      </c>
      <c r="F380" s="2" t="s">
        <v>464</v>
      </c>
      <c r="G380" s="10" t="s">
        <v>497</v>
      </c>
      <c r="H380" s="10"/>
      <c r="I380" s="2" t="s">
        <v>409</v>
      </c>
      <c r="J380" s="2" t="s">
        <v>239</v>
      </c>
      <c r="K380" s="125">
        <v>0</v>
      </c>
      <c r="L380" s="124">
        <f t="shared" si="30"/>
        <v>0</v>
      </c>
      <c r="M380" s="126">
        <f t="shared" si="31"/>
        <v>0</v>
      </c>
      <c r="N380" s="9" t="str">
        <f t="shared" si="32"/>
        <v>nio</v>
      </c>
    </row>
    <row r="381" spans="1:14">
      <c r="A381" s="7" t="s">
        <v>240</v>
      </c>
      <c r="B381" s="3" t="s">
        <v>847</v>
      </c>
      <c r="C381" s="3" t="s">
        <v>23</v>
      </c>
      <c r="D381" s="3" t="s">
        <v>24</v>
      </c>
      <c r="F381" s="2" t="s">
        <v>464</v>
      </c>
      <c r="G381" s="10" t="s">
        <v>498</v>
      </c>
      <c r="H381" s="10"/>
      <c r="I381" s="2" t="s">
        <v>411</v>
      </c>
      <c r="J381" s="2" t="s">
        <v>11</v>
      </c>
      <c r="K381" s="125">
        <v>25.2</v>
      </c>
      <c r="L381" s="124">
        <f t="shared" si="30"/>
        <v>25.2</v>
      </c>
      <c r="M381" s="126">
        <f t="shared" si="31"/>
        <v>0</v>
      </c>
      <c r="N381" s="9" t="str">
        <f t="shared" si="32"/>
        <v>gan260t</v>
      </c>
    </row>
    <row r="382" spans="1:14">
      <c r="A382" s="7" t="s">
        <v>240</v>
      </c>
      <c r="B382" s="3" t="s">
        <v>847</v>
      </c>
      <c r="C382" s="3" t="s">
        <v>23</v>
      </c>
      <c r="D382" s="3" t="s">
        <v>24</v>
      </c>
      <c r="F382" s="2" t="s">
        <v>464</v>
      </c>
      <c r="G382" s="10" t="s">
        <v>499</v>
      </c>
      <c r="H382" s="10"/>
      <c r="I382" s="2" t="s">
        <v>411</v>
      </c>
      <c r="J382" s="2" t="s">
        <v>11</v>
      </c>
      <c r="K382" s="125">
        <v>35</v>
      </c>
      <c r="L382" s="124">
        <f t="shared" si="30"/>
        <v>35</v>
      </c>
      <c r="M382" s="126">
        <f t="shared" si="31"/>
        <v>0</v>
      </c>
      <c r="N382" s="9" t="str">
        <f t="shared" si="32"/>
        <v>gan260t</v>
      </c>
    </row>
    <row r="383" spans="1:14">
      <c r="A383" s="7" t="s">
        <v>164</v>
      </c>
      <c r="B383" s="3" t="s">
        <v>849</v>
      </c>
      <c r="C383" s="3" t="s">
        <v>23</v>
      </c>
      <c r="D383" s="3" t="s">
        <v>24</v>
      </c>
      <c r="F383" s="2" t="s">
        <v>464</v>
      </c>
      <c r="G383" s="10" t="s">
        <v>500</v>
      </c>
      <c r="H383" s="10"/>
      <c r="I383" s="2" t="s">
        <v>1015</v>
      </c>
      <c r="J383" s="2" t="s">
        <v>315</v>
      </c>
      <c r="K383" s="125">
        <v>5.7</v>
      </c>
      <c r="L383" s="124">
        <f t="shared" si="30"/>
        <v>5.7</v>
      </c>
      <c r="M383" s="126">
        <f t="shared" si="31"/>
        <v>0</v>
      </c>
      <c r="N383" s="9" t="str">
        <f t="shared" si="32"/>
        <v>ver260st</v>
      </c>
    </row>
    <row r="384" spans="1:14">
      <c r="A384" s="7" t="s">
        <v>313</v>
      </c>
      <c r="B384" s="3" t="s">
        <v>849</v>
      </c>
      <c r="C384" s="3" t="s">
        <v>23</v>
      </c>
      <c r="D384" s="3" t="s">
        <v>24</v>
      </c>
      <c r="F384" s="2" t="s">
        <v>464</v>
      </c>
      <c r="G384" s="10" t="s">
        <v>501</v>
      </c>
      <c r="H384" s="10"/>
      <c r="I384" s="2" t="s">
        <v>393</v>
      </c>
      <c r="J384" s="2" t="s">
        <v>315</v>
      </c>
      <c r="K384" s="125">
        <v>5.7</v>
      </c>
      <c r="L384" s="124">
        <f t="shared" si="30"/>
        <v>5.7</v>
      </c>
      <c r="M384" s="126">
        <f t="shared" si="31"/>
        <v>0</v>
      </c>
      <c r="N384" s="9" t="str">
        <f t="shared" si="32"/>
        <v>kan260st</v>
      </c>
    </row>
    <row r="385" spans="1:14">
      <c r="A385" s="7" t="s">
        <v>313</v>
      </c>
      <c r="B385" s="3" t="s">
        <v>849</v>
      </c>
      <c r="C385" s="3" t="s">
        <v>23</v>
      </c>
      <c r="D385" s="3" t="s">
        <v>24</v>
      </c>
      <c r="F385" s="2" t="s">
        <v>464</v>
      </c>
      <c r="G385" s="10" t="s">
        <v>502</v>
      </c>
      <c r="H385" s="10"/>
      <c r="I385" s="2" t="s">
        <v>393</v>
      </c>
      <c r="J385" s="2" t="s">
        <v>315</v>
      </c>
      <c r="K385" s="125">
        <v>5.7</v>
      </c>
      <c r="L385" s="124">
        <f t="shared" si="30"/>
        <v>5.7</v>
      </c>
      <c r="M385" s="126">
        <f t="shared" si="31"/>
        <v>0</v>
      </c>
      <c r="N385" s="9" t="str">
        <f t="shared" si="32"/>
        <v>kan260st</v>
      </c>
    </row>
    <row r="386" spans="1:14">
      <c r="A386" s="7" t="s">
        <v>1047</v>
      </c>
      <c r="B386" s="3" t="s">
        <v>847</v>
      </c>
      <c r="C386" s="3" t="s">
        <v>23</v>
      </c>
      <c r="D386" s="3" t="s">
        <v>24</v>
      </c>
      <c r="F386" s="2" t="s">
        <v>464</v>
      </c>
      <c r="G386" s="10" t="s">
        <v>503</v>
      </c>
      <c r="H386" s="10" t="s">
        <v>999</v>
      </c>
      <c r="I386" s="2" t="s">
        <v>1030</v>
      </c>
      <c r="J386" s="2" t="s">
        <v>239</v>
      </c>
      <c r="K386" s="125">
        <v>44.5</v>
      </c>
      <c r="L386" s="124">
        <f t="shared" si="30"/>
        <v>44.5</v>
      </c>
      <c r="M386" s="126">
        <f t="shared" si="31"/>
        <v>0</v>
      </c>
      <c r="N386" s="9" t="str">
        <f t="shared" si="32"/>
        <v>tra012s</v>
      </c>
    </row>
    <row r="387" spans="1:14">
      <c r="A387" s="7" t="s">
        <v>313</v>
      </c>
      <c r="B387" s="3" t="s">
        <v>849</v>
      </c>
      <c r="C387" s="3" t="s">
        <v>23</v>
      </c>
      <c r="D387" s="3" t="s">
        <v>24</v>
      </c>
      <c r="F387" s="2" t="s">
        <v>464</v>
      </c>
      <c r="G387" s="10" t="s">
        <v>504</v>
      </c>
      <c r="H387" s="10" t="s">
        <v>999</v>
      </c>
      <c r="I387" s="2" t="s">
        <v>1016</v>
      </c>
      <c r="J387" s="2" t="s">
        <v>315</v>
      </c>
      <c r="K387" s="125">
        <v>44.5</v>
      </c>
      <c r="L387" s="124">
        <f t="shared" si="30"/>
        <v>44.5</v>
      </c>
      <c r="M387" s="126">
        <f t="shared" si="31"/>
        <v>0</v>
      </c>
      <c r="N387" s="9" t="str">
        <f t="shared" si="32"/>
        <v>kan260st</v>
      </c>
    </row>
    <row r="388" spans="1:14">
      <c r="A388" s="7" t="s">
        <v>313</v>
      </c>
      <c r="B388" s="3" t="s">
        <v>849</v>
      </c>
      <c r="C388" s="3" t="s">
        <v>23</v>
      </c>
      <c r="D388" s="3" t="s">
        <v>24</v>
      </c>
      <c r="F388" s="2" t="s">
        <v>464</v>
      </c>
      <c r="G388" s="10" t="s">
        <v>505</v>
      </c>
      <c r="H388" s="10" t="s">
        <v>999</v>
      </c>
      <c r="I388" s="2" t="s">
        <v>1017</v>
      </c>
      <c r="J388" s="2" t="s">
        <v>315</v>
      </c>
      <c r="K388" s="125">
        <v>16.2</v>
      </c>
      <c r="L388" s="124">
        <f t="shared" si="30"/>
        <v>16.2</v>
      </c>
      <c r="M388" s="126">
        <f t="shared" si="31"/>
        <v>0</v>
      </c>
      <c r="N388" s="9" t="str">
        <f t="shared" si="32"/>
        <v>kan260st</v>
      </c>
    </row>
    <row r="389" spans="1:14">
      <c r="A389" s="7" t="s">
        <v>313</v>
      </c>
      <c r="B389" s="3" t="s">
        <v>849</v>
      </c>
      <c r="C389" s="3" t="s">
        <v>23</v>
      </c>
      <c r="D389" s="3" t="s">
        <v>24</v>
      </c>
      <c r="F389" s="2" t="s">
        <v>464</v>
      </c>
      <c r="G389" s="10" t="s">
        <v>506</v>
      </c>
      <c r="H389" s="10"/>
      <c r="I389" s="2" t="s">
        <v>323</v>
      </c>
      <c r="J389" s="2" t="s">
        <v>315</v>
      </c>
      <c r="K389" s="125">
        <v>11.8</v>
      </c>
      <c r="L389" s="124">
        <f t="shared" si="30"/>
        <v>11.8</v>
      </c>
      <c r="M389" s="126">
        <f t="shared" si="31"/>
        <v>0</v>
      </c>
      <c r="N389" s="9" t="str">
        <f t="shared" si="32"/>
        <v>kan260st</v>
      </c>
    </row>
    <row r="390" spans="1:14">
      <c r="A390" s="7" t="s">
        <v>313</v>
      </c>
      <c r="B390" s="3" t="s">
        <v>849</v>
      </c>
      <c r="C390" s="3" t="s">
        <v>23</v>
      </c>
      <c r="D390" s="3" t="s">
        <v>24</v>
      </c>
      <c r="F390" s="2" t="s">
        <v>464</v>
      </c>
      <c r="G390" s="10" t="s">
        <v>507</v>
      </c>
      <c r="H390" s="10"/>
      <c r="I390" s="2" t="s">
        <v>473</v>
      </c>
      <c r="J390" s="2" t="s">
        <v>315</v>
      </c>
      <c r="K390" s="125">
        <v>150.69999999999999</v>
      </c>
      <c r="L390" s="124">
        <f t="shared" si="30"/>
        <v>150.69999999999999</v>
      </c>
      <c r="M390" s="126">
        <f t="shared" si="31"/>
        <v>0</v>
      </c>
      <c r="N390" s="9" t="str">
        <f t="shared" si="32"/>
        <v>kan260st</v>
      </c>
    </row>
    <row r="391" spans="1:14">
      <c r="A391" s="7" t="s">
        <v>481</v>
      </c>
      <c r="B391" s="3" t="s">
        <v>847</v>
      </c>
      <c r="C391" s="3" t="s">
        <v>23</v>
      </c>
      <c r="D391" s="3" t="s">
        <v>24</v>
      </c>
      <c r="F391" s="2" t="s">
        <v>464</v>
      </c>
      <c r="G391" s="10" t="s">
        <v>508</v>
      </c>
      <c r="H391" s="10"/>
      <c r="I391" s="2" t="s">
        <v>400</v>
      </c>
      <c r="J391" s="2" t="s">
        <v>11</v>
      </c>
      <c r="K391" s="125">
        <v>5.2</v>
      </c>
      <c r="L391" s="124">
        <f t="shared" si="30"/>
        <v>5.2</v>
      </c>
      <c r="M391" s="126">
        <f t="shared" si="31"/>
        <v>0</v>
      </c>
      <c r="N391" s="9" t="str">
        <f t="shared" si="32"/>
        <v>pri260t</v>
      </c>
    </row>
    <row r="392" spans="1:14">
      <c r="A392" s="7" t="s">
        <v>182</v>
      </c>
      <c r="B392" s="3" t="s">
        <v>847</v>
      </c>
      <c r="C392" s="3" t="s">
        <v>23</v>
      </c>
      <c r="D392" s="3" t="s">
        <v>24</v>
      </c>
      <c r="F392" s="2" t="s">
        <v>464</v>
      </c>
      <c r="G392" s="10" t="s">
        <v>509</v>
      </c>
      <c r="H392" s="10"/>
      <c r="I392" s="2" t="s">
        <v>401</v>
      </c>
      <c r="J392" s="2" t="s">
        <v>239</v>
      </c>
      <c r="K392" s="125">
        <v>3.1</v>
      </c>
      <c r="L392" s="124">
        <f t="shared" si="30"/>
        <v>3.1</v>
      </c>
      <c r="M392" s="126">
        <f t="shared" si="31"/>
        <v>0</v>
      </c>
      <c r="N392" s="9" t="str">
        <f t="shared" si="32"/>
        <v>keu260s</v>
      </c>
    </row>
    <row r="393" spans="1:14">
      <c r="A393" s="7" t="s">
        <v>18</v>
      </c>
      <c r="B393" s="3" t="s">
        <v>897</v>
      </c>
      <c r="C393" s="3" t="s">
        <v>23</v>
      </c>
      <c r="D393" s="3" t="s">
        <v>24</v>
      </c>
      <c r="F393" s="2" t="s">
        <v>464</v>
      </c>
      <c r="G393" s="10" t="s">
        <v>510</v>
      </c>
      <c r="H393" s="10"/>
      <c r="I393" s="2" t="s">
        <v>409</v>
      </c>
      <c r="J393" s="2" t="s">
        <v>239</v>
      </c>
      <c r="K393" s="125">
        <v>0</v>
      </c>
      <c r="L393" s="124">
        <f t="shared" si="30"/>
        <v>0</v>
      </c>
      <c r="M393" s="126">
        <f t="shared" si="31"/>
        <v>0</v>
      </c>
      <c r="N393" s="9" t="str">
        <f t="shared" si="32"/>
        <v>nio</v>
      </c>
    </row>
    <row r="394" spans="1:14">
      <c r="A394" s="7" t="s">
        <v>263</v>
      </c>
      <c r="B394" s="3" t="s">
        <v>847</v>
      </c>
      <c r="C394" s="3" t="s">
        <v>23</v>
      </c>
      <c r="D394" s="3" t="s">
        <v>24</v>
      </c>
      <c r="F394" s="2" t="s">
        <v>464</v>
      </c>
      <c r="G394" s="10" t="s">
        <v>511</v>
      </c>
      <c r="H394" s="10"/>
      <c r="I394" s="2" t="s">
        <v>286</v>
      </c>
      <c r="J394" s="2" t="s">
        <v>239</v>
      </c>
      <c r="K394" s="125">
        <v>15.4</v>
      </c>
      <c r="L394" s="124">
        <f t="shared" si="30"/>
        <v>15.4</v>
      </c>
      <c r="M394" s="126">
        <f t="shared" si="31"/>
        <v>0</v>
      </c>
      <c r="N394" s="9" t="str">
        <f t="shared" si="32"/>
        <v>tra260s</v>
      </c>
    </row>
    <row r="395" spans="1:14">
      <c r="A395" s="7" t="s">
        <v>18</v>
      </c>
      <c r="B395" s="3" t="s">
        <v>897</v>
      </c>
      <c r="C395" s="3" t="s">
        <v>23</v>
      </c>
      <c r="D395" s="3" t="s">
        <v>24</v>
      </c>
      <c r="F395" s="2" t="s">
        <v>464</v>
      </c>
      <c r="G395" s="10" t="s">
        <v>512</v>
      </c>
      <c r="H395" s="10"/>
      <c r="I395" s="2" t="s">
        <v>386</v>
      </c>
      <c r="J395" s="2" t="s">
        <v>11</v>
      </c>
      <c r="K395" s="125">
        <v>2.2999999999999998</v>
      </c>
      <c r="L395" s="124">
        <f t="shared" si="30"/>
        <v>0</v>
      </c>
      <c r="M395" s="126">
        <f t="shared" si="31"/>
        <v>2.2999999999999998</v>
      </c>
      <c r="N395" s="9" t="str">
        <f t="shared" si="32"/>
        <v>nio</v>
      </c>
    </row>
    <row r="396" spans="1:14">
      <c r="A396" s="7" t="s">
        <v>122</v>
      </c>
      <c r="B396" s="3" t="s">
        <v>2</v>
      </c>
      <c r="C396" s="3" t="s">
        <v>23</v>
      </c>
      <c r="D396" s="3" t="s">
        <v>24</v>
      </c>
      <c r="F396" s="2" t="s">
        <v>464</v>
      </c>
      <c r="G396" s="10" t="s">
        <v>513</v>
      </c>
      <c r="H396" s="10"/>
      <c r="I396" s="2" t="s">
        <v>267</v>
      </c>
      <c r="J396" s="2" t="s">
        <v>239</v>
      </c>
      <c r="K396" s="125">
        <v>4.4000000000000004</v>
      </c>
      <c r="L396" s="124">
        <f t="shared" si="30"/>
        <v>4.4000000000000004</v>
      </c>
      <c r="M396" s="126">
        <f t="shared" si="31"/>
        <v>0</v>
      </c>
      <c r="N396" s="9" t="str">
        <f t="shared" si="32"/>
        <v>san260s</v>
      </c>
    </row>
    <row r="397" spans="1:14">
      <c r="A397" s="7" t="s">
        <v>131</v>
      </c>
      <c r="B397" s="3" t="s">
        <v>847</v>
      </c>
      <c r="C397" s="3" t="s">
        <v>23</v>
      </c>
      <c r="D397" s="3" t="s">
        <v>24</v>
      </c>
      <c r="F397" s="2" t="s">
        <v>464</v>
      </c>
      <c r="G397" s="10" t="s">
        <v>514</v>
      </c>
      <c r="H397" s="10"/>
      <c r="I397" s="2" t="s">
        <v>270</v>
      </c>
      <c r="J397" s="2" t="s">
        <v>239</v>
      </c>
      <c r="K397" s="125">
        <v>2.7</v>
      </c>
      <c r="L397" s="124">
        <f t="shared" si="30"/>
        <v>2.7</v>
      </c>
      <c r="M397" s="126">
        <f t="shared" si="31"/>
        <v>0</v>
      </c>
      <c r="N397" s="9" t="str">
        <f t="shared" si="32"/>
        <v>gan260s</v>
      </c>
    </row>
    <row r="398" spans="1:14">
      <c r="A398" s="7" t="s">
        <v>122</v>
      </c>
      <c r="B398" s="3" t="s">
        <v>2</v>
      </c>
      <c r="C398" s="3" t="s">
        <v>23</v>
      </c>
      <c r="D398" s="3" t="s">
        <v>24</v>
      </c>
      <c r="F398" s="2" t="s">
        <v>464</v>
      </c>
      <c r="G398" s="10" t="s">
        <v>515</v>
      </c>
      <c r="H398" s="10"/>
      <c r="I398" s="2" t="s">
        <v>267</v>
      </c>
      <c r="J398" s="2" t="s">
        <v>239</v>
      </c>
      <c r="K398" s="125">
        <v>8.8000000000000007</v>
      </c>
      <c r="L398" s="124">
        <f t="shared" si="30"/>
        <v>8.8000000000000007</v>
      </c>
      <c r="M398" s="126">
        <f t="shared" si="31"/>
        <v>0</v>
      </c>
      <c r="N398" s="9" t="str">
        <f t="shared" si="32"/>
        <v>san260s</v>
      </c>
    </row>
    <row r="399" spans="1:14">
      <c r="A399" s="7" t="s">
        <v>18</v>
      </c>
      <c r="B399" s="3" t="s">
        <v>897</v>
      </c>
      <c r="C399" s="3" t="s">
        <v>23</v>
      </c>
      <c r="D399" s="3" t="s">
        <v>24</v>
      </c>
      <c r="F399" s="2" t="s">
        <v>464</v>
      </c>
      <c r="G399" s="10" t="s">
        <v>516</v>
      </c>
      <c r="H399" s="10"/>
      <c r="I399" s="2" t="s">
        <v>258</v>
      </c>
      <c r="J399" s="2" t="s">
        <v>239</v>
      </c>
      <c r="K399" s="125">
        <v>1</v>
      </c>
      <c r="L399" s="124">
        <f t="shared" si="30"/>
        <v>0</v>
      </c>
      <c r="M399" s="126">
        <f t="shared" si="31"/>
        <v>1</v>
      </c>
      <c r="N399" s="9" t="str">
        <f t="shared" si="32"/>
        <v>nio</v>
      </c>
    </row>
    <row r="400" spans="1:14">
      <c r="A400" s="7" t="s">
        <v>313</v>
      </c>
      <c r="B400" s="3" t="s">
        <v>849</v>
      </c>
      <c r="C400" s="3" t="s">
        <v>23</v>
      </c>
      <c r="D400" s="3" t="s">
        <v>24</v>
      </c>
      <c r="F400" s="2" t="s">
        <v>464</v>
      </c>
      <c r="G400" s="10" t="s">
        <v>517</v>
      </c>
      <c r="H400" s="10" t="s">
        <v>1005</v>
      </c>
      <c r="I400" s="2" t="s">
        <v>237</v>
      </c>
      <c r="J400" s="2" t="s">
        <v>315</v>
      </c>
      <c r="K400" s="125">
        <v>69.3</v>
      </c>
      <c r="L400" s="124">
        <f t="shared" si="30"/>
        <v>69.3</v>
      </c>
      <c r="M400" s="126">
        <f t="shared" si="31"/>
        <v>0</v>
      </c>
      <c r="N400" s="9" t="str">
        <f t="shared" si="32"/>
        <v>kan260st</v>
      </c>
    </row>
    <row r="401" spans="1:14">
      <c r="A401" s="7" t="s">
        <v>313</v>
      </c>
      <c r="B401" s="3" t="s">
        <v>849</v>
      </c>
      <c r="C401" s="3" t="s">
        <v>23</v>
      </c>
      <c r="D401" s="3" t="s">
        <v>24</v>
      </c>
      <c r="F401" s="2" t="s">
        <v>464</v>
      </c>
      <c r="G401" s="10" t="s">
        <v>518</v>
      </c>
      <c r="H401" s="10"/>
      <c r="I401" s="2" t="s">
        <v>393</v>
      </c>
      <c r="J401" s="2" t="s">
        <v>315</v>
      </c>
      <c r="K401" s="125">
        <v>5.7</v>
      </c>
      <c r="L401" s="124">
        <f t="shared" si="30"/>
        <v>5.7</v>
      </c>
      <c r="M401" s="126">
        <f t="shared" si="31"/>
        <v>0</v>
      </c>
      <c r="N401" s="9" t="str">
        <f t="shared" si="32"/>
        <v>kan260st</v>
      </c>
    </row>
    <row r="402" spans="1:14">
      <c r="A402" s="7" t="s">
        <v>313</v>
      </c>
      <c r="B402" s="3" t="s">
        <v>849</v>
      </c>
      <c r="C402" s="3" t="s">
        <v>23</v>
      </c>
      <c r="D402" s="3" t="s">
        <v>24</v>
      </c>
      <c r="F402" s="2" t="s">
        <v>464</v>
      </c>
      <c r="G402" s="10" t="s">
        <v>519</v>
      </c>
      <c r="H402" s="10"/>
      <c r="I402" s="2" t="s">
        <v>393</v>
      </c>
      <c r="J402" s="2" t="s">
        <v>315</v>
      </c>
      <c r="K402" s="125">
        <v>5.7</v>
      </c>
      <c r="L402" s="124">
        <f t="shared" si="30"/>
        <v>5.7</v>
      </c>
      <c r="M402" s="126">
        <f t="shared" si="31"/>
        <v>0</v>
      </c>
      <c r="N402" s="9" t="str">
        <f t="shared" si="32"/>
        <v>kan260st</v>
      </c>
    </row>
    <row r="403" spans="1:14">
      <c r="A403" s="7" t="s">
        <v>313</v>
      </c>
      <c r="B403" s="3" t="s">
        <v>849</v>
      </c>
      <c r="C403" s="3" t="s">
        <v>23</v>
      </c>
      <c r="D403" s="3" t="s">
        <v>24</v>
      </c>
      <c r="F403" s="2" t="s">
        <v>464</v>
      </c>
      <c r="G403" s="10" t="s">
        <v>520</v>
      </c>
      <c r="H403" s="10"/>
      <c r="I403" s="2" t="s">
        <v>323</v>
      </c>
      <c r="J403" s="2" t="s">
        <v>315</v>
      </c>
      <c r="K403" s="125">
        <v>11.8</v>
      </c>
      <c r="L403" s="124">
        <f t="shared" si="30"/>
        <v>11.8</v>
      </c>
      <c r="M403" s="126">
        <f t="shared" si="31"/>
        <v>0</v>
      </c>
      <c r="N403" s="9" t="str">
        <f t="shared" si="32"/>
        <v>kan260st</v>
      </c>
    </row>
    <row r="404" spans="1:14">
      <c r="A404" s="7" t="s">
        <v>131</v>
      </c>
      <c r="B404" s="3" t="s">
        <v>847</v>
      </c>
      <c r="C404" s="3" t="s">
        <v>23</v>
      </c>
      <c r="D404" s="3" t="s">
        <v>24</v>
      </c>
      <c r="F404" s="2" t="s">
        <v>464</v>
      </c>
      <c r="G404" s="10" t="s">
        <v>521</v>
      </c>
      <c r="H404" s="10"/>
      <c r="I404" s="2" t="s">
        <v>391</v>
      </c>
      <c r="J404" s="2" t="s">
        <v>239</v>
      </c>
      <c r="K404" s="125">
        <v>31.1</v>
      </c>
      <c r="L404" s="124">
        <f t="shared" ref="L404:L467" si="33">IF(A404="nio",,K404)</f>
        <v>31.1</v>
      </c>
      <c r="M404" s="126">
        <f t="shared" ref="M404:M467" si="34">IF(A404="nio",K404,)</f>
        <v>0</v>
      </c>
      <c r="N404" s="9" t="str">
        <f t="shared" ref="N404:N467" si="35">A404</f>
        <v>gan260s</v>
      </c>
    </row>
    <row r="405" spans="1:14">
      <c r="A405" s="7" t="s">
        <v>18</v>
      </c>
      <c r="B405" s="3" t="s">
        <v>897</v>
      </c>
      <c r="C405" s="3" t="s">
        <v>23</v>
      </c>
      <c r="D405" s="3" t="s">
        <v>24</v>
      </c>
      <c r="F405" s="2" t="s">
        <v>464</v>
      </c>
      <c r="G405" s="10" t="s">
        <v>522</v>
      </c>
      <c r="H405" s="10"/>
      <c r="I405" s="2" t="s">
        <v>439</v>
      </c>
      <c r="K405" s="125">
        <v>0</v>
      </c>
      <c r="L405" s="124">
        <f t="shared" si="33"/>
        <v>0</v>
      </c>
      <c r="M405" s="126">
        <f t="shared" si="34"/>
        <v>0</v>
      </c>
      <c r="N405" s="9" t="str">
        <f t="shared" si="35"/>
        <v>nio</v>
      </c>
    </row>
    <row r="406" spans="1:14">
      <c r="A406" s="7" t="s">
        <v>240</v>
      </c>
      <c r="B406" s="3" t="s">
        <v>847</v>
      </c>
      <c r="C406" s="3" t="s">
        <v>23</v>
      </c>
      <c r="D406" s="3" t="s">
        <v>24</v>
      </c>
      <c r="F406" s="2" t="s">
        <v>464</v>
      </c>
      <c r="G406" s="10" t="s">
        <v>523</v>
      </c>
      <c r="H406" s="10"/>
      <c r="I406" s="2" t="s">
        <v>524</v>
      </c>
      <c r="J406" s="2" t="s">
        <v>11</v>
      </c>
      <c r="K406" s="125">
        <v>45</v>
      </c>
      <c r="L406" s="124">
        <f t="shared" si="33"/>
        <v>45</v>
      </c>
      <c r="M406" s="126">
        <f t="shared" si="34"/>
        <v>0</v>
      </c>
      <c r="N406" s="9" t="str">
        <f t="shared" si="35"/>
        <v>gan260t</v>
      </c>
    </row>
    <row r="407" spans="1:14">
      <c r="A407" s="7" t="s">
        <v>122</v>
      </c>
      <c r="B407" s="3" t="s">
        <v>2</v>
      </c>
      <c r="C407" s="3" t="s">
        <v>23</v>
      </c>
      <c r="D407" s="3" t="s">
        <v>24</v>
      </c>
      <c r="F407" s="2" t="s">
        <v>464</v>
      </c>
      <c r="G407" s="10" t="s">
        <v>525</v>
      </c>
      <c r="H407" s="10" t="s">
        <v>1001</v>
      </c>
      <c r="I407" s="2" t="s">
        <v>267</v>
      </c>
      <c r="J407" s="2" t="s">
        <v>239</v>
      </c>
      <c r="K407" s="125">
        <v>8.5</v>
      </c>
      <c r="L407" s="124">
        <f t="shared" si="33"/>
        <v>8.5</v>
      </c>
      <c r="M407" s="126">
        <f t="shared" si="34"/>
        <v>0</v>
      </c>
      <c r="N407" s="9" t="str">
        <f t="shared" si="35"/>
        <v>san260s</v>
      </c>
    </row>
    <row r="408" spans="1:14">
      <c r="A408" s="7" t="s">
        <v>162</v>
      </c>
      <c r="B408" s="3" t="s">
        <v>847</v>
      </c>
      <c r="C408" s="3" t="s">
        <v>23</v>
      </c>
      <c r="D408" s="3" t="s">
        <v>24</v>
      </c>
      <c r="F408" s="2" t="s">
        <v>464</v>
      </c>
      <c r="G408" s="10" t="s">
        <v>526</v>
      </c>
      <c r="H408" s="10" t="s">
        <v>1001</v>
      </c>
      <c r="I408" s="2" t="s">
        <v>336</v>
      </c>
      <c r="J408" s="2" t="s">
        <v>239</v>
      </c>
      <c r="K408" s="125">
        <v>6.6</v>
      </c>
      <c r="L408" s="124">
        <f t="shared" si="33"/>
        <v>6.6</v>
      </c>
      <c r="M408" s="126">
        <f t="shared" si="34"/>
        <v>0</v>
      </c>
      <c r="N408" s="9" t="str">
        <f t="shared" si="35"/>
        <v>gar260s</v>
      </c>
    </row>
    <row r="409" spans="1:14">
      <c r="A409" s="7" t="s">
        <v>18</v>
      </c>
      <c r="B409" s="3" t="s">
        <v>897</v>
      </c>
      <c r="C409" s="3" t="s">
        <v>23</v>
      </c>
      <c r="D409" s="3" t="s">
        <v>24</v>
      </c>
      <c r="F409" s="2" t="s">
        <v>464</v>
      </c>
      <c r="G409" s="10" t="s">
        <v>527</v>
      </c>
      <c r="H409" s="10"/>
      <c r="I409" s="2" t="s">
        <v>386</v>
      </c>
      <c r="J409" s="2" t="s">
        <v>11</v>
      </c>
      <c r="K409" s="125">
        <v>2.2999999999999998</v>
      </c>
      <c r="L409" s="124">
        <f t="shared" si="33"/>
        <v>0</v>
      </c>
      <c r="M409" s="126">
        <f t="shared" si="34"/>
        <v>2.2999999999999998</v>
      </c>
      <c r="N409" s="9" t="str">
        <f t="shared" si="35"/>
        <v>nio</v>
      </c>
    </row>
    <row r="410" spans="1:14">
      <c r="A410" s="7" t="s">
        <v>131</v>
      </c>
      <c r="B410" s="3" t="s">
        <v>847</v>
      </c>
      <c r="C410" s="3" t="s">
        <v>23</v>
      </c>
      <c r="D410" s="3" t="s">
        <v>24</v>
      </c>
      <c r="F410" s="2" t="s">
        <v>464</v>
      </c>
      <c r="G410" s="10" t="s">
        <v>528</v>
      </c>
      <c r="H410" s="10"/>
      <c r="I410" s="2" t="s">
        <v>260</v>
      </c>
      <c r="J410" s="2" t="s">
        <v>239</v>
      </c>
      <c r="K410" s="125">
        <v>28.5</v>
      </c>
      <c r="L410" s="124">
        <f t="shared" si="33"/>
        <v>28.5</v>
      </c>
      <c r="M410" s="126">
        <f t="shared" si="34"/>
        <v>0</v>
      </c>
      <c r="N410" s="9" t="str">
        <f t="shared" si="35"/>
        <v>gan260s</v>
      </c>
    </row>
    <row r="411" spans="1:14">
      <c r="A411" s="7" t="s">
        <v>263</v>
      </c>
      <c r="B411" s="3" t="s">
        <v>847</v>
      </c>
      <c r="C411" s="3" t="s">
        <v>23</v>
      </c>
      <c r="D411" s="3" t="s">
        <v>24</v>
      </c>
      <c r="F411" s="2" t="s">
        <v>464</v>
      </c>
      <c r="G411" s="10" t="s">
        <v>529</v>
      </c>
      <c r="H411" s="10"/>
      <c r="I411" s="2" t="s">
        <v>311</v>
      </c>
      <c r="J411" s="2" t="s">
        <v>239</v>
      </c>
      <c r="K411" s="125">
        <v>15.4</v>
      </c>
      <c r="L411" s="124">
        <f t="shared" si="33"/>
        <v>15.4</v>
      </c>
      <c r="M411" s="126">
        <f t="shared" si="34"/>
        <v>0</v>
      </c>
      <c r="N411" s="9" t="str">
        <f t="shared" si="35"/>
        <v>tra260s</v>
      </c>
    </row>
    <row r="412" spans="1:14">
      <c r="A412" s="7" t="s">
        <v>18</v>
      </c>
      <c r="B412" s="3" t="s">
        <v>897</v>
      </c>
      <c r="C412" s="3" t="s">
        <v>23</v>
      </c>
      <c r="D412" s="3" t="s">
        <v>24</v>
      </c>
      <c r="F412" s="2" t="s">
        <v>464</v>
      </c>
      <c r="G412" s="10" t="s">
        <v>530</v>
      </c>
      <c r="H412" s="10"/>
      <c r="I412" s="2" t="s">
        <v>258</v>
      </c>
      <c r="J412" s="2" t="s">
        <v>239</v>
      </c>
      <c r="K412" s="125">
        <v>2</v>
      </c>
      <c r="L412" s="124">
        <f t="shared" si="33"/>
        <v>0</v>
      </c>
      <c r="M412" s="126">
        <f t="shared" si="34"/>
        <v>2</v>
      </c>
      <c r="N412" s="9" t="str">
        <f t="shared" si="35"/>
        <v>nio</v>
      </c>
    </row>
    <row r="413" spans="1:14">
      <c r="A413" s="7" t="s">
        <v>122</v>
      </c>
      <c r="B413" s="3" t="s">
        <v>2</v>
      </c>
      <c r="C413" s="3" t="s">
        <v>23</v>
      </c>
      <c r="D413" s="3" t="s">
        <v>24</v>
      </c>
      <c r="F413" s="2" t="s">
        <v>464</v>
      </c>
      <c r="G413" s="10" t="s">
        <v>531</v>
      </c>
      <c r="H413" s="10"/>
      <c r="I413" s="2" t="s">
        <v>267</v>
      </c>
      <c r="J413" s="2" t="s">
        <v>239</v>
      </c>
      <c r="K413" s="125">
        <v>10.199999999999999</v>
      </c>
      <c r="L413" s="124">
        <f t="shared" si="33"/>
        <v>10.199999999999999</v>
      </c>
      <c r="M413" s="126">
        <f t="shared" si="34"/>
        <v>0</v>
      </c>
      <c r="N413" s="9" t="str">
        <f t="shared" si="35"/>
        <v>san260s</v>
      </c>
    </row>
    <row r="414" spans="1:14">
      <c r="A414" s="7" t="s">
        <v>131</v>
      </c>
      <c r="B414" s="3" t="s">
        <v>847</v>
      </c>
      <c r="C414" s="3" t="s">
        <v>23</v>
      </c>
      <c r="D414" s="3" t="s">
        <v>24</v>
      </c>
      <c r="F414" s="2" t="s">
        <v>464</v>
      </c>
      <c r="G414" s="10" t="s">
        <v>532</v>
      </c>
      <c r="H414" s="10"/>
      <c r="I414" s="2" t="s">
        <v>270</v>
      </c>
      <c r="J414" s="2" t="s">
        <v>239</v>
      </c>
      <c r="K414" s="125">
        <v>2.4</v>
      </c>
      <c r="L414" s="124">
        <f t="shared" si="33"/>
        <v>2.4</v>
      </c>
      <c r="M414" s="126">
        <f t="shared" si="34"/>
        <v>0</v>
      </c>
      <c r="N414" s="9" t="str">
        <f t="shared" si="35"/>
        <v>gan260s</v>
      </c>
    </row>
    <row r="415" spans="1:14">
      <c r="A415" s="7" t="s">
        <v>1031</v>
      </c>
      <c r="B415" s="3" t="s">
        <v>849</v>
      </c>
      <c r="C415" s="3" t="s">
        <v>23</v>
      </c>
      <c r="D415" s="3" t="s">
        <v>24</v>
      </c>
      <c r="F415" s="2" t="s">
        <v>464</v>
      </c>
      <c r="G415" s="10" t="s">
        <v>533</v>
      </c>
      <c r="H415" s="10" t="s">
        <v>1001</v>
      </c>
      <c r="I415" s="2" t="s">
        <v>1018</v>
      </c>
      <c r="J415" s="2" t="s">
        <v>427</v>
      </c>
      <c r="K415" s="125">
        <v>39.799999999999997</v>
      </c>
      <c r="L415" s="124">
        <f t="shared" si="33"/>
        <v>39.799999999999997</v>
      </c>
      <c r="M415" s="126">
        <f t="shared" si="34"/>
        <v>0</v>
      </c>
      <c r="N415" s="9" t="str">
        <f t="shared" si="35"/>
        <v>ver260h</v>
      </c>
    </row>
    <row r="416" spans="1:14">
      <c r="A416" s="7" t="s">
        <v>18</v>
      </c>
      <c r="B416" s="3" t="s">
        <v>897</v>
      </c>
      <c r="C416" s="3" t="s">
        <v>23</v>
      </c>
      <c r="D416" s="3" t="s">
        <v>24</v>
      </c>
      <c r="F416" s="2" t="s">
        <v>464</v>
      </c>
      <c r="G416" s="10" t="s">
        <v>534</v>
      </c>
      <c r="H416" s="10"/>
      <c r="I416" s="2" t="s">
        <v>409</v>
      </c>
      <c r="J416" s="2" t="s">
        <v>239</v>
      </c>
      <c r="K416" s="125">
        <v>0</v>
      </c>
      <c r="L416" s="124">
        <f t="shared" si="33"/>
        <v>0</v>
      </c>
      <c r="M416" s="126">
        <f t="shared" si="34"/>
        <v>0</v>
      </c>
      <c r="N416" s="9" t="str">
        <f t="shared" si="35"/>
        <v>nio</v>
      </c>
    </row>
    <row r="417" spans="1:14">
      <c r="A417" s="7" t="s">
        <v>240</v>
      </c>
      <c r="B417" s="3" t="s">
        <v>847</v>
      </c>
      <c r="C417" s="3" t="s">
        <v>23</v>
      </c>
      <c r="D417" s="3" t="s">
        <v>24</v>
      </c>
      <c r="F417" s="2" t="s">
        <v>464</v>
      </c>
      <c r="G417" s="10" t="s">
        <v>535</v>
      </c>
      <c r="H417" s="10"/>
      <c r="I417" s="2" t="s">
        <v>411</v>
      </c>
      <c r="J417" s="2" t="s">
        <v>11</v>
      </c>
      <c r="K417" s="125">
        <v>25.2</v>
      </c>
      <c r="L417" s="124">
        <f t="shared" si="33"/>
        <v>25.2</v>
      </c>
      <c r="M417" s="126">
        <f t="shared" si="34"/>
        <v>0</v>
      </c>
      <c r="N417" s="9" t="str">
        <f t="shared" si="35"/>
        <v>gan260t</v>
      </c>
    </row>
    <row r="418" spans="1:14">
      <c r="A418" s="7" t="s">
        <v>240</v>
      </c>
      <c r="B418" s="3" t="s">
        <v>847</v>
      </c>
      <c r="C418" s="3" t="s">
        <v>23</v>
      </c>
      <c r="D418" s="3" t="s">
        <v>24</v>
      </c>
      <c r="F418" s="2" t="s">
        <v>464</v>
      </c>
      <c r="G418" s="10" t="s">
        <v>536</v>
      </c>
      <c r="H418" s="10"/>
      <c r="I418" s="2" t="s">
        <v>411</v>
      </c>
      <c r="J418" s="2" t="s">
        <v>11</v>
      </c>
      <c r="K418" s="125">
        <v>35</v>
      </c>
      <c r="L418" s="124">
        <f t="shared" si="33"/>
        <v>35</v>
      </c>
      <c r="M418" s="126">
        <f t="shared" si="34"/>
        <v>0</v>
      </c>
      <c r="N418" s="9" t="str">
        <f t="shared" si="35"/>
        <v>gan260t</v>
      </c>
    </row>
    <row r="419" spans="1:14">
      <c r="A419" s="7" t="s">
        <v>240</v>
      </c>
      <c r="B419" s="3" t="s">
        <v>847</v>
      </c>
      <c r="C419" s="3" t="s">
        <v>23</v>
      </c>
      <c r="D419" s="3" t="s">
        <v>24</v>
      </c>
      <c r="F419" s="2" t="s">
        <v>464</v>
      </c>
      <c r="G419" s="10" t="s">
        <v>537</v>
      </c>
      <c r="H419" s="10"/>
      <c r="I419" s="2" t="s">
        <v>411</v>
      </c>
      <c r="J419" s="2" t="s">
        <v>11</v>
      </c>
      <c r="K419" s="125">
        <v>35</v>
      </c>
      <c r="L419" s="124">
        <f t="shared" si="33"/>
        <v>35</v>
      </c>
      <c r="M419" s="126">
        <f t="shared" si="34"/>
        <v>0</v>
      </c>
      <c r="N419" s="9" t="str">
        <f t="shared" si="35"/>
        <v>gan260t</v>
      </c>
    </row>
    <row r="420" spans="1:14">
      <c r="A420" s="7" t="s">
        <v>18</v>
      </c>
      <c r="B420" s="3" t="s">
        <v>897</v>
      </c>
      <c r="C420" s="3" t="s">
        <v>23</v>
      </c>
      <c r="D420" s="3" t="s">
        <v>24</v>
      </c>
      <c r="F420" s="2" t="s">
        <v>464</v>
      </c>
      <c r="G420" s="10" t="s">
        <v>538</v>
      </c>
      <c r="H420" s="10"/>
      <c r="I420" s="2" t="s">
        <v>1019</v>
      </c>
      <c r="K420" s="125">
        <v>8.9</v>
      </c>
      <c r="L420" s="124">
        <f t="shared" si="33"/>
        <v>0</v>
      </c>
      <c r="M420" s="126">
        <f t="shared" si="34"/>
        <v>8.9</v>
      </c>
      <c r="N420" s="9" t="str">
        <f t="shared" si="35"/>
        <v>nio</v>
      </c>
    </row>
    <row r="421" spans="1:14">
      <c r="A421" s="7" t="s">
        <v>164</v>
      </c>
      <c r="B421" s="3" t="s">
        <v>849</v>
      </c>
      <c r="C421" s="3" t="s">
        <v>23</v>
      </c>
      <c r="D421" s="3" t="s">
        <v>24</v>
      </c>
      <c r="F421" s="2" t="s">
        <v>464</v>
      </c>
      <c r="G421" s="10" t="s">
        <v>539</v>
      </c>
      <c r="H421" s="10" t="s">
        <v>1001</v>
      </c>
      <c r="I421" s="2" t="s">
        <v>1020</v>
      </c>
      <c r="J421" s="2" t="s">
        <v>315</v>
      </c>
      <c r="K421" s="125">
        <v>11.8</v>
      </c>
      <c r="L421" s="124">
        <f t="shared" si="33"/>
        <v>11.8</v>
      </c>
      <c r="M421" s="126">
        <f t="shared" si="34"/>
        <v>0</v>
      </c>
      <c r="N421" s="9" t="str">
        <f t="shared" si="35"/>
        <v>ver260st</v>
      </c>
    </row>
    <row r="422" spans="1:14">
      <c r="A422" s="7" t="s">
        <v>117</v>
      </c>
      <c r="B422" s="3" t="s">
        <v>847</v>
      </c>
      <c r="C422" s="3" t="s">
        <v>23</v>
      </c>
      <c r="D422" s="3" t="s">
        <v>24</v>
      </c>
      <c r="F422" s="2" t="s">
        <v>464</v>
      </c>
      <c r="G422" s="10" t="s">
        <v>540</v>
      </c>
      <c r="H422" s="10" t="s">
        <v>1001</v>
      </c>
      <c r="I422" s="2" t="s">
        <v>1021</v>
      </c>
      <c r="J422" s="2" t="s">
        <v>10</v>
      </c>
      <c r="K422" s="125">
        <v>26.5</v>
      </c>
      <c r="L422" s="124">
        <f t="shared" si="33"/>
        <v>26.5</v>
      </c>
      <c r="M422" s="126">
        <f t="shared" si="34"/>
        <v>0</v>
      </c>
      <c r="N422" s="9" t="str">
        <f t="shared" si="35"/>
        <v>keu260l</v>
      </c>
    </row>
    <row r="423" spans="1:14">
      <c r="A423" s="7" t="s">
        <v>18</v>
      </c>
      <c r="B423" s="3" t="s">
        <v>897</v>
      </c>
      <c r="C423" s="3" t="s">
        <v>23</v>
      </c>
      <c r="D423" s="3" t="s">
        <v>24</v>
      </c>
      <c r="F423" s="2" t="s">
        <v>464</v>
      </c>
      <c r="G423" s="10" t="s">
        <v>541</v>
      </c>
      <c r="H423" s="10"/>
      <c r="I423" s="2" t="s">
        <v>542</v>
      </c>
      <c r="J423" s="2" t="s">
        <v>543</v>
      </c>
      <c r="K423" s="125">
        <v>43.5</v>
      </c>
      <c r="L423" s="124">
        <f t="shared" si="33"/>
        <v>0</v>
      </c>
      <c r="M423" s="126">
        <f t="shared" si="34"/>
        <v>43.5</v>
      </c>
      <c r="N423" s="9" t="str">
        <f t="shared" si="35"/>
        <v>nio</v>
      </c>
    </row>
    <row r="424" spans="1:14">
      <c r="A424" s="7" t="s">
        <v>18</v>
      </c>
      <c r="B424" s="3" t="s">
        <v>897</v>
      </c>
      <c r="C424" s="3" t="s">
        <v>23</v>
      </c>
      <c r="D424" s="3" t="s">
        <v>24</v>
      </c>
      <c r="F424" s="2" t="s">
        <v>464</v>
      </c>
      <c r="G424" s="10" t="s">
        <v>544</v>
      </c>
      <c r="H424" s="10"/>
      <c r="I424" s="2" t="s">
        <v>1022</v>
      </c>
      <c r="J424" s="2" t="s">
        <v>315</v>
      </c>
      <c r="K424" s="125">
        <v>11.8</v>
      </c>
      <c r="L424" s="124">
        <f t="shared" si="33"/>
        <v>0</v>
      </c>
      <c r="M424" s="126">
        <f t="shared" si="34"/>
        <v>11.8</v>
      </c>
      <c r="N424" s="9" t="str">
        <f t="shared" si="35"/>
        <v>nio</v>
      </c>
    </row>
    <row r="425" spans="1:14">
      <c r="A425" s="7" t="s">
        <v>313</v>
      </c>
      <c r="B425" s="3" t="s">
        <v>849</v>
      </c>
      <c r="C425" s="3" t="s">
        <v>23</v>
      </c>
      <c r="D425" s="3" t="s">
        <v>24</v>
      </c>
      <c r="F425" s="2" t="s">
        <v>464</v>
      </c>
      <c r="G425" s="10" t="s">
        <v>545</v>
      </c>
      <c r="H425" s="10"/>
      <c r="I425" s="2" t="s">
        <v>393</v>
      </c>
      <c r="J425" s="2" t="s">
        <v>315</v>
      </c>
      <c r="K425" s="125">
        <v>5.7</v>
      </c>
      <c r="L425" s="124">
        <f t="shared" si="33"/>
        <v>5.7</v>
      </c>
      <c r="M425" s="126">
        <f t="shared" si="34"/>
        <v>0</v>
      </c>
      <c r="N425" s="9" t="str">
        <f t="shared" si="35"/>
        <v>kan260st</v>
      </c>
    </row>
    <row r="426" spans="1:14">
      <c r="A426" s="7" t="s">
        <v>313</v>
      </c>
      <c r="B426" s="3" t="s">
        <v>849</v>
      </c>
      <c r="C426" s="3" t="s">
        <v>23</v>
      </c>
      <c r="D426" s="3" t="s">
        <v>24</v>
      </c>
      <c r="F426" s="2" t="s">
        <v>464</v>
      </c>
      <c r="G426" s="10" t="s">
        <v>546</v>
      </c>
      <c r="H426" s="10"/>
      <c r="I426" s="2" t="s">
        <v>393</v>
      </c>
      <c r="J426" s="2" t="s">
        <v>315</v>
      </c>
      <c r="K426" s="125">
        <v>5.7</v>
      </c>
      <c r="L426" s="124">
        <f t="shared" si="33"/>
        <v>5.7</v>
      </c>
      <c r="M426" s="126">
        <f t="shared" si="34"/>
        <v>0</v>
      </c>
      <c r="N426" s="9" t="str">
        <f t="shared" si="35"/>
        <v>kan260st</v>
      </c>
    </row>
    <row r="427" spans="1:14">
      <c r="A427" s="7" t="s">
        <v>313</v>
      </c>
      <c r="B427" s="3" t="s">
        <v>849</v>
      </c>
      <c r="C427" s="3" t="s">
        <v>23</v>
      </c>
      <c r="D427" s="3" t="s">
        <v>24</v>
      </c>
      <c r="F427" s="2" t="s">
        <v>464</v>
      </c>
      <c r="G427" s="10" t="s">
        <v>547</v>
      </c>
      <c r="H427" s="10"/>
      <c r="I427" s="2" t="s">
        <v>393</v>
      </c>
      <c r="J427" s="2" t="s">
        <v>315</v>
      </c>
      <c r="K427" s="125">
        <v>5.7</v>
      </c>
      <c r="L427" s="124">
        <f t="shared" si="33"/>
        <v>5.7</v>
      </c>
      <c r="M427" s="126">
        <f t="shared" si="34"/>
        <v>0</v>
      </c>
      <c r="N427" s="9" t="str">
        <f t="shared" si="35"/>
        <v>kan260st</v>
      </c>
    </row>
    <row r="428" spans="1:14">
      <c r="A428" s="7" t="s">
        <v>313</v>
      </c>
      <c r="B428" s="3" t="s">
        <v>849</v>
      </c>
      <c r="C428" s="3" t="s">
        <v>23</v>
      </c>
      <c r="D428" s="3" t="s">
        <v>24</v>
      </c>
      <c r="F428" s="2" t="s">
        <v>464</v>
      </c>
      <c r="G428" s="10" t="s">
        <v>548</v>
      </c>
      <c r="H428" s="10"/>
      <c r="I428" s="2" t="s">
        <v>393</v>
      </c>
      <c r="J428" s="2" t="s">
        <v>315</v>
      </c>
      <c r="K428" s="125">
        <v>11.8</v>
      </c>
      <c r="L428" s="124">
        <f t="shared" si="33"/>
        <v>11.8</v>
      </c>
      <c r="M428" s="126">
        <f t="shared" si="34"/>
        <v>0</v>
      </c>
      <c r="N428" s="9" t="str">
        <f t="shared" si="35"/>
        <v>kan260st</v>
      </c>
    </row>
    <row r="429" spans="1:14">
      <c r="A429" s="7" t="s">
        <v>313</v>
      </c>
      <c r="B429" s="3" t="s">
        <v>849</v>
      </c>
      <c r="C429" s="3" t="s">
        <v>23</v>
      </c>
      <c r="D429" s="3" t="s">
        <v>24</v>
      </c>
      <c r="F429" s="2" t="s">
        <v>464</v>
      </c>
      <c r="G429" s="10" t="s">
        <v>549</v>
      </c>
      <c r="H429" s="10"/>
      <c r="I429" s="2" t="s">
        <v>323</v>
      </c>
      <c r="J429" s="2" t="s">
        <v>315</v>
      </c>
      <c r="K429" s="125">
        <v>16.2</v>
      </c>
      <c r="L429" s="124">
        <f t="shared" si="33"/>
        <v>16.2</v>
      </c>
      <c r="M429" s="126">
        <f t="shared" si="34"/>
        <v>0</v>
      </c>
      <c r="N429" s="9" t="str">
        <f t="shared" si="35"/>
        <v>kan260st</v>
      </c>
    </row>
    <row r="430" spans="1:14">
      <c r="A430" s="7" t="s">
        <v>313</v>
      </c>
      <c r="B430" s="3" t="s">
        <v>849</v>
      </c>
      <c r="C430" s="3" t="s">
        <v>23</v>
      </c>
      <c r="D430" s="3" t="s">
        <v>24</v>
      </c>
      <c r="F430" s="2" t="s">
        <v>464</v>
      </c>
      <c r="G430" s="10" t="s">
        <v>550</v>
      </c>
      <c r="H430" s="10"/>
      <c r="I430" s="2" t="s">
        <v>323</v>
      </c>
      <c r="J430" s="2" t="s">
        <v>315</v>
      </c>
      <c r="K430" s="125">
        <v>11.8</v>
      </c>
      <c r="L430" s="124">
        <f t="shared" si="33"/>
        <v>11.8</v>
      </c>
      <c r="M430" s="126">
        <f t="shared" si="34"/>
        <v>0</v>
      </c>
      <c r="N430" s="9" t="str">
        <f t="shared" si="35"/>
        <v>kan260st</v>
      </c>
    </row>
    <row r="431" spans="1:14">
      <c r="A431" s="7" t="s">
        <v>164</v>
      </c>
      <c r="B431" s="3" t="s">
        <v>849</v>
      </c>
      <c r="C431" s="3" t="s">
        <v>23</v>
      </c>
      <c r="D431" s="3" t="s">
        <v>24</v>
      </c>
      <c r="F431" s="2" t="s">
        <v>464</v>
      </c>
      <c r="G431" s="10" t="s">
        <v>551</v>
      </c>
      <c r="H431" s="10"/>
      <c r="I431" s="2" t="s">
        <v>1015</v>
      </c>
      <c r="J431" s="2" t="s">
        <v>315</v>
      </c>
      <c r="K431" s="125">
        <v>11.8</v>
      </c>
      <c r="L431" s="124">
        <f t="shared" si="33"/>
        <v>11.8</v>
      </c>
      <c r="M431" s="126">
        <f t="shared" si="34"/>
        <v>0</v>
      </c>
      <c r="N431" s="9" t="str">
        <f t="shared" si="35"/>
        <v>ver260st</v>
      </c>
    </row>
    <row r="432" spans="1:14">
      <c r="A432" s="7" t="s">
        <v>313</v>
      </c>
      <c r="B432" s="3" t="s">
        <v>849</v>
      </c>
      <c r="C432" s="3" t="s">
        <v>23</v>
      </c>
      <c r="D432" s="3" t="s">
        <v>24</v>
      </c>
      <c r="F432" s="2" t="s">
        <v>464</v>
      </c>
      <c r="G432" s="10" t="s">
        <v>552</v>
      </c>
      <c r="H432" s="10" t="s">
        <v>1001</v>
      </c>
      <c r="I432" s="2" t="s">
        <v>29</v>
      </c>
      <c r="J432" s="2" t="s">
        <v>315</v>
      </c>
      <c r="K432" s="125">
        <v>11.8</v>
      </c>
      <c r="L432" s="124">
        <f t="shared" si="33"/>
        <v>11.8</v>
      </c>
      <c r="M432" s="126">
        <f t="shared" si="34"/>
        <v>0</v>
      </c>
      <c r="N432" s="9" t="str">
        <f t="shared" si="35"/>
        <v>kan260st</v>
      </c>
    </row>
    <row r="433" spans="1:14">
      <c r="A433" s="7" t="s">
        <v>398</v>
      </c>
      <c r="B433" s="3" t="s">
        <v>847</v>
      </c>
      <c r="C433" s="3" t="s">
        <v>23</v>
      </c>
      <c r="D433" s="3" t="s">
        <v>24</v>
      </c>
      <c r="F433" s="2" t="s">
        <v>464</v>
      </c>
      <c r="G433" s="10" t="s">
        <v>553</v>
      </c>
      <c r="H433" s="10" t="s">
        <v>1001</v>
      </c>
      <c r="I433" s="2" t="s">
        <v>5</v>
      </c>
      <c r="J433" s="2" t="s">
        <v>315</v>
      </c>
      <c r="K433" s="125">
        <v>11.8</v>
      </c>
      <c r="L433" s="124">
        <f t="shared" si="33"/>
        <v>11.8</v>
      </c>
      <c r="M433" s="126">
        <f t="shared" si="34"/>
        <v>0</v>
      </c>
      <c r="N433" s="9" t="str">
        <f t="shared" si="35"/>
        <v>pri260st</v>
      </c>
    </row>
    <row r="434" spans="1:14">
      <c r="A434" s="7" t="s">
        <v>164</v>
      </c>
      <c r="B434" s="3" t="s">
        <v>849</v>
      </c>
      <c r="C434" s="3" t="s">
        <v>23</v>
      </c>
      <c r="D434" s="3" t="s">
        <v>24</v>
      </c>
      <c r="F434" s="2" t="s">
        <v>464</v>
      </c>
      <c r="G434" s="10" t="s">
        <v>554</v>
      </c>
      <c r="H434" s="10" t="s">
        <v>1001</v>
      </c>
      <c r="I434" s="2" t="s">
        <v>1023</v>
      </c>
      <c r="J434" s="2" t="s">
        <v>315</v>
      </c>
      <c r="K434" s="125">
        <v>11.8</v>
      </c>
      <c r="L434" s="124">
        <f t="shared" si="33"/>
        <v>11.8</v>
      </c>
      <c r="M434" s="126">
        <f t="shared" si="34"/>
        <v>0</v>
      </c>
      <c r="N434" s="9" t="str">
        <f t="shared" si="35"/>
        <v>ver260st</v>
      </c>
    </row>
    <row r="435" spans="1:14">
      <c r="A435" s="7" t="s">
        <v>313</v>
      </c>
      <c r="B435" s="3" t="s">
        <v>849</v>
      </c>
      <c r="C435" s="3" t="s">
        <v>23</v>
      </c>
      <c r="D435" s="3" t="s">
        <v>24</v>
      </c>
      <c r="F435" s="2" t="s">
        <v>464</v>
      </c>
      <c r="G435" s="10" t="s">
        <v>555</v>
      </c>
      <c r="H435" s="10"/>
      <c r="I435" s="2" t="s">
        <v>29</v>
      </c>
      <c r="J435" s="2" t="s">
        <v>315</v>
      </c>
      <c r="K435" s="125">
        <v>372.89999999999986</v>
      </c>
      <c r="L435" s="124">
        <f t="shared" si="33"/>
        <v>372.89999999999986</v>
      </c>
      <c r="M435" s="126">
        <f t="shared" si="34"/>
        <v>0</v>
      </c>
      <c r="N435" s="9" t="str">
        <f t="shared" si="35"/>
        <v>kan260st</v>
      </c>
    </row>
    <row r="436" spans="1:14">
      <c r="A436" s="7" t="s">
        <v>1047</v>
      </c>
      <c r="B436" s="3" t="s">
        <v>847</v>
      </c>
      <c r="C436" s="3" t="s">
        <v>23</v>
      </c>
      <c r="D436" s="3" t="s">
        <v>24</v>
      </c>
      <c r="F436" s="2" t="s">
        <v>464</v>
      </c>
      <c r="G436" s="10" t="s">
        <v>556</v>
      </c>
      <c r="H436" s="10"/>
      <c r="I436" s="2" t="s">
        <v>557</v>
      </c>
      <c r="J436" s="2" t="s">
        <v>228</v>
      </c>
      <c r="K436" s="125">
        <v>7.2</v>
      </c>
      <c r="L436" s="124">
        <f t="shared" si="33"/>
        <v>7.2</v>
      </c>
      <c r="M436" s="126">
        <f t="shared" si="34"/>
        <v>0</v>
      </c>
      <c r="N436" s="9" t="str">
        <f t="shared" si="35"/>
        <v>tra012s</v>
      </c>
    </row>
    <row r="437" spans="1:14">
      <c r="A437" s="7" t="s">
        <v>18</v>
      </c>
      <c r="B437" s="3" t="s">
        <v>897</v>
      </c>
      <c r="C437" s="3" t="s">
        <v>23</v>
      </c>
      <c r="D437" s="3" t="s">
        <v>24</v>
      </c>
      <c r="F437" s="2" t="s">
        <v>464</v>
      </c>
      <c r="G437" s="10" t="s">
        <v>558</v>
      </c>
      <c r="H437" s="10" t="s">
        <v>1002</v>
      </c>
      <c r="I437" s="2" t="s">
        <v>386</v>
      </c>
      <c r="J437" s="2" t="s">
        <v>11</v>
      </c>
      <c r="K437" s="125">
        <v>2.2000000000000002</v>
      </c>
      <c r="L437" s="124">
        <f t="shared" si="33"/>
        <v>0</v>
      </c>
      <c r="M437" s="126">
        <f t="shared" si="34"/>
        <v>2.2000000000000002</v>
      </c>
      <c r="N437" s="9" t="str">
        <f t="shared" si="35"/>
        <v>nio</v>
      </c>
    </row>
    <row r="438" spans="1:14">
      <c r="A438" s="7" t="s">
        <v>18</v>
      </c>
      <c r="B438" s="3" t="s">
        <v>897</v>
      </c>
      <c r="C438" s="3" t="s">
        <v>23</v>
      </c>
      <c r="D438" s="3" t="s">
        <v>24</v>
      </c>
      <c r="F438" s="2" t="s">
        <v>464</v>
      </c>
      <c r="G438" s="10" t="s">
        <v>559</v>
      </c>
      <c r="H438" s="10"/>
      <c r="I438" s="2" t="s">
        <v>229</v>
      </c>
      <c r="J438" s="2" t="s">
        <v>239</v>
      </c>
      <c r="K438" s="125">
        <v>0</v>
      </c>
      <c r="L438" s="124">
        <f t="shared" si="33"/>
        <v>0</v>
      </c>
      <c r="M438" s="126">
        <f t="shared" si="34"/>
        <v>0</v>
      </c>
      <c r="N438" s="9" t="str">
        <f t="shared" si="35"/>
        <v>nio</v>
      </c>
    </row>
    <row r="439" spans="1:14">
      <c r="A439" s="7" t="s">
        <v>18</v>
      </c>
      <c r="B439" s="3" t="s">
        <v>897</v>
      </c>
      <c r="C439" s="3" t="s">
        <v>23</v>
      </c>
      <c r="D439" s="3" t="s">
        <v>24</v>
      </c>
      <c r="F439" s="2" t="s">
        <v>464</v>
      </c>
      <c r="G439" s="10" t="s">
        <v>560</v>
      </c>
      <c r="H439" s="10"/>
      <c r="I439" s="2" t="s">
        <v>409</v>
      </c>
      <c r="J439" s="2" t="s">
        <v>239</v>
      </c>
      <c r="K439" s="125">
        <v>0</v>
      </c>
      <c r="L439" s="124">
        <f t="shared" si="33"/>
        <v>0</v>
      </c>
      <c r="M439" s="126">
        <f t="shared" si="34"/>
        <v>0</v>
      </c>
      <c r="N439" s="9" t="str">
        <f t="shared" si="35"/>
        <v>nio</v>
      </c>
    </row>
    <row r="440" spans="1:14">
      <c r="A440" s="7" t="s">
        <v>131</v>
      </c>
      <c r="B440" s="3" t="s">
        <v>847</v>
      </c>
      <c r="C440" s="3" t="s">
        <v>23</v>
      </c>
      <c r="D440" s="3" t="s">
        <v>24</v>
      </c>
      <c r="F440" s="2" t="s">
        <v>464</v>
      </c>
      <c r="G440" s="10" t="s">
        <v>561</v>
      </c>
      <c r="H440" s="10"/>
      <c r="I440" s="2" t="s">
        <v>260</v>
      </c>
      <c r="J440" s="2" t="s">
        <v>239</v>
      </c>
      <c r="K440" s="125">
        <v>18.7</v>
      </c>
      <c r="L440" s="124">
        <f t="shared" si="33"/>
        <v>18.7</v>
      </c>
      <c r="M440" s="126">
        <f t="shared" si="34"/>
        <v>0</v>
      </c>
      <c r="N440" s="9" t="str">
        <f t="shared" si="35"/>
        <v>gan260s</v>
      </c>
    </row>
    <row r="441" spans="1:14">
      <c r="A441" s="7" t="s">
        <v>240</v>
      </c>
      <c r="B441" s="3" t="s">
        <v>847</v>
      </c>
      <c r="C441" s="3" t="s">
        <v>23</v>
      </c>
      <c r="D441" s="3" t="s">
        <v>24</v>
      </c>
      <c r="F441" s="2" t="s">
        <v>464</v>
      </c>
      <c r="G441" s="10" t="s">
        <v>562</v>
      </c>
      <c r="H441" s="10"/>
      <c r="I441" s="2" t="s">
        <v>411</v>
      </c>
      <c r="J441" s="2" t="s">
        <v>11</v>
      </c>
      <c r="K441" s="125">
        <v>13.9</v>
      </c>
      <c r="L441" s="124">
        <f t="shared" si="33"/>
        <v>13.9</v>
      </c>
      <c r="M441" s="126">
        <f t="shared" si="34"/>
        <v>0</v>
      </c>
      <c r="N441" s="9" t="str">
        <f t="shared" si="35"/>
        <v>gan260t</v>
      </c>
    </row>
    <row r="442" spans="1:14">
      <c r="A442" s="7" t="s">
        <v>250</v>
      </c>
      <c r="B442" s="3" t="s">
        <v>849</v>
      </c>
      <c r="C442" s="3" t="s">
        <v>23</v>
      </c>
      <c r="D442" s="3" t="s">
        <v>24</v>
      </c>
      <c r="F442" s="2" t="s">
        <v>464</v>
      </c>
      <c r="G442" s="10" t="s">
        <v>563</v>
      </c>
      <c r="H442" s="10"/>
      <c r="I442" s="2" t="s">
        <v>1015</v>
      </c>
      <c r="J442" s="2" t="s">
        <v>11</v>
      </c>
      <c r="K442" s="125">
        <v>10.5</v>
      </c>
      <c r="L442" s="124">
        <f t="shared" si="33"/>
        <v>10.5</v>
      </c>
      <c r="M442" s="126">
        <f t="shared" si="34"/>
        <v>0</v>
      </c>
      <c r="N442" s="9" t="str">
        <f t="shared" si="35"/>
        <v>ver260t</v>
      </c>
    </row>
    <row r="443" spans="1:14">
      <c r="A443" s="7" t="s">
        <v>263</v>
      </c>
      <c r="B443" s="3" t="s">
        <v>847</v>
      </c>
      <c r="C443" s="3" t="s">
        <v>23</v>
      </c>
      <c r="D443" s="3" t="s">
        <v>24</v>
      </c>
      <c r="F443" s="2" t="s">
        <v>464</v>
      </c>
      <c r="G443" s="10" t="s">
        <v>564</v>
      </c>
      <c r="H443" s="10"/>
      <c r="I443" s="2" t="s">
        <v>442</v>
      </c>
      <c r="J443" s="2" t="s">
        <v>239</v>
      </c>
      <c r="K443" s="125">
        <v>9.5</v>
      </c>
      <c r="L443" s="124">
        <f t="shared" si="33"/>
        <v>9.5</v>
      </c>
      <c r="M443" s="126">
        <f t="shared" si="34"/>
        <v>0</v>
      </c>
      <c r="N443" s="9" t="str">
        <f t="shared" si="35"/>
        <v>tra260s</v>
      </c>
    </row>
    <row r="444" spans="1:14">
      <c r="A444" s="7" t="s">
        <v>313</v>
      </c>
      <c r="B444" s="3" t="s">
        <v>849</v>
      </c>
      <c r="C444" s="3" t="s">
        <v>23</v>
      </c>
      <c r="D444" s="3" t="s">
        <v>24</v>
      </c>
      <c r="F444" s="2" t="s">
        <v>464</v>
      </c>
      <c r="G444" s="10" t="s">
        <v>565</v>
      </c>
      <c r="H444" s="10"/>
      <c r="I444" s="2" t="s">
        <v>237</v>
      </c>
      <c r="J444" s="2" t="s">
        <v>315</v>
      </c>
      <c r="K444" s="125">
        <v>11.8</v>
      </c>
      <c r="L444" s="124">
        <f t="shared" si="33"/>
        <v>11.8</v>
      </c>
      <c r="M444" s="126">
        <f t="shared" si="34"/>
        <v>0</v>
      </c>
      <c r="N444" s="9" t="str">
        <f t="shared" si="35"/>
        <v>kan260st</v>
      </c>
    </row>
    <row r="445" spans="1:14">
      <c r="A445" s="7" t="s">
        <v>313</v>
      </c>
      <c r="B445" s="3" t="s">
        <v>849</v>
      </c>
      <c r="C445" s="3" t="s">
        <v>23</v>
      </c>
      <c r="D445" s="3" t="s">
        <v>24</v>
      </c>
      <c r="F445" s="2" t="s">
        <v>464</v>
      </c>
      <c r="G445" s="10" t="s">
        <v>566</v>
      </c>
      <c r="H445" s="10"/>
      <c r="I445" s="2" t="s">
        <v>237</v>
      </c>
      <c r="J445" s="2" t="s">
        <v>315</v>
      </c>
      <c r="K445" s="125">
        <v>11.8</v>
      </c>
      <c r="L445" s="124">
        <f t="shared" si="33"/>
        <v>11.8</v>
      </c>
      <c r="M445" s="126">
        <f t="shared" si="34"/>
        <v>0</v>
      </c>
      <c r="N445" s="9" t="str">
        <f t="shared" si="35"/>
        <v>kan260st</v>
      </c>
    </row>
    <row r="446" spans="1:14">
      <c r="A446" s="7" t="s">
        <v>313</v>
      </c>
      <c r="B446" s="3" t="s">
        <v>849</v>
      </c>
      <c r="C446" s="3" t="s">
        <v>23</v>
      </c>
      <c r="D446" s="3" t="s">
        <v>24</v>
      </c>
      <c r="F446" s="2" t="s">
        <v>464</v>
      </c>
      <c r="G446" s="10" t="s">
        <v>567</v>
      </c>
      <c r="H446" s="10"/>
      <c r="I446" s="2" t="s">
        <v>393</v>
      </c>
      <c r="J446" s="2" t="s">
        <v>315</v>
      </c>
      <c r="K446" s="125">
        <v>5.7</v>
      </c>
      <c r="L446" s="124">
        <f t="shared" si="33"/>
        <v>5.7</v>
      </c>
      <c r="M446" s="126">
        <f t="shared" si="34"/>
        <v>0</v>
      </c>
      <c r="N446" s="9" t="str">
        <f t="shared" si="35"/>
        <v>kan260st</v>
      </c>
    </row>
    <row r="447" spans="1:14">
      <c r="A447" s="7" t="s">
        <v>313</v>
      </c>
      <c r="B447" s="3" t="s">
        <v>849</v>
      </c>
      <c r="C447" s="3" t="s">
        <v>23</v>
      </c>
      <c r="D447" s="3" t="s">
        <v>24</v>
      </c>
      <c r="F447" s="2" t="s">
        <v>464</v>
      </c>
      <c r="G447" s="10" t="s">
        <v>568</v>
      </c>
      <c r="H447" s="10"/>
      <c r="I447" s="2" t="s">
        <v>473</v>
      </c>
      <c r="J447" s="2" t="s">
        <v>315</v>
      </c>
      <c r="K447" s="125">
        <v>74.8</v>
      </c>
      <c r="L447" s="124">
        <f t="shared" si="33"/>
        <v>74.8</v>
      </c>
      <c r="M447" s="126">
        <f t="shared" si="34"/>
        <v>0</v>
      </c>
      <c r="N447" s="9" t="str">
        <f t="shared" si="35"/>
        <v>kan260st</v>
      </c>
    </row>
    <row r="448" spans="1:14">
      <c r="A448" s="7" t="s">
        <v>1047</v>
      </c>
      <c r="B448" s="3" t="s">
        <v>847</v>
      </c>
      <c r="C448" s="3" t="s">
        <v>23</v>
      </c>
      <c r="D448" s="3" t="s">
        <v>24</v>
      </c>
      <c r="F448" s="2" t="s">
        <v>859</v>
      </c>
      <c r="G448" s="10" t="s">
        <v>569</v>
      </c>
      <c r="H448" s="10"/>
      <c r="I448" s="2" t="s">
        <v>232</v>
      </c>
      <c r="J448" s="2" t="s">
        <v>228</v>
      </c>
      <c r="K448" s="125">
        <f>7.2+16.6</f>
        <v>23.8</v>
      </c>
      <c r="L448" s="124">
        <f t="shared" si="33"/>
        <v>23.8</v>
      </c>
      <c r="M448" s="126">
        <f t="shared" si="34"/>
        <v>0</v>
      </c>
      <c r="N448" s="9" t="str">
        <f t="shared" si="35"/>
        <v>tra012s</v>
      </c>
    </row>
    <row r="449" spans="1:25">
      <c r="A449" s="7" t="s">
        <v>240</v>
      </c>
      <c r="B449" s="3" t="s">
        <v>847</v>
      </c>
      <c r="C449" s="3" t="s">
        <v>23</v>
      </c>
      <c r="D449" s="3" t="s">
        <v>24</v>
      </c>
      <c r="F449" s="2" t="s">
        <v>859</v>
      </c>
      <c r="G449" s="10" t="s">
        <v>570</v>
      </c>
      <c r="H449" s="10"/>
      <c r="I449" s="2" t="s">
        <v>411</v>
      </c>
      <c r="J449" s="2" t="s">
        <v>11</v>
      </c>
      <c r="K449" s="125">
        <v>25.2</v>
      </c>
      <c r="L449" s="124">
        <f t="shared" si="33"/>
        <v>25.2</v>
      </c>
      <c r="M449" s="126">
        <f t="shared" si="34"/>
        <v>0</v>
      </c>
      <c r="N449" s="9" t="str">
        <f t="shared" si="35"/>
        <v>gan260t</v>
      </c>
    </row>
    <row r="450" spans="1:25">
      <c r="A450" s="7" t="s">
        <v>240</v>
      </c>
      <c r="B450" s="3" t="s">
        <v>847</v>
      </c>
      <c r="C450" s="3" t="s">
        <v>23</v>
      </c>
      <c r="D450" s="3" t="s">
        <v>24</v>
      </c>
      <c r="F450" s="2" t="s">
        <v>859</v>
      </c>
      <c r="G450" s="10" t="s">
        <v>571</v>
      </c>
      <c r="H450" s="10"/>
      <c r="I450" s="2" t="s">
        <v>411</v>
      </c>
      <c r="J450" s="2" t="s">
        <v>11</v>
      </c>
      <c r="K450" s="125">
        <v>35</v>
      </c>
      <c r="L450" s="124">
        <f t="shared" si="33"/>
        <v>35</v>
      </c>
      <c r="M450" s="126">
        <f t="shared" si="34"/>
        <v>0</v>
      </c>
      <c r="N450" s="9" t="str">
        <f t="shared" si="35"/>
        <v>gan260t</v>
      </c>
    </row>
    <row r="451" spans="1:25">
      <c r="A451" s="7" t="s">
        <v>313</v>
      </c>
      <c r="B451" s="3" t="s">
        <v>849</v>
      </c>
      <c r="C451" s="3" t="s">
        <v>23</v>
      </c>
      <c r="D451" s="3" t="s">
        <v>24</v>
      </c>
      <c r="F451" s="2" t="s">
        <v>859</v>
      </c>
      <c r="G451" s="10" t="s">
        <v>572</v>
      </c>
      <c r="H451" s="10"/>
      <c r="I451" s="2" t="s">
        <v>323</v>
      </c>
      <c r="J451" s="2" t="s">
        <v>315</v>
      </c>
      <c r="K451" s="125">
        <v>11.8</v>
      </c>
      <c r="L451" s="124">
        <f t="shared" si="33"/>
        <v>11.8</v>
      </c>
      <c r="M451" s="126">
        <f t="shared" si="34"/>
        <v>0</v>
      </c>
      <c r="N451" s="9" t="str">
        <f t="shared" si="35"/>
        <v>kan260st</v>
      </c>
    </row>
    <row r="452" spans="1:25">
      <c r="A452" s="7" t="s">
        <v>313</v>
      </c>
      <c r="B452" s="3" t="s">
        <v>849</v>
      </c>
      <c r="C452" s="3" t="s">
        <v>23</v>
      </c>
      <c r="D452" s="3" t="s">
        <v>24</v>
      </c>
      <c r="F452" s="2" t="s">
        <v>859</v>
      </c>
      <c r="G452" s="10" t="s">
        <v>573</v>
      </c>
      <c r="H452" s="10"/>
      <c r="I452" s="2" t="s">
        <v>323</v>
      </c>
      <c r="J452" s="2" t="s">
        <v>315</v>
      </c>
      <c r="K452" s="125">
        <v>11.8</v>
      </c>
      <c r="L452" s="124">
        <f t="shared" si="33"/>
        <v>11.8</v>
      </c>
      <c r="M452" s="126">
        <f t="shared" si="34"/>
        <v>0</v>
      </c>
      <c r="N452" s="9" t="str">
        <f t="shared" si="35"/>
        <v>kan260st</v>
      </c>
    </row>
    <row r="453" spans="1:25">
      <c r="A453" s="7" t="s">
        <v>313</v>
      </c>
      <c r="B453" s="3" t="s">
        <v>849</v>
      </c>
      <c r="C453" s="3" t="s">
        <v>23</v>
      </c>
      <c r="D453" s="3" t="s">
        <v>24</v>
      </c>
      <c r="F453" s="2" t="s">
        <v>859</v>
      </c>
      <c r="G453" s="10" t="s">
        <v>574</v>
      </c>
      <c r="H453" s="10"/>
      <c r="I453" s="2" t="s">
        <v>237</v>
      </c>
      <c r="J453" s="2" t="s">
        <v>315</v>
      </c>
      <c r="K453" s="125">
        <v>16.2</v>
      </c>
      <c r="L453" s="124">
        <f t="shared" si="33"/>
        <v>16.2</v>
      </c>
      <c r="M453" s="126">
        <f t="shared" si="34"/>
        <v>0</v>
      </c>
      <c r="N453" s="9" t="str">
        <f t="shared" si="35"/>
        <v>kan260st</v>
      </c>
    </row>
    <row r="454" spans="1:25">
      <c r="A454" s="7" t="s">
        <v>1032</v>
      </c>
      <c r="B454" s="3" t="s">
        <v>847</v>
      </c>
      <c r="C454" s="3" t="s">
        <v>23</v>
      </c>
      <c r="D454" s="3" t="s">
        <v>24</v>
      </c>
      <c r="F454" s="2" t="s">
        <v>859</v>
      </c>
      <c r="G454" s="10" t="s">
        <v>575</v>
      </c>
      <c r="H454" s="10"/>
      <c r="I454" s="2" t="s">
        <v>1024</v>
      </c>
      <c r="J454" s="2" t="s">
        <v>315</v>
      </c>
      <c r="K454" s="125">
        <v>11.8</v>
      </c>
      <c r="L454" s="124">
        <f t="shared" si="33"/>
        <v>11.8</v>
      </c>
      <c r="M454" s="126">
        <f t="shared" si="34"/>
        <v>0</v>
      </c>
      <c r="N454" s="9" t="str">
        <f t="shared" si="35"/>
        <v>keu260st</v>
      </c>
    </row>
    <row r="455" spans="1:25">
      <c r="A455" s="7" t="s">
        <v>313</v>
      </c>
      <c r="B455" s="3" t="s">
        <v>849</v>
      </c>
      <c r="C455" s="3" t="s">
        <v>23</v>
      </c>
      <c r="D455" s="3" t="s">
        <v>24</v>
      </c>
      <c r="F455" s="2" t="s">
        <v>859</v>
      </c>
      <c r="G455" s="10" t="s">
        <v>576</v>
      </c>
      <c r="H455" s="10"/>
      <c r="I455" s="2" t="s">
        <v>393</v>
      </c>
      <c r="J455" s="2" t="s">
        <v>315</v>
      </c>
      <c r="K455" s="125">
        <v>5.7</v>
      </c>
      <c r="L455" s="124">
        <f t="shared" si="33"/>
        <v>5.7</v>
      </c>
      <c r="M455" s="126">
        <f t="shared" si="34"/>
        <v>0</v>
      </c>
      <c r="N455" s="9" t="str">
        <f t="shared" si="35"/>
        <v>kan260st</v>
      </c>
    </row>
    <row r="456" spans="1:25">
      <c r="A456" s="7" t="s">
        <v>313</v>
      </c>
      <c r="B456" s="3" t="s">
        <v>849</v>
      </c>
      <c r="C456" s="3" t="s">
        <v>23</v>
      </c>
      <c r="D456" s="3" t="s">
        <v>24</v>
      </c>
      <c r="F456" s="2" t="s">
        <v>859</v>
      </c>
      <c r="G456" s="10" t="s">
        <v>577</v>
      </c>
      <c r="H456" s="10"/>
      <c r="I456" s="2" t="s">
        <v>393</v>
      </c>
      <c r="J456" s="2" t="s">
        <v>315</v>
      </c>
      <c r="K456" s="125">
        <v>5.7</v>
      </c>
      <c r="L456" s="124">
        <f t="shared" si="33"/>
        <v>5.7</v>
      </c>
      <c r="M456" s="126">
        <f t="shared" si="34"/>
        <v>0</v>
      </c>
      <c r="N456" s="9" t="str">
        <f t="shared" si="35"/>
        <v>kan260st</v>
      </c>
    </row>
    <row r="457" spans="1:25">
      <c r="A457" s="7" t="s">
        <v>313</v>
      </c>
      <c r="B457" s="3" t="s">
        <v>849</v>
      </c>
      <c r="C457" s="3" t="s">
        <v>23</v>
      </c>
      <c r="D457" s="3" t="s">
        <v>24</v>
      </c>
      <c r="F457" s="2" t="s">
        <v>859</v>
      </c>
      <c r="G457" s="10" t="s">
        <v>578</v>
      </c>
      <c r="H457" s="10"/>
      <c r="I457" s="2" t="s">
        <v>323</v>
      </c>
      <c r="J457" s="2" t="s">
        <v>315</v>
      </c>
      <c r="K457" s="125">
        <v>11.8</v>
      </c>
      <c r="L457" s="124">
        <f t="shared" si="33"/>
        <v>11.8</v>
      </c>
      <c r="M457" s="126">
        <f t="shared" si="34"/>
        <v>0</v>
      </c>
      <c r="N457" s="9" t="str">
        <f t="shared" si="35"/>
        <v>kan260st</v>
      </c>
    </row>
    <row r="458" spans="1:25">
      <c r="A458" s="7" t="s">
        <v>313</v>
      </c>
      <c r="B458" s="3" t="s">
        <v>849</v>
      </c>
      <c r="C458" s="3" t="s">
        <v>23</v>
      </c>
      <c r="D458" s="3" t="s">
        <v>24</v>
      </c>
      <c r="F458" s="2" t="s">
        <v>859</v>
      </c>
      <c r="G458" s="10" t="s">
        <v>579</v>
      </c>
      <c r="H458" s="10"/>
      <c r="I458" s="2" t="s">
        <v>473</v>
      </c>
      <c r="J458" s="2" t="s">
        <v>315</v>
      </c>
      <c r="K458" s="125">
        <v>194.29</v>
      </c>
      <c r="L458" s="124">
        <f t="shared" si="33"/>
        <v>194.29</v>
      </c>
      <c r="M458" s="126">
        <f t="shared" si="34"/>
        <v>0</v>
      </c>
      <c r="N458" s="9" t="str">
        <f t="shared" si="35"/>
        <v>kan260st</v>
      </c>
      <c r="Y458" s="71"/>
    </row>
    <row r="459" spans="1:25">
      <c r="A459" s="7" t="s">
        <v>236</v>
      </c>
      <c r="B459" s="3" t="s">
        <v>849</v>
      </c>
      <c r="C459" s="3" t="s">
        <v>23</v>
      </c>
      <c r="D459" s="3" t="s">
        <v>24</v>
      </c>
      <c r="F459" s="2" t="s">
        <v>859</v>
      </c>
      <c r="G459" s="10" t="s">
        <v>993</v>
      </c>
      <c r="H459" s="10"/>
      <c r="I459" s="2" t="s">
        <v>992</v>
      </c>
      <c r="J459" s="2" t="s">
        <v>11</v>
      </c>
      <c r="K459" s="125">
        <v>2.71</v>
      </c>
      <c r="L459" s="124">
        <f t="shared" si="33"/>
        <v>2.71</v>
      </c>
      <c r="M459" s="126">
        <f t="shared" si="34"/>
        <v>0</v>
      </c>
      <c r="N459" s="9" t="str">
        <f t="shared" si="35"/>
        <v>kan260t</v>
      </c>
      <c r="Y459" s="71"/>
    </row>
    <row r="460" spans="1:25">
      <c r="A460" s="7" t="s">
        <v>131</v>
      </c>
      <c r="B460" s="3" t="s">
        <v>847</v>
      </c>
      <c r="C460" s="3" t="s">
        <v>23</v>
      </c>
      <c r="D460" s="3" t="s">
        <v>24</v>
      </c>
      <c r="F460" s="2" t="s">
        <v>859</v>
      </c>
      <c r="G460" s="10" t="s">
        <v>580</v>
      </c>
      <c r="H460" s="10"/>
      <c r="I460" s="2" t="s">
        <v>260</v>
      </c>
      <c r="J460" s="2" t="s">
        <v>239</v>
      </c>
      <c r="K460" s="125">
        <v>28.5</v>
      </c>
      <c r="L460" s="124">
        <f t="shared" si="33"/>
        <v>28.5</v>
      </c>
      <c r="M460" s="126">
        <f t="shared" si="34"/>
        <v>0</v>
      </c>
      <c r="N460" s="9" t="str">
        <f t="shared" si="35"/>
        <v>gan260s</v>
      </c>
    </row>
    <row r="461" spans="1:25">
      <c r="A461" s="7" t="s">
        <v>131</v>
      </c>
      <c r="B461" s="3" t="s">
        <v>847</v>
      </c>
      <c r="C461" s="3" t="s">
        <v>23</v>
      </c>
      <c r="D461" s="3" t="s">
        <v>24</v>
      </c>
      <c r="F461" s="2" t="s">
        <v>859</v>
      </c>
      <c r="G461" s="10" t="s">
        <v>581</v>
      </c>
      <c r="H461" s="10"/>
      <c r="I461" s="2" t="s">
        <v>230</v>
      </c>
      <c r="J461" s="2" t="s">
        <v>239</v>
      </c>
      <c r="K461" s="125">
        <v>4.5999999999999996</v>
      </c>
      <c r="L461" s="124">
        <f t="shared" si="33"/>
        <v>4.5999999999999996</v>
      </c>
      <c r="M461" s="126">
        <f t="shared" si="34"/>
        <v>0</v>
      </c>
      <c r="N461" s="9" t="str">
        <f t="shared" si="35"/>
        <v>gan260s</v>
      </c>
    </row>
    <row r="462" spans="1:25">
      <c r="A462" s="7" t="s">
        <v>18</v>
      </c>
      <c r="B462" s="3" t="s">
        <v>897</v>
      </c>
      <c r="C462" s="3" t="s">
        <v>23</v>
      </c>
      <c r="D462" s="3" t="s">
        <v>24</v>
      </c>
      <c r="F462" s="2" t="s">
        <v>859</v>
      </c>
      <c r="G462" s="10" t="s">
        <v>582</v>
      </c>
      <c r="H462" s="10"/>
      <c r="I462" s="2" t="s">
        <v>258</v>
      </c>
      <c r="J462" s="2" t="s">
        <v>239</v>
      </c>
      <c r="K462" s="125">
        <v>1.7</v>
      </c>
      <c r="L462" s="124">
        <f t="shared" si="33"/>
        <v>0</v>
      </c>
      <c r="M462" s="126">
        <f t="shared" si="34"/>
        <v>1.7</v>
      </c>
      <c r="N462" s="9" t="str">
        <f t="shared" si="35"/>
        <v>nio</v>
      </c>
    </row>
    <row r="463" spans="1:25">
      <c r="A463" s="7" t="s">
        <v>236</v>
      </c>
      <c r="B463" s="3" t="s">
        <v>849</v>
      </c>
      <c r="C463" s="3" t="s">
        <v>23</v>
      </c>
      <c r="D463" s="3" t="s">
        <v>24</v>
      </c>
      <c r="F463" s="2" t="s">
        <v>859</v>
      </c>
      <c r="G463" s="10" t="s">
        <v>583</v>
      </c>
      <c r="H463" s="10"/>
      <c r="I463" s="2" t="s">
        <v>1042</v>
      </c>
      <c r="J463" s="2" t="s">
        <v>11</v>
      </c>
      <c r="K463" s="125">
        <v>9</v>
      </c>
      <c r="L463" s="124">
        <f t="shared" si="33"/>
        <v>9</v>
      </c>
      <c r="M463" s="126">
        <f t="shared" si="34"/>
        <v>0</v>
      </c>
      <c r="N463" s="9" t="str">
        <f t="shared" si="35"/>
        <v>kan260t</v>
      </c>
    </row>
    <row r="464" spans="1:25">
      <c r="A464" s="7" t="s">
        <v>263</v>
      </c>
      <c r="B464" s="3" t="s">
        <v>847</v>
      </c>
      <c r="C464" s="3" t="s">
        <v>23</v>
      </c>
      <c r="D464" s="3" t="s">
        <v>24</v>
      </c>
      <c r="F464" s="2" t="s">
        <v>859</v>
      </c>
      <c r="G464" s="10" t="s">
        <v>584</v>
      </c>
      <c r="H464" s="10"/>
      <c r="I464" s="2" t="s">
        <v>265</v>
      </c>
      <c r="J464" s="2" t="s">
        <v>239</v>
      </c>
      <c r="K464" s="125">
        <v>15.4</v>
      </c>
      <c r="L464" s="124">
        <f t="shared" si="33"/>
        <v>15.4</v>
      </c>
      <c r="M464" s="126">
        <f t="shared" si="34"/>
        <v>0</v>
      </c>
      <c r="N464" s="9" t="str">
        <f t="shared" si="35"/>
        <v>tra260s</v>
      </c>
    </row>
    <row r="465" spans="1:14">
      <c r="A465" s="7" t="s">
        <v>18</v>
      </c>
      <c r="B465" s="3" t="s">
        <v>897</v>
      </c>
      <c r="C465" s="3" t="s">
        <v>23</v>
      </c>
      <c r="D465" s="3" t="s">
        <v>24</v>
      </c>
      <c r="F465" s="2" t="s">
        <v>859</v>
      </c>
      <c r="G465" s="10" t="s">
        <v>585</v>
      </c>
      <c r="H465" s="10"/>
      <c r="I465" s="2" t="s">
        <v>386</v>
      </c>
      <c r="J465" s="2" t="s">
        <v>11</v>
      </c>
      <c r="K465" s="125">
        <v>2.2999999999999998</v>
      </c>
      <c r="L465" s="124">
        <f t="shared" si="33"/>
        <v>0</v>
      </c>
      <c r="M465" s="126">
        <f t="shared" si="34"/>
        <v>2.2999999999999998</v>
      </c>
      <c r="N465" s="9" t="str">
        <f t="shared" si="35"/>
        <v>nio</v>
      </c>
    </row>
    <row r="466" spans="1:14">
      <c r="A466" s="7" t="s">
        <v>122</v>
      </c>
      <c r="B466" s="3" t="s">
        <v>2</v>
      </c>
      <c r="C466" s="3" t="s">
        <v>23</v>
      </c>
      <c r="D466" s="3" t="s">
        <v>24</v>
      </c>
      <c r="F466" s="2" t="s">
        <v>859</v>
      </c>
      <c r="G466" s="10" t="s">
        <v>586</v>
      </c>
      <c r="H466" s="10"/>
      <c r="I466" s="2" t="s">
        <v>267</v>
      </c>
      <c r="J466" s="2" t="s">
        <v>239</v>
      </c>
      <c r="K466" s="125">
        <v>4.4000000000000004</v>
      </c>
      <c r="L466" s="124">
        <f t="shared" si="33"/>
        <v>4.4000000000000004</v>
      </c>
      <c r="M466" s="126">
        <f t="shared" si="34"/>
        <v>0</v>
      </c>
      <c r="N466" s="9" t="str">
        <f t="shared" si="35"/>
        <v>san260s</v>
      </c>
    </row>
    <row r="467" spans="1:14">
      <c r="A467" s="7" t="s">
        <v>122</v>
      </c>
      <c r="B467" s="3" t="s">
        <v>2</v>
      </c>
      <c r="C467" s="3" t="s">
        <v>23</v>
      </c>
      <c r="D467" s="3" t="s">
        <v>24</v>
      </c>
      <c r="F467" s="2" t="s">
        <v>859</v>
      </c>
      <c r="G467" s="10" t="s">
        <v>587</v>
      </c>
      <c r="H467" s="10"/>
      <c r="I467" s="2" t="s">
        <v>267</v>
      </c>
      <c r="J467" s="2" t="s">
        <v>239</v>
      </c>
      <c r="K467" s="125">
        <v>7.7</v>
      </c>
      <c r="L467" s="124">
        <f t="shared" si="33"/>
        <v>7.7</v>
      </c>
      <c r="M467" s="126">
        <f t="shared" si="34"/>
        <v>0</v>
      </c>
      <c r="N467" s="9" t="str">
        <f t="shared" si="35"/>
        <v>san260s</v>
      </c>
    </row>
    <row r="468" spans="1:14">
      <c r="A468" s="7" t="s">
        <v>131</v>
      </c>
      <c r="B468" s="3" t="s">
        <v>847</v>
      </c>
      <c r="C468" s="3" t="s">
        <v>23</v>
      </c>
      <c r="D468" s="3" t="s">
        <v>24</v>
      </c>
      <c r="F468" s="2" t="s">
        <v>859</v>
      </c>
      <c r="G468" s="10" t="s">
        <v>588</v>
      </c>
      <c r="H468" s="10"/>
      <c r="I468" s="2" t="s">
        <v>270</v>
      </c>
      <c r="J468" s="2" t="s">
        <v>239</v>
      </c>
      <c r="K468" s="125">
        <v>2.4</v>
      </c>
      <c r="L468" s="124">
        <f t="shared" ref="L468:L524" si="36">IF(A468="nio",,K468)</f>
        <v>2.4</v>
      </c>
      <c r="M468" s="126">
        <f t="shared" ref="M468:M524" si="37">IF(A468="nio",K468,)</f>
        <v>0</v>
      </c>
      <c r="N468" s="9" t="str">
        <f t="shared" ref="N468:N524" si="38">A468</f>
        <v>gan260s</v>
      </c>
    </row>
    <row r="469" spans="1:14">
      <c r="A469" s="7" t="s">
        <v>240</v>
      </c>
      <c r="B469" s="3" t="s">
        <v>847</v>
      </c>
      <c r="C469" s="3" t="s">
        <v>23</v>
      </c>
      <c r="D469" s="3" t="s">
        <v>24</v>
      </c>
      <c r="F469" s="2" t="s">
        <v>859</v>
      </c>
      <c r="G469" s="10" t="s">
        <v>589</v>
      </c>
      <c r="H469" s="10"/>
      <c r="I469" s="2" t="s">
        <v>590</v>
      </c>
      <c r="J469" s="2" t="s">
        <v>11</v>
      </c>
      <c r="K469" s="125">
        <v>39.5</v>
      </c>
      <c r="L469" s="124">
        <f t="shared" si="36"/>
        <v>39.5</v>
      </c>
      <c r="M469" s="126">
        <f t="shared" si="37"/>
        <v>0</v>
      </c>
      <c r="N469" s="9" t="str">
        <f t="shared" si="38"/>
        <v>gan260t</v>
      </c>
    </row>
    <row r="470" spans="1:14">
      <c r="A470" s="7" t="s">
        <v>481</v>
      </c>
      <c r="B470" s="3" t="s">
        <v>847</v>
      </c>
      <c r="C470" s="3" t="s">
        <v>23</v>
      </c>
      <c r="D470" s="3" t="s">
        <v>24</v>
      </c>
      <c r="F470" s="2" t="s">
        <v>859</v>
      </c>
      <c r="G470" s="10" t="s">
        <v>591</v>
      </c>
      <c r="H470" s="10"/>
      <c r="I470" s="2" t="s">
        <v>400</v>
      </c>
      <c r="J470" s="2" t="s">
        <v>11</v>
      </c>
      <c r="K470" s="125">
        <v>9</v>
      </c>
      <c r="L470" s="124">
        <f t="shared" si="36"/>
        <v>9</v>
      </c>
      <c r="M470" s="126">
        <f t="shared" si="37"/>
        <v>0</v>
      </c>
      <c r="N470" s="9" t="str">
        <f t="shared" si="38"/>
        <v>pri260t</v>
      </c>
    </row>
    <row r="471" spans="1:14">
      <c r="A471" s="7" t="s">
        <v>18</v>
      </c>
      <c r="B471" s="3" t="s">
        <v>897</v>
      </c>
      <c r="C471" s="3" t="s">
        <v>23</v>
      </c>
      <c r="D471" s="3" t="s">
        <v>24</v>
      </c>
      <c r="F471" s="2" t="s">
        <v>859</v>
      </c>
      <c r="G471" s="10" t="s">
        <v>592</v>
      </c>
      <c r="H471" s="10"/>
      <c r="I471" s="2" t="s">
        <v>258</v>
      </c>
      <c r="J471" s="2" t="s">
        <v>239</v>
      </c>
      <c r="K471" s="125">
        <v>1.7</v>
      </c>
      <c r="L471" s="124">
        <f t="shared" si="36"/>
        <v>0</v>
      </c>
      <c r="M471" s="126">
        <f t="shared" si="37"/>
        <v>1.7</v>
      </c>
      <c r="N471" s="9" t="str">
        <f t="shared" si="38"/>
        <v>nio</v>
      </c>
    </row>
    <row r="472" spans="1:14">
      <c r="A472" s="7" t="s">
        <v>182</v>
      </c>
      <c r="B472" s="3" t="s">
        <v>847</v>
      </c>
      <c r="C472" s="3" t="s">
        <v>23</v>
      </c>
      <c r="D472" s="3" t="s">
        <v>24</v>
      </c>
      <c r="F472" s="2" t="s">
        <v>859</v>
      </c>
      <c r="G472" s="10" t="s">
        <v>593</v>
      </c>
      <c r="H472" s="10"/>
      <c r="I472" s="2" t="s">
        <v>401</v>
      </c>
      <c r="J472" s="2" t="s">
        <v>239</v>
      </c>
      <c r="K472" s="125">
        <v>4.5999999999999996</v>
      </c>
      <c r="L472" s="124">
        <f t="shared" si="36"/>
        <v>4.5999999999999996</v>
      </c>
      <c r="M472" s="126">
        <f t="shared" si="37"/>
        <v>0</v>
      </c>
      <c r="N472" s="9" t="str">
        <f t="shared" si="38"/>
        <v>keu260s</v>
      </c>
    </row>
    <row r="473" spans="1:14">
      <c r="A473" s="7" t="s">
        <v>131</v>
      </c>
      <c r="B473" s="3" t="s">
        <v>847</v>
      </c>
      <c r="C473" s="3" t="s">
        <v>23</v>
      </c>
      <c r="D473" s="3" t="s">
        <v>24</v>
      </c>
      <c r="F473" s="2" t="s">
        <v>859</v>
      </c>
      <c r="G473" s="10" t="s">
        <v>594</v>
      </c>
      <c r="H473" s="10"/>
      <c r="I473" s="2" t="s">
        <v>260</v>
      </c>
      <c r="J473" s="2" t="s">
        <v>239</v>
      </c>
      <c r="K473" s="125">
        <v>28.5</v>
      </c>
      <c r="L473" s="124">
        <f t="shared" si="36"/>
        <v>28.5</v>
      </c>
      <c r="M473" s="126">
        <f t="shared" si="37"/>
        <v>0</v>
      </c>
      <c r="N473" s="9" t="str">
        <f t="shared" si="38"/>
        <v>gan260s</v>
      </c>
    </row>
    <row r="474" spans="1:14">
      <c r="A474" s="7" t="s">
        <v>263</v>
      </c>
      <c r="B474" s="3" t="s">
        <v>847</v>
      </c>
      <c r="C474" s="3" t="s">
        <v>23</v>
      </c>
      <c r="D474" s="3" t="s">
        <v>24</v>
      </c>
      <c r="F474" s="2" t="s">
        <v>859</v>
      </c>
      <c r="G474" s="10" t="s">
        <v>595</v>
      </c>
      <c r="H474" s="10"/>
      <c r="I474" s="2" t="s">
        <v>286</v>
      </c>
      <c r="J474" s="2" t="s">
        <v>239</v>
      </c>
      <c r="K474" s="125">
        <v>15.4</v>
      </c>
      <c r="L474" s="124">
        <f t="shared" si="36"/>
        <v>15.4</v>
      </c>
      <c r="M474" s="126">
        <f t="shared" si="37"/>
        <v>0</v>
      </c>
      <c r="N474" s="9" t="str">
        <f t="shared" si="38"/>
        <v>tra260s</v>
      </c>
    </row>
    <row r="475" spans="1:14">
      <c r="A475" s="7" t="s">
        <v>18</v>
      </c>
      <c r="B475" s="3" t="s">
        <v>897</v>
      </c>
      <c r="C475" s="3" t="s">
        <v>23</v>
      </c>
      <c r="D475" s="3" t="s">
        <v>24</v>
      </c>
      <c r="F475" s="2" t="s">
        <v>859</v>
      </c>
      <c r="G475" s="10" t="s">
        <v>596</v>
      </c>
      <c r="H475" s="10"/>
      <c r="I475" s="2" t="s">
        <v>386</v>
      </c>
      <c r="J475" s="2" t="s">
        <v>11</v>
      </c>
      <c r="K475" s="125">
        <v>2.2999999999999998</v>
      </c>
      <c r="L475" s="124">
        <f t="shared" si="36"/>
        <v>0</v>
      </c>
      <c r="M475" s="126">
        <f t="shared" si="37"/>
        <v>2.2999999999999998</v>
      </c>
      <c r="N475" s="9" t="str">
        <f t="shared" si="38"/>
        <v>nio</v>
      </c>
    </row>
    <row r="476" spans="1:14">
      <c r="A476" s="7" t="s">
        <v>122</v>
      </c>
      <c r="B476" s="3" t="s">
        <v>2</v>
      </c>
      <c r="C476" s="3" t="s">
        <v>23</v>
      </c>
      <c r="D476" s="3" t="s">
        <v>24</v>
      </c>
      <c r="F476" s="2" t="s">
        <v>859</v>
      </c>
      <c r="G476" s="10" t="s">
        <v>597</v>
      </c>
      <c r="H476" s="10"/>
      <c r="I476" s="2" t="s">
        <v>267</v>
      </c>
      <c r="J476" s="2" t="s">
        <v>239</v>
      </c>
      <c r="K476" s="125">
        <v>4.4000000000000004</v>
      </c>
      <c r="L476" s="124">
        <f t="shared" si="36"/>
        <v>4.4000000000000004</v>
      </c>
      <c r="M476" s="126">
        <f t="shared" si="37"/>
        <v>0</v>
      </c>
      <c r="N476" s="9" t="str">
        <f t="shared" si="38"/>
        <v>san260s</v>
      </c>
    </row>
    <row r="477" spans="1:14">
      <c r="A477" s="7" t="s">
        <v>122</v>
      </c>
      <c r="B477" s="3" t="s">
        <v>2</v>
      </c>
      <c r="C477" s="3" t="s">
        <v>23</v>
      </c>
      <c r="D477" s="3" t="s">
        <v>24</v>
      </c>
      <c r="F477" s="2" t="s">
        <v>859</v>
      </c>
      <c r="G477" s="10" t="s">
        <v>598</v>
      </c>
      <c r="H477" s="10"/>
      <c r="I477" s="2" t="s">
        <v>267</v>
      </c>
      <c r="J477" s="2" t="s">
        <v>239</v>
      </c>
      <c r="K477" s="125">
        <v>7.7</v>
      </c>
      <c r="L477" s="124">
        <f t="shared" si="36"/>
        <v>7.7</v>
      </c>
      <c r="M477" s="126">
        <f t="shared" si="37"/>
        <v>0</v>
      </c>
      <c r="N477" s="9" t="str">
        <f t="shared" si="38"/>
        <v>san260s</v>
      </c>
    </row>
    <row r="478" spans="1:14">
      <c r="A478" s="7" t="s">
        <v>131</v>
      </c>
      <c r="B478" s="3" t="s">
        <v>847</v>
      </c>
      <c r="C478" s="3" t="s">
        <v>23</v>
      </c>
      <c r="D478" s="3" t="s">
        <v>24</v>
      </c>
      <c r="F478" s="2" t="s">
        <v>859</v>
      </c>
      <c r="G478" s="10" t="s">
        <v>599</v>
      </c>
      <c r="H478" s="10"/>
      <c r="I478" s="2" t="s">
        <v>270</v>
      </c>
      <c r="J478" s="2" t="s">
        <v>239</v>
      </c>
      <c r="K478" s="125">
        <v>2.4</v>
      </c>
      <c r="L478" s="124">
        <f t="shared" si="36"/>
        <v>2.4</v>
      </c>
      <c r="M478" s="126">
        <f t="shared" si="37"/>
        <v>0</v>
      </c>
      <c r="N478" s="9" t="str">
        <f t="shared" si="38"/>
        <v>gan260s</v>
      </c>
    </row>
    <row r="479" spans="1:14">
      <c r="A479" s="7" t="s">
        <v>240</v>
      </c>
      <c r="B479" s="3" t="s">
        <v>847</v>
      </c>
      <c r="C479" s="3" t="s">
        <v>23</v>
      </c>
      <c r="D479" s="3" t="s">
        <v>24</v>
      </c>
      <c r="F479" s="2" t="s">
        <v>859</v>
      </c>
      <c r="G479" s="10" t="s">
        <v>600</v>
      </c>
      <c r="H479" s="10"/>
      <c r="I479" s="2" t="s">
        <v>411</v>
      </c>
      <c r="J479" s="2" t="s">
        <v>11</v>
      </c>
      <c r="K479" s="125">
        <v>25.2</v>
      </c>
      <c r="L479" s="124">
        <f t="shared" si="36"/>
        <v>25.2</v>
      </c>
      <c r="M479" s="126">
        <f t="shared" si="37"/>
        <v>0</v>
      </c>
      <c r="N479" s="9" t="str">
        <f t="shared" si="38"/>
        <v>gan260t</v>
      </c>
    </row>
    <row r="480" spans="1:14">
      <c r="A480" s="7" t="s">
        <v>240</v>
      </c>
      <c r="B480" s="3" t="s">
        <v>847</v>
      </c>
      <c r="C480" s="3" t="s">
        <v>23</v>
      </c>
      <c r="D480" s="3" t="s">
        <v>24</v>
      </c>
      <c r="F480" s="2" t="s">
        <v>859</v>
      </c>
      <c r="G480" s="10" t="s">
        <v>601</v>
      </c>
      <c r="H480" s="10"/>
      <c r="I480" s="2" t="s">
        <v>411</v>
      </c>
      <c r="J480" s="2" t="s">
        <v>11</v>
      </c>
      <c r="K480" s="125">
        <v>35</v>
      </c>
      <c r="L480" s="124">
        <f t="shared" si="36"/>
        <v>35</v>
      </c>
      <c r="M480" s="126">
        <f t="shared" si="37"/>
        <v>0</v>
      </c>
      <c r="N480" s="9" t="str">
        <f t="shared" si="38"/>
        <v>gan260t</v>
      </c>
    </row>
    <row r="481" spans="1:14">
      <c r="A481" s="7" t="s">
        <v>313</v>
      </c>
      <c r="B481" s="3" t="s">
        <v>849</v>
      </c>
      <c r="C481" s="3" t="s">
        <v>23</v>
      </c>
      <c r="D481" s="3" t="s">
        <v>24</v>
      </c>
      <c r="F481" s="2" t="s">
        <v>859</v>
      </c>
      <c r="G481" s="10" t="s">
        <v>602</v>
      </c>
      <c r="H481" s="10"/>
      <c r="I481" s="2" t="s">
        <v>323</v>
      </c>
      <c r="J481" s="2" t="s">
        <v>315</v>
      </c>
      <c r="K481" s="125">
        <v>11.8</v>
      </c>
      <c r="L481" s="124">
        <f t="shared" si="36"/>
        <v>11.8</v>
      </c>
      <c r="M481" s="126">
        <f t="shared" si="37"/>
        <v>0</v>
      </c>
      <c r="N481" s="9" t="str">
        <f t="shared" si="38"/>
        <v>kan260st</v>
      </c>
    </row>
    <row r="482" spans="1:14">
      <c r="A482" s="7" t="s">
        <v>313</v>
      </c>
      <c r="B482" s="3" t="s">
        <v>849</v>
      </c>
      <c r="C482" s="3" t="s">
        <v>23</v>
      </c>
      <c r="D482" s="3" t="s">
        <v>24</v>
      </c>
      <c r="F482" s="2" t="s">
        <v>859</v>
      </c>
      <c r="G482" s="10" t="s">
        <v>603</v>
      </c>
      <c r="H482" s="10"/>
      <c r="I482" s="2" t="s">
        <v>323</v>
      </c>
      <c r="J482" s="2" t="s">
        <v>315</v>
      </c>
      <c r="K482" s="125">
        <v>11.8</v>
      </c>
      <c r="L482" s="124">
        <f t="shared" si="36"/>
        <v>11.8</v>
      </c>
      <c r="M482" s="126">
        <f t="shared" si="37"/>
        <v>0</v>
      </c>
      <c r="N482" s="9" t="str">
        <f t="shared" si="38"/>
        <v>kan260st</v>
      </c>
    </row>
    <row r="483" spans="1:14">
      <c r="A483" s="7" t="s">
        <v>313</v>
      </c>
      <c r="B483" s="3" t="s">
        <v>849</v>
      </c>
      <c r="C483" s="3" t="s">
        <v>23</v>
      </c>
      <c r="D483" s="3" t="s">
        <v>24</v>
      </c>
      <c r="F483" s="2" t="s">
        <v>859</v>
      </c>
      <c r="G483" s="10" t="s">
        <v>604</v>
      </c>
      <c r="H483" s="10"/>
      <c r="I483" s="2" t="s">
        <v>323</v>
      </c>
      <c r="J483" s="2" t="s">
        <v>315</v>
      </c>
      <c r="K483" s="125">
        <v>16.2</v>
      </c>
      <c r="L483" s="124">
        <f t="shared" si="36"/>
        <v>16.2</v>
      </c>
      <c r="M483" s="126">
        <f t="shared" si="37"/>
        <v>0</v>
      </c>
      <c r="N483" s="9" t="str">
        <f t="shared" si="38"/>
        <v>kan260st</v>
      </c>
    </row>
    <row r="484" spans="1:14">
      <c r="A484" s="7" t="s">
        <v>313</v>
      </c>
      <c r="B484" s="3" t="s">
        <v>849</v>
      </c>
      <c r="C484" s="3" t="s">
        <v>23</v>
      </c>
      <c r="D484" s="3" t="s">
        <v>24</v>
      </c>
      <c r="F484" s="2" t="s">
        <v>859</v>
      </c>
      <c r="G484" s="10" t="s">
        <v>605</v>
      </c>
      <c r="H484" s="10"/>
      <c r="I484" s="2" t="s">
        <v>323</v>
      </c>
      <c r="J484" s="2" t="s">
        <v>315</v>
      </c>
      <c r="K484" s="125">
        <v>11.8</v>
      </c>
      <c r="L484" s="124">
        <f t="shared" si="36"/>
        <v>11.8</v>
      </c>
      <c r="M484" s="126">
        <f t="shared" si="37"/>
        <v>0</v>
      </c>
      <c r="N484" s="9" t="str">
        <f t="shared" si="38"/>
        <v>kan260st</v>
      </c>
    </row>
    <row r="485" spans="1:14">
      <c r="A485" s="7" t="s">
        <v>313</v>
      </c>
      <c r="B485" s="3" t="s">
        <v>849</v>
      </c>
      <c r="C485" s="3" t="s">
        <v>23</v>
      </c>
      <c r="D485" s="3" t="s">
        <v>24</v>
      </c>
      <c r="F485" s="2" t="s">
        <v>859</v>
      </c>
      <c r="G485" s="10" t="s">
        <v>606</v>
      </c>
      <c r="H485" s="10"/>
      <c r="I485" s="2" t="s">
        <v>393</v>
      </c>
      <c r="J485" s="2" t="s">
        <v>315</v>
      </c>
      <c r="K485" s="125">
        <v>5.7</v>
      </c>
      <c r="L485" s="124">
        <f t="shared" si="36"/>
        <v>5.7</v>
      </c>
      <c r="M485" s="126">
        <f t="shared" si="37"/>
        <v>0</v>
      </c>
      <c r="N485" s="9" t="str">
        <f t="shared" si="38"/>
        <v>kan260st</v>
      </c>
    </row>
    <row r="486" spans="1:14">
      <c r="A486" s="7" t="s">
        <v>313</v>
      </c>
      <c r="B486" s="3" t="s">
        <v>849</v>
      </c>
      <c r="C486" s="3" t="s">
        <v>23</v>
      </c>
      <c r="D486" s="3" t="s">
        <v>24</v>
      </c>
      <c r="F486" s="2" t="s">
        <v>859</v>
      </c>
      <c r="G486" s="10" t="s">
        <v>607</v>
      </c>
      <c r="H486" s="10"/>
      <c r="I486" s="2" t="s">
        <v>393</v>
      </c>
      <c r="J486" s="2" t="s">
        <v>315</v>
      </c>
      <c r="K486" s="125">
        <v>5.7</v>
      </c>
      <c r="L486" s="124">
        <f t="shared" si="36"/>
        <v>5.7</v>
      </c>
      <c r="M486" s="126">
        <f t="shared" si="37"/>
        <v>0</v>
      </c>
      <c r="N486" s="9" t="str">
        <f t="shared" si="38"/>
        <v>kan260st</v>
      </c>
    </row>
    <row r="487" spans="1:14">
      <c r="A487" s="7" t="s">
        <v>313</v>
      </c>
      <c r="B487" s="3" t="s">
        <v>849</v>
      </c>
      <c r="C487" s="3" t="s">
        <v>23</v>
      </c>
      <c r="D487" s="3" t="s">
        <v>24</v>
      </c>
      <c r="F487" s="2" t="s">
        <v>859</v>
      </c>
      <c r="G487" s="10" t="s">
        <v>608</v>
      </c>
      <c r="H487" s="10"/>
      <c r="I487" s="2" t="s">
        <v>393</v>
      </c>
      <c r="J487" s="2" t="s">
        <v>315</v>
      </c>
      <c r="K487" s="125">
        <v>5.7</v>
      </c>
      <c r="L487" s="124">
        <f t="shared" si="36"/>
        <v>5.7</v>
      </c>
      <c r="M487" s="126">
        <f t="shared" si="37"/>
        <v>0</v>
      </c>
      <c r="N487" s="9" t="str">
        <f t="shared" si="38"/>
        <v>kan260st</v>
      </c>
    </row>
    <row r="488" spans="1:14">
      <c r="A488" s="7" t="s">
        <v>313</v>
      </c>
      <c r="B488" s="3" t="s">
        <v>849</v>
      </c>
      <c r="C488" s="3" t="s">
        <v>23</v>
      </c>
      <c r="D488" s="3" t="s">
        <v>24</v>
      </c>
      <c r="F488" s="2" t="s">
        <v>859</v>
      </c>
      <c r="G488" s="10" t="s">
        <v>608</v>
      </c>
      <c r="H488" s="10"/>
      <c r="I488" s="2" t="s">
        <v>473</v>
      </c>
      <c r="J488" s="2" t="s">
        <v>315</v>
      </c>
      <c r="K488" s="125">
        <v>214.39</v>
      </c>
      <c r="L488" s="124">
        <f t="shared" si="36"/>
        <v>214.39</v>
      </c>
      <c r="M488" s="126">
        <f t="shared" si="37"/>
        <v>0</v>
      </c>
      <c r="N488" s="9" t="str">
        <f t="shared" si="38"/>
        <v>kan260st</v>
      </c>
    </row>
    <row r="489" spans="1:14">
      <c r="A489" s="7" t="s">
        <v>236</v>
      </c>
      <c r="B489" s="3" t="s">
        <v>849</v>
      </c>
      <c r="C489" s="3" t="s">
        <v>23</v>
      </c>
      <c r="D489" s="3" t="s">
        <v>24</v>
      </c>
      <c r="F489" s="2" t="s">
        <v>859</v>
      </c>
      <c r="G489" s="10" t="s">
        <v>994</v>
      </c>
      <c r="H489" s="10"/>
      <c r="I489" s="2" t="s">
        <v>992</v>
      </c>
      <c r="J489" s="2" t="s">
        <v>11</v>
      </c>
      <c r="K489" s="125">
        <v>2.71</v>
      </c>
      <c r="L489" s="124">
        <f t="shared" si="36"/>
        <v>2.71</v>
      </c>
      <c r="M489" s="126">
        <f t="shared" si="37"/>
        <v>0</v>
      </c>
      <c r="N489" s="9" t="str">
        <f t="shared" si="38"/>
        <v>kan260t</v>
      </c>
    </row>
    <row r="490" spans="1:14">
      <c r="A490" s="7" t="s">
        <v>1047</v>
      </c>
      <c r="B490" s="3" t="s">
        <v>847</v>
      </c>
      <c r="C490" s="3" t="s">
        <v>23</v>
      </c>
      <c r="D490" s="3" t="s">
        <v>24</v>
      </c>
      <c r="F490" s="2" t="s">
        <v>859</v>
      </c>
      <c r="G490" s="10" t="s">
        <v>609</v>
      </c>
      <c r="H490" s="10"/>
      <c r="I490" s="2" t="s">
        <v>414</v>
      </c>
      <c r="J490" s="2" t="s">
        <v>228</v>
      </c>
      <c r="K490" s="125">
        <v>7.2</v>
      </c>
      <c r="L490" s="124">
        <f t="shared" si="36"/>
        <v>7.2</v>
      </c>
      <c r="M490" s="126">
        <f t="shared" si="37"/>
        <v>0</v>
      </c>
      <c r="N490" s="9" t="str">
        <f t="shared" si="38"/>
        <v>tra012s</v>
      </c>
    </row>
    <row r="491" spans="1:14">
      <c r="A491" s="7" t="s">
        <v>131</v>
      </c>
      <c r="B491" s="3" t="s">
        <v>847</v>
      </c>
      <c r="C491" s="3" t="s">
        <v>23</v>
      </c>
      <c r="D491" s="3" t="s">
        <v>24</v>
      </c>
      <c r="F491" s="2" t="s">
        <v>859</v>
      </c>
      <c r="G491" s="10" t="s">
        <v>610</v>
      </c>
      <c r="H491" s="10"/>
      <c r="I491" s="2" t="s">
        <v>590</v>
      </c>
      <c r="J491" s="2" t="s">
        <v>11</v>
      </c>
      <c r="K491" s="125">
        <v>27.5</v>
      </c>
      <c r="L491" s="124">
        <f t="shared" si="36"/>
        <v>27.5</v>
      </c>
      <c r="M491" s="126">
        <f t="shared" si="37"/>
        <v>0</v>
      </c>
      <c r="N491" s="9" t="str">
        <f t="shared" si="38"/>
        <v>gan260s</v>
      </c>
    </row>
    <row r="492" spans="1:14">
      <c r="A492" s="7" t="s">
        <v>122</v>
      </c>
      <c r="B492" s="3" t="s">
        <v>2</v>
      </c>
      <c r="C492" s="3" t="s">
        <v>23</v>
      </c>
      <c r="D492" s="3" t="s">
        <v>24</v>
      </c>
      <c r="F492" s="2" t="s">
        <v>859</v>
      </c>
      <c r="G492" s="10" t="s">
        <v>611</v>
      </c>
      <c r="H492" s="10"/>
      <c r="I492" s="2" t="s">
        <v>267</v>
      </c>
      <c r="J492" s="2" t="s">
        <v>239</v>
      </c>
      <c r="K492" s="125">
        <v>6.3</v>
      </c>
      <c r="L492" s="124">
        <f t="shared" si="36"/>
        <v>6.3</v>
      </c>
      <c r="M492" s="126">
        <f t="shared" si="37"/>
        <v>0</v>
      </c>
      <c r="N492" s="9" t="str">
        <f t="shared" si="38"/>
        <v>san260s</v>
      </c>
    </row>
    <row r="493" spans="1:14">
      <c r="A493" s="7" t="s">
        <v>131</v>
      </c>
      <c r="B493" s="3" t="s">
        <v>847</v>
      </c>
      <c r="C493" s="3" t="s">
        <v>23</v>
      </c>
      <c r="D493" s="3" t="s">
        <v>24</v>
      </c>
      <c r="F493" s="2" t="s">
        <v>859</v>
      </c>
      <c r="G493" s="10" t="s">
        <v>612</v>
      </c>
      <c r="H493" s="10"/>
      <c r="I493" s="2" t="s">
        <v>270</v>
      </c>
      <c r="J493" s="2" t="s">
        <v>239</v>
      </c>
      <c r="K493" s="125">
        <v>2.7</v>
      </c>
      <c r="L493" s="124">
        <f t="shared" si="36"/>
        <v>2.7</v>
      </c>
      <c r="M493" s="126">
        <f t="shared" si="37"/>
        <v>0</v>
      </c>
      <c r="N493" s="9" t="str">
        <f t="shared" si="38"/>
        <v>gan260s</v>
      </c>
    </row>
    <row r="494" spans="1:14">
      <c r="A494" s="7" t="s">
        <v>122</v>
      </c>
      <c r="B494" s="3" t="s">
        <v>2</v>
      </c>
      <c r="C494" s="3" t="s">
        <v>23</v>
      </c>
      <c r="D494" s="3" t="s">
        <v>24</v>
      </c>
      <c r="F494" s="2" t="s">
        <v>859</v>
      </c>
      <c r="G494" s="10" t="s">
        <v>613</v>
      </c>
      <c r="H494" s="10"/>
      <c r="I494" s="2" t="s">
        <v>267</v>
      </c>
      <c r="J494" s="2" t="s">
        <v>239</v>
      </c>
      <c r="K494" s="125">
        <v>4.4000000000000004</v>
      </c>
      <c r="L494" s="124">
        <f t="shared" si="36"/>
        <v>4.4000000000000004</v>
      </c>
      <c r="M494" s="126">
        <f t="shared" si="37"/>
        <v>0</v>
      </c>
      <c r="N494" s="9" t="str">
        <f t="shared" si="38"/>
        <v>san260s</v>
      </c>
    </row>
    <row r="495" spans="1:14">
      <c r="A495" s="7" t="s">
        <v>18</v>
      </c>
      <c r="B495" s="3" t="s">
        <v>897</v>
      </c>
      <c r="C495" s="3" t="s">
        <v>23</v>
      </c>
      <c r="D495" s="3" t="s">
        <v>24</v>
      </c>
      <c r="F495" s="2" t="s">
        <v>859</v>
      </c>
      <c r="G495" s="10" t="s">
        <v>614</v>
      </c>
      <c r="H495" s="10"/>
      <c r="I495" s="2" t="s">
        <v>386</v>
      </c>
      <c r="J495" s="2" t="s">
        <v>11</v>
      </c>
      <c r="K495" s="125">
        <v>2.2999999999999998</v>
      </c>
      <c r="L495" s="124">
        <f t="shared" si="36"/>
        <v>0</v>
      </c>
      <c r="M495" s="126">
        <f t="shared" si="37"/>
        <v>2.2999999999999998</v>
      </c>
      <c r="N495" s="9" t="str">
        <f t="shared" si="38"/>
        <v>nio</v>
      </c>
    </row>
    <row r="496" spans="1:14">
      <c r="A496" s="7" t="s">
        <v>263</v>
      </c>
      <c r="B496" s="3" t="s">
        <v>847</v>
      </c>
      <c r="C496" s="3" t="s">
        <v>23</v>
      </c>
      <c r="D496" s="3" t="s">
        <v>24</v>
      </c>
      <c r="F496" s="2" t="s">
        <v>859</v>
      </c>
      <c r="G496" s="10" t="s">
        <v>615</v>
      </c>
      <c r="H496" s="10"/>
      <c r="I496" s="2" t="s">
        <v>311</v>
      </c>
      <c r="J496" s="2" t="s">
        <v>239</v>
      </c>
      <c r="K496" s="125">
        <v>15.4</v>
      </c>
      <c r="L496" s="124">
        <f t="shared" si="36"/>
        <v>15.4</v>
      </c>
      <c r="M496" s="126">
        <f t="shared" si="37"/>
        <v>0</v>
      </c>
      <c r="N496" s="9" t="str">
        <f t="shared" si="38"/>
        <v>tra260s</v>
      </c>
    </row>
    <row r="497" spans="1:14">
      <c r="A497" s="7" t="s">
        <v>122</v>
      </c>
      <c r="B497" s="3" t="s">
        <v>2</v>
      </c>
      <c r="C497" s="3" t="s">
        <v>23</v>
      </c>
      <c r="D497" s="3" t="s">
        <v>24</v>
      </c>
      <c r="F497" s="2" t="s">
        <v>859</v>
      </c>
      <c r="G497" s="10" t="s">
        <v>616</v>
      </c>
      <c r="H497" s="10"/>
      <c r="I497" s="2" t="s">
        <v>267</v>
      </c>
      <c r="J497" s="2" t="s">
        <v>239</v>
      </c>
      <c r="K497" s="125">
        <v>10.199999999999999</v>
      </c>
      <c r="L497" s="124">
        <f t="shared" si="36"/>
        <v>10.199999999999999</v>
      </c>
      <c r="M497" s="126">
        <f t="shared" si="37"/>
        <v>0</v>
      </c>
      <c r="N497" s="9" t="str">
        <f t="shared" si="38"/>
        <v>san260s</v>
      </c>
    </row>
    <row r="498" spans="1:14">
      <c r="A498" s="7" t="s">
        <v>131</v>
      </c>
      <c r="B498" s="3" t="s">
        <v>847</v>
      </c>
      <c r="C498" s="3" t="s">
        <v>23</v>
      </c>
      <c r="D498" s="3" t="s">
        <v>24</v>
      </c>
      <c r="F498" s="2" t="s">
        <v>859</v>
      </c>
      <c r="G498" s="10" t="s">
        <v>617</v>
      </c>
      <c r="H498" s="10"/>
      <c r="I498" s="2" t="s">
        <v>270</v>
      </c>
      <c r="J498" s="2" t="s">
        <v>239</v>
      </c>
      <c r="K498" s="125">
        <v>2.4</v>
      </c>
      <c r="L498" s="124">
        <f t="shared" si="36"/>
        <v>2.4</v>
      </c>
      <c r="M498" s="126">
        <f t="shared" si="37"/>
        <v>0</v>
      </c>
      <c r="N498" s="9" t="str">
        <f t="shared" si="38"/>
        <v>gan260s</v>
      </c>
    </row>
    <row r="499" spans="1:14">
      <c r="A499" s="7" t="s">
        <v>18</v>
      </c>
      <c r="B499" s="3" t="s">
        <v>897</v>
      </c>
      <c r="C499" s="3" t="s">
        <v>23</v>
      </c>
      <c r="D499" s="3" t="s">
        <v>24</v>
      </c>
      <c r="F499" s="2" t="s">
        <v>859</v>
      </c>
      <c r="G499" s="10" t="s">
        <v>618</v>
      </c>
      <c r="H499" s="10"/>
      <c r="I499" s="2" t="s">
        <v>258</v>
      </c>
      <c r="J499" s="2" t="s">
        <v>239</v>
      </c>
      <c r="K499" s="125">
        <v>2</v>
      </c>
      <c r="L499" s="124">
        <f t="shared" si="36"/>
        <v>0</v>
      </c>
      <c r="M499" s="126">
        <f t="shared" si="37"/>
        <v>2</v>
      </c>
      <c r="N499" s="9" t="str">
        <f t="shared" si="38"/>
        <v>nio</v>
      </c>
    </row>
    <row r="500" spans="1:14">
      <c r="A500" s="7" t="s">
        <v>131</v>
      </c>
      <c r="B500" s="3" t="s">
        <v>847</v>
      </c>
      <c r="C500" s="3" t="s">
        <v>23</v>
      </c>
      <c r="D500" s="3" t="s">
        <v>24</v>
      </c>
      <c r="F500" s="2" t="s">
        <v>859</v>
      </c>
      <c r="G500" s="10" t="s">
        <v>619</v>
      </c>
      <c r="H500" s="10"/>
      <c r="I500" s="2" t="s">
        <v>260</v>
      </c>
      <c r="J500" s="2" t="s">
        <v>239</v>
      </c>
      <c r="K500" s="125">
        <v>28.5</v>
      </c>
      <c r="L500" s="124">
        <f t="shared" si="36"/>
        <v>28.5</v>
      </c>
      <c r="M500" s="126">
        <f t="shared" si="37"/>
        <v>0</v>
      </c>
      <c r="N500" s="9" t="str">
        <f t="shared" si="38"/>
        <v>gan260s</v>
      </c>
    </row>
    <row r="501" spans="1:14">
      <c r="A501" s="7" t="s">
        <v>164</v>
      </c>
      <c r="B501" s="3" t="s">
        <v>849</v>
      </c>
      <c r="C501" s="3" t="s">
        <v>23</v>
      </c>
      <c r="D501" s="3" t="s">
        <v>24</v>
      </c>
      <c r="F501" s="2" t="s">
        <v>859</v>
      </c>
      <c r="G501" s="10" t="s">
        <v>620</v>
      </c>
      <c r="H501" s="10"/>
      <c r="I501" s="2" t="s">
        <v>252</v>
      </c>
      <c r="J501" s="2" t="s">
        <v>315</v>
      </c>
      <c r="K501" s="125">
        <v>65.3</v>
      </c>
      <c r="L501" s="124">
        <f t="shared" si="36"/>
        <v>65.3</v>
      </c>
      <c r="M501" s="126">
        <f t="shared" si="37"/>
        <v>0</v>
      </c>
      <c r="N501" s="9" t="str">
        <f t="shared" si="38"/>
        <v>ver260st</v>
      </c>
    </row>
    <row r="502" spans="1:14">
      <c r="A502" s="7" t="s">
        <v>240</v>
      </c>
      <c r="B502" s="3" t="s">
        <v>847</v>
      </c>
      <c r="C502" s="3" t="s">
        <v>23</v>
      </c>
      <c r="D502" s="3" t="s">
        <v>24</v>
      </c>
      <c r="F502" s="2" t="s">
        <v>859</v>
      </c>
      <c r="G502" s="10" t="s">
        <v>621</v>
      </c>
      <c r="H502" s="10"/>
      <c r="I502" s="2" t="s">
        <v>411</v>
      </c>
      <c r="J502" s="2" t="s">
        <v>11</v>
      </c>
      <c r="K502" s="125">
        <v>25.2</v>
      </c>
      <c r="L502" s="124">
        <f t="shared" si="36"/>
        <v>25.2</v>
      </c>
      <c r="M502" s="126">
        <f t="shared" si="37"/>
        <v>0</v>
      </c>
      <c r="N502" s="9" t="str">
        <f t="shared" si="38"/>
        <v>gan260t</v>
      </c>
    </row>
    <row r="503" spans="1:14">
      <c r="A503" s="7" t="s">
        <v>240</v>
      </c>
      <c r="B503" s="3" t="s">
        <v>847</v>
      </c>
      <c r="C503" s="3" t="s">
        <v>23</v>
      </c>
      <c r="D503" s="3" t="s">
        <v>24</v>
      </c>
      <c r="F503" s="2" t="s">
        <v>859</v>
      </c>
      <c r="G503" s="10" t="s">
        <v>622</v>
      </c>
      <c r="H503" s="10"/>
      <c r="I503" s="2" t="s">
        <v>411</v>
      </c>
      <c r="J503" s="2" t="s">
        <v>11</v>
      </c>
      <c r="K503" s="125">
        <v>35</v>
      </c>
      <c r="L503" s="124">
        <f t="shared" si="36"/>
        <v>35</v>
      </c>
      <c r="M503" s="126">
        <f t="shared" si="37"/>
        <v>0</v>
      </c>
      <c r="N503" s="9" t="str">
        <f t="shared" si="38"/>
        <v>gan260t</v>
      </c>
    </row>
    <row r="504" spans="1:14">
      <c r="A504" s="7" t="s">
        <v>240</v>
      </c>
      <c r="B504" s="3" t="s">
        <v>847</v>
      </c>
      <c r="C504" s="3" t="s">
        <v>23</v>
      </c>
      <c r="D504" s="3" t="s">
        <v>24</v>
      </c>
      <c r="F504" s="2" t="s">
        <v>859</v>
      </c>
      <c r="G504" s="10" t="s">
        <v>623</v>
      </c>
      <c r="H504" s="10"/>
      <c r="I504" s="2" t="s">
        <v>411</v>
      </c>
      <c r="J504" s="2" t="s">
        <v>11</v>
      </c>
      <c r="K504" s="125">
        <v>35</v>
      </c>
      <c r="L504" s="124">
        <f t="shared" si="36"/>
        <v>35</v>
      </c>
      <c r="M504" s="126">
        <f t="shared" si="37"/>
        <v>0</v>
      </c>
      <c r="N504" s="9" t="str">
        <f t="shared" si="38"/>
        <v>gan260t</v>
      </c>
    </row>
    <row r="505" spans="1:14">
      <c r="A505" s="7" t="s">
        <v>313</v>
      </c>
      <c r="B505" s="3" t="s">
        <v>849</v>
      </c>
      <c r="C505" s="3" t="s">
        <v>23</v>
      </c>
      <c r="D505" s="3" t="s">
        <v>24</v>
      </c>
      <c r="F505" s="2" t="s">
        <v>859</v>
      </c>
      <c r="G505" s="10" t="s">
        <v>624</v>
      </c>
      <c r="H505" s="10"/>
      <c r="I505" s="2" t="s">
        <v>393</v>
      </c>
      <c r="J505" s="2" t="s">
        <v>315</v>
      </c>
      <c r="K505" s="125">
        <v>5.7</v>
      </c>
      <c r="L505" s="124">
        <f t="shared" si="36"/>
        <v>5.7</v>
      </c>
      <c r="M505" s="126">
        <f t="shared" si="37"/>
        <v>0</v>
      </c>
      <c r="N505" s="9" t="str">
        <f t="shared" si="38"/>
        <v>kan260st</v>
      </c>
    </row>
    <row r="506" spans="1:14">
      <c r="A506" s="7" t="s">
        <v>313</v>
      </c>
      <c r="B506" s="3" t="s">
        <v>849</v>
      </c>
      <c r="C506" s="3" t="s">
        <v>23</v>
      </c>
      <c r="D506" s="3" t="s">
        <v>24</v>
      </c>
      <c r="F506" s="2" t="s">
        <v>859</v>
      </c>
      <c r="G506" s="10" t="s">
        <v>625</v>
      </c>
      <c r="H506" s="10"/>
      <c r="I506" s="2" t="s">
        <v>393</v>
      </c>
      <c r="J506" s="2" t="s">
        <v>315</v>
      </c>
      <c r="K506" s="125">
        <v>5.7</v>
      </c>
      <c r="L506" s="124">
        <f t="shared" si="36"/>
        <v>5.7</v>
      </c>
      <c r="M506" s="126">
        <f t="shared" si="37"/>
        <v>0</v>
      </c>
      <c r="N506" s="9" t="str">
        <f t="shared" si="38"/>
        <v>kan260st</v>
      </c>
    </row>
    <row r="507" spans="1:14">
      <c r="A507" s="7" t="s">
        <v>313</v>
      </c>
      <c r="B507" s="3" t="s">
        <v>849</v>
      </c>
      <c r="C507" s="3" t="s">
        <v>23</v>
      </c>
      <c r="D507" s="3" t="s">
        <v>24</v>
      </c>
      <c r="F507" s="2" t="s">
        <v>859</v>
      </c>
      <c r="G507" s="10" t="s">
        <v>626</v>
      </c>
      <c r="H507" s="10"/>
      <c r="I507" s="2" t="s">
        <v>323</v>
      </c>
      <c r="J507" s="2" t="s">
        <v>315</v>
      </c>
      <c r="K507" s="125">
        <v>11.8</v>
      </c>
      <c r="L507" s="124">
        <f t="shared" si="36"/>
        <v>11.8</v>
      </c>
      <c r="M507" s="126">
        <f t="shared" si="37"/>
        <v>0</v>
      </c>
      <c r="N507" s="9" t="str">
        <f t="shared" si="38"/>
        <v>kan260st</v>
      </c>
    </row>
    <row r="508" spans="1:14">
      <c r="A508" s="7" t="s">
        <v>313</v>
      </c>
      <c r="B508" s="3" t="s">
        <v>849</v>
      </c>
      <c r="C508" s="3" t="s">
        <v>23</v>
      </c>
      <c r="D508" s="3" t="s">
        <v>24</v>
      </c>
      <c r="F508" s="2" t="s">
        <v>859</v>
      </c>
      <c r="G508" s="10" t="s">
        <v>627</v>
      </c>
      <c r="H508" s="10"/>
      <c r="I508" s="2" t="s">
        <v>323</v>
      </c>
      <c r="J508" s="2" t="s">
        <v>315</v>
      </c>
      <c r="K508" s="125">
        <v>11.8</v>
      </c>
      <c r="L508" s="124">
        <f t="shared" si="36"/>
        <v>11.8</v>
      </c>
      <c r="M508" s="126">
        <f t="shared" si="37"/>
        <v>0</v>
      </c>
      <c r="N508" s="9" t="str">
        <f t="shared" si="38"/>
        <v>kan260st</v>
      </c>
    </row>
    <row r="509" spans="1:14">
      <c r="A509" s="7" t="s">
        <v>313</v>
      </c>
      <c r="B509" s="3" t="s">
        <v>849</v>
      </c>
      <c r="C509" s="3" t="s">
        <v>23</v>
      </c>
      <c r="D509" s="3" t="s">
        <v>24</v>
      </c>
      <c r="F509" s="2" t="s">
        <v>859</v>
      </c>
      <c r="G509" s="10" t="s">
        <v>628</v>
      </c>
      <c r="H509" s="10"/>
      <c r="I509" s="2" t="s">
        <v>323</v>
      </c>
      <c r="J509" s="2" t="s">
        <v>315</v>
      </c>
      <c r="K509" s="125">
        <v>11.8</v>
      </c>
      <c r="L509" s="124">
        <f t="shared" si="36"/>
        <v>11.8</v>
      </c>
      <c r="M509" s="126">
        <f t="shared" si="37"/>
        <v>0</v>
      </c>
      <c r="N509" s="9" t="str">
        <f t="shared" si="38"/>
        <v>kan260st</v>
      </c>
    </row>
    <row r="510" spans="1:14">
      <c r="A510" s="7" t="s">
        <v>313</v>
      </c>
      <c r="B510" s="3" t="s">
        <v>849</v>
      </c>
      <c r="C510" s="3" t="s">
        <v>23</v>
      </c>
      <c r="D510" s="3" t="s">
        <v>24</v>
      </c>
      <c r="F510" s="2" t="s">
        <v>859</v>
      </c>
      <c r="G510" s="10" t="s">
        <v>629</v>
      </c>
      <c r="H510" s="10"/>
      <c r="I510" s="2" t="s">
        <v>323</v>
      </c>
      <c r="J510" s="2" t="s">
        <v>315</v>
      </c>
      <c r="K510" s="125">
        <v>11.8</v>
      </c>
      <c r="L510" s="124">
        <f t="shared" si="36"/>
        <v>11.8</v>
      </c>
      <c r="M510" s="126">
        <f t="shared" si="37"/>
        <v>0</v>
      </c>
      <c r="N510" s="9" t="str">
        <f t="shared" si="38"/>
        <v>kan260st</v>
      </c>
    </row>
    <row r="511" spans="1:14">
      <c r="A511" s="7" t="s">
        <v>313</v>
      </c>
      <c r="B511" s="3" t="s">
        <v>849</v>
      </c>
      <c r="C511" s="3" t="s">
        <v>23</v>
      </c>
      <c r="D511" s="3" t="s">
        <v>24</v>
      </c>
      <c r="F511" s="2" t="s">
        <v>859</v>
      </c>
      <c r="G511" s="10" t="s">
        <v>630</v>
      </c>
      <c r="H511" s="10"/>
      <c r="I511" s="2" t="s">
        <v>323</v>
      </c>
      <c r="J511" s="2" t="s">
        <v>315</v>
      </c>
      <c r="K511" s="125">
        <v>11.8</v>
      </c>
      <c r="L511" s="124">
        <f t="shared" si="36"/>
        <v>11.8</v>
      </c>
      <c r="M511" s="126">
        <f t="shared" si="37"/>
        <v>0</v>
      </c>
      <c r="N511" s="9" t="str">
        <f t="shared" si="38"/>
        <v>kan260st</v>
      </c>
    </row>
    <row r="512" spans="1:14">
      <c r="A512" s="7" t="s">
        <v>313</v>
      </c>
      <c r="B512" s="3" t="s">
        <v>849</v>
      </c>
      <c r="C512" s="3" t="s">
        <v>23</v>
      </c>
      <c r="D512" s="3" t="s">
        <v>24</v>
      </c>
      <c r="F512" s="2" t="s">
        <v>859</v>
      </c>
      <c r="G512" s="10" t="s">
        <v>631</v>
      </c>
      <c r="H512" s="10"/>
      <c r="I512" s="2" t="s">
        <v>323</v>
      </c>
      <c r="J512" s="2" t="s">
        <v>315</v>
      </c>
      <c r="K512" s="125">
        <v>16.2</v>
      </c>
      <c r="L512" s="124">
        <f t="shared" si="36"/>
        <v>16.2</v>
      </c>
      <c r="M512" s="126">
        <f t="shared" si="37"/>
        <v>0</v>
      </c>
      <c r="N512" s="9" t="str">
        <f t="shared" si="38"/>
        <v>kan260st</v>
      </c>
    </row>
    <row r="513" spans="1:24">
      <c r="A513" s="7" t="s">
        <v>1047</v>
      </c>
      <c r="B513" s="3" t="s">
        <v>847</v>
      </c>
      <c r="C513" s="3" t="s">
        <v>23</v>
      </c>
      <c r="D513" s="3" t="s">
        <v>24</v>
      </c>
      <c r="F513" s="2" t="s">
        <v>859</v>
      </c>
      <c r="G513" s="10" t="s">
        <v>632</v>
      </c>
      <c r="H513" s="10"/>
      <c r="I513" s="2" t="s">
        <v>557</v>
      </c>
      <c r="J513" s="2" t="s">
        <v>239</v>
      </c>
      <c r="K513" s="125">
        <v>7.2</v>
      </c>
      <c r="L513" s="124">
        <f t="shared" si="36"/>
        <v>7.2</v>
      </c>
      <c r="M513" s="126">
        <f t="shared" si="37"/>
        <v>0</v>
      </c>
      <c r="N513" s="9" t="str">
        <f t="shared" si="38"/>
        <v>tra012s</v>
      </c>
    </row>
    <row r="514" spans="1:24">
      <c r="A514" s="7" t="s">
        <v>313</v>
      </c>
      <c r="B514" s="3" t="s">
        <v>849</v>
      </c>
      <c r="C514" s="3" t="s">
        <v>23</v>
      </c>
      <c r="D514" s="3" t="s">
        <v>24</v>
      </c>
      <c r="F514" s="2" t="s">
        <v>859</v>
      </c>
      <c r="G514" s="10" t="s">
        <v>633</v>
      </c>
      <c r="H514" s="10"/>
      <c r="I514" s="2" t="s">
        <v>393</v>
      </c>
      <c r="J514" s="2" t="s">
        <v>315</v>
      </c>
      <c r="K514" s="125">
        <v>5.7</v>
      </c>
      <c r="L514" s="124">
        <f t="shared" si="36"/>
        <v>5.7</v>
      </c>
      <c r="M514" s="126">
        <f t="shared" si="37"/>
        <v>0</v>
      </c>
      <c r="N514" s="9" t="str">
        <f t="shared" si="38"/>
        <v>kan260st</v>
      </c>
    </row>
    <row r="515" spans="1:24">
      <c r="A515" s="7" t="s">
        <v>313</v>
      </c>
      <c r="B515" s="3" t="s">
        <v>849</v>
      </c>
      <c r="C515" s="3" t="s">
        <v>23</v>
      </c>
      <c r="D515" s="3" t="s">
        <v>24</v>
      </c>
      <c r="F515" s="2" t="s">
        <v>859</v>
      </c>
      <c r="G515" s="10" t="s">
        <v>634</v>
      </c>
      <c r="H515" s="10"/>
      <c r="I515" s="2" t="s">
        <v>393</v>
      </c>
      <c r="J515" s="2" t="s">
        <v>315</v>
      </c>
      <c r="K515" s="125">
        <v>5.7</v>
      </c>
      <c r="L515" s="124">
        <f t="shared" si="36"/>
        <v>5.7</v>
      </c>
      <c r="M515" s="126">
        <f t="shared" si="37"/>
        <v>0</v>
      </c>
      <c r="N515" s="9" t="str">
        <f t="shared" si="38"/>
        <v>kan260st</v>
      </c>
    </row>
    <row r="516" spans="1:24">
      <c r="A516" s="7" t="s">
        <v>313</v>
      </c>
      <c r="B516" s="3" t="s">
        <v>849</v>
      </c>
      <c r="C516" s="3" t="s">
        <v>23</v>
      </c>
      <c r="D516" s="3" t="s">
        <v>24</v>
      </c>
      <c r="F516" s="2" t="s">
        <v>859</v>
      </c>
      <c r="G516" s="10" t="s">
        <v>635</v>
      </c>
      <c r="H516" s="10"/>
      <c r="I516" s="2" t="s">
        <v>393</v>
      </c>
      <c r="J516" s="2" t="s">
        <v>315</v>
      </c>
      <c r="K516" s="125">
        <v>5.7</v>
      </c>
      <c r="L516" s="124">
        <f t="shared" si="36"/>
        <v>5.7</v>
      </c>
      <c r="M516" s="126">
        <f t="shared" si="37"/>
        <v>0</v>
      </c>
      <c r="N516" s="9" t="str">
        <f t="shared" si="38"/>
        <v>kan260st</v>
      </c>
    </row>
    <row r="517" spans="1:24">
      <c r="A517" s="7" t="s">
        <v>313</v>
      </c>
      <c r="B517" s="3" t="s">
        <v>849</v>
      </c>
      <c r="C517" s="3" t="s">
        <v>23</v>
      </c>
      <c r="D517" s="3" t="s">
        <v>24</v>
      </c>
      <c r="F517" s="2" t="s">
        <v>859</v>
      </c>
      <c r="G517" s="10" t="s">
        <v>636</v>
      </c>
      <c r="H517" s="10"/>
      <c r="I517" s="2" t="s">
        <v>323</v>
      </c>
      <c r="J517" s="2" t="s">
        <v>315</v>
      </c>
      <c r="K517" s="125">
        <v>11.8</v>
      </c>
      <c r="L517" s="124">
        <f t="shared" si="36"/>
        <v>11.8</v>
      </c>
      <c r="M517" s="126">
        <f t="shared" si="37"/>
        <v>0</v>
      </c>
      <c r="N517" s="9" t="str">
        <f t="shared" si="38"/>
        <v>kan260st</v>
      </c>
    </row>
    <row r="518" spans="1:24">
      <c r="A518" s="7" t="s">
        <v>313</v>
      </c>
      <c r="B518" s="3" t="s">
        <v>849</v>
      </c>
      <c r="C518" s="3" t="s">
        <v>23</v>
      </c>
      <c r="D518" s="3" t="s">
        <v>24</v>
      </c>
      <c r="F518" s="2" t="s">
        <v>859</v>
      </c>
      <c r="G518" s="10" t="s">
        <v>637</v>
      </c>
      <c r="H518" s="10"/>
      <c r="I518" s="2" t="s">
        <v>323</v>
      </c>
      <c r="J518" s="2" t="s">
        <v>315</v>
      </c>
      <c r="K518" s="125">
        <v>11.8</v>
      </c>
      <c r="L518" s="124">
        <f t="shared" si="36"/>
        <v>11.8</v>
      </c>
      <c r="M518" s="126">
        <f t="shared" si="37"/>
        <v>0</v>
      </c>
      <c r="N518" s="9" t="str">
        <f t="shared" si="38"/>
        <v>kan260st</v>
      </c>
    </row>
    <row r="519" spans="1:24">
      <c r="A519" s="7" t="s">
        <v>313</v>
      </c>
      <c r="B519" s="3" t="s">
        <v>849</v>
      </c>
      <c r="C519" s="3" t="s">
        <v>23</v>
      </c>
      <c r="D519" s="3" t="s">
        <v>24</v>
      </c>
      <c r="F519" s="2" t="s">
        <v>859</v>
      </c>
      <c r="G519" s="10" t="s">
        <v>638</v>
      </c>
      <c r="H519" s="10"/>
      <c r="I519" s="2" t="s">
        <v>323</v>
      </c>
      <c r="J519" s="2" t="s">
        <v>315</v>
      </c>
      <c r="K519" s="125">
        <v>11.8</v>
      </c>
      <c r="L519" s="124">
        <f t="shared" si="36"/>
        <v>11.8</v>
      </c>
      <c r="M519" s="126">
        <f t="shared" si="37"/>
        <v>0</v>
      </c>
      <c r="N519" s="9" t="str">
        <f t="shared" si="38"/>
        <v>kan260st</v>
      </c>
    </row>
    <row r="520" spans="1:24">
      <c r="A520" s="7" t="s">
        <v>18</v>
      </c>
      <c r="B520" s="3" t="s">
        <v>897</v>
      </c>
      <c r="C520" s="3" t="s">
        <v>23</v>
      </c>
      <c r="D520" s="3" t="s">
        <v>24</v>
      </c>
      <c r="F520" s="2" t="s">
        <v>859</v>
      </c>
      <c r="G520" s="10" t="s">
        <v>638</v>
      </c>
      <c r="H520" s="10"/>
      <c r="I520" s="2" t="s">
        <v>386</v>
      </c>
      <c r="J520" s="2" t="s">
        <v>11</v>
      </c>
      <c r="K520" s="125">
        <v>2.2000000000000002</v>
      </c>
      <c r="L520" s="124">
        <f t="shared" si="36"/>
        <v>0</v>
      </c>
      <c r="M520" s="126">
        <f t="shared" si="37"/>
        <v>2.2000000000000002</v>
      </c>
      <c r="N520" s="9" t="str">
        <f t="shared" si="38"/>
        <v>nio</v>
      </c>
    </row>
    <row r="521" spans="1:24">
      <c r="A521" s="7" t="s">
        <v>481</v>
      </c>
      <c r="B521" s="3" t="s">
        <v>847</v>
      </c>
      <c r="C521" s="3" t="s">
        <v>23</v>
      </c>
      <c r="D521" s="3" t="s">
        <v>24</v>
      </c>
      <c r="F521" s="2" t="s">
        <v>859</v>
      </c>
      <c r="G521" s="10" t="s">
        <v>639</v>
      </c>
      <c r="H521" s="10"/>
      <c r="I521" s="2" t="s">
        <v>400</v>
      </c>
      <c r="J521" s="2" t="s">
        <v>11</v>
      </c>
      <c r="K521" s="125">
        <v>9</v>
      </c>
      <c r="L521" s="124">
        <f t="shared" si="36"/>
        <v>9</v>
      </c>
      <c r="M521" s="126">
        <f t="shared" si="37"/>
        <v>0</v>
      </c>
      <c r="N521" s="9" t="str">
        <f t="shared" si="38"/>
        <v>pri260t</v>
      </c>
    </row>
    <row r="522" spans="1:24">
      <c r="A522" s="7" t="s">
        <v>313</v>
      </c>
      <c r="B522" s="3" t="s">
        <v>849</v>
      </c>
      <c r="C522" s="3" t="s">
        <v>23</v>
      </c>
      <c r="D522" s="3" t="s">
        <v>24</v>
      </c>
      <c r="F522" s="2" t="s">
        <v>859</v>
      </c>
      <c r="G522" s="10" t="s">
        <v>640</v>
      </c>
      <c r="H522" s="10"/>
      <c r="I522" s="2" t="s">
        <v>473</v>
      </c>
      <c r="J522" s="2" t="s">
        <v>315</v>
      </c>
      <c r="K522" s="125">
        <v>347.4</v>
      </c>
      <c r="L522" s="124">
        <f t="shared" si="36"/>
        <v>347.4</v>
      </c>
      <c r="M522" s="126">
        <f t="shared" si="37"/>
        <v>0</v>
      </c>
      <c r="N522" s="9" t="str">
        <f t="shared" si="38"/>
        <v>kan260st</v>
      </c>
    </row>
    <row r="523" spans="1:24">
      <c r="A523" s="7" t="s">
        <v>1047</v>
      </c>
      <c r="B523" s="3" t="s">
        <v>847</v>
      </c>
      <c r="C523" s="3" t="s">
        <v>23</v>
      </c>
      <c r="D523" s="3" t="s">
        <v>24</v>
      </c>
      <c r="F523" s="2" t="s">
        <v>859</v>
      </c>
      <c r="G523" s="10" t="s">
        <v>641</v>
      </c>
      <c r="H523" s="10"/>
      <c r="I523" s="2" t="s">
        <v>227</v>
      </c>
      <c r="J523" s="2" t="s">
        <v>228</v>
      </c>
      <c r="K523" s="125">
        <v>16.600000000000001</v>
      </c>
      <c r="L523" s="124">
        <f t="shared" si="36"/>
        <v>16.600000000000001</v>
      </c>
      <c r="M523" s="126">
        <f t="shared" si="37"/>
        <v>0</v>
      </c>
      <c r="N523" s="9" t="str">
        <f t="shared" si="38"/>
        <v>tra012s</v>
      </c>
    </row>
    <row r="524" spans="1:24">
      <c r="A524" s="7" t="s">
        <v>1047</v>
      </c>
      <c r="B524" s="3" t="s">
        <v>847</v>
      </c>
      <c r="C524" s="3" t="s">
        <v>23</v>
      </c>
      <c r="D524" s="3" t="s">
        <v>24</v>
      </c>
      <c r="F524" s="2" t="s">
        <v>860</v>
      </c>
      <c r="G524" s="10" t="s">
        <v>642</v>
      </c>
      <c r="H524" s="10"/>
      <c r="I524" s="2" t="s">
        <v>643</v>
      </c>
      <c r="J524" s="2" t="s">
        <v>228</v>
      </c>
      <c r="K524" s="125">
        <v>21.6</v>
      </c>
      <c r="L524" s="124">
        <f t="shared" si="36"/>
        <v>21.6</v>
      </c>
      <c r="M524" s="126">
        <f t="shared" si="37"/>
        <v>0</v>
      </c>
      <c r="N524" s="9" t="str">
        <f t="shared" si="38"/>
        <v>tra012s</v>
      </c>
    </row>
    <row r="525" spans="1:24">
      <c r="C525" s="3" t="s">
        <v>23</v>
      </c>
      <c r="D525" s="3" t="s">
        <v>24</v>
      </c>
      <c r="G525" s="10"/>
      <c r="H525" s="10"/>
      <c r="N525" s="9"/>
    </row>
    <row r="526" spans="1:24" ht="13">
      <c r="A526" s="166"/>
      <c r="B526" s="166"/>
      <c r="C526" s="167" t="s">
        <v>23</v>
      </c>
      <c r="D526" s="167"/>
      <c r="E526" s="166"/>
      <c r="F526" s="166"/>
      <c r="G526" s="167"/>
      <c r="H526" s="167"/>
      <c r="I526" s="166"/>
      <c r="J526" s="168"/>
      <c r="K526" s="169">
        <f>SUM(K147:K525)</f>
        <v>8924.5075999999954</v>
      </c>
      <c r="L526" s="140">
        <f>SUM(L148:L525)</f>
        <v>6840.9075999999959</v>
      </c>
      <c r="M526" s="141">
        <f>SUM(M148:M525)</f>
        <v>2083.6000000000004</v>
      </c>
      <c r="N526" s="170"/>
      <c r="O526" s="142"/>
      <c r="P526" s="142"/>
      <c r="Q526" s="163"/>
      <c r="R526" s="144"/>
      <c r="S526" s="170"/>
      <c r="T526" s="140"/>
      <c r="U526" s="140"/>
      <c r="V526" s="142"/>
      <c r="W526" s="145"/>
      <c r="X526" s="145"/>
    </row>
    <row r="527" spans="1:24">
      <c r="C527" s="3" t="s">
        <v>644</v>
      </c>
      <c r="G527" s="10"/>
      <c r="H527" s="10"/>
      <c r="N527" s="9"/>
    </row>
    <row r="528" spans="1:24">
      <c r="A528" s="7" t="s">
        <v>296</v>
      </c>
      <c r="B528" s="3" t="s">
        <v>847</v>
      </c>
      <c r="C528" s="3" t="s">
        <v>644</v>
      </c>
      <c r="D528" s="3" t="s">
        <v>815</v>
      </c>
      <c r="F528" s="2" t="s">
        <v>226</v>
      </c>
      <c r="G528" s="10">
        <v>1</v>
      </c>
      <c r="H528" s="10"/>
      <c r="I528" s="2" t="s">
        <v>645</v>
      </c>
      <c r="J528" s="2" t="s">
        <v>10</v>
      </c>
      <c r="K528" s="125">
        <v>3.5700000000000003</v>
      </c>
      <c r="L528" s="124">
        <f t="shared" ref="L528:L537" si="39">IF(A528="nio",,K528)</f>
        <v>3.5700000000000003</v>
      </c>
      <c r="M528" s="126">
        <f t="shared" ref="M528:M537" si="40">IF(A528="nio",K528,)</f>
        <v>0</v>
      </c>
      <c r="N528" s="9" t="str">
        <f t="shared" ref="N528:N537" si="41">A528</f>
        <v>gan260l</v>
      </c>
    </row>
    <row r="529" spans="1:24">
      <c r="A529" s="7" t="s">
        <v>296</v>
      </c>
      <c r="B529" s="3" t="s">
        <v>847</v>
      </c>
      <c r="C529" s="3" t="s">
        <v>644</v>
      </c>
      <c r="D529" s="3" t="s">
        <v>815</v>
      </c>
      <c r="F529" s="2" t="s">
        <v>226</v>
      </c>
      <c r="G529" s="10">
        <v>2</v>
      </c>
      <c r="H529" s="10"/>
      <c r="I529" s="2" t="s">
        <v>646</v>
      </c>
      <c r="J529" s="2" t="s">
        <v>10</v>
      </c>
      <c r="K529" s="125">
        <v>9.2850000000000001</v>
      </c>
      <c r="L529" s="124">
        <f t="shared" si="39"/>
        <v>9.2850000000000001</v>
      </c>
      <c r="M529" s="126">
        <f t="shared" si="40"/>
        <v>0</v>
      </c>
      <c r="N529" s="9" t="str">
        <f t="shared" si="41"/>
        <v>gan260l</v>
      </c>
    </row>
    <row r="530" spans="1:24">
      <c r="A530" s="7" t="s">
        <v>122</v>
      </c>
      <c r="B530" s="3" t="s">
        <v>2</v>
      </c>
      <c r="C530" s="3" t="s">
        <v>644</v>
      </c>
      <c r="D530" s="3" t="s">
        <v>815</v>
      </c>
      <c r="F530" s="2" t="s">
        <v>226</v>
      </c>
      <c r="G530" s="10">
        <v>3</v>
      </c>
      <c r="H530" s="10"/>
      <c r="I530" s="2" t="s">
        <v>647</v>
      </c>
      <c r="J530" s="2" t="s">
        <v>239</v>
      </c>
      <c r="K530" s="125">
        <v>4.085</v>
      </c>
      <c r="L530" s="124">
        <f t="shared" si="39"/>
        <v>4.085</v>
      </c>
      <c r="M530" s="126">
        <f t="shared" si="40"/>
        <v>0</v>
      </c>
      <c r="N530" s="9" t="str">
        <f t="shared" si="41"/>
        <v>san260s</v>
      </c>
    </row>
    <row r="531" spans="1:24">
      <c r="A531" s="7" t="s">
        <v>122</v>
      </c>
      <c r="B531" s="3" t="s">
        <v>2</v>
      </c>
      <c r="C531" s="3" t="s">
        <v>644</v>
      </c>
      <c r="D531" s="3" t="s">
        <v>815</v>
      </c>
      <c r="F531" s="2" t="s">
        <v>226</v>
      </c>
      <c r="G531" s="10">
        <v>4</v>
      </c>
      <c r="H531" s="10"/>
      <c r="I531" s="2" t="s">
        <v>648</v>
      </c>
      <c r="J531" s="2" t="s">
        <v>239</v>
      </c>
      <c r="K531" s="125">
        <v>2.8499999999999996</v>
      </c>
      <c r="L531" s="124">
        <f t="shared" si="39"/>
        <v>2.8499999999999996</v>
      </c>
      <c r="M531" s="126">
        <f t="shared" si="40"/>
        <v>0</v>
      </c>
      <c r="N531" s="9" t="str">
        <f t="shared" si="41"/>
        <v>san260s</v>
      </c>
    </row>
    <row r="532" spans="1:24">
      <c r="A532" s="7" t="s">
        <v>122</v>
      </c>
      <c r="B532" s="3" t="s">
        <v>2</v>
      </c>
      <c r="C532" s="3" t="s">
        <v>644</v>
      </c>
      <c r="D532" s="3" t="s">
        <v>815</v>
      </c>
      <c r="F532" s="2" t="s">
        <v>226</v>
      </c>
      <c r="G532" s="10">
        <v>5</v>
      </c>
      <c r="H532" s="10"/>
      <c r="I532" s="2" t="s">
        <v>648</v>
      </c>
      <c r="J532" s="2" t="s">
        <v>239</v>
      </c>
      <c r="K532" s="125">
        <v>2.8499999999999996</v>
      </c>
      <c r="L532" s="124">
        <f t="shared" si="39"/>
        <v>2.8499999999999996</v>
      </c>
      <c r="M532" s="126">
        <f t="shared" si="40"/>
        <v>0</v>
      </c>
      <c r="N532" s="9" t="str">
        <f t="shared" si="41"/>
        <v>san260s</v>
      </c>
    </row>
    <row r="533" spans="1:24">
      <c r="A533" s="7" t="s">
        <v>337</v>
      </c>
      <c r="B533" s="3" t="s">
        <v>847</v>
      </c>
      <c r="C533" s="3" t="s">
        <v>644</v>
      </c>
      <c r="D533" s="3" t="s">
        <v>815</v>
      </c>
      <c r="F533" s="2" t="s">
        <v>226</v>
      </c>
      <c r="G533" s="10">
        <v>6</v>
      </c>
      <c r="H533" s="10"/>
      <c r="I533" s="2" t="s">
        <v>336</v>
      </c>
      <c r="J533" s="2" t="s">
        <v>10</v>
      </c>
      <c r="K533" s="125">
        <v>1.1550000000000002</v>
      </c>
      <c r="L533" s="124">
        <f t="shared" si="39"/>
        <v>1.1550000000000002</v>
      </c>
      <c r="M533" s="126">
        <f t="shared" si="40"/>
        <v>0</v>
      </c>
      <c r="N533" s="9" t="str">
        <f t="shared" si="41"/>
        <v>gar260l</v>
      </c>
    </row>
    <row r="534" spans="1:24">
      <c r="A534" s="7" t="s">
        <v>18</v>
      </c>
      <c r="B534" s="3" t="s">
        <v>897</v>
      </c>
      <c r="C534" s="3" t="s">
        <v>644</v>
      </c>
      <c r="D534" s="3" t="s">
        <v>815</v>
      </c>
      <c r="F534" s="2" t="s">
        <v>226</v>
      </c>
      <c r="G534" s="10">
        <v>7</v>
      </c>
      <c r="H534" s="10"/>
      <c r="I534" s="2" t="s">
        <v>649</v>
      </c>
      <c r="K534" s="125">
        <v>4.1900000000000004</v>
      </c>
      <c r="L534" s="124">
        <f t="shared" si="39"/>
        <v>0</v>
      </c>
      <c r="M534" s="126">
        <f t="shared" si="40"/>
        <v>4.1900000000000004</v>
      </c>
      <c r="N534" s="9" t="str">
        <f t="shared" si="41"/>
        <v>nio</v>
      </c>
    </row>
    <row r="535" spans="1:24">
      <c r="A535" s="7" t="s">
        <v>182</v>
      </c>
      <c r="B535" s="3" t="s">
        <v>847</v>
      </c>
      <c r="C535" s="3" t="s">
        <v>644</v>
      </c>
      <c r="D535" s="3" t="s">
        <v>815</v>
      </c>
      <c r="F535" s="2" t="s">
        <v>226</v>
      </c>
      <c r="G535" s="10">
        <v>8</v>
      </c>
      <c r="H535" s="10"/>
      <c r="I535" s="2" t="s">
        <v>650</v>
      </c>
      <c r="J535" s="2" t="s">
        <v>239</v>
      </c>
      <c r="K535" s="125">
        <v>2.2800000000000002</v>
      </c>
      <c r="L535" s="124">
        <f t="shared" si="39"/>
        <v>2.2800000000000002</v>
      </c>
      <c r="M535" s="126">
        <f t="shared" si="40"/>
        <v>0</v>
      </c>
      <c r="N535" s="9" t="str">
        <f t="shared" si="41"/>
        <v>keu260s</v>
      </c>
    </row>
    <row r="536" spans="1:24">
      <c r="A536" s="7" t="s">
        <v>116</v>
      </c>
      <c r="B536" s="3" t="s">
        <v>849</v>
      </c>
      <c r="C536" s="3" t="s">
        <v>644</v>
      </c>
      <c r="D536" s="3" t="s">
        <v>815</v>
      </c>
      <c r="F536" s="2" t="s">
        <v>226</v>
      </c>
      <c r="G536" s="10">
        <v>9</v>
      </c>
      <c r="H536" s="10"/>
      <c r="I536" s="2" t="s">
        <v>651</v>
      </c>
      <c r="J536" s="2" t="s">
        <v>10</v>
      </c>
      <c r="K536" s="125">
        <v>67.825000000000003</v>
      </c>
      <c r="L536" s="124">
        <f t="shared" si="39"/>
        <v>67.825000000000003</v>
      </c>
      <c r="M536" s="126">
        <f t="shared" si="40"/>
        <v>0</v>
      </c>
      <c r="N536" s="9" t="str">
        <f t="shared" si="41"/>
        <v>ver260l</v>
      </c>
    </row>
    <row r="537" spans="1:24">
      <c r="A537" s="7" t="s">
        <v>296</v>
      </c>
      <c r="B537" s="3" t="s">
        <v>847</v>
      </c>
      <c r="C537" s="3" t="s">
        <v>644</v>
      </c>
      <c r="D537" s="3" t="s">
        <v>815</v>
      </c>
      <c r="F537" s="2" t="s">
        <v>226</v>
      </c>
      <c r="G537" s="10">
        <v>10</v>
      </c>
      <c r="H537" s="10"/>
      <c r="I537" s="2" t="s">
        <v>652</v>
      </c>
      <c r="J537" s="2" t="s">
        <v>10</v>
      </c>
      <c r="K537" s="125">
        <v>1.1549999999999998</v>
      </c>
      <c r="L537" s="124">
        <f t="shared" si="39"/>
        <v>1.1549999999999998</v>
      </c>
      <c r="M537" s="126">
        <f t="shared" si="40"/>
        <v>0</v>
      </c>
      <c r="N537" s="9" t="str">
        <f t="shared" si="41"/>
        <v>gan260l</v>
      </c>
    </row>
    <row r="538" spans="1:24">
      <c r="C538" s="3" t="s">
        <v>644</v>
      </c>
      <c r="G538" s="10"/>
      <c r="H538" s="10"/>
      <c r="N538" s="9"/>
    </row>
    <row r="539" spans="1:24" s="11" customFormat="1" ht="13">
      <c r="A539" s="137"/>
      <c r="B539" s="138"/>
      <c r="C539" s="160" t="s">
        <v>644</v>
      </c>
      <c r="D539" s="160"/>
      <c r="E539" s="160"/>
      <c r="F539" s="159"/>
      <c r="G539" s="160"/>
      <c r="H539" s="160"/>
      <c r="I539" s="139"/>
      <c r="J539" s="159"/>
      <c r="K539" s="161">
        <f>SUM(K528:K538)</f>
        <v>99.245000000000005</v>
      </c>
      <c r="L539" s="161">
        <f>SUM(L528:L538)</f>
        <v>95.055000000000007</v>
      </c>
      <c r="M539" s="162">
        <f>SUM(M528:M538)</f>
        <v>4.1900000000000004</v>
      </c>
      <c r="N539" s="161"/>
      <c r="O539" s="161"/>
      <c r="P539" s="161"/>
      <c r="Q539" s="163"/>
      <c r="R539" s="164"/>
      <c r="S539" s="163"/>
      <c r="T539" s="161"/>
      <c r="U539" s="161"/>
      <c r="V539" s="161"/>
      <c r="W539" s="165"/>
      <c r="X539" s="165"/>
    </row>
    <row r="540" spans="1:24">
      <c r="C540" s="3" t="s">
        <v>644</v>
      </c>
      <c r="G540" s="10"/>
      <c r="H540" s="10"/>
      <c r="N540" s="9"/>
    </row>
    <row r="541" spans="1:24">
      <c r="A541" s="7" t="s">
        <v>38</v>
      </c>
      <c r="B541" s="3" t="s">
        <v>847</v>
      </c>
      <c r="C541" s="3" t="s">
        <v>644</v>
      </c>
      <c r="D541" s="3" t="s">
        <v>653</v>
      </c>
      <c r="F541" s="2" t="s">
        <v>226</v>
      </c>
      <c r="G541" s="10" t="s">
        <v>654</v>
      </c>
      <c r="H541" s="10"/>
      <c r="I541" s="2" t="s">
        <v>645</v>
      </c>
      <c r="J541" s="2" t="s">
        <v>655</v>
      </c>
      <c r="K541" s="125">
        <v>9.6000000000000014</v>
      </c>
      <c r="L541" s="124">
        <f t="shared" ref="L541:L583" si="42">IF(A541="nio",,K541)</f>
        <v>9.6000000000000014</v>
      </c>
      <c r="M541" s="126">
        <f t="shared" ref="M541:M583" si="43">IF(A541="nio",K541,)</f>
        <v>0</v>
      </c>
      <c r="N541" s="9" t="str">
        <f t="shared" ref="N541:N583" si="44">A541</f>
        <v>ent260s</v>
      </c>
    </row>
    <row r="542" spans="1:24">
      <c r="A542" s="7" t="s">
        <v>128</v>
      </c>
      <c r="B542" s="3" t="s">
        <v>847</v>
      </c>
      <c r="C542" s="3" t="s">
        <v>644</v>
      </c>
      <c r="D542" s="3" t="s">
        <v>653</v>
      </c>
      <c r="F542" s="2" t="s">
        <v>226</v>
      </c>
      <c r="G542" s="10" t="s">
        <v>656</v>
      </c>
      <c r="H542" s="10"/>
      <c r="I542" s="2" t="s">
        <v>657</v>
      </c>
      <c r="J542" s="2" t="s">
        <v>658</v>
      </c>
      <c r="K542" s="125">
        <v>18.880000000000003</v>
      </c>
      <c r="L542" s="124">
        <f t="shared" si="42"/>
        <v>18.880000000000003</v>
      </c>
      <c r="M542" s="126">
        <f t="shared" si="43"/>
        <v>0</v>
      </c>
      <c r="N542" s="9" t="str">
        <f t="shared" si="44"/>
        <v>tra260r</v>
      </c>
    </row>
    <row r="543" spans="1:24">
      <c r="A543" s="7" t="s">
        <v>122</v>
      </c>
      <c r="B543" s="3" t="s">
        <v>2</v>
      </c>
      <c r="C543" s="3" t="s">
        <v>644</v>
      </c>
      <c r="D543" s="3" t="s">
        <v>653</v>
      </c>
      <c r="F543" s="2" t="s">
        <v>226</v>
      </c>
      <c r="G543" s="10" t="s">
        <v>659</v>
      </c>
      <c r="H543" s="10"/>
      <c r="I543" s="2" t="s">
        <v>660</v>
      </c>
      <c r="J543" s="2" t="s">
        <v>239</v>
      </c>
      <c r="K543" s="125">
        <v>3.3800000000000003</v>
      </c>
      <c r="L543" s="124">
        <f t="shared" si="42"/>
        <v>3.3800000000000003</v>
      </c>
      <c r="M543" s="126">
        <f t="shared" si="43"/>
        <v>0</v>
      </c>
      <c r="N543" s="9" t="str">
        <f t="shared" si="44"/>
        <v>san260s</v>
      </c>
    </row>
    <row r="544" spans="1:24">
      <c r="A544" s="7" t="s">
        <v>122</v>
      </c>
      <c r="B544" s="3" t="s">
        <v>2</v>
      </c>
      <c r="C544" s="3" t="s">
        <v>644</v>
      </c>
      <c r="D544" s="3" t="s">
        <v>653</v>
      </c>
      <c r="F544" s="2" t="s">
        <v>226</v>
      </c>
      <c r="G544" s="10" t="s">
        <v>661</v>
      </c>
      <c r="H544" s="10"/>
      <c r="I544" s="2" t="s">
        <v>662</v>
      </c>
      <c r="J544" s="2" t="s">
        <v>239</v>
      </c>
      <c r="K544" s="125">
        <v>30.41</v>
      </c>
      <c r="L544" s="124">
        <f t="shared" si="42"/>
        <v>30.41</v>
      </c>
      <c r="M544" s="126">
        <f t="shared" si="43"/>
        <v>0</v>
      </c>
      <c r="N544" s="9" t="str">
        <f t="shared" si="44"/>
        <v>san260s</v>
      </c>
    </row>
    <row r="545" spans="1:14">
      <c r="A545" s="7" t="s">
        <v>185</v>
      </c>
      <c r="B545" s="3" t="s">
        <v>849</v>
      </c>
      <c r="C545" s="3" t="s">
        <v>644</v>
      </c>
      <c r="D545" s="3" t="s">
        <v>653</v>
      </c>
      <c r="F545" s="2" t="s">
        <v>226</v>
      </c>
      <c r="G545" s="10" t="s">
        <v>663</v>
      </c>
      <c r="H545" s="10"/>
      <c r="I545" s="2" t="s">
        <v>29</v>
      </c>
      <c r="J545" s="2" t="s">
        <v>239</v>
      </c>
      <c r="K545" s="125">
        <v>41.19</v>
      </c>
      <c r="L545" s="124">
        <f t="shared" si="42"/>
        <v>41.19</v>
      </c>
      <c r="M545" s="126">
        <f t="shared" si="43"/>
        <v>0</v>
      </c>
      <c r="N545" s="9" t="str">
        <f t="shared" si="44"/>
        <v>kan260s</v>
      </c>
    </row>
    <row r="546" spans="1:14">
      <c r="A546" s="7" t="s">
        <v>185</v>
      </c>
      <c r="B546" s="3" t="s">
        <v>849</v>
      </c>
      <c r="C546" s="3" t="s">
        <v>644</v>
      </c>
      <c r="D546" s="3" t="s">
        <v>653</v>
      </c>
      <c r="F546" s="2" t="s">
        <v>226</v>
      </c>
      <c r="G546" s="10" t="s">
        <v>664</v>
      </c>
      <c r="H546" s="10"/>
      <c r="I546" s="2" t="s">
        <v>29</v>
      </c>
      <c r="J546" s="2" t="s">
        <v>239</v>
      </c>
      <c r="K546" s="125">
        <v>8.7999999999999989</v>
      </c>
      <c r="L546" s="124">
        <f t="shared" si="42"/>
        <v>8.7999999999999989</v>
      </c>
      <c r="M546" s="126">
        <f t="shared" si="43"/>
        <v>0</v>
      </c>
      <c r="N546" s="9" t="str">
        <f t="shared" si="44"/>
        <v>kan260s</v>
      </c>
    </row>
    <row r="547" spans="1:14">
      <c r="A547" s="7" t="s">
        <v>18</v>
      </c>
      <c r="B547" s="3" t="s">
        <v>897</v>
      </c>
      <c r="C547" s="3" t="s">
        <v>644</v>
      </c>
      <c r="D547" s="3" t="s">
        <v>653</v>
      </c>
      <c r="F547" s="2" t="s">
        <v>226</v>
      </c>
      <c r="G547" s="10" t="s">
        <v>665</v>
      </c>
      <c r="H547" s="10"/>
      <c r="I547" s="2" t="s">
        <v>235</v>
      </c>
      <c r="J547" s="2" t="s">
        <v>666</v>
      </c>
      <c r="K547" s="125">
        <v>3.45</v>
      </c>
      <c r="L547" s="124">
        <f t="shared" si="42"/>
        <v>0</v>
      </c>
      <c r="M547" s="126">
        <f t="shared" si="43"/>
        <v>3.45</v>
      </c>
      <c r="N547" s="9" t="str">
        <f t="shared" si="44"/>
        <v>nio</v>
      </c>
    </row>
    <row r="548" spans="1:14">
      <c r="A548" s="7" t="s">
        <v>18</v>
      </c>
      <c r="B548" s="3" t="s">
        <v>897</v>
      </c>
      <c r="C548" s="3" t="s">
        <v>644</v>
      </c>
      <c r="D548" s="3" t="s">
        <v>653</v>
      </c>
      <c r="F548" s="2" t="s">
        <v>226</v>
      </c>
      <c r="G548" s="10" t="s">
        <v>667</v>
      </c>
      <c r="H548" s="10"/>
      <c r="I548" s="2" t="s">
        <v>229</v>
      </c>
      <c r="J548" s="2" t="s">
        <v>666</v>
      </c>
      <c r="K548" s="125">
        <v>30.21</v>
      </c>
      <c r="L548" s="124">
        <f t="shared" si="42"/>
        <v>0</v>
      </c>
      <c r="M548" s="126">
        <f t="shared" si="43"/>
        <v>30.21</v>
      </c>
      <c r="N548" s="9" t="str">
        <f t="shared" si="44"/>
        <v>nio</v>
      </c>
    </row>
    <row r="549" spans="1:14">
      <c r="A549" s="7" t="s">
        <v>131</v>
      </c>
      <c r="B549" s="3" t="s">
        <v>847</v>
      </c>
      <c r="C549" s="3" t="s">
        <v>644</v>
      </c>
      <c r="D549" s="3" t="s">
        <v>653</v>
      </c>
      <c r="F549" s="2" t="s">
        <v>226</v>
      </c>
      <c r="G549" s="10" t="s">
        <v>668</v>
      </c>
      <c r="H549" s="10"/>
      <c r="I549" s="2" t="s">
        <v>230</v>
      </c>
      <c r="J549" s="2" t="s">
        <v>239</v>
      </c>
      <c r="K549" s="125">
        <v>52.23</v>
      </c>
      <c r="L549" s="124">
        <f t="shared" si="42"/>
        <v>52.23</v>
      </c>
      <c r="M549" s="126">
        <f t="shared" si="43"/>
        <v>0</v>
      </c>
      <c r="N549" s="9" t="str">
        <f t="shared" si="44"/>
        <v>gan260s</v>
      </c>
    </row>
    <row r="550" spans="1:14">
      <c r="A550" s="7" t="s">
        <v>162</v>
      </c>
      <c r="B550" s="3" t="s">
        <v>847</v>
      </c>
      <c r="C550" s="3" t="s">
        <v>644</v>
      </c>
      <c r="D550" s="3" t="s">
        <v>653</v>
      </c>
      <c r="F550" s="2" t="s">
        <v>226</v>
      </c>
      <c r="G550" s="10" t="s">
        <v>669</v>
      </c>
      <c r="H550" s="10"/>
      <c r="I550" s="2" t="s">
        <v>336</v>
      </c>
      <c r="J550" s="2" t="s">
        <v>239</v>
      </c>
      <c r="K550" s="125">
        <v>1.6900000000000002</v>
      </c>
      <c r="L550" s="124">
        <f t="shared" si="42"/>
        <v>1.6900000000000002</v>
      </c>
      <c r="M550" s="126">
        <f t="shared" si="43"/>
        <v>0</v>
      </c>
      <c r="N550" s="9" t="str">
        <f t="shared" si="44"/>
        <v>gar260s</v>
      </c>
    </row>
    <row r="551" spans="1:14">
      <c r="A551" s="7" t="s">
        <v>150</v>
      </c>
      <c r="B551" s="3" t="s">
        <v>849</v>
      </c>
      <c r="C551" s="3" t="s">
        <v>644</v>
      </c>
      <c r="D551" s="3" t="s">
        <v>653</v>
      </c>
      <c r="F551" s="2" t="s">
        <v>226</v>
      </c>
      <c r="G551" s="10" t="s">
        <v>670</v>
      </c>
      <c r="H551" s="10"/>
      <c r="I551" s="2" t="s">
        <v>905</v>
      </c>
      <c r="J551" s="2" t="s">
        <v>10</v>
      </c>
      <c r="K551" s="125">
        <v>39.409999999999997</v>
      </c>
      <c r="L551" s="124">
        <f t="shared" si="42"/>
        <v>39.409999999999997</v>
      </c>
      <c r="M551" s="126">
        <f t="shared" si="43"/>
        <v>0</v>
      </c>
      <c r="N551" s="9" t="str">
        <f t="shared" si="44"/>
        <v>kan260l</v>
      </c>
    </row>
    <row r="552" spans="1:14">
      <c r="A552" s="7" t="s">
        <v>150</v>
      </c>
      <c r="B552" s="3" t="s">
        <v>849</v>
      </c>
      <c r="C552" s="3" t="s">
        <v>644</v>
      </c>
      <c r="D552" s="3" t="s">
        <v>653</v>
      </c>
      <c r="F552" s="2" t="s">
        <v>226</v>
      </c>
      <c r="G552" s="10" t="s">
        <v>906</v>
      </c>
      <c r="H552" s="10"/>
      <c r="I552" s="2" t="s">
        <v>29</v>
      </c>
      <c r="J552" s="2" t="s">
        <v>10</v>
      </c>
      <c r="K552" s="125">
        <v>23.75</v>
      </c>
      <c r="L552" s="124">
        <f t="shared" si="42"/>
        <v>23.75</v>
      </c>
      <c r="M552" s="126">
        <f t="shared" si="43"/>
        <v>0</v>
      </c>
      <c r="N552" s="9" t="str">
        <f t="shared" si="44"/>
        <v>kan260l</v>
      </c>
    </row>
    <row r="553" spans="1:14">
      <c r="A553" s="7" t="s">
        <v>122</v>
      </c>
      <c r="B553" s="3" t="s">
        <v>2</v>
      </c>
      <c r="C553" s="3" t="s">
        <v>644</v>
      </c>
      <c r="D553" s="3" t="s">
        <v>653</v>
      </c>
      <c r="F553" s="2" t="s">
        <v>226</v>
      </c>
      <c r="G553" s="10" t="s">
        <v>671</v>
      </c>
      <c r="H553" s="10"/>
      <c r="I553" s="2" t="s">
        <v>648</v>
      </c>
      <c r="J553" s="2" t="s">
        <v>239</v>
      </c>
      <c r="K553" s="125">
        <v>3.25</v>
      </c>
      <c r="L553" s="124">
        <f t="shared" si="42"/>
        <v>3.25</v>
      </c>
      <c r="M553" s="126">
        <f t="shared" si="43"/>
        <v>0</v>
      </c>
      <c r="N553" s="9" t="str">
        <f t="shared" si="44"/>
        <v>san260s</v>
      </c>
    </row>
    <row r="554" spans="1:14">
      <c r="A554" s="7" t="s">
        <v>134</v>
      </c>
      <c r="B554" s="3" t="s">
        <v>2</v>
      </c>
      <c r="C554" s="3" t="s">
        <v>644</v>
      </c>
      <c r="D554" s="3" t="s">
        <v>653</v>
      </c>
      <c r="F554" s="2" t="s">
        <v>226</v>
      </c>
      <c r="G554" s="10" t="s">
        <v>672</v>
      </c>
      <c r="H554" s="10"/>
      <c r="I554" s="2" t="s">
        <v>375</v>
      </c>
      <c r="J554" s="2" t="s">
        <v>239</v>
      </c>
      <c r="K554" s="125">
        <v>34.32</v>
      </c>
      <c r="L554" s="124">
        <f t="shared" si="42"/>
        <v>34.32</v>
      </c>
      <c r="M554" s="126">
        <f t="shared" si="43"/>
        <v>0</v>
      </c>
      <c r="N554" s="9" t="str">
        <f t="shared" si="44"/>
        <v>kle260s</v>
      </c>
    </row>
    <row r="555" spans="1:14">
      <c r="A555" s="7" t="s">
        <v>122</v>
      </c>
      <c r="B555" s="3" t="s">
        <v>2</v>
      </c>
      <c r="C555" s="3" t="s">
        <v>644</v>
      </c>
      <c r="D555" s="3" t="s">
        <v>653</v>
      </c>
      <c r="F555" s="2" t="s">
        <v>226</v>
      </c>
      <c r="G555" s="10" t="s">
        <v>673</v>
      </c>
      <c r="H555" s="10"/>
      <c r="I555" s="2" t="s">
        <v>648</v>
      </c>
      <c r="J555" s="2" t="s">
        <v>239</v>
      </c>
      <c r="K555" s="125">
        <v>0.9900000000000001</v>
      </c>
      <c r="L555" s="124">
        <f t="shared" si="42"/>
        <v>0.9900000000000001</v>
      </c>
      <c r="M555" s="126">
        <f t="shared" si="43"/>
        <v>0</v>
      </c>
      <c r="N555" s="9" t="str">
        <f t="shared" si="44"/>
        <v>san260s</v>
      </c>
    </row>
    <row r="556" spans="1:14">
      <c r="A556" s="7" t="s">
        <v>122</v>
      </c>
      <c r="B556" s="3" t="s">
        <v>2</v>
      </c>
      <c r="C556" s="3" t="s">
        <v>644</v>
      </c>
      <c r="D556" s="3" t="s">
        <v>653</v>
      </c>
      <c r="F556" s="2" t="s">
        <v>226</v>
      </c>
      <c r="G556" s="10" t="s">
        <v>674</v>
      </c>
      <c r="H556" s="10"/>
      <c r="I556" s="2" t="s">
        <v>648</v>
      </c>
      <c r="J556" s="2" t="s">
        <v>239</v>
      </c>
      <c r="K556" s="125">
        <v>0.9900000000000001</v>
      </c>
      <c r="L556" s="124">
        <f t="shared" si="42"/>
        <v>0.9900000000000001</v>
      </c>
      <c r="M556" s="126">
        <f t="shared" si="43"/>
        <v>0</v>
      </c>
      <c r="N556" s="9" t="str">
        <f t="shared" si="44"/>
        <v>san260s</v>
      </c>
    </row>
    <row r="557" spans="1:14">
      <c r="A557" s="7" t="s">
        <v>138</v>
      </c>
      <c r="B557" s="3" t="s">
        <v>2</v>
      </c>
      <c r="C557" s="3" t="s">
        <v>644</v>
      </c>
      <c r="D557" s="3" t="s">
        <v>653</v>
      </c>
      <c r="F557" s="2" t="s">
        <v>226</v>
      </c>
      <c r="G557" s="10" t="s">
        <v>675</v>
      </c>
      <c r="H557" s="10"/>
      <c r="I557" s="2" t="s">
        <v>676</v>
      </c>
      <c r="J557" s="2" t="s">
        <v>239</v>
      </c>
      <c r="K557" s="125">
        <v>17.63</v>
      </c>
      <c r="L557" s="124">
        <f t="shared" si="42"/>
        <v>17.63</v>
      </c>
      <c r="M557" s="126">
        <f t="shared" si="43"/>
        <v>0</v>
      </c>
      <c r="N557" s="9" t="str">
        <f t="shared" si="44"/>
        <v>was260s</v>
      </c>
    </row>
    <row r="558" spans="1:14">
      <c r="A558" s="7" t="s">
        <v>139</v>
      </c>
      <c r="B558" s="3" t="s">
        <v>2</v>
      </c>
      <c r="C558" s="3" t="s">
        <v>644</v>
      </c>
      <c r="D558" s="3" t="s">
        <v>653</v>
      </c>
      <c r="F558" s="2" t="s">
        <v>226</v>
      </c>
      <c r="G558" s="10" t="s">
        <v>677</v>
      </c>
      <c r="H558" s="10"/>
      <c r="I558" s="2" t="s">
        <v>678</v>
      </c>
      <c r="J558" s="2" t="s">
        <v>239</v>
      </c>
      <c r="K558" s="125">
        <v>12.469999999999999</v>
      </c>
      <c r="L558" s="124">
        <f t="shared" si="42"/>
        <v>12.469999999999999</v>
      </c>
      <c r="M558" s="126">
        <f t="shared" si="43"/>
        <v>0</v>
      </c>
      <c r="N558" s="9" t="str">
        <f t="shared" si="44"/>
        <v>dou260s</v>
      </c>
    </row>
    <row r="559" spans="1:14">
      <c r="A559" s="7" t="s">
        <v>18</v>
      </c>
      <c r="B559" s="3" t="s">
        <v>897</v>
      </c>
      <c r="C559" s="3" t="s">
        <v>644</v>
      </c>
      <c r="D559" s="3" t="s">
        <v>653</v>
      </c>
      <c r="F559" s="2" t="s">
        <v>226</v>
      </c>
      <c r="G559" s="10" t="s">
        <v>679</v>
      </c>
      <c r="H559" s="10"/>
      <c r="I559" s="2" t="s">
        <v>258</v>
      </c>
      <c r="J559" s="2" t="s">
        <v>239</v>
      </c>
      <c r="K559" s="125">
        <v>2.1</v>
      </c>
      <c r="L559" s="124">
        <f t="shared" si="42"/>
        <v>0</v>
      </c>
      <c r="M559" s="126">
        <f t="shared" si="43"/>
        <v>2.1</v>
      </c>
      <c r="N559" s="9" t="str">
        <f t="shared" si="44"/>
        <v>nio</v>
      </c>
    </row>
    <row r="560" spans="1:14">
      <c r="A560" s="7" t="s">
        <v>134</v>
      </c>
      <c r="B560" s="3" t="s">
        <v>2</v>
      </c>
      <c r="C560" s="3" t="s">
        <v>644</v>
      </c>
      <c r="D560" s="3" t="s">
        <v>653</v>
      </c>
      <c r="F560" s="2" t="s">
        <v>226</v>
      </c>
      <c r="G560" s="10" t="s">
        <v>680</v>
      </c>
      <c r="H560" s="10"/>
      <c r="I560" s="2" t="s">
        <v>375</v>
      </c>
      <c r="J560" s="2" t="s">
        <v>239</v>
      </c>
      <c r="K560" s="125">
        <v>29.58</v>
      </c>
      <c r="L560" s="124">
        <f t="shared" si="42"/>
        <v>29.58</v>
      </c>
      <c r="M560" s="126">
        <f t="shared" si="43"/>
        <v>0</v>
      </c>
      <c r="N560" s="9" t="str">
        <f t="shared" si="44"/>
        <v>kle260s</v>
      </c>
    </row>
    <row r="561" spans="1:14">
      <c r="A561" s="7" t="s">
        <v>18</v>
      </c>
      <c r="B561" s="3" t="s">
        <v>897</v>
      </c>
      <c r="C561" s="3" t="s">
        <v>644</v>
      </c>
      <c r="D561" s="3" t="s">
        <v>653</v>
      </c>
      <c r="F561" s="2" t="s">
        <v>226</v>
      </c>
      <c r="G561" s="10" t="s">
        <v>681</v>
      </c>
      <c r="H561" s="10"/>
      <c r="I561" s="2" t="s">
        <v>229</v>
      </c>
      <c r="J561" s="2" t="s">
        <v>666</v>
      </c>
      <c r="K561" s="125">
        <v>14.4</v>
      </c>
      <c r="L561" s="124">
        <f t="shared" si="42"/>
        <v>0</v>
      </c>
      <c r="M561" s="126">
        <f t="shared" si="43"/>
        <v>14.4</v>
      </c>
      <c r="N561" s="9" t="str">
        <f t="shared" si="44"/>
        <v>nio</v>
      </c>
    </row>
    <row r="562" spans="1:14">
      <c r="A562" s="7" t="s">
        <v>18</v>
      </c>
      <c r="B562" s="3" t="s">
        <v>897</v>
      </c>
      <c r="C562" s="3" t="s">
        <v>644</v>
      </c>
      <c r="D562" s="3" t="s">
        <v>653</v>
      </c>
      <c r="F562" s="2" t="s">
        <v>226</v>
      </c>
      <c r="G562" s="10" t="s">
        <v>682</v>
      </c>
      <c r="H562" s="10"/>
      <c r="I562" s="2" t="s">
        <v>683</v>
      </c>
      <c r="K562" s="125">
        <v>18.36</v>
      </c>
      <c r="L562" s="124">
        <f t="shared" si="42"/>
        <v>0</v>
      </c>
      <c r="M562" s="126">
        <f t="shared" si="43"/>
        <v>18.36</v>
      </c>
      <c r="N562" s="9" t="str">
        <f t="shared" si="44"/>
        <v>nio</v>
      </c>
    </row>
    <row r="563" spans="1:14">
      <c r="A563" s="7" t="s">
        <v>18</v>
      </c>
      <c r="B563" s="3" t="s">
        <v>897</v>
      </c>
      <c r="C563" s="3" t="s">
        <v>644</v>
      </c>
      <c r="D563" s="3" t="s">
        <v>653</v>
      </c>
      <c r="F563" s="2" t="s">
        <v>226</v>
      </c>
      <c r="G563" s="10" t="s">
        <v>684</v>
      </c>
      <c r="H563" s="10"/>
      <c r="I563" s="2" t="s">
        <v>229</v>
      </c>
      <c r="K563" s="125">
        <v>2.8</v>
      </c>
      <c r="L563" s="124">
        <f t="shared" si="42"/>
        <v>0</v>
      </c>
      <c r="M563" s="126">
        <f t="shared" si="43"/>
        <v>2.8</v>
      </c>
      <c r="N563" s="9" t="str">
        <f t="shared" si="44"/>
        <v>nio</v>
      </c>
    </row>
    <row r="564" spans="1:14">
      <c r="A564" s="7" t="s">
        <v>131</v>
      </c>
      <c r="B564" s="3" t="s">
        <v>847</v>
      </c>
      <c r="C564" s="3" t="s">
        <v>644</v>
      </c>
      <c r="D564" s="3" t="s">
        <v>653</v>
      </c>
      <c r="F564" s="2" t="s">
        <v>226</v>
      </c>
      <c r="G564" s="10" t="s">
        <v>685</v>
      </c>
      <c r="H564" s="10"/>
      <c r="I564" s="2" t="s">
        <v>686</v>
      </c>
      <c r="J564" s="2" t="s">
        <v>239</v>
      </c>
      <c r="K564" s="125">
        <v>9.52</v>
      </c>
      <c r="L564" s="124">
        <f t="shared" si="42"/>
        <v>9.52</v>
      </c>
      <c r="M564" s="126">
        <f t="shared" si="43"/>
        <v>0</v>
      </c>
      <c r="N564" s="9" t="str">
        <f t="shared" si="44"/>
        <v>gan260s</v>
      </c>
    </row>
    <row r="565" spans="1:14">
      <c r="A565" s="7" t="s">
        <v>128</v>
      </c>
      <c r="B565" s="3" t="s">
        <v>847</v>
      </c>
      <c r="C565" s="3" t="s">
        <v>644</v>
      </c>
      <c r="D565" s="3" t="s">
        <v>653</v>
      </c>
      <c r="F565" s="2" t="s">
        <v>132</v>
      </c>
      <c r="G565" s="10" t="s">
        <v>687</v>
      </c>
      <c r="H565" s="10"/>
      <c r="I565" s="2" t="s">
        <v>657</v>
      </c>
      <c r="J565" s="2" t="s">
        <v>658</v>
      </c>
      <c r="K565" s="125">
        <v>28.160000000000004</v>
      </c>
      <c r="L565" s="124">
        <f t="shared" si="42"/>
        <v>28.160000000000004</v>
      </c>
      <c r="M565" s="126">
        <f t="shared" si="43"/>
        <v>0</v>
      </c>
      <c r="N565" s="9" t="str">
        <f t="shared" si="44"/>
        <v>tra260r</v>
      </c>
    </row>
    <row r="566" spans="1:14">
      <c r="A566" s="7" t="s">
        <v>122</v>
      </c>
      <c r="B566" s="3" t="s">
        <v>2</v>
      </c>
      <c r="C566" s="3" t="s">
        <v>644</v>
      </c>
      <c r="D566" s="3" t="s">
        <v>653</v>
      </c>
      <c r="F566" s="2" t="s">
        <v>132</v>
      </c>
      <c r="G566" s="10" t="s">
        <v>688</v>
      </c>
      <c r="H566" s="10"/>
      <c r="I566" s="2" t="s">
        <v>648</v>
      </c>
      <c r="J566" s="2" t="s">
        <v>239</v>
      </c>
      <c r="K566" s="125">
        <v>9.5</v>
      </c>
      <c r="L566" s="124">
        <f t="shared" si="42"/>
        <v>9.5</v>
      </c>
      <c r="M566" s="126">
        <f t="shared" si="43"/>
        <v>0</v>
      </c>
      <c r="N566" s="9" t="str">
        <f t="shared" si="44"/>
        <v>san260s</v>
      </c>
    </row>
    <row r="567" spans="1:14">
      <c r="A567" s="7" t="s">
        <v>122</v>
      </c>
      <c r="B567" s="3" t="s">
        <v>2</v>
      </c>
      <c r="C567" s="3" t="s">
        <v>644</v>
      </c>
      <c r="D567" s="3" t="s">
        <v>653</v>
      </c>
      <c r="F567" s="2" t="s">
        <v>132</v>
      </c>
      <c r="G567" s="10" t="s">
        <v>689</v>
      </c>
      <c r="H567" s="10"/>
      <c r="I567" s="2" t="s">
        <v>648</v>
      </c>
      <c r="J567" s="2" t="s">
        <v>239</v>
      </c>
      <c r="K567" s="125">
        <v>9.5</v>
      </c>
      <c r="L567" s="124">
        <f t="shared" si="42"/>
        <v>9.5</v>
      </c>
      <c r="M567" s="126">
        <f t="shared" si="43"/>
        <v>0</v>
      </c>
      <c r="N567" s="9" t="str">
        <f t="shared" si="44"/>
        <v>san260s</v>
      </c>
    </row>
    <row r="568" spans="1:14">
      <c r="A568" s="7" t="s">
        <v>131</v>
      </c>
      <c r="B568" s="3" t="s">
        <v>847</v>
      </c>
      <c r="C568" s="3" t="s">
        <v>644</v>
      </c>
      <c r="D568" s="3" t="s">
        <v>653</v>
      </c>
      <c r="F568" s="2" t="s">
        <v>132</v>
      </c>
      <c r="G568" s="10" t="s">
        <v>690</v>
      </c>
      <c r="H568" s="10"/>
      <c r="I568" s="2" t="s">
        <v>230</v>
      </c>
      <c r="J568" s="2" t="s">
        <v>655</v>
      </c>
      <c r="K568" s="125">
        <v>39.150000000000006</v>
      </c>
      <c r="L568" s="124">
        <f t="shared" si="42"/>
        <v>39.150000000000006</v>
      </c>
      <c r="M568" s="126">
        <f t="shared" si="43"/>
        <v>0</v>
      </c>
      <c r="N568" s="9" t="str">
        <f t="shared" si="44"/>
        <v>gan260s</v>
      </c>
    </row>
    <row r="569" spans="1:14">
      <c r="A569" s="7" t="s">
        <v>122</v>
      </c>
      <c r="B569" s="3" t="s">
        <v>2</v>
      </c>
      <c r="C569" s="3" t="s">
        <v>644</v>
      </c>
      <c r="D569" s="3" t="s">
        <v>653</v>
      </c>
      <c r="F569" s="2" t="s">
        <v>132</v>
      </c>
      <c r="G569" s="10" t="s">
        <v>691</v>
      </c>
      <c r="H569" s="10"/>
      <c r="I569" s="2" t="s">
        <v>249</v>
      </c>
      <c r="J569" s="2" t="s">
        <v>239</v>
      </c>
      <c r="K569" s="125">
        <v>4.4000000000000004</v>
      </c>
      <c r="L569" s="124">
        <f t="shared" si="42"/>
        <v>4.4000000000000004</v>
      </c>
      <c r="M569" s="126">
        <f t="shared" si="43"/>
        <v>0</v>
      </c>
      <c r="N569" s="9" t="str">
        <f t="shared" si="44"/>
        <v>san260s</v>
      </c>
    </row>
    <row r="570" spans="1:14">
      <c r="A570" s="7" t="s">
        <v>122</v>
      </c>
      <c r="B570" s="3" t="s">
        <v>2</v>
      </c>
      <c r="C570" s="3" t="s">
        <v>644</v>
      </c>
      <c r="D570" s="3" t="s">
        <v>653</v>
      </c>
      <c r="F570" s="2" t="s">
        <v>132</v>
      </c>
      <c r="G570" s="10" t="s">
        <v>692</v>
      </c>
      <c r="H570" s="10"/>
      <c r="I570" s="2" t="s">
        <v>249</v>
      </c>
      <c r="J570" s="2" t="s">
        <v>239</v>
      </c>
      <c r="K570" s="125">
        <v>4.4000000000000004</v>
      </c>
      <c r="L570" s="124">
        <f t="shared" si="42"/>
        <v>4.4000000000000004</v>
      </c>
      <c r="M570" s="126">
        <f t="shared" si="43"/>
        <v>0</v>
      </c>
      <c r="N570" s="9" t="str">
        <f t="shared" si="44"/>
        <v>san260s</v>
      </c>
    </row>
    <row r="571" spans="1:14">
      <c r="A571" s="7" t="s">
        <v>150</v>
      </c>
      <c r="B571" s="3" t="s">
        <v>849</v>
      </c>
      <c r="C571" s="3" t="s">
        <v>644</v>
      </c>
      <c r="D571" s="3" t="s">
        <v>653</v>
      </c>
      <c r="F571" s="2" t="s">
        <v>132</v>
      </c>
      <c r="G571" s="10" t="s">
        <v>693</v>
      </c>
      <c r="H571" s="10"/>
      <c r="I571" s="2" t="s">
        <v>237</v>
      </c>
      <c r="J571" s="2" t="s">
        <v>694</v>
      </c>
      <c r="K571" s="125">
        <v>23.6</v>
      </c>
      <c r="L571" s="124">
        <f t="shared" si="42"/>
        <v>23.6</v>
      </c>
      <c r="M571" s="126">
        <f t="shared" si="43"/>
        <v>0</v>
      </c>
      <c r="N571" s="9" t="str">
        <f t="shared" si="44"/>
        <v>kan260l</v>
      </c>
    </row>
    <row r="572" spans="1:14">
      <c r="A572" s="7" t="s">
        <v>150</v>
      </c>
      <c r="B572" s="3" t="s">
        <v>849</v>
      </c>
      <c r="C572" s="3" t="s">
        <v>644</v>
      </c>
      <c r="D572" s="3" t="s">
        <v>653</v>
      </c>
      <c r="F572" s="2" t="s">
        <v>132</v>
      </c>
      <c r="G572" s="10" t="s">
        <v>695</v>
      </c>
      <c r="H572" s="10"/>
      <c r="I572" s="2" t="s">
        <v>237</v>
      </c>
      <c r="J572" s="2" t="s">
        <v>694</v>
      </c>
      <c r="K572" s="125">
        <v>15.43</v>
      </c>
      <c r="L572" s="124">
        <f t="shared" si="42"/>
        <v>15.43</v>
      </c>
      <c r="M572" s="126">
        <f t="shared" si="43"/>
        <v>0</v>
      </c>
      <c r="N572" s="9" t="str">
        <f t="shared" si="44"/>
        <v>kan260l</v>
      </c>
    </row>
    <row r="573" spans="1:14">
      <c r="A573" s="7" t="s">
        <v>150</v>
      </c>
      <c r="B573" s="3" t="s">
        <v>849</v>
      </c>
      <c r="C573" s="3" t="s">
        <v>644</v>
      </c>
      <c r="D573" s="3" t="s">
        <v>653</v>
      </c>
      <c r="F573" s="2" t="s">
        <v>132</v>
      </c>
      <c r="G573" s="10" t="s">
        <v>696</v>
      </c>
      <c r="H573" s="10"/>
      <c r="I573" s="2" t="s">
        <v>237</v>
      </c>
      <c r="J573" s="2" t="s">
        <v>694</v>
      </c>
      <c r="K573" s="125">
        <v>26.39</v>
      </c>
      <c r="L573" s="124">
        <f t="shared" si="42"/>
        <v>26.39</v>
      </c>
      <c r="M573" s="126">
        <f t="shared" si="43"/>
        <v>0</v>
      </c>
      <c r="N573" s="9" t="str">
        <f t="shared" si="44"/>
        <v>kan260l</v>
      </c>
    </row>
    <row r="574" spans="1:14">
      <c r="A574" s="7" t="s">
        <v>150</v>
      </c>
      <c r="B574" s="3" t="s">
        <v>849</v>
      </c>
      <c r="C574" s="3" t="s">
        <v>644</v>
      </c>
      <c r="D574" s="3" t="s">
        <v>653</v>
      </c>
      <c r="F574" s="2" t="s">
        <v>132</v>
      </c>
      <c r="G574" s="10" t="s">
        <v>697</v>
      </c>
      <c r="H574" s="10"/>
      <c r="I574" s="2" t="s">
        <v>29</v>
      </c>
      <c r="J574" s="2" t="s">
        <v>694</v>
      </c>
      <c r="K574" s="125">
        <v>8</v>
      </c>
      <c r="L574" s="124">
        <f t="shared" si="42"/>
        <v>8</v>
      </c>
      <c r="M574" s="126">
        <f t="shared" si="43"/>
        <v>0</v>
      </c>
      <c r="N574" s="9" t="str">
        <f t="shared" si="44"/>
        <v>kan260l</v>
      </c>
    </row>
    <row r="575" spans="1:14">
      <c r="A575" s="7" t="s">
        <v>179</v>
      </c>
      <c r="B575" s="3" t="s">
        <v>847</v>
      </c>
      <c r="C575" s="3" t="s">
        <v>644</v>
      </c>
      <c r="D575" s="3" t="s">
        <v>653</v>
      </c>
      <c r="F575" s="2" t="s">
        <v>132</v>
      </c>
      <c r="G575" s="10" t="s">
        <v>698</v>
      </c>
      <c r="H575" s="10"/>
      <c r="I575" s="2" t="s">
        <v>181</v>
      </c>
      <c r="J575" s="2" t="s">
        <v>694</v>
      </c>
      <c r="K575" s="125">
        <v>80</v>
      </c>
      <c r="L575" s="124">
        <f t="shared" si="42"/>
        <v>80</v>
      </c>
      <c r="M575" s="126">
        <f t="shared" si="43"/>
        <v>0</v>
      </c>
      <c r="N575" s="9" t="str">
        <f t="shared" si="44"/>
        <v>res260s</v>
      </c>
    </row>
    <row r="576" spans="1:14">
      <c r="A576" s="7" t="s">
        <v>150</v>
      </c>
      <c r="B576" s="3" t="s">
        <v>849</v>
      </c>
      <c r="C576" s="3" t="s">
        <v>644</v>
      </c>
      <c r="D576" s="3" t="s">
        <v>653</v>
      </c>
      <c r="F576" s="2" t="s">
        <v>132</v>
      </c>
      <c r="G576" s="10" t="s">
        <v>700</v>
      </c>
      <c r="H576" s="10"/>
      <c r="I576" s="2" t="s">
        <v>237</v>
      </c>
      <c r="J576" s="2" t="s">
        <v>694</v>
      </c>
      <c r="K576" s="125">
        <v>16.34</v>
      </c>
      <c r="L576" s="124">
        <f t="shared" si="42"/>
        <v>16.34</v>
      </c>
      <c r="M576" s="126">
        <f t="shared" si="43"/>
        <v>0</v>
      </c>
      <c r="N576" s="9" t="str">
        <f t="shared" si="44"/>
        <v>kan260l</v>
      </c>
    </row>
    <row r="577" spans="1:24">
      <c r="A577" s="7" t="s">
        <v>296</v>
      </c>
      <c r="B577" s="3" t="s">
        <v>847</v>
      </c>
      <c r="C577" s="3" t="s">
        <v>644</v>
      </c>
      <c r="D577" s="3" t="s">
        <v>653</v>
      </c>
      <c r="F577" s="2" t="s">
        <v>132</v>
      </c>
      <c r="G577" s="10" t="s">
        <v>701</v>
      </c>
      <c r="H577" s="10"/>
      <c r="I577" s="2" t="s">
        <v>702</v>
      </c>
      <c r="J577" s="2" t="s">
        <v>694</v>
      </c>
      <c r="K577" s="125">
        <v>24.159999999999997</v>
      </c>
      <c r="L577" s="124">
        <f t="shared" si="42"/>
        <v>24.159999999999997</v>
      </c>
      <c r="M577" s="126">
        <f t="shared" si="43"/>
        <v>0</v>
      </c>
      <c r="N577" s="9" t="str">
        <f t="shared" si="44"/>
        <v>gan260l</v>
      </c>
    </row>
    <row r="578" spans="1:24">
      <c r="A578" s="7" t="s">
        <v>116</v>
      </c>
      <c r="B578" s="3" t="s">
        <v>849</v>
      </c>
      <c r="C578" s="3" t="s">
        <v>644</v>
      </c>
      <c r="D578" s="3" t="s">
        <v>653</v>
      </c>
      <c r="F578" s="2" t="s">
        <v>132</v>
      </c>
      <c r="G578" s="10" t="s">
        <v>703</v>
      </c>
      <c r="H578" s="10"/>
      <c r="I578" s="2" t="s">
        <v>252</v>
      </c>
      <c r="J578" s="2" t="s">
        <v>694</v>
      </c>
      <c r="K578" s="125">
        <v>39.599999999999994</v>
      </c>
      <c r="L578" s="124">
        <f t="shared" si="42"/>
        <v>39.599999999999994</v>
      </c>
      <c r="M578" s="126">
        <f t="shared" si="43"/>
        <v>0</v>
      </c>
      <c r="N578" s="9" t="str">
        <f t="shared" si="44"/>
        <v>ver260l</v>
      </c>
    </row>
    <row r="579" spans="1:24">
      <c r="A579" s="7" t="s">
        <v>150</v>
      </c>
      <c r="B579" s="3" t="s">
        <v>849</v>
      </c>
      <c r="C579" s="3" t="s">
        <v>644</v>
      </c>
      <c r="D579" s="3" t="s">
        <v>653</v>
      </c>
      <c r="F579" s="2" t="s">
        <v>132</v>
      </c>
      <c r="G579" s="10" t="s">
        <v>704</v>
      </c>
      <c r="H579" s="10"/>
      <c r="I579" s="2" t="s">
        <v>237</v>
      </c>
      <c r="J579" s="2" t="s">
        <v>694</v>
      </c>
      <c r="K579" s="125">
        <v>21.6</v>
      </c>
      <c r="L579" s="124">
        <f t="shared" si="42"/>
        <v>21.6</v>
      </c>
      <c r="M579" s="126">
        <f t="shared" si="43"/>
        <v>0</v>
      </c>
      <c r="N579" s="9" t="str">
        <f t="shared" si="44"/>
        <v>kan260l</v>
      </c>
    </row>
    <row r="580" spans="1:24">
      <c r="A580" s="7" t="s">
        <v>37</v>
      </c>
      <c r="B580" s="3" t="s">
        <v>849</v>
      </c>
      <c r="C580" s="3" t="s">
        <v>644</v>
      </c>
      <c r="D580" s="3" t="s">
        <v>653</v>
      </c>
      <c r="F580" s="2" t="s">
        <v>132</v>
      </c>
      <c r="G580" s="10" t="s">
        <v>705</v>
      </c>
      <c r="H580" s="10"/>
      <c r="I580" s="2" t="s">
        <v>367</v>
      </c>
      <c r="J580" s="2" t="s">
        <v>694</v>
      </c>
      <c r="K580" s="125">
        <v>8.82</v>
      </c>
      <c r="L580" s="124">
        <f t="shared" si="42"/>
        <v>8.82</v>
      </c>
      <c r="M580" s="126">
        <f t="shared" si="43"/>
        <v>0</v>
      </c>
      <c r="N580" s="9" t="str">
        <f t="shared" si="44"/>
        <v>lab260l</v>
      </c>
    </row>
    <row r="581" spans="1:24">
      <c r="A581" s="7" t="s">
        <v>150</v>
      </c>
      <c r="B581" s="3" t="s">
        <v>849</v>
      </c>
      <c r="C581" s="3" t="s">
        <v>644</v>
      </c>
      <c r="D581" s="3" t="s">
        <v>653</v>
      </c>
      <c r="F581" s="2" t="s">
        <v>132</v>
      </c>
      <c r="G581" s="10" t="s">
        <v>706</v>
      </c>
      <c r="H581" s="10"/>
      <c r="I581" s="2" t="s">
        <v>707</v>
      </c>
      <c r="J581" s="2" t="s">
        <v>694</v>
      </c>
      <c r="K581" s="125">
        <v>11.76</v>
      </c>
      <c r="L581" s="124">
        <f t="shared" si="42"/>
        <v>11.76</v>
      </c>
      <c r="M581" s="126">
        <f t="shared" si="43"/>
        <v>0</v>
      </c>
      <c r="N581" s="9" t="str">
        <f t="shared" si="44"/>
        <v>kan260l</v>
      </c>
    </row>
    <row r="582" spans="1:24">
      <c r="A582" s="7" t="s">
        <v>18</v>
      </c>
      <c r="B582" s="3" t="s">
        <v>897</v>
      </c>
      <c r="C582" s="3" t="s">
        <v>644</v>
      </c>
      <c r="D582" s="3" t="s">
        <v>653</v>
      </c>
      <c r="F582" s="2" t="s">
        <v>132</v>
      </c>
      <c r="G582" s="10" t="s">
        <v>708</v>
      </c>
      <c r="H582" s="10"/>
      <c r="I582" s="2" t="s">
        <v>709</v>
      </c>
      <c r="K582" s="125">
        <v>2.1</v>
      </c>
      <c r="L582" s="124">
        <f t="shared" si="42"/>
        <v>0</v>
      </c>
      <c r="M582" s="126">
        <f t="shared" si="43"/>
        <v>2.1</v>
      </c>
      <c r="N582" s="9" t="str">
        <f t="shared" si="44"/>
        <v>nio</v>
      </c>
    </row>
    <row r="583" spans="1:24">
      <c r="A583" s="7" t="s">
        <v>150</v>
      </c>
      <c r="B583" s="3" t="s">
        <v>849</v>
      </c>
      <c r="C583" s="3" t="s">
        <v>644</v>
      </c>
      <c r="D583" s="3" t="s">
        <v>653</v>
      </c>
      <c r="F583" s="2" t="s">
        <v>132</v>
      </c>
      <c r="G583" s="10" t="s">
        <v>907</v>
      </c>
      <c r="H583" s="10"/>
      <c r="I583" s="2" t="s">
        <v>29</v>
      </c>
      <c r="J583" s="2" t="s">
        <v>10</v>
      </c>
      <c r="K583" s="125">
        <v>32.020000000000003</v>
      </c>
      <c r="L583" s="124">
        <f t="shared" si="42"/>
        <v>32.020000000000003</v>
      </c>
      <c r="M583" s="126">
        <f t="shared" si="43"/>
        <v>0</v>
      </c>
      <c r="N583" s="9" t="str">
        <f t="shared" si="44"/>
        <v>kan260l</v>
      </c>
    </row>
    <row r="584" spans="1:24">
      <c r="C584" s="3" t="s">
        <v>644</v>
      </c>
      <c r="G584" s="10"/>
      <c r="H584" s="10"/>
      <c r="N584" s="9"/>
    </row>
    <row r="585" spans="1:24" s="11" customFormat="1" ht="13">
      <c r="A585" s="137"/>
      <c r="B585" s="138"/>
      <c r="C585" s="160" t="s">
        <v>644</v>
      </c>
      <c r="D585" s="160"/>
      <c r="E585" s="160"/>
      <c r="F585" s="159"/>
      <c r="G585" s="160"/>
      <c r="H585" s="160"/>
      <c r="I585" s="139"/>
      <c r="J585" s="159"/>
      <c r="K585" s="161">
        <f>SUM(K541:K584)</f>
        <v>814.34</v>
      </c>
      <c r="L585" s="161">
        <f>SUM(L541:L584)</f>
        <v>740.92</v>
      </c>
      <c r="M585" s="162">
        <f>SUM(M541:M584)</f>
        <v>73.42</v>
      </c>
      <c r="N585" s="161"/>
      <c r="O585" s="161"/>
      <c r="P585" s="161"/>
      <c r="Q585" s="163"/>
      <c r="R585" s="164"/>
      <c r="S585" s="163"/>
      <c r="T585" s="161"/>
      <c r="U585" s="161"/>
      <c r="V585" s="161"/>
      <c r="W585" s="165"/>
      <c r="X585" s="165"/>
    </row>
    <row r="586" spans="1:24">
      <c r="C586" s="3" t="s">
        <v>644</v>
      </c>
      <c r="G586" s="10"/>
      <c r="H586" s="10"/>
      <c r="N586" s="9"/>
    </row>
    <row r="587" spans="1:24">
      <c r="A587" s="7" t="s">
        <v>185</v>
      </c>
      <c r="B587" s="3" t="s">
        <v>849</v>
      </c>
      <c r="C587" s="3" t="s">
        <v>644</v>
      </c>
      <c r="D587" s="3" t="s">
        <v>710</v>
      </c>
      <c r="F587" s="2" t="s">
        <v>226</v>
      </c>
      <c r="G587" s="10">
        <v>1</v>
      </c>
      <c r="H587" s="10"/>
      <c r="I587" s="2" t="s">
        <v>699</v>
      </c>
      <c r="J587" s="2" t="s">
        <v>239</v>
      </c>
      <c r="K587" s="125">
        <v>5</v>
      </c>
      <c r="L587" s="124">
        <f>IF(A587="nio",,K587)</f>
        <v>5</v>
      </c>
      <c r="M587" s="126">
        <f>IF(A587="nio",K587,)</f>
        <v>0</v>
      </c>
      <c r="N587" s="9" t="str">
        <f>A587</f>
        <v>kan260s</v>
      </c>
    </row>
    <row r="588" spans="1:24">
      <c r="A588" s="7" t="s">
        <v>122</v>
      </c>
      <c r="B588" s="3" t="s">
        <v>2</v>
      </c>
      <c r="C588" s="3" t="s">
        <v>644</v>
      </c>
      <c r="D588" s="3" t="s">
        <v>710</v>
      </c>
      <c r="F588" s="2" t="s">
        <v>226</v>
      </c>
      <c r="G588" s="10">
        <v>2</v>
      </c>
      <c r="H588" s="10"/>
      <c r="I588" s="2" t="s">
        <v>648</v>
      </c>
      <c r="J588" s="2" t="s">
        <v>239</v>
      </c>
      <c r="K588" s="125">
        <v>1.25</v>
      </c>
      <c r="L588" s="124">
        <f>IF(A588="nio",,K588)</f>
        <v>1.25</v>
      </c>
      <c r="M588" s="126">
        <f>IF(A588="nio",K588,)</f>
        <v>0</v>
      </c>
      <c r="N588" s="9" t="str">
        <f>A588</f>
        <v>san260s</v>
      </c>
    </row>
    <row r="589" spans="1:24">
      <c r="A589" s="7" t="s">
        <v>138</v>
      </c>
      <c r="B589" s="3" t="s">
        <v>2</v>
      </c>
      <c r="C589" s="3" t="s">
        <v>644</v>
      </c>
      <c r="D589" s="3" t="s">
        <v>710</v>
      </c>
      <c r="F589" s="2" t="s">
        <v>226</v>
      </c>
      <c r="G589" s="10">
        <v>3</v>
      </c>
      <c r="H589" s="10"/>
      <c r="I589" s="2" t="s">
        <v>676</v>
      </c>
      <c r="J589" s="2" t="s">
        <v>239</v>
      </c>
      <c r="K589" s="125">
        <v>1.25</v>
      </c>
      <c r="L589" s="124">
        <f>IF(A589="nio",,K589)</f>
        <v>1.25</v>
      </c>
      <c r="M589" s="126">
        <f>IF(A589="nio",K589,)</f>
        <v>0</v>
      </c>
      <c r="N589" s="9" t="str">
        <f>A589</f>
        <v>was260s</v>
      </c>
    </row>
    <row r="590" spans="1:24">
      <c r="A590" s="7" t="s">
        <v>182</v>
      </c>
      <c r="B590" s="3" t="s">
        <v>847</v>
      </c>
      <c r="C590" s="3" t="s">
        <v>644</v>
      </c>
      <c r="D590" s="3" t="s">
        <v>710</v>
      </c>
      <c r="F590" s="2" t="s">
        <v>226</v>
      </c>
      <c r="G590" s="10">
        <v>4</v>
      </c>
      <c r="H590" s="10"/>
      <c r="I590" s="2" t="s">
        <v>711</v>
      </c>
      <c r="J590" s="2" t="s">
        <v>239</v>
      </c>
      <c r="K590" s="125">
        <v>2.5</v>
      </c>
      <c r="L590" s="124">
        <f>IF(A590="nio",,K590)</f>
        <v>2.5</v>
      </c>
      <c r="M590" s="126">
        <f>IF(A590="nio",K590,)</f>
        <v>0</v>
      </c>
      <c r="N590" s="9" t="str">
        <f>A590</f>
        <v>keu260s</v>
      </c>
    </row>
    <row r="591" spans="1:24">
      <c r="C591" s="3" t="s">
        <v>644</v>
      </c>
      <c r="G591" s="10"/>
      <c r="H591" s="10"/>
      <c r="N591" s="9"/>
    </row>
    <row r="592" spans="1:24" s="11" customFormat="1" ht="13">
      <c r="A592" s="137"/>
      <c r="B592" s="138"/>
      <c r="C592" s="160" t="s">
        <v>644</v>
      </c>
      <c r="D592" s="160"/>
      <c r="E592" s="160"/>
      <c r="F592" s="159"/>
      <c r="G592" s="160"/>
      <c r="H592" s="160"/>
      <c r="I592" s="139"/>
      <c r="J592" s="159"/>
      <c r="K592" s="161">
        <f>SUM(K587:K591)</f>
        <v>10</v>
      </c>
      <c r="L592" s="161">
        <f>SUM(L587:L591)</f>
        <v>10</v>
      </c>
      <c r="M592" s="162">
        <f>SUM(M587:M591)</f>
        <v>0</v>
      </c>
      <c r="N592" s="161"/>
      <c r="O592" s="161"/>
      <c r="P592" s="161"/>
      <c r="Q592" s="163"/>
      <c r="R592" s="164"/>
      <c r="S592" s="163"/>
      <c r="T592" s="161"/>
      <c r="U592" s="161"/>
      <c r="V592" s="161"/>
      <c r="W592" s="165"/>
      <c r="X592" s="165"/>
    </row>
    <row r="593" spans="1:24">
      <c r="C593" s="3" t="s">
        <v>644</v>
      </c>
      <c r="G593" s="10"/>
      <c r="H593" s="10"/>
      <c r="N593" s="9"/>
    </row>
    <row r="594" spans="1:24">
      <c r="A594" s="7" t="s">
        <v>197</v>
      </c>
      <c r="B594" s="3" t="s">
        <v>2</v>
      </c>
      <c r="C594" s="3" t="s">
        <v>644</v>
      </c>
      <c r="D594" s="3" t="s">
        <v>869</v>
      </c>
      <c r="F594" s="2" t="s">
        <v>226</v>
      </c>
      <c r="G594" s="8">
        <v>1</v>
      </c>
      <c r="I594" s="2" t="s">
        <v>6</v>
      </c>
      <c r="J594" s="2" t="s">
        <v>9</v>
      </c>
      <c r="K594" s="125">
        <v>6.25</v>
      </c>
      <c r="L594" s="124">
        <f>IF(A594="nio",,K594)</f>
        <v>6.25</v>
      </c>
      <c r="M594" s="126">
        <f>IF(A594="nio",K594,)</f>
        <v>0</v>
      </c>
      <c r="N594" s="9" t="str">
        <f>A594</f>
        <v>san156s</v>
      </c>
    </row>
    <row r="595" spans="1:24">
      <c r="C595" s="3" t="s">
        <v>644</v>
      </c>
      <c r="N595" s="9"/>
    </row>
    <row r="596" spans="1:24" s="11" customFormat="1" ht="13">
      <c r="A596" s="137"/>
      <c r="B596" s="138"/>
      <c r="C596" s="160" t="s">
        <v>644</v>
      </c>
      <c r="D596" s="160"/>
      <c r="E596" s="160"/>
      <c r="F596" s="159"/>
      <c r="G596" s="160"/>
      <c r="H596" s="160"/>
      <c r="I596" s="139"/>
      <c r="J596" s="159"/>
      <c r="K596" s="161">
        <f>SUM(K594:K595)</f>
        <v>6.25</v>
      </c>
      <c r="L596" s="161">
        <f>SUM(L594:L595)</f>
        <v>6.25</v>
      </c>
      <c r="M596" s="162">
        <f>SUM(M594:M595)</f>
        <v>0</v>
      </c>
      <c r="N596" s="161"/>
      <c r="O596" s="161"/>
      <c r="P596" s="161"/>
      <c r="Q596" s="163"/>
      <c r="R596" s="164"/>
      <c r="S596" s="163"/>
      <c r="T596" s="161"/>
      <c r="U596" s="161"/>
      <c r="V596" s="161"/>
      <c r="W596" s="165"/>
      <c r="X596" s="165"/>
    </row>
    <row r="597" spans="1:24">
      <c r="C597" s="3" t="s">
        <v>644</v>
      </c>
      <c r="N597" s="9"/>
    </row>
    <row r="598" spans="1:24">
      <c r="A598" s="7" t="s">
        <v>296</v>
      </c>
      <c r="B598" s="3" t="s">
        <v>847</v>
      </c>
      <c r="C598" s="3" t="s">
        <v>644</v>
      </c>
      <c r="D598" s="3" t="s">
        <v>950</v>
      </c>
      <c r="F598" s="2" t="s">
        <v>226</v>
      </c>
      <c r="G598" s="8">
        <v>1</v>
      </c>
      <c r="I598" s="2" t="s">
        <v>79</v>
      </c>
      <c r="J598" s="2" t="s">
        <v>10</v>
      </c>
      <c r="K598" s="125">
        <v>22.96</v>
      </c>
      <c r="L598" s="124">
        <f t="shared" ref="L598:L611" si="45">IF(A598="nio",,K598)</f>
        <v>22.96</v>
      </c>
      <c r="M598" s="126">
        <f t="shared" ref="M598:M611" si="46">IF(A598="nio",K598,)</f>
        <v>0</v>
      </c>
      <c r="N598" s="9" t="str">
        <f t="shared" ref="N598:N611" si="47">A598</f>
        <v>gan260l</v>
      </c>
    </row>
    <row r="599" spans="1:24">
      <c r="A599" s="7" t="s">
        <v>116</v>
      </c>
      <c r="B599" s="3" t="s">
        <v>849</v>
      </c>
      <c r="C599" s="3" t="s">
        <v>644</v>
      </c>
      <c r="D599" s="3" t="s">
        <v>950</v>
      </c>
      <c r="F599" s="2" t="s">
        <v>226</v>
      </c>
      <c r="G599" s="8">
        <v>2</v>
      </c>
      <c r="I599" s="2" t="s">
        <v>252</v>
      </c>
      <c r="J599" s="2" t="s">
        <v>10</v>
      </c>
      <c r="K599" s="125">
        <v>35.19</v>
      </c>
      <c r="L599" s="124">
        <f t="shared" si="45"/>
        <v>35.19</v>
      </c>
      <c r="M599" s="126">
        <f t="shared" si="46"/>
        <v>0</v>
      </c>
      <c r="N599" s="9" t="str">
        <f t="shared" si="47"/>
        <v>ver260l</v>
      </c>
    </row>
    <row r="600" spans="1:24">
      <c r="A600" s="7" t="s">
        <v>150</v>
      </c>
      <c r="B600" s="3" t="s">
        <v>849</v>
      </c>
      <c r="C600" s="3" t="s">
        <v>644</v>
      </c>
      <c r="D600" s="3" t="s">
        <v>950</v>
      </c>
      <c r="F600" s="2" t="s">
        <v>226</v>
      </c>
      <c r="G600" s="8">
        <v>3</v>
      </c>
      <c r="I600" s="2" t="s">
        <v>29</v>
      </c>
      <c r="J600" s="2" t="s">
        <v>10</v>
      </c>
      <c r="K600" s="125">
        <v>27.12</v>
      </c>
      <c r="L600" s="124">
        <f t="shared" si="45"/>
        <v>27.12</v>
      </c>
      <c r="M600" s="126">
        <f t="shared" si="46"/>
        <v>0</v>
      </c>
      <c r="N600" s="9" t="str">
        <f t="shared" si="47"/>
        <v>kan260l</v>
      </c>
    </row>
    <row r="601" spans="1:24">
      <c r="A601" s="7" t="s">
        <v>122</v>
      </c>
      <c r="B601" s="3" t="s">
        <v>2</v>
      </c>
      <c r="C601" s="3" t="s">
        <v>644</v>
      </c>
      <c r="D601" s="3" t="s">
        <v>950</v>
      </c>
      <c r="F601" s="2" t="s">
        <v>226</v>
      </c>
      <c r="G601" s="8">
        <v>4</v>
      </c>
      <c r="I601" s="2" t="s">
        <v>951</v>
      </c>
      <c r="J601" s="2" t="s">
        <v>10</v>
      </c>
      <c r="K601" s="125">
        <v>2.16</v>
      </c>
      <c r="L601" s="124">
        <f t="shared" si="45"/>
        <v>2.16</v>
      </c>
      <c r="M601" s="126">
        <f t="shared" si="46"/>
        <v>0</v>
      </c>
      <c r="N601" s="9" t="str">
        <f t="shared" si="47"/>
        <v>san260s</v>
      </c>
    </row>
    <row r="602" spans="1:24">
      <c r="A602" s="7" t="s">
        <v>18</v>
      </c>
      <c r="B602" s="3" t="s">
        <v>897</v>
      </c>
      <c r="C602" s="3" t="s">
        <v>644</v>
      </c>
      <c r="D602" s="3" t="s">
        <v>950</v>
      </c>
      <c r="F602" s="2" t="s">
        <v>226</v>
      </c>
      <c r="G602" s="8">
        <v>5</v>
      </c>
      <c r="I602" s="2" t="s">
        <v>952</v>
      </c>
      <c r="J602" s="2" t="s">
        <v>239</v>
      </c>
      <c r="K602" s="125">
        <v>7.62</v>
      </c>
      <c r="L602" s="124">
        <f t="shared" si="45"/>
        <v>0</v>
      </c>
      <c r="M602" s="126">
        <f t="shared" si="46"/>
        <v>7.62</v>
      </c>
      <c r="N602" s="9" t="str">
        <f t="shared" si="47"/>
        <v>nio</v>
      </c>
    </row>
    <row r="603" spans="1:24">
      <c r="A603" s="7" t="s">
        <v>150</v>
      </c>
      <c r="B603" s="3" t="s">
        <v>849</v>
      </c>
      <c r="C603" s="3" t="s">
        <v>644</v>
      </c>
      <c r="D603" s="3" t="s">
        <v>950</v>
      </c>
      <c r="F603" s="2" t="s">
        <v>226</v>
      </c>
      <c r="G603" s="8">
        <v>6</v>
      </c>
      <c r="I603" s="2" t="s">
        <v>29</v>
      </c>
      <c r="J603" s="2" t="s">
        <v>239</v>
      </c>
      <c r="K603" s="125">
        <v>27.12</v>
      </c>
      <c r="L603" s="124">
        <f t="shared" si="45"/>
        <v>27.12</v>
      </c>
      <c r="M603" s="126">
        <f t="shared" si="46"/>
        <v>0</v>
      </c>
      <c r="N603" s="9" t="str">
        <f t="shared" si="47"/>
        <v>kan260l</v>
      </c>
    </row>
    <row r="604" spans="1:24">
      <c r="A604" s="7" t="s">
        <v>116</v>
      </c>
      <c r="B604" s="3" t="s">
        <v>849</v>
      </c>
      <c r="C604" s="3" t="s">
        <v>644</v>
      </c>
      <c r="D604" s="3" t="s">
        <v>950</v>
      </c>
      <c r="F604" s="2" t="s">
        <v>226</v>
      </c>
      <c r="G604" s="8">
        <v>7</v>
      </c>
      <c r="I604" s="2" t="s">
        <v>188</v>
      </c>
      <c r="J604" s="2" t="s">
        <v>10</v>
      </c>
      <c r="K604" s="125">
        <v>35.19</v>
      </c>
      <c r="L604" s="124">
        <f t="shared" si="45"/>
        <v>35.19</v>
      </c>
      <c r="M604" s="126">
        <f t="shared" si="46"/>
        <v>0</v>
      </c>
      <c r="N604" s="9" t="str">
        <f t="shared" si="47"/>
        <v>ver260l</v>
      </c>
    </row>
    <row r="605" spans="1:24">
      <c r="A605" s="7" t="s">
        <v>296</v>
      </c>
      <c r="B605" s="3" t="s">
        <v>847</v>
      </c>
      <c r="C605" s="3" t="s">
        <v>644</v>
      </c>
      <c r="D605" s="3" t="s">
        <v>950</v>
      </c>
      <c r="F605" s="2" t="s">
        <v>953</v>
      </c>
      <c r="G605" s="8">
        <v>1</v>
      </c>
      <c r="I605" s="2" t="s">
        <v>79</v>
      </c>
      <c r="J605" s="2" t="s">
        <v>10</v>
      </c>
      <c r="K605" s="125">
        <v>30.76</v>
      </c>
      <c r="L605" s="124">
        <f t="shared" si="45"/>
        <v>30.76</v>
      </c>
      <c r="M605" s="126">
        <f t="shared" si="46"/>
        <v>0</v>
      </c>
      <c r="N605" s="9" t="str">
        <f t="shared" si="47"/>
        <v>gan260l</v>
      </c>
    </row>
    <row r="606" spans="1:24">
      <c r="A606" s="7" t="s">
        <v>116</v>
      </c>
      <c r="B606" s="3" t="s">
        <v>849</v>
      </c>
      <c r="C606" s="3" t="s">
        <v>644</v>
      </c>
      <c r="D606" s="3" t="s">
        <v>950</v>
      </c>
      <c r="F606" s="2" t="s">
        <v>953</v>
      </c>
      <c r="G606" s="8">
        <v>2</v>
      </c>
      <c r="I606" s="2" t="s">
        <v>252</v>
      </c>
      <c r="J606" s="2" t="s">
        <v>10</v>
      </c>
      <c r="K606" s="125">
        <v>35.19</v>
      </c>
      <c r="L606" s="124">
        <f t="shared" si="45"/>
        <v>35.19</v>
      </c>
      <c r="M606" s="126">
        <f t="shared" si="46"/>
        <v>0</v>
      </c>
      <c r="N606" s="9" t="str">
        <f t="shared" si="47"/>
        <v>ver260l</v>
      </c>
    </row>
    <row r="607" spans="1:24">
      <c r="A607" s="7" t="s">
        <v>150</v>
      </c>
      <c r="B607" s="3" t="s">
        <v>849</v>
      </c>
      <c r="C607" s="3" t="s">
        <v>644</v>
      </c>
      <c r="D607" s="3" t="s">
        <v>950</v>
      </c>
      <c r="F607" s="2" t="s">
        <v>953</v>
      </c>
      <c r="G607" s="8">
        <v>3</v>
      </c>
      <c r="I607" s="2" t="s">
        <v>29</v>
      </c>
      <c r="J607" s="2" t="s">
        <v>10</v>
      </c>
      <c r="K607" s="125">
        <v>27.12</v>
      </c>
      <c r="L607" s="124">
        <f t="shared" si="45"/>
        <v>27.12</v>
      </c>
      <c r="M607" s="126">
        <f t="shared" si="46"/>
        <v>0</v>
      </c>
      <c r="N607" s="9" t="str">
        <f t="shared" si="47"/>
        <v>kan260l</v>
      </c>
    </row>
    <row r="608" spans="1:24">
      <c r="A608" s="7" t="s">
        <v>122</v>
      </c>
      <c r="B608" s="3" t="s">
        <v>2</v>
      </c>
      <c r="C608" s="3" t="s">
        <v>644</v>
      </c>
      <c r="D608" s="3" t="s">
        <v>950</v>
      </c>
      <c r="F608" s="2" t="s">
        <v>953</v>
      </c>
      <c r="G608" s="8">
        <v>4</v>
      </c>
      <c r="I608" s="2" t="s">
        <v>951</v>
      </c>
      <c r="J608" s="2" t="s">
        <v>10</v>
      </c>
      <c r="K608" s="125">
        <v>2.16</v>
      </c>
      <c r="L608" s="124">
        <f t="shared" si="45"/>
        <v>2.16</v>
      </c>
      <c r="M608" s="126">
        <f t="shared" si="46"/>
        <v>0</v>
      </c>
      <c r="N608" s="9" t="str">
        <f t="shared" si="47"/>
        <v>san260s</v>
      </c>
    </row>
    <row r="609" spans="1:24">
      <c r="A609" s="7" t="s">
        <v>18</v>
      </c>
      <c r="B609" s="3" t="s">
        <v>897</v>
      </c>
      <c r="C609" s="3" t="s">
        <v>644</v>
      </c>
      <c r="D609" s="3" t="s">
        <v>950</v>
      </c>
      <c r="F609" s="2" t="s">
        <v>953</v>
      </c>
      <c r="G609" s="8">
        <v>5</v>
      </c>
      <c r="I609" s="2" t="s">
        <v>954</v>
      </c>
      <c r="J609" s="2" t="s">
        <v>239</v>
      </c>
      <c r="K609" s="125">
        <v>7.62</v>
      </c>
      <c r="L609" s="124">
        <f t="shared" si="45"/>
        <v>0</v>
      </c>
      <c r="M609" s="126">
        <f t="shared" si="46"/>
        <v>7.62</v>
      </c>
      <c r="N609" s="9" t="str">
        <f t="shared" si="47"/>
        <v>nio</v>
      </c>
    </row>
    <row r="610" spans="1:24">
      <c r="A610" s="7" t="s">
        <v>150</v>
      </c>
      <c r="B610" s="3" t="s">
        <v>849</v>
      </c>
      <c r="C610" s="3" t="s">
        <v>644</v>
      </c>
      <c r="D610" s="3" t="s">
        <v>950</v>
      </c>
      <c r="F610" s="2" t="s">
        <v>953</v>
      </c>
      <c r="G610" s="8">
        <v>6</v>
      </c>
      <c r="I610" s="2" t="s">
        <v>29</v>
      </c>
      <c r="J610" s="2" t="s">
        <v>239</v>
      </c>
      <c r="K610" s="125">
        <v>27.12</v>
      </c>
      <c r="L610" s="124">
        <f t="shared" si="45"/>
        <v>27.12</v>
      </c>
      <c r="M610" s="126">
        <f t="shared" si="46"/>
        <v>0</v>
      </c>
      <c r="N610" s="9" t="str">
        <f t="shared" si="47"/>
        <v>kan260l</v>
      </c>
    </row>
    <row r="611" spans="1:24">
      <c r="A611" s="7" t="s">
        <v>116</v>
      </c>
      <c r="B611" s="3" t="s">
        <v>849</v>
      </c>
      <c r="C611" s="3" t="s">
        <v>644</v>
      </c>
      <c r="D611" s="3" t="s">
        <v>950</v>
      </c>
      <c r="F611" s="2" t="s">
        <v>953</v>
      </c>
      <c r="G611" s="8">
        <v>7</v>
      </c>
      <c r="I611" s="2" t="s">
        <v>188</v>
      </c>
      <c r="J611" s="2" t="s">
        <v>10</v>
      </c>
      <c r="K611" s="125">
        <v>27.12</v>
      </c>
      <c r="L611" s="124">
        <f t="shared" si="45"/>
        <v>27.12</v>
      </c>
      <c r="M611" s="126">
        <f t="shared" si="46"/>
        <v>0</v>
      </c>
      <c r="N611" s="9" t="str">
        <f t="shared" si="47"/>
        <v>ver260l</v>
      </c>
    </row>
    <row r="612" spans="1:24">
      <c r="C612" s="3" t="s">
        <v>644</v>
      </c>
      <c r="G612" s="10"/>
      <c r="H612" s="10"/>
      <c r="N612" s="9"/>
    </row>
    <row r="613" spans="1:24" ht="13">
      <c r="A613" s="166"/>
      <c r="B613" s="166"/>
      <c r="C613" s="167" t="s">
        <v>644</v>
      </c>
      <c r="D613" s="167"/>
      <c r="E613" s="166"/>
      <c r="F613" s="166"/>
      <c r="G613" s="167"/>
      <c r="H613" s="167"/>
      <c r="I613" s="166"/>
      <c r="J613" s="168"/>
      <c r="K613" s="169">
        <f>SUM(K598:K612)</f>
        <v>314.45</v>
      </c>
      <c r="L613" s="140">
        <f>SUM(L598:L612)</f>
        <v>299.20999999999998</v>
      </c>
      <c r="M613" s="141">
        <f>SUM(M598:M612)</f>
        <v>15.24</v>
      </c>
      <c r="N613" s="170"/>
      <c r="O613" s="142"/>
      <c r="P613" s="142"/>
      <c r="Q613" s="163"/>
      <c r="R613" s="144"/>
      <c r="S613" s="170"/>
      <c r="T613" s="140"/>
      <c r="U613" s="140"/>
      <c r="V613" s="142"/>
      <c r="W613" s="145"/>
      <c r="X613" s="145"/>
    </row>
    <row r="614" spans="1:24">
      <c r="C614" s="3" t="s">
        <v>644</v>
      </c>
      <c r="N614" s="9"/>
    </row>
    <row r="615" spans="1:24">
      <c r="A615" s="7" t="s">
        <v>185</v>
      </c>
      <c r="B615" s="3" t="s">
        <v>849</v>
      </c>
      <c r="C615" s="3" t="s">
        <v>644</v>
      </c>
      <c r="D615" s="3" t="s">
        <v>967</v>
      </c>
      <c r="F615" s="2" t="s">
        <v>226</v>
      </c>
      <c r="G615" s="8">
        <v>1</v>
      </c>
      <c r="I615" s="2" t="s">
        <v>29</v>
      </c>
      <c r="J615" s="2" t="s">
        <v>983</v>
      </c>
      <c r="K615" s="125">
        <v>18</v>
      </c>
      <c r="L615" s="124">
        <f>IF(A615="nio",,K615)</f>
        <v>18</v>
      </c>
      <c r="M615" s="126">
        <f>IF(A615="nio",K615,)</f>
        <v>0</v>
      </c>
      <c r="N615" s="9" t="str">
        <f>A615</f>
        <v>kan260s</v>
      </c>
    </row>
    <row r="616" spans="1:24">
      <c r="A616" s="7" t="s">
        <v>841</v>
      </c>
      <c r="B616" s="3" t="s">
        <v>849</v>
      </c>
      <c r="C616" s="3" t="s">
        <v>644</v>
      </c>
      <c r="D616" s="3" t="s">
        <v>967</v>
      </c>
      <c r="F616" s="2" t="s">
        <v>226</v>
      </c>
      <c r="G616" s="8">
        <v>2</v>
      </c>
      <c r="I616" s="2" t="s">
        <v>904</v>
      </c>
      <c r="J616" s="2" t="s">
        <v>983</v>
      </c>
      <c r="K616" s="125">
        <v>9</v>
      </c>
      <c r="L616" s="124">
        <f>IF(A616="nio",,K616)</f>
        <v>9</v>
      </c>
      <c r="M616" s="126">
        <f>IF(A616="nio",K616,)</f>
        <v>0</v>
      </c>
      <c r="N616" s="9" t="str">
        <f>A616</f>
        <v>lab260s</v>
      </c>
    </row>
    <row r="617" spans="1:24">
      <c r="A617" s="7" t="s">
        <v>122</v>
      </c>
      <c r="B617" s="3" t="s">
        <v>2</v>
      </c>
      <c r="C617" s="3" t="s">
        <v>644</v>
      </c>
      <c r="D617" s="3" t="s">
        <v>967</v>
      </c>
      <c r="F617" s="2" t="s">
        <v>226</v>
      </c>
      <c r="G617" s="8">
        <v>3</v>
      </c>
      <c r="I617" s="2" t="s">
        <v>6</v>
      </c>
      <c r="J617" s="2" t="s">
        <v>983</v>
      </c>
      <c r="K617" s="125">
        <v>1.5</v>
      </c>
      <c r="L617" s="124">
        <f>IF(A617="nio",,K617)</f>
        <v>1.5</v>
      </c>
      <c r="M617" s="126">
        <f>IF(A617="nio",K617,)</f>
        <v>0</v>
      </c>
      <c r="N617" s="9" t="str">
        <f>A617</f>
        <v>san260s</v>
      </c>
    </row>
    <row r="618" spans="1:24">
      <c r="A618" s="7" t="s">
        <v>182</v>
      </c>
      <c r="B618" s="3" t="s">
        <v>847</v>
      </c>
      <c r="C618" s="3" t="s">
        <v>644</v>
      </c>
      <c r="D618" s="3" t="s">
        <v>967</v>
      </c>
      <c r="F618" s="2" t="s">
        <v>226</v>
      </c>
      <c r="G618" s="8">
        <v>4</v>
      </c>
      <c r="I618" s="2" t="s">
        <v>118</v>
      </c>
      <c r="J618" s="2" t="s">
        <v>983</v>
      </c>
      <c r="K618" s="125">
        <v>7.5</v>
      </c>
      <c r="L618" s="124">
        <f>IF(A618="nio",,K618)</f>
        <v>7.5</v>
      </c>
      <c r="M618" s="126">
        <f>IF(A618="nio",K618,)</f>
        <v>0</v>
      </c>
      <c r="N618" s="9" t="str">
        <f>A618</f>
        <v>keu260s</v>
      </c>
    </row>
    <row r="619" spans="1:24">
      <c r="C619" s="3" t="s">
        <v>644</v>
      </c>
      <c r="G619" s="10"/>
      <c r="H619" s="10"/>
      <c r="N619" s="9"/>
    </row>
    <row r="620" spans="1:24" ht="13">
      <c r="A620" s="166"/>
      <c r="B620" s="166"/>
      <c r="C620" s="167" t="s">
        <v>644</v>
      </c>
      <c r="D620" s="167"/>
      <c r="E620" s="166"/>
      <c r="F620" s="166"/>
      <c r="G620" s="167"/>
      <c r="H620" s="167"/>
      <c r="I620" s="166"/>
      <c r="J620" s="168"/>
      <c r="K620" s="169">
        <f>SUM(K615:K619)</f>
        <v>36</v>
      </c>
      <c r="L620" s="140">
        <f>SUM(L615:L619)</f>
        <v>36</v>
      </c>
      <c r="M620" s="141">
        <f>SUM(M615:M619)</f>
        <v>0</v>
      </c>
      <c r="N620" s="170"/>
      <c r="O620" s="142"/>
      <c r="P620" s="142"/>
      <c r="Q620" s="163"/>
      <c r="R620" s="144"/>
      <c r="S620" s="170"/>
      <c r="T620" s="140"/>
      <c r="U620" s="140"/>
      <c r="V620" s="142"/>
      <c r="W620" s="145"/>
      <c r="X620" s="145"/>
    </row>
    <row r="621" spans="1:24">
      <c r="C621" s="3" t="s">
        <v>712</v>
      </c>
      <c r="G621" s="10"/>
      <c r="H621" s="10"/>
      <c r="N621" s="9"/>
    </row>
    <row r="622" spans="1:24">
      <c r="A622" s="7" t="s">
        <v>33</v>
      </c>
      <c r="B622" s="3" t="s">
        <v>847</v>
      </c>
      <c r="C622" s="3" t="s">
        <v>712</v>
      </c>
      <c r="D622" s="3" t="s">
        <v>713</v>
      </c>
      <c r="F622" s="2" t="s">
        <v>226</v>
      </c>
      <c r="G622" s="10">
        <v>1</v>
      </c>
      <c r="H622" s="10"/>
      <c r="I622" s="2" t="s">
        <v>714</v>
      </c>
      <c r="J622" s="2" t="s">
        <v>239</v>
      </c>
      <c r="K622" s="125">
        <v>55.876999999999995</v>
      </c>
      <c r="L622" s="124">
        <f t="shared" ref="L622:L653" si="48">IF(A622="nio",,K622)</f>
        <v>55.876999999999995</v>
      </c>
      <c r="M622" s="126">
        <f t="shared" ref="M622:M653" si="49">IF(A622="nio",K622,)</f>
        <v>0</v>
      </c>
      <c r="N622" s="9" t="str">
        <f t="shared" ref="N622:N653" si="50">A622</f>
        <v>ent104s</v>
      </c>
    </row>
    <row r="623" spans="1:24">
      <c r="A623" s="7" t="s">
        <v>33</v>
      </c>
      <c r="B623" s="3" t="s">
        <v>847</v>
      </c>
      <c r="C623" s="3" t="s">
        <v>712</v>
      </c>
      <c r="D623" s="3" t="s">
        <v>713</v>
      </c>
      <c r="F623" s="2" t="s">
        <v>226</v>
      </c>
      <c r="G623" s="10" t="s">
        <v>974</v>
      </c>
      <c r="H623" s="10"/>
      <c r="I623" s="2" t="s">
        <v>645</v>
      </c>
      <c r="J623" s="2" t="s">
        <v>975</v>
      </c>
      <c r="K623" s="125">
        <v>3.6</v>
      </c>
      <c r="L623" s="124">
        <f t="shared" si="48"/>
        <v>3.6</v>
      </c>
      <c r="M623" s="126">
        <f t="shared" si="49"/>
        <v>0</v>
      </c>
      <c r="N623" s="9" t="str">
        <f t="shared" si="50"/>
        <v>ent104s</v>
      </c>
      <c r="X623" s="3"/>
    </row>
    <row r="624" spans="1:24">
      <c r="A624" s="7" t="s">
        <v>871</v>
      </c>
      <c r="B624" s="3" t="s">
        <v>847</v>
      </c>
      <c r="C624" s="3" t="s">
        <v>712</v>
      </c>
      <c r="D624" s="3" t="s">
        <v>713</v>
      </c>
      <c r="F624" s="2" t="s">
        <v>226</v>
      </c>
      <c r="G624" s="10" t="s">
        <v>715</v>
      </c>
      <c r="H624" s="10"/>
      <c r="I624" s="2" t="s">
        <v>645</v>
      </c>
      <c r="J624" s="2" t="s">
        <v>11</v>
      </c>
      <c r="K624" s="125">
        <v>1.8399999999999999</v>
      </c>
      <c r="L624" s="124">
        <f t="shared" si="48"/>
        <v>1.8399999999999999</v>
      </c>
      <c r="M624" s="126">
        <f t="shared" si="49"/>
        <v>0</v>
      </c>
      <c r="N624" s="9" t="str">
        <f t="shared" si="50"/>
        <v>ent104t</v>
      </c>
    </row>
    <row r="625" spans="1:24">
      <c r="A625" s="7" t="s">
        <v>877</v>
      </c>
      <c r="B625" s="3" t="s">
        <v>2</v>
      </c>
      <c r="C625" s="3" t="s">
        <v>712</v>
      </c>
      <c r="D625" s="3" t="s">
        <v>713</v>
      </c>
      <c r="F625" s="2" t="s">
        <v>226</v>
      </c>
      <c r="G625" s="10" t="s">
        <v>973</v>
      </c>
      <c r="H625" s="10"/>
      <c r="I625" s="2" t="s">
        <v>648</v>
      </c>
      <c r="J625" s="2" t="s">
        <v>239</v>
      </c>
      <c r="K625" s="125">
        <v>1.2</v>
      </c>
      <c r="L625" s="124">
        <f t="shared" si="48"/>
        <v>1.2</v>
      </c>
      <c r="M625" s="126">
        <f t="shared" si="49"/>
        <v>0</v>
      </c>
      <c r="N625" s="9" t="str">
        <f t="shared" si="50"/>
        <v>san104s</v>
      </c>
      <c r="X625" s="3"/>
    </row>
    <row r="626" spans="1:24">
      <c r="A626" s="7" t="s">
        <v>878</v>
      </c>
      <c r="B626" s="3" t="s">
        <v>847</v>
      </c>
      <c r="C626" s="3" t="s">
        <v>712</v>
      </c>
      <c r="D626" s="3" t="s">
        <v>713</v>
      </c>
      <c r="F626" s="2" t="s">
        <v>226</v>
      </c>
      <c r="G626" s="10" t="s">
        <v>972</v>
      </c>
      <c r="H626" s="10"/>
      <c r="I626" s="2" t="s">
        <v>737</v>
      </c>
      <c r="J626" s="2" t="s">
        <v>239</v>
      </c>
      <c r="K626" s="125">
        <v>35</v>
      </c>
      <c r="L626" s="124">
        <f t="shared" si="48"/>
        <v>35</v>
      </c>
      <c r="M626" s="126">
        <f t="shared" si="49"/>
        <v>0</v>
      </c>
      <c r="N626" s="9" t="str">
        <f t="shared" si="50"/>
        <v>res104s</v>
      </c>
      <c r="X626" s="3"/>
    </row>
    <row r="627" spans="1:24">
      <c r="A627" s="7" t="s">
        <v>872</v>
      </c>
      <c r="B627" s="3" t="s">
        <v>847</v>
      </c>
      <c r="C627" s="3" t="s">
        <v>712</v>
      </c>
      <c r="D627" s="3" t="s">
        <v>713</v>
      </c>
      <c r="F627" s="2" t="s">
        <v>226</v>
      </c>
      <c r="G627" s="10">
        <v>2</v>
      </c>
      <c r="H627" s="10"/>
      <c r="I627" s="2" t="s">
        <v>336</v>
      </c>
      <c r="J627" s="2" t="s">
        <v>239</v>
      </c>
      <c r="K627" s="125">
        <v>36.44</v>
      </c>
      <c r="L627" s="124">
        <f t="shared" si="48"/>
        <v>36.44</v>
      </c>
      <c r="M627" s="126">
        <f t="shared" si="49"/>
        <v>0</v>
      </c>
      <c r="N627" s="9" t="str">
        <f t="shared" si="50"/>
        <v>gar104s</v>
      </c>
    </row>
    <row r="628" spans="1:24">
      <c r="A628" s="7" t="s">
        <v>873</v>
      </c>
      <c r="B628" s="3" t="s">
        <v>849</v>
      </c>
      <c r="C628" s="3" t="s">
        <v>712</v>
      </c>
      <c r="D628" s="3" t="s">
        <v>713</v>
      </c>
      <c r="F628" s="2" t="s">
        <v>226</v>
      </c>
      <c r="G628" s="10">
        <v>3</v>
      </c>
      <c r="H628" s="10"/>
      <c r="I628" s="2" t="s">
        <v>237</v>
      </c>
      <c r="J628" s="2" t="s">
        <v>655</v>
      </c>
      <c r="K628" s="125">
        <v>42.63</v>
      </c>
      <c r="L628" s="124">
        <f t="shared" si="48"/>
        <v>42.63</v>
      </c>
      <c r="M628" s="126">
        <f t="shared" si="49"/>
        <v>0</v>
      </c>
      <c r="N628" s="9" t="str">
        <f t="shared" si="50"/>
        <v>kan104s</v>
      </c>
    </row>
    <row r="629" spans="1:24">
      <c r="A629" s="7" t="s">
        <v>18</v>
      </c>
      <c r="B629" s="3" t="s">
        <v>897</v>
      </c>
      <c r="C629" s="3" t="s">
        <v>712</v>
      </c>
      <c r="D629" s="3" t="s">
        <v>713</v>
      </c>
      <c r="F629" s="2" t="s">
        <v>226</v>
      </c>
      <c r="G629" s="10">
        <v>4</v>
      </c>
      <c r="H629" s="10"/>
      <c r="I629" s="2" t="s">
        <v>716</v>
      </c>
      <c r="J629" s="2" t="s">
        <v>717</v>
      </c>
      <c r="K629" s="125">
        <v>46.11</v>
      </c>
      <c r="L629" s="124">
        <f t="shared" si="48"/>
        <v>0</v>
      </c>
      <c r="M629" s="126">
        <f t="shared" si="49"/>
        <v>46.11</v>
      </c>
      <c r="N629" s="9" t="str">
        <f t="shared" si="50"/>
        <v>nio</v>
      </c>
    </row>
    <row r="630" spans="1:24">
      <c r="A630" s="7" t="s">
        <v>18</v>
      </c>
      <c r="B630" s="3" t="s">
        <v>897</v>
      </c>
      <c r="C630" s="3" t="s">
        <v>712</v>
      </c>
      <c r="D630" s="3" t="s">
        <v>713</v>
      </c>
      <c r="F630" s="2" t="s">
        <v>226</v>
      </c>
      <c r="G630" s="10">
        <v>5</v>
      </c>
      <c r="H630" s="10"/>
      <c r="I630" s="2" t="s">
        <v>718</v>
      </c>
      <c r="K630" s="125">
        <v>29.4</v>
      </c>
      <c r="L630" s="124">
        <f t="shared" si="48"/>
        <v>0</v>
      </c>
      <c r="M630" s="126">
        <f t="shared" si="49"/>
        <v>29.4</v>
      </c>
      <c r="N630" s="9" t="str">
        <f t="shared" si="50"/>
        <v>nio</v>
      </c>
    </row>
    <row r="631" spans="1:24">
      <c r="A631" s="7" t="s">
        <v>18</v>
      </c>
      <c r="B631" s="3" t="s">
        <v>897</v>
      </c>
      <c r="C631" s="3" t="s">
        <v>712</v>
      </c>
      <c r="D631" s="3" t="s">
        <v>713</v>
      </c>
      <c r="F631" s="2" t="s">
        <v>226</v>
      </c>
      <c r="G631" s="10">
        <v>6</v>
      </c>
      <c r="H631" s="10"/>
      <c r="I631" s="2" t="s">
        <v>719</v>
      </c>
      <c r="K631" s="125">
        <v>31.5</v>
      </c>
      <c r="L631" s="124">
        <f t="shared" si="48"/>
        <v>0</v>
      </c>
      <c r="M631" s="126">
        <f t="shared" si="49"/>
        <v>31.5</v>
      </c>
      <c r="N631" s="9" t="str">
        <f t="shared" si="50"/>
        <v>nio</v>
      </c>
    </row>
    <row r="632" spans="1:24">
      <c r="A632" s="7" t="s">
        <v>18</v>
      </c>
      <c r="B632" s="3" t="s">
        <v>897</v>
      </c>
      <c r="C632" s="3" t="s">
        <v>712</v>
      </c>
      <c r="D632" s="3" t="s">
        <v>713</v>
      </c>
      <c r="F632" s="2" t="s">
        <v>226</v>
      </c>
      <c r="G632" s="10">
        <v>7</v>
      </c>
      <c r="H632" s="10"/>
      <c r="I632" s="2" t="s">
        <v>683</v>
      </c>
      <c r="K632" s="125">
        <v>85.82</v>
      </c>
      <c r="L632" s="124">
        <f t="shared" si="48"/>
        <v>0</v>
      </c>
      <c r="M632" s="126">
        <f t="shared" si="49"/>
        <v>85.82</v>
      </c>
      <c r="N632" s="9" t="str">
        <f t="shared" si="50"/>
        <v>nio</v>
      </c>
    </row>
    <row r="633" spans="1:24">
      <c r="A633" s="7" t="s">
        <v>18</v>
      </c>
      <c r="B633" s="3" t="s">
        <v>897</v>
      </c>
      <c r="C633" s="3" t="s">
        <v>712</v>
      </c>
      <c r="D633" s="3" t="s">
        <v>713</v>
      </c>
      <c r="F633" s="2" t="s">
        <v>226</v>
      </c>
      <c r="G633" s="10">
        <v>8</v>
      </c>
      <c r="H633" s="10"/>
      <c r="I633" s="2" t="s">
        <v>720</v>
      </c>
      <c r="K633" s="125">
        <v>24.5</v>
      </c>
      <c r="L633" s="124">
        <f t="shared" si="48"/>
        <v>0</v>
      </c>
      <c r="M633" s="126">
        <f t="shared" si="49"/>
        <v>24.5</v>
      </c>
      <c r="N633" s="9" t="str">
        <f t="shared" si="50"/>
        <v>nio</v>
      </c>
    </row>
    <row r="634" spans="1:24">
      <c r="A634" s="7" t="s">
        <v>874</v>
      </c>
      <c r="B634" s="3" t="s">
        <v>2</v>
      </c>
      <c r="C634" s="3" t="s">
        <v>712</v>
      </c>
      <c r="D634" s="3" t="s">
        <v>713</v>
      </c>
      <c r="F634" s="2" t="s">
        <v>226</v>
      </c>
      <c r="G634" s="10">
        <v>9</v>
      </c>
      <c r="H634" s="10"/>
      <c r="I634" s="2" t="s">
        <v>375</v>
      </c>
      <c r="J634" s="2" t="s">
        <v>239</v>
      </c>
      <c r="K634" s="125">
        <v>12.25</v>
      </c>
      <c r="L634" s="124">
        <f t="shared" si="48"/>
        <v>12.25</v>
      </c>
      <c r="M634" s="126">
        <f t="shared" si="49"/>
        <v>0</v>
      </c>
      <c r="N634" s="9" t="str">
        <f t="shared" si="50"/>
        <v>kle104s</v>
      </c>
    </row>
    <row r="635" spans="1:24">
      <c r="A635" s="7" t="s">
        <v>875</v>
      </c>
      <c r="B635" s="3" t="s">
        <v>2</v>
      </c>
      <c r="C635" s="3" t="s">
        <v>712</v>
      </c>
      <c r="D635" s="3" t="s">
        <v>713</v>
      </c>
      <c r="F635" s="2" t="s">
        <v>226</v>
      </c>
      <c r="G635" s="10" t="s">
        <v>721</v>
      </c>
      <c r="H635" s="10"/>
      <c r="I635" s="2" t="s">
        <v>676</v>
      </c>
      <c r="J635" s="2" t="s">
        <v>239</v>
      </c>
      <c r="K635" s="125">
        <v>23.45</v>
      </c>
      <c r="L635" s="124">
        <f t="shared" si="48"/>
        <v>23.45</v>
      </c>
      <c r="M635" s="126">
        <f t="shared" si="49"/>
        <v>0</v>
      </c>
      <c r="N635" s="9" t="str">
        <f t="shared" si="50"/>
        <v>was104s</v>
      </c>
    </row>
    <row r="636" spans="1:24">
      <c r="A636" s="7" t="s">
        <v>874</v>
      </c>
      <c r="B636" s="3" t="s">
        <v>2</v>
      </c>
      <c r="C636" s="3" t="s">
        <v>712</v>
      </c>
      <c r="D636" s="3" t="s">
        <v>713</v>
      </c>
      <c r="F636" s="2" t="s">
        <v>226</v>
      </c>
      <c r="G636" s="10" t="s">
        <v>722</v>
      </c>
      <c r="H636" s="10"/>
      <c r="I636" s="2" t="s">
        <v>375</v>
      </c>
      <c r="J636" s="2" t="s">
        <v>239</v>
      </c>
      <c r="K636" s="125">
        <v>12.25</v>
      </c>
      <c r="L636" s="124">
        <f t="shared" si="48"/>
        <v>12.25</v>
      </c>
      <c r="M636" s="126">
        <f t="shared" si="49"/>
        <v>0</v>
      </c>
      <c r="N636" s="9" t="str">
        <f t="shared" si="50"/>
        <v>kle104s</v>
      </c>
    </row>
    <row r="637" spans="1:24">
      <c r="A637" s="7" t="s">
        <v>876</v>
      </c>
      <c r="B637" s="3" t="s">
        <v>847</v>
      </c>
      <c r="C637" s="3" t="s">
        <v>712</v>
      </c>
      <c r="D637" s="3" t="s">
        <v>713</v>
      </c>
      <c r="F637" s="2" t="s">
        <v>226</v>
      </c>
      <c r="G637" s="10">
        <v>10</v>
      </c>
      <c r="H637" s="10"/>
      <c r="I637" s="2" t="s">
        <v>230</v>
      </c>
      <c r="J637" s="2" t="s">
        <v>239</v>
      </c>
      <c r="K637" s="125">
        <v>49.06</v>
      </c>
      <c r="L637" s="124">
        <f t="shared" si="48"/>
        <v>49.06</v>
      </c>
      <c r="M637" s="126">
        <f t="shared" si="49"/>
        <v>0</v>
      </c>
      <c r="N637" s="9" t="str">
        <f t="shared" si="50"/>
        <v>gan104s</v>
      </c>
    </row>
    <row r="638" spans="1:24">
      <c r="A638" s="7" t="s">
        <v>18</v>
      </c>
      <c r="B638" s="3" t="s">
        <v>897</v>
      </c>
      <c r="C638" s="3" t="s">
        <v>712</v>
      </c>
      <c r="D638" s="3" t="s">
        <v>713</v>
      </c>
      <c r="F638" s="2" t="s">
        <v>226</v>
      </c>
      <c r="G638" s="10">
        <v>11</v>
      </c>
      <c r="H638" s="10"/>
      <c r="I638" s="2" t="s">
        <v>723</v>
      </c>
      <c r="K638" s="125">
        <v>20.48</v>
      </c>
      <c r="L638" s="124">
        <f t="shared" si="48"/>
        <v>0</v>
      </c>
      <c r="M638" s="126">
        <f t="shared" si="49"/>
        <v>20.48</v>
      </c>
      <c r="N638" s="9" t="str">
        <f t="shared" si="50"/>
        <v>nio</v>
      </c>
    </row>
    <row r="639" spans="1:24">
      <c r="A639" s="7" t="s">
        <v>877</v>
      </c>
      <c r="B639" s="3" t="s">
        <v>2</v>
      </c>
      <c r="C639" s="3" t="s">
        <v>712</v>
      </c>
      <c r="D639" s="3" t="s">
        <v>713</v>
      </c>
      <c r="F639" s="2" t="s">
        <v>226</v>
      </c>
      <c r="G639" s="10">
        <v>12</v>
      </c>
      <c r="H639" s="10"/>
      <c r="I639" s="2" t="s">
        <v>724</v>
      </c>
      <c r="J639" s="2" t="s">
        <v>239</v>
      </c>
      <c r="K639" s="125">
        <v>3.5200000000000005</v>
      </c>
      <c r="L639" s="124">
        <f t="shared" si="48"/>
        <v>3.5200000000000005</v>
      </c>
      <c r="M639" s="126">
        <f t="shared" si="49"/>
        <v>0</v>
      </c>
      <c r="N639" s="9" t="str">
        <f t="shared" si="50"/>
        <v>san104s</v>
      </c>
    </row>
    <row r="640" spans="1:24">
      <c r="A640" s="7" t="s">
        <v>18</v>
      </c>
      <c r="B640" s="3" t="s">
        <v>897</v>
      </c>
      <c r="C640" s="3" t="s">
        <v>712</v>
      </c>
      <c r="D640" s="3" t="s">
        <v>713</v>
      </c>
      <c r="F640" s="2" t="s">
        <v>226</v>
      </c>
      <c r="G640" s="10">
        <v>13</v>
      </c>
      <c r="H640" s="10"/>
      <c r="I640" s="2" t="s">
        <v>725</v>
      </c>
      <c r="K640" s="125">
        <v>19.2</v>
      </c>
      <c r="L640" s="124">
        <f t="shared" si="48"/>
        <v>0</v>
      </c>
      <c r="M640" s="126">
        <f t="shared" si="49"/>
        <v>19.2</v>
      </c>
      <c r="N640" s="9" t="str">
        <f t="shared" si="50"/>
        <v>nio</v>
      </c>
    </row>
    <row r="641" spans="1:14">
      <c r="A641" s="7" t="s">
        <v>18</v>
      </c>
      <c r="B641" s="3" t="s">
        <v>897</v>
      </c>
      <c r="C641" s="3" t="s">
        <v>712</v>
      </c>
      <c r="D641" s="3" t="s">
        <v>713</v>
      </c>
      <c r="F641" s="2" t="s">
        <v>226</v>
      </c>
      <c r="G641" s="10">
        <v>14</v>
      </c>
      <c r="H641" s="10"/>
      <c r="I641" s="2" t="s">
        <v>726</v>
      </c>
      <c r="K641" s="125">
        <v>224.7</v>
      </c>
      <c r="L641" s="124">
        <f t="shared" si="48"/>
        <v>0</v>
      </c>
      <c r="M641" s="126">
        <f t="shared" si="49"/>
        <v>224.7</v>
      </c>
      <c r="N641" s="9" t="str">
        <f t="shared" si="50"/>
        <v>nio</v>
      </c>
    </row>
    <row r="642" spans="1:14">
      <c r="A642" s="7" t="s">
        <v>18</v>
      </c>
      <c r="B642" s="3" t="s">
        <v>897</v>
      </c>
      <c r="C642" s="3" t="s">
        <v>712</v>
      </c>
      <c r="D642" s="3" t="s">
        <v>713</v>
      </c>
      <c r="F642" s="2" t="s">
        <v>226</v>
      </c>
      <c r="G642" s="10">
        <v>15</v>
      </c>
      <c r="H642" s="10"/>
      <c r="I642" s="2" t="s">
        <v>727</v>
      </c>
      <c r="K642" s="125">
        <v>31.08</v>
      </c>
      <c r="L642" s="124">
        <f t="shared" si="48"/>
        <v>0</v>
      </c>
      <c r="M642" s="126">
        <f t="shared" si="49"/>
        <v>31.08</v>
      </c>
      <c r="N642" s="9" t="str">
        <f t="shared" si="50"/>
        <v>nio</v>
      </c>
    </row>
    <row r="643" spans="1:14">
      <c r="A643" s="7" t="s">
        <v>18</v>
      </c>
      <c r="B643" s="3" t="s">
        <v>897</v>
      </c>
      <c r="C643" s="3" t="s">
        <v>712</v>
      </c>
      <c r="D643" s="3" t="s">
        <v>713</v>
      </c>
      <c r="F643" s="2" t="s">
        <v>226</v>
      </c>
      <c r="G643" s="10">
        <v>16</v>
      </c>
      <c r="H643" s="10"/>
      <c r="I643" s="2" t="s">
        <v>728</v>
      </c>
      <c r="K643" s="125">
        <v>11.97</v>
      </c>
      <c r="L643" s="124">
        <f t="shared" si="48"/>
        <v>0</v>
      </c>
      <c r="M643" s="126">
        <f t="shared" si="49"/>
        <v>11.97</v>
      </c>
      <c r="N643" s="9" t="str">
        <f t="shared" si="50"/>
        <v>nio</v>
      </c>
    </row>
    <row r="644" spans="1:14">
      <c r="A644" s="7" t="s">
        <v>18</v>
      </c>
      <c r="B644" s="3" t="s">
        <v>897</v>
      </c>
      <c r="C644" s="3" t="s">
        <v>712</v>
      </c>
      <c r="D644" s="3" t="s">
        <v>713</v>
      </c>
      <c r="F644" s="2" t="s">
        <v>226</v>
      </c>
      <c r="G644" s="10">
        <v>17</v>
      </c>
      <c r="H644" s="10"/>
      <c r="I644" s="2" t="s">
        <v>727</v>
      </c>
      <c r="K644" s="125">
        <v>31.08</v>
      </c>
      <c r="L644" s="124">
        <f t="shared" si="48"/>
        <v>0</v>
      </c>
      <c r="M644" s="126">
        <f t="shared" si="49"/>
        <v>31.08</v>
      </c>
      <c r="N644" s="9" t="str">
        <f t="shared" si="50"/>
        <v>nio</v>
      </c>
    </row>
    <row r="645" spans="1:14">
      <c r="A645" s="7" t="s">
        <v>18</v>
      </c>
      <c r="B645" s="3" t="s">
        <v>897</v>
      </c>
      <c r="C645" s="3" t="s">
        <v>712</v>
      </c>
      <c r="D645" s="3" t="s">
        <v>713</v>
      </c>
      <c r="F645" s="2" t="s">
        <v>226</v>
      </c>
      <c r="G645" s="10">
        <v>18</v>
      </c>
      <c r="H645" s="10"/>
      <c r="I645" s="2" t="s">
        <v>729</v>
      </c>
      <c r="K645" s="125">
        <v>25.08</v>
      </c>
      <c r="L645" s="124">
        <f t="shared" si="48"/>
        <v>0</v>
      </c>
      <c r="M645" s="126">
        <f t="shared" si="49"/>
        <v>25.08</v>
      </c>
      <c r="N645" s="9" t="str">
        <f t="shared" si="50"/>
        <v>nio</v>
      </c>
    </row>
    <row r="646" spans="1:14">
      <c r="A646" s="7" t="s">
        <v>39</v>
      </c>
      <c r="B646" s="3" t="s">
        <v>847</v>
      </c>
      <c r="C646" s="3" t="s">
        <v>712</v>
      </c>
      <c r="D646" s="3" t="s">
        <v>713</v>
      </c>
      <c r="F646" s="2" t="s">
        <v>226</v>
      </c>
      <c r="G646" s="10">
        <v>19</v>
      </c>
      <c r="H646" s="10"/>
      <c r="I646" s="2" t="s">
        <v>262</v>
      </c>
      <c r="J646" s="2" t="s">
        <v>694</v>
      </c>
      <c r="K646" s="125">
        <v>3.61</v>
      </c>
      <c r="L646" s="124">
        <f t="shared" si="48"/>
        <v>3.61</v>
      </c>
      <c r="M646" s="126">
        <f t="shared" si="49"/>
        <v>0</v>
      </c>
      <c r="N646" s="9" t="str">
        <f t="shared" si="50"/>
        <v>lif104l</v>
      </c>
    </row>
    <row r="647" spans="1:14">
      <c r="A647" s="7" t="s">
        <v>18</v>
      </c>
      <c r="B647" s="3" t="s">
        <v>897</v>
      </c>
      <c r="C647" s="3" t="s">
        <v>712</v>
      </c>
      <c r="D647" s="3" t="s">
        <v>713</v>
      </c>
      <c r="F647" s="2" t="s">
        <v>226</v>
      </c>
      <c r="G647" s="10">
        <v>20</v>
      </c>
      <c r="H647" s="10"/>
      <c r="I647" s="2" t="s">
        <v>730</v>
      </c>
      <c r="K647" s="125">
        <v>33.119999999999997</v>
      </c>
      <c r="L647" s="124">
        <f t="shared" si="48"/>
        <v>0</v>
      </c>
      <c r="M647" s="126">
        <f t="shared" si="49"/>
        <v>33.119999999999997</v>
      </c>
      <c r="N647" s="9" t="str">
        <f t="shared" si="50"/>
        <v>nio</v>
      </c>
    </row>
    <row r="648" spans="1:14">
      <c r="A648" s="7" t="s">
        <v>18</v>
      </c>
      <c r="B648" s="3" t="s">
        <v>897</v>
      </c>
      <c r="C648" s="3" t="s">
        <v>712</v>
      </c>
      <c r="D648" s="3" t="s">
        <v>713</v>
      </c>
      <c r="F648" s="2" t="s">
        <v>226</v>
      </c>
      <c r="G648" s="10">
        <v>21</v>
      </c>
      <c r="H648" s="10"/>
      <c r="I648" s="2" t="s">
        <v>731</v>
      </c>
      <c r="K648" s="125">
        <v>17.46</v>
      </c>
      <c r="L648" s="124">
        <f t="shared" si="48"/>
        <v>0</v>
      </c>
      <c r="M648" s="126">
        <f t="shared" si="49"/>
        <v>17.46</v>
      </c>
      <c r="N648" s="9" t="str">
        <f t="shared" si="50"/>
        <v>nio</v>
      </c>
    </row>
    <row r="649" spans="1:14">
      <c r="A649" s="7" t="s">
        <v>18</v>
      </c>
      <c r="B649" s="3" t="s">
        <v>897</v>
      </c>
      <c r="C649" s="3" t="s">
        <v>712</v>
      </c>
      <c r="D649" s="3" t="s">
        <v>713</v>
      </c>
      <c r="F649" s="2" t="s">
        <v>226</v>
      </c>
      <c r="G649" s="10">
        <v>22</v>
      </c>
      <c r="H649" s="10"/>
      <c r="I649" s="2" t="s">
        <v>732</v>
      </c>
      <c r="K649" s="125">
        <v>13.5</v>
      </c>
      <c r="L649" s="124">
        <f t="shared" si="48"/>
        <v>0</v>
      </c>
      <c r="M649" s="126">
        <f t="shared" si="49"/>
        <v>13.5</v>
      </c>
      <c r="N649" s="9" t="str">
        <f t="shared" si="50"/>
        <v>nio</v>
      </c>
    </row>
    <row r="650" spans="1:14">
      <c r="A650" s="7" t="s">
        <v>18</v>
      </c>
      <c r="B650" s="3" t="s">
        <v>897</v>
      </c>
      <c r="C650" s="3" t="s">
        <v>712</v>
      </c>
      <c r="D650" s="3" t="s">
        <v>713</v>
      </c>
      <c r="F650" s="2" t="s">
        <v>226</v>
      </c>
      <c r="G650" s="10">
        <v>23</v>
      </c>
      <c r="H650" s="10"/>
      <c r="I650" s="2" t="s">
        <v>733</v>
      </c>
      <c r="K650" s="125">
        <v>48.15</v>
      </c>
      <c r="L650" s="124">
        <f t="shared" si="48"/>
        <v>0</v>
      </c>
      <c r="M650" s="126">
        <f t="shared" si="49"/>
        <v>48.15</v>
      </c>
      <c r="N650" s="9" t="str">
        <f t="shared" si="50"/>
        <v>nio</v>
      </c>
    </row>
    <row r="651" spans="1:14">
      <c r="A651" s="7" t="s">
        <v>18</v>
      </c>
      <c r="B651" s="3" t="s">
        <v>897</v>
      </c>
      <c r="C651" s="3" t="s">
        <v>712</v>
      </c>
      <c r="D651" s="3" t="s">
        <v>713</v>
      </c>
      <c r="F651" s="2" t="s">
        <v>226</v>
      </c>
      <c r="G651" s="10">
        <v>24</v>
      </c>
      <c r="H651" s="10"/>
      <c r="I651" s="2" t="s">
        <v>734</v>
      </c>
      <c r="K651" s="125">
        <v>48.15</v>
      </c>
      <c r="L651" s="124">
        <f t="shared" si="48"/>
        <v>0</v>
      </c>
      <c r="M651" s="126">
        <f t="shared" si="49"/>
        <v>48.15</v>
      </c>
      <c r="N651" s="9" t="str">
        <f t="shared" si="50"/>
        <v>nio</v>
      </c>
    </row>
    <row r="652" spans="1:14">
      <c r="A652" s="7" t="s">
        <v>18</v>
      </c>
      <c r="B652" s="3" t="s">
        <v>897</v>
      </c>
      <c r="C652" s="3" t="s">
        <v>712</v>
      </c>
      <c r="D652" s="3" t="s">
        <v>713</v>
      </c>
      <c r="F652" s="2" t="s">
        <v>226</v>
      </c>
      <c r="G652" s="10">
        <v>25</v>
      </c>
      <c r="H652" s="10"/>
      <c r="I652" s="2" t="s">
        <v>735</v>
      </c>
      <c r="K652" s="125">
        <v>2</v>
      </c>
      <c r="L652" s="124">
        <f t="shared" si="48"/>
        <v>0</v>
      </c>
      <c r="M652" s="126">
        <f t="shared" si="49"/>
        <v>2</v>
      </c>
      <c r="N652" s="9" t="str">
        <f t="shared" si="50"/>
        <v>nio</v>
      </c>
    </row>
    <row r="653" spans="1:14">
      <c r="A653" s="7" t="s">
        <v>18</v>
      </c>
      <c r="B653" s="3" t="s">
        <v>897</v>
      </c>
      <c r="C653" s="3" t="s">
        <v>712</v>
      </c>
      <c r="D653" s="3" t="s">
        <v>713</v>
      </c>
      <c r="F653" s="2" t="s">
        <v>226</v>
      </c>
      <c r="G653" s="10">
        <v>26</v>
      </c>
      <c r="H653" s="10"/>
      <c r="I653" s="2" t="s">
        <v>736</v>
      </c>
      <c r="K653" s="125">
        <v>20.58</v>
      </c>
      <c r="L653" s="124">
        <f t="shared" si="48"/>
        <v>0</v>
      </c>
      <c r="M653" s="126">
        <f t="shared" si="49"/>
        <v>20.58</v>
      </c>
      <c r="N653" s="9" t="str">
        <f t="shared" si="50"/>
        <v>nio</v>
      </c>
    </row>
    <row r="654" spans="1:14">
      <c r="A654" s="7" t="s">
        <v>877</v>
      </c>
      <c r="B654" s="3" t="s">
        <v>2</v>
      </c>
      <c r="C654" s="3" t="s">
        <v>712</v>
      </c>
      <c r="D654" s="3" t="s">
        <v>713</v>
      </c>
      <c r="F654" s="2" t="s">
        <v>226</v>
      </c>
      <c r="G654" s="10">
        <v>27</v>
      </c>
      <c r="H654" s="10"/>
      <c r="I654" s="2" t="s">
        <v>648</v>
      </c>
      <c r="J654" s="2" t="s">
        <v>239</v>
      </c>
      <c r="K654" s="125">
        <v>3.5</v>
      </c>
      <c r="L654" s="124">
        <f t="shared" ref="L654:L685" si="51">IF(A654="nio",,K654)</f>
        <v>3.5</v>
      </c>
      <c r="M654" s="126">
        <f t="shared" ref="M654:M686" si="52">IF(A654="nio",K654,)</f>
        <v>0</v>
      </c>
      <c r="N654" s="9" t="str">
        <f t="shared" ref="N654:N686" si="53">A654</f>
        <v>san104s</v>
      </c>
    </row>
    <row r="655" spans="1:14">
      <c r="A655" s="7" t="s">
        <v>877</v>
      </c>
      <c r="B655" s="3" t="s">
        <v>2</v>
      </c>
      <c r="C655" s="3" t="s">
        <v>712</v>
      </c>
      <c r="D655" s="3" t="s">
        <v>713</v>
      </c>
      <c r="F655" s="2" t="s">
        <v>226</v>
      </c>
      <c r="G655" s="10">
        <v>28</v>
      </c>
      <c r="H655" s="10"/>
      <c r="I655" s="2" t="s">
        <v>648</v>
      </c>
      <c r="J655" s="2" t="s">
        <v>239</v>
      </c>
      <c r="K655" s="125">
        <v>3.5</v>
      </c>
      <c r="L655" s="124">
        <f t="shared" si="51"/>
        <v>3.5</v>
      </c>
      <c r="M655" s="126">
        <f t="shared" si="52"/>
        <v>0</v>
      </c>
      <c r="N655" s="9" t="str">
        <f t="shared" si="53"/>
        <v>san104s</v>
      </c>
    </row>
    <row r="656" spans="1:14">
      <c r="A656" s="7" t="s">
        <v>878</v>
      </c>
      <c r="B656" s="3" t="s">
        <v>847</v>
      </c>
      <c r="C656" s="3" t="s">
        <v>712</v>
      </c>
      <c r="D656" s="3" t="s">
        <v>713</v>
      </c>
      <c r="F656" s="2" t="s">
        <v>226</v>
      </c>
      <c r="G656" s="10" t="s">
        <v>957</v>
      </c>
      <c r="H656" s="10"/>
      <c r="I656" s="2" t="s">
        <v>737</v>
      </c>
      <c r="K656" s="125">
        <v>34.99</v>
      </c>
      <c r="L656" s="124">
        <f t="shared" si="51"/>
        <v>34.99</v>
      </c>
      <c r="M656" s="126">
        <f t="shared" si="52"/>
        <v>0</v>
      </c>
      <c r="N656" s="9" t="str">
        <f t="shared" si="53"/>
        <v>res104s</v>
      </c>
    </row>
    <row r="657" spans="1:14">
      <c r="A657" s="7" t="s">
        <v>873</v>
      </c>
      <c r="B657" s="3" t="s">
        <v>849</v>
      </c>
      <c r="C657" s="3" t="s">
        <v>712</v>
      </c>
      <c r="D657" s="3" t="s">
        <v>713</v>
      </c>
      <c r="F657" s="2" t="s">
        <v>226</v>
      </c>
      <c r="G657" s="10" t="s">
        <v>958</v>
      </c>
      <c r="H657" s="10"/>
      <c r="I657" s="2" t="s">
        <v>252</v>
      </c>
      <c r="K657" s="125">
        <v>25</v>
      </c>
      <c r="L657" s="124">
        <f t="shared" si="51"/>
        <v>25</v>
      </c>
      <c r="M657" s="126">
        <f t="shared" si="52"/>
        <v>0</v>
      </c>
      <c r="N657" s="9" t="str">
        <f t="shared" si="53"/>
        <v>kan104s</v>
      </c>
    </row>
    <row r="658" spans="1:14">
      <c r="A658" s="7" t="s">
        <v>879</v>
      </c>
      <c r="B658" s="3" t="s">
        <v>847</v>
      </c>
      <c r="C658" s="3" t="s">
        <v>712</v>
      </c>
      <c r="D658" s="3" t="s">
        <v>713</v>
      </c>
      <c r="F658" s="2" t="s">
        <v>226</v>
      </c>
      <c r="G658" s="10">
        <v>30</v>
      </c>
      <c r="H658" s="10"/>
      <c r="I658" s="2" t="s">
        <v>650</v>
      </c>
      <c r="K658" s="125">
        <v>14.4</v>
      </c>
      <c r="L658" s="124">
        <f t="shared" si="51"/>
        <v>14.4</v>
      </c>
      <c r="M658" s="126">
        <f t="shared" si="52"/>
        <v>0</v>
      </c>
      <c r="N658" s="9" t="str">
        <f t="shared" si="53"/>
        <v>keu104s</v>
      </c>
    </row>
    <row r="659" spans="1:14">
      <c r="A659" s="7" t="s">
        <v>873</v>
      </c>
      <c r="B659" s="3" t="s">
        <v>849</v>
      </c>
      <c r="C659" s="3" t="s">
        <v>712</v>
      </c>
      <c r="D659" s="3" t="s">
        <v>713</v>
      </c>
      <c r="F659" s="2" t="s">
        <v>132</v>
      </c>
      <c r="G659" s="10">
        <v>101</v>
      </c>
      <c r="H659" s="10"/>
      <c r="I659" s="2" t="s">
        <v>738</v>
      </c>
      <c r="J659" s="2" t="s">
        <v>239</v>
      </c>
      <c r="K659" s="125">
        <v>49.4</v>
      </c>
      <c r="L659" s="124">
        <f t="shared" si="51"/>
        <v>49.4</v>
      </c>
      <c r="M659" s="126">
        <f t="shared" si="52"/>
        <v>0</v>
      </c>
      <c r="N659" s="9" t="str">
        <f t="shared" si="53"/>
        <v>kan104s</v>
      </c>
    </row>
    <row r="660" spans="1:14">
      <c r="A660" s="7" t="s">
        <v>873</v>
      </c>
      <c r="B660" s="3" t="s">
        <v>849</v>
      </c>
      <c r="C660" s="3" t="s">
        <v>712</v>
      </c>
      <c r="D660" s="3" t="s">
        <v>713</v>
      </c>
      <c r="F660" s="2" t="s">
        <v>132</v>
      </c>
      <c r="G660" s="10">
        <v>102</v>
      </c>
      <c r="H660" s="10"/>
      <c r="I660" s="2" t="s">
        <v>739</v>
      </c>
      <c r="J660" s="2" t="s">
        <v>239</v>
      </c>
      <c r="K660" s="125">
        <v>23.06</v>
      </c>
      <c r="L660" s="124">
        <f t="shared" si="51"/>
        <v>23.06</v>
      </c>
      <c r="M660" s="126">
        <f t="shared" si="52"/>
        <v>0</v>
      </c>
      <c r="N660" s="9" t="str">
        <f t="shared" si="53"/>
        <v>kan104s</v>
      </c>
    </row>
    <row r="661" spans="1:14">
      <c r="A661" s="7" t="s">
        <v>18</v>
      </c>
      <c r="B661" s="3" t="s">
        <v>897</v>
      </c>
      <c r="C661" s="3" t="s">
        <v>712</v>
      </c>
      <c r="D661" s="3" t="s">
        <v>713</v>
      </c>
      <c r="F661" s="2" t="s">
        <v>132</v>
      </c>
      <c r="G661" s="10">
        <v>103</v>
      </c>
      <c r="H661" s="10"/>
      <c r="I661" s="2" t="s">
        <v>740</v>
      </c>
      <c r="K661" s="125">
        <v>16.100000000000001</v>
      </c>
      <c r="L661" s="124">
        <f t="shared" si="51"/>
        <v>0</v>
      </c>
      <c r="M661" s="126">
        <f t="shared" si="52"/>
        <v>16.100000000000001</v>
      </c>
      <c r="N661" s="9" t="str">
        <f t="shared" si="53"/>
        <v>nio</v>
      </c>
    </row>
    <row r="662" spans="1:14">
      <c r="A662" s="7" t="s">
        <v>876</v>
      </c>
      <c r="B662" s="3" t="s">
        <v>847</v>
      </c>
      <c r="C662" s="3" t="s">
        <v>712</v>
      </c>
      <c r="D662" s="3" t="s">
        <v>713</v>
      </c>
      <c r="F662" s="2" t="s">
        <v>132</v>
      </c>
      <c r="G662" s="10">
        <v>104</v>
      </c>
      <c r="H662" s="10"/>
      <c r="I662" s="2" t="s">
        <v>230</v>
      </c>
      <c r="J662" s="2" t="s">
        <v>360</v>
      </c>
      <c r="K662" s="125">
        <v>28.78</v>
      </c>
      <c r="L662" s="124">
        <f t="shared" si="51"/>
        <v>28.78</v>
      </c>
      <c r="M662" s="126">
        <f t="shared" si="52"/>
        <v>0</v>
      </c>
      <c r="N662" s="9" t="str">
        <f t="shared" si="53"/>
        <v>gan104s</v>
      </c>
    </row>
    <row r="663" spans="1:14">
      <c r="A663" s="7" t="s">
        <v>880</v>
      </c>
      <c r="B663" s="3" t="s">
        <v>847</v>
      </c>
      <c r="C663" s="3" t="s">
        <v>712</v>
      </c>
      <c r="D663" s="3" t="s">
        <v>713</v>
      </c>
      <c r="F663" s="2" t="s">
        <v>132</v>
      </c>
      <c r="G663" s="10">
        <v>105</v>
      </c>
      <c r="H663" s="10"/>
      <c r="I663" s="2" t="s">
        <v>741</v>
      </c>
      <c r="J663" s="2" t="s">
        <v>742</v>
      </c>
      <c r="K663" s="125">
        <v>10.26</v>
      </c>
      <c r="L663" s="124">
        <f t="shared" si="51"/>
        <v>10.26</v>
      </c>
      <c r="M663" s="126">
        <f t="shared" si="52"/>
        <v>0</v>
      </c>
      <c r="N663" s="9" t="str">
        <f t="shared" si="53"/>
        <v>tra104m</v>
      </c>
    </row>
    <row r="664" spans="1:14">
      <c r="A664" s="7" t="s">
        <v>18</v>
      </c>
      <c r="B664" s="3" t="s">
        <v>897</v>
      </c>
      <c r="C664" s="3" t="s">
        <v>712</v>
      </c>
      <c r="D664" s="3" t="s">
        <v>713</v>
      </c>
      <c r="F664" s="2" t="s">
        <v>132</v>
      </c>
      <c r="G664" s="10">
        <v>106</v>
      </c>
      <c r="H664" s="10"/>
      <c r="I664" s="2" t="s">
        <v>743</v>
      </c>
      <c r="K664" s="125">
        <v>70.7</v>
      </c>
      <c r="L664" s="124">
        <f t="shared" si="51"/>
        <v>0</v>
      </c>
      <c r="M664" s="126">
        <f t="shared" si="52"/>
        <v>70.7</v>
      </c>
      <c r="N664" s="9" t="str">
        <f t="shared" si="53"/>
        <v>nio</v>
      </c>
    </row>
    <row r="665" spans="1:14">
      <c r="A665" s="7" t="s">
        <v>18</v>
      </c>
      <c r="B665" s="3" t="s">
        <v>897</v>
      </c>
      <c r="C665" s="3" t="s">
        <v>712</v>
      </c>
      <c r="D665" s="3" t="s">
        <v>713</v>
      </c>
      <c r="F665" s="2" t="s">
        <v>132</v>
      </c>
      <c r="G665" s="10">
        <v>107</v>
      </c>
      <c r="H665" s="10"/>
      <c r="I665" s="2" t="s">
        <v>744</v>
      </c>
      <c r="K665" s="125">
        <v>38.4</v>
      </c>
      <c r="L665" s="124">
        <f t="shared" si="51"/>
        <v>0</v>
      </c>
      <c r="M665" s="126">
        <f t="shared" si="52"/>
        <v>38.4</v>
      </c>
      <c r="N665" s="9" t="str">
        <f t="shared" si="53"/>
        <v>nio</v>
      </c>
    </row>
    <row r="666" spans="1:14">
      <c r="A666" s="7" t="s">
        <v>18</v>
      </c>
      <c r="B666" s="3" t="s">
        <v>897</v>
      </c>
      <c r="C666" s="3" t="s">
        <v>712</v>
      </c>
      <c r="D666" s="3" t="s">
        <v>713</v>
      </c>
      <c r="F666" s="2" t="s">
        <v>132</v>
      </c>
      <c r="G666" s="10">
        <v>108</v>
      </c>
      <c r="H666" s="10"/>
      <c r="I666" s="2" t="s">
        <v>745</v>
      </c>
      <c r="K666" s="125">
        <v>38.4</v>
      </c>
      <c r="L666" s="124">
        <f t="shared" si="51"/>
        <v>0</v>
      </c>
      <c r="M666" s="126">
        <f t="shared" si="52"/>
        <v>38.4</v>
      </c>
      <c r="N666" s="9" t="str">
        <f t="shared" si="53"/>
        <v>nio</v>
      </c>
    </row>
    <row r="667" spans="1:14">
      <c r="A667" s="7" t="s">
        <v>18</v>
      </c>
      <c r="B667" s="3" t="s">
        <v>897</v>
      </c>
      <c r="C667" s="3" t="s">
        <v>712</v>
      </c>
      <c r="D667" s="3" t="s">
        <v>713</v>
      </c>
      <c r="F667" s="2" t="s">
        <v>132</v>
      </c>
      <c r="G667" s="10">
        <v>109</v>
      </c>
      <c r="H667" s="10"/>
      <c r="I667" s="2" t="s">
        <v>746</v>
      </c>
      <c r="K667" s="125">
        <v>38.4</v>
      </c>
      <c r="L667" s="124">
        <f t="shared" si="51"/>
        <v>0</v>
      </c>
      <c r="M667" s="126">
        <f t="shared" si="52"/>
        <v>38.4</v>
      </c>
      <c r="N667" s="9" t="str">
        <f t="shared" si="53"/>
        <v>nio</v>
      </c>
    </row>
    <row r="668" spans="1:14">
      <c r="A668" s="7" t="s">
        <v>18</v>
      </c>
      <c r="B668" s="3" t="s">
        <v>897</v>
      </c>
      <c r="C668" s="3" t="s">
        <v>712</v>
      </c>
      <c r="D668" s="3" t="s">
        <v>713</v>
      </c>
      <c r="F668" s="2" t="s">
        <v>132</v>
      </c>
      <c r="G668" s="10">
        <v>110</v>
      </c>
      <c r="H668" s="10"/>
      <c r="I668" s="2" t="s">
        <v>747</v>
      </c>
      <c r="K668" s="125">
        <v>38.4</v>
      </c>
      <c r="L668" s="124">
        <f t="shared" si="51"/>
        <v>0</v>
      </c>
      <c r="M668" s="126">
        <f t="shared" si="52"/>
        <v>38.4</v>
      </c>
      <c r="N668" s="9" t="str">
        <f t="shared" si="53"/>
        <v>nio</v>
      </c>
    </row>
    <row r="669" spans="1:14">
      <c r="A669" s="7" t="s">
        <v>18</v>
      </c>
      <c r="B669" s="3" t="s">
        <v>897</v>
      </c>
      <c r="C669" s="3" t="s">
        <v>712</v>
      </c>
      <c r="D669" s="3" t="s">
        <v>713</v>
      </c>
      <c r="F669" s="2" t="s">
        <v>132</v>
      </c>
      <c r="G669" s="10">
        <v>111</v>
      </c>
      <c r="H669" s="10"/>
      <c r="I669" s="2" t="s">
        <v>748</v>
      </c>
      <c r="K669" s="125">
        <v>24.9</v>
      </c>
      <c r="L669" s="124">
        <f t="shared" si="51"/>
        <v>0</v>
      </c>
      <c r="M669" s="126">
        <f t="shared" si="52"/>
        <v>24.9</v>
      </c>
      <c r="N669" s="9" t="str">
        <f t="shared" si="53"/>
        <v>nio</v>
      </c>
    </row>
    <row r="670" spans="1:14">
      <c r="A670" s="7" t="s">
        <v>18</v>
      </c>
      <c r="B670" s="3" t="s">
        <v>897</v>
      </c>
      <c r="C670" s="3" t="s">
        <v>712</v>
      </c>
      <c r="D670" s="3" t="s">
        <v>713</v>
      </c>
      <c r="F670" s="2" t="s">
        <v>132</v>
      </c>
      <c r="G670" s="10">
        <v>111</v>
      </c>
      <c r="H670" s="10"/>
      <c r="I670" s="2" t="s">
        <v>728</v>
      </c>
      <c r="K670" s="125">
        <v>3.6</v>
      </c>
      <c r="L670" s="124">
        <f t="shared" si="51"/>
        <v>0</v>
      </c>
      <c r="M670" s="126">
        <f t="shared" si="52"/>
        <v>3.6</v>
      </c>
      <c r="N670" s="9" t="str">
        <f t="shared" si="53"/>
        <v>nio</v>
      </c>
    </row>
    <row r="671" spans="1:14">
      <c r="A671" s="7" t="s">
        <v>18</v>
      </c>
      <c r="B671" s="3" t="s">
        <v>897</v>
      </c>
      <c r="C671" s="3" t="s">
        <v>712</v>
      </c>
      <c r="D671" s="3" t="s">
        <v>713</v>
      </c>
      <c r="F671" s="2" t="s">
        <v>132</v>
      </c>
      <c r="G671" s="10">
        <v>113</v>
      </c>
      <c r="H671" s="10"/>
      <c r="I671" s="2" t="s">
        <v>749</v>
      </c>
      <c r="K671" s="125">
        <v>6</v>
      </c>
      <c r="L671" s="124">
        <f t="shared" si="51"/>
        <v>0</v>
      </c>
      <c r="M671" s="126">
        <f t="shared" si="52"/>
        <v>6</v>
      </c>
      <c r="N671" s="9" t="str">
        <f t="shared" si="53"/>
        <v>nio</v>
      </c>
    </row>
    <row r="672" spans="1:14">
      <c r="A672" s="7" t="s">
        <v>18</v>
      </c>
      <c r="B672" s="3" t="s">
        <v>897</v>
      </c>
      <c r="C672" s="3" t="s">
        <v>712</v>
      </c>
      <c r="D672" s="3" t="s">
        <v>713</v>
      </c>
      <c r="F672" s="2" t="s">
        <v>132</v>
      </c>
      <c r="G672" s="10">
        <v>114</v>
      </c>
      <c r="H672" s="10"/>
      <c r="I672" s="2" t="s">
        <v>749</v>
      </c>
      <c r="K672" s="125">
        <v>6</v>
      </c>
      <c r="L672" s="124">
        <f t="shared" si="51"/>
        <v>0</v>
      </c>
      <c r="M672" s="126">
        <f t="shared" si="52"/>
        <v>6</v>
      </c>
      <c r="N672" s="9" t="str">
        <f t="shared" si="53"/>
        <v>nio</v>
      </c>
    </row>
    <row r="673" spans="1:24">
      <c r="A673" s="7" t="s">
        <v>18</v>
      </c>
      <c r="B673" s="3" t="s">
        <v>897</v>
      </c>
      <c r="C673" s="3" t="s">
        <v>712</v>
      </c>
      <c r="D673" s="3" t="s">
        <v>713</v>
      </c>
      <c r="F673" s="2" t="s">
        <v>132</v>
      </c>
      <c r="G673" s="10">
        <v>115</v>
      </c>
      <c r="H673" s="10"/>
      <c r="I673" s="2" t="s">
        <v>347</v>
      </c>
      <c r="K673" s="125">
        <v>15.8</v>
      </c>
      <c r="L673" s="124">
        <f t="shared" si="51"/>
        <v>0</v>
      </c>
      <c r="M673" s="126">
        <f t="shared" si="52"/>
        <v>15.8</v>
      </c>
      <c r="N673" s="9" t="str">
        <f t="shared" si="53"/>
        <v>nio</v>
      </c>
    </row>
    <row r="674" spans="1:24">
      <c r="A674" s="7" t="s">
        <v>18</v>
      </c>
      <c r="B674" s="3" t="s">
        <v>897</v>
      </c>
      <c r="C674" s="3" t="s">
        <v>712</v>
      </c>
      <c r="D674" s="3" t="s">
        <v>713</v>
      </c>
      <c r="F674" s="2" t="s">
        <v>132</v>
      </c>
      <c r="G674" s="10">
        <v>116</v>
      </c>
      <c r="H674" s="10"/>
      <c r="I674" s="2" t="s">
        <v>750</v>
      </c>
      <c r="K674" s="125">
        <v>74.88</v>
      </c>
      <c r="L674" s="124">
        <f t="shared" si="51"/>
        <v>0</v>
      </c>
      <c r="M674" s="126">
        <f t="shared" si="52"/>
        <v>74.88</v>
      </c>
      <c r="N674" s="9" t="str">
        <f t="shared" si="53"/>
        <v>nio</v>
      </c>
    </row>
    <row r="675" spans="1:24">
      <c r="A675" s="7" t="s">
        <v>877</v>
      </c>
      <c r="B675" s="3" t="s">
        <v>2</v>
      </c>
      <c r="C675" s="3" t="s">
        <v>712</v>
      </c>
      <c r="D675" s="3" t="s">
        <v>713</v>
      </c>
      <c r="F675" s="2" t="s">
        <v>132</v>
      </c>
      <c r="G675" s="10">
        <v>117</v>
      </c>
      <c r="H675" s="10"/>
      <c r="I675" s="2" t="s">
        <v>648</v>
      </c>
      <c r="K675" s="125">
        <v>4.5999999999999996</v>
      </c>
      <c r="L675" s="124">
        <f t="shared" si="51"/>
        <v>4.5999999999999996</v>
      </c>
      <c r="M675" s="126">
        <f t="shared" si="52"/>
        <v>0</v>
      </c>
      <c r="N675" s="9" t="str">
        <f t="shared" si="53"/>
        <v>san104s</v>
      </c>
    </row>
    <row r="676" spans="1:24">
      <c r="A676" s="7" t="s">
        <v>18</v>
      </c>
      <c r="B676" s="3" t="s">
        <v>897</v>
      </c>
      <c r="C676" s="3" t="s">
        <v>712</v>
      </c>
      <c r="D676" s="3" t="s">
        <v>713</v>
      </c>
      <c r="F676" s="2" t="s">
        <v>464</v>
      </c>
      <c r="G676" s="10">
        <v>201</v>
      </c>
      <c r="H676" s="10"/>
      <c r="I676" s="2" t="s">
        <v>230</v>
      </c>
      <c r="K676" s="125">
        <v>9.36</v>
      </c>
      <c r="L676" s="124">
        <f t="shared" si="51"/>
        <v>0</v>
      </c>
      <c r="M676" s="126">
        <f t="shared" si="52"/>
        <v>9.36</v>
      </c>
      <c r="N676" s="9" t="str">
        <f t="shared" si="53"/>
        <v>nio</v>
      </c>
    </row>
    <row r="677" spans="1:24">
      <c r="A677" s="7" t="s">
        <v>18</v>
      </c>
      <c r="B677" s="3" t="s">
        <v>897</v>
      </c>
      <c r="C677" s="3" t="s">
        <v>712</v>
      </c>
      <c r="D677" s="3" t="s">
        <v>713</v>
      </c>
      <c r="F677" s="2" t="s">
        <v>464</v>
      </c>
      <c r="G677" s="10">
        <v>202</v>
      </c>
      <c r="H677" s="10"/>
      <c r="I677" s="2" t="s">
        <v>741</v>
      </c>
      <c r="K677" s="125">
        <v>5.59</v>
      </c>
      <c r="L677" s="124">
        <f t="shared" si="51"/>
        <v>0</v>
      </c>
      <c r="M677" s="126">
        <f t="shared" si="52"/>
        <v>5.59</v>
      </c>
      <c r="N677" s="9" t="str">
        <f t="shared" si="53"/>
        <v>nio</v>
      </c>
    </row>
    <row r="678" spans="1:24">
      <c r="A678" s="7" t="s">
        <v>18</v>
      </c>
      <c r="B678" s="3" t="s">
        <v>897</v>
      </c>
      <c r="C678" s="3" t="s">
        <v>712</v>
      </c>
      <c r="D678" s="3" t="s">
        <v>713</v>
      </c>
      <c r="F678" s="2" t="s">
        <v>464</v>
      </c>
      <c r="G678" s="10">
        <v>203</v>
      </c>
      <c r="H678" s="10"/>
      <c r="I678" s="2" t="s">
        <v>751</v>
      </c>
      <c r="K678" s="125">
        <v>34.300000000000004</v>
      </c>
      <c r="L678" s="124">
        <f t="shared" si="51"/>
        <v>0</v>
      </c>
      <c r="M678" s="126">
        <f t="shared" si="52"/>
        <v>34.300000000000004</v>
      </c>
      <c r="N678" s="9" t="str">
        <f t="shared" si="53"/>
        <v>nio</v>
      </c>
    </row>
    <row r="679" spans="1:24">
      <c r="A679" s="7" t="s">
        <v>18</v>
      </c>
      <c r="B679" s="3" t="s">
        <v>897</v>
      </c>
      <c r="C679" s="3" t="s">
        <v>712</v>
      </c>
      <c r="D679" s="3" t="s">
        <v>713</v>
      </c>
      <c r="F679" s="2" t="s">
        <v>464</v>
      </c>
      <c r="G679" s="10">
        <v>204</v>
      </c>
      <c r="H679" s="10"/>
      <c r="I679" s="2" t="s">
        <v>751</v>
      </c>
      <c r="K679" s="125">
        <v>32.690000000000005</v>
      </c>
      <c r="L679" s="124">
        <f t="shared" si="51"/>
        <v>0</v>
      </c>
      <c r="M679" s="126">
        <f t="shared" si="52"/>
        <v>32.690000000000005</v>
      </c>
      <c r="N679" s="9" t="str">
        <f t="shared" si="53"/>
        <v>nio</v>
      </c>
    </row>
    <row r="680" spans="1:24">
      <c r="A680" s="7" t="s">
        <v>18</v>
      </c>
      <c r="B680" s="3" t="s">
        <v>897</v>
      </c>
      <c r="C680" s="3" t="s">
        <v>712</v>
      </c>
      <c r="D680" s="3" t="s">
        <v>713</v>
      </c>
      <c r="F680" s="2" t="s">
        <v>464</v>
      </c>
      <c r="G680" s="10">
        <v>205</v>
      </c>
      <c r="H680" s="10"/>
      <c r="I680" s="2" t="s">
        <v>229</v>
      </c>
      <c r="K680" s="125">
        <v>1.52</v>
      </c>
      <c r="L680" s="124">
        <f t="shared" si="51"/>
        <v>0</v>
      </c>
      <c r="M680" s="126">
        <f t="shared" si="52"/>
        <v>1.52</v>
      </c>
      <c r="N680" s="9" t="str">
        <f t="shared" si="53"/>
        <v>nio</v>
      </c>
    </row>
    <row r="681" spans="1:24">
      <c r="A681" s="7" t="s">
        <v>18</v>
      </c>
      <c r="B681" s="3" t="s">
        <v>897</v>
      </c>
      <c r="C681" s="3" t="s">
        <v>712</v>
      </c>
      <c r="D681" s="3" t="s">
        <v>713</v>
      </c>
      <c r="F681" s="2" t="s">
        <v>464</v>
      </c>
      <c r="G681" s="10">
        <v>206</v>
      </c>
      <c r="H681" s="10"/>
      <c r="I681" s="2" t="s">
        <v>752</v>
      </c>
      <c r="K681" s="125">
        <v>72.419999999999987</v>
      </c>
      <c r="L681" s="124">
        <f t="shared" si="51"/>
        <v>0</v>
      </c>
      <c r="M681" s="126">
        <f t="shared" si="52"/>
        <v>72.419999999999987</v>
      </c>
      <c r="N681" s="9" t="str">
        <f t="shared" si="53"/>
        <v>nio</v>
      </c>
    </row>
    <row r="682" spans="1:24">
      <c r="A682" s="7" t="s">
        <v>18</v>
      </c>
      <c r="B682" s="3" t="s">
        <v>897</v>
      </c>
      <c r="C682" s="3" t="s">
        <v>712</v>
      </c>
      <c r="D682" s="3" t="s">
        <v>713</v>
      </c>
      <c r="F682" s="2" t="s">
        <v>464</v>
      </c>
      <c r="G682" s="10">
        <v>207</v>
      </c>
      <c r="H682" s="10"/>
      <c r="I682" s="2" t="s">
        <v>753</v>
      </c>
      <c r="K682" s="125">
        <v>72.419999999999987</v>
      </c>
      <c r="L682" s="124">
        <f t="shared" si="51"/>
        <v>0</v>
      </c>
      <c r="M682" s="126">
        <f t="shared" si="52"/>
        <v>72.419999999999987</v>
      </c>
      <c r="N682" s="9" t="str">
        <f t="shared" si="53"/>
        <v>nio</v>
      </c>
    </row>
    <row r="683" spans="1:24">
      <c r="A683" s="7" t="s">
        <v>18</v>
      </c>
      <c r="B683" s="3" t="s">
        <v>897</v>
      </c>
      <c r="C683" s="3" t="s">
        <v>712</v>
      </c>
      <c r="D683" s="3" t="s">
        <v>713</v>
      </c>
      <c r="F683" s="2" t="s">
        <v>464</v>
      </c>
      <c r="G683" s="10">
        <v>208</v>
      </c>
      <c r="H683" s="10"/>
      <c r="I683" s="2" t="s">
        <v>754</v>
      </c>
      <c r="K683" s="125">
        <v>72.419999999999987</v>
      </c>
      <c r="L683" s="124">
        <f t="shared" si="51"/>
        <v>0</v>
      </c>
      <c r="M683" s="126">
        <f t="shared" si="52"/>
        <v>72.419999999999987</v>
      </c>
      <c r="N683" s="9" t="str">
        <f t="shared" si="53"/>
        <v>nio</v>
      </c>
    </row>
    <row r="684" spans="1:24">
      <c r="A684" s="7" t="s">
        <v>18</v>
      </c>
      <c r="B684" s="3" t="s">
        <v>897</v>
      </c>
      <c r="C684" s="3" t="s">
        <v>712</v>
      </c>
      <c r="D684" s="3" t="s">
        <v>713</v>
      </c>
      <c r="F684" s="2" t="s">
        <v>464</v>
      </c>
      <c r="G684" s="10">
        <v>209</v>
      </c>
      <c r="H684" s="10"/>
      <c r="I684" s="2" t="s">
        <v>755</v>
      </c>
      <c r="K684" s="125">
        <v>72.419999999999987</v>
      </c>
      <c r="L684" s="124">
        <f t="shared" si="51"/>
        <v>0</v>
      </c>
      <c r="M684" s="126">
        <f t="shared" si="52"/>
        <v>72.419999999999987</v>
      </c>
      <c r="N684" s="9" t="str">
        <f t="shared" si="53"/>
        <v>nio</v>
      </c>
    </row>
    <row r="685" spans="1:24">
      <c r="A685" s="7" t="s">
        <v>18</v>
      </c>
      <c r="B685" s="3" t="s">
        <v>897</v>
      </c>
      <c r="C685" s="3" t="s">
        <v>712</v>
      </c>
      <c r="D685" s="3" t="s">
        <v>713</v>
      </c>
      <c r="F685" s="2" t="s">
        <v>464</v>
      </c>
      <c r="G685" s="10">
        <v>210</v>
      </c>
      <c r="H685" s="10"/>
      <c r="I685" s="2" t="s">
        <v>748</v>
      </c>
      <c r="K685" s="125">
        <v>46.62</v>
      </c>
      <c r="L685" s="124">
        <f t="shared" si="51"/>
        <v>0</v>
      </c>
      <c r="M685" s="126">
        <f t="shared" si="52"/>
        <v>46.62</v>
      </c>
      <c r="N685" s="9" t="str">
        <f t="shared" si="53"/>
        <v>nio</v>
      </c>
    </row>
    <row r="686" spans="1:24">
      <c r="A686" s="7" t="s">
        <v>18</v>
      </c>
      <c r="B686" s="3" t="s">
        <v>897</v>
      </c>
      <c r="C686" s="3" t="s">
        <v>712</v>
      </c>
      <c r="D686" s="3" t="s">
        <v>713</v>
      </c>
      <c r="F686" s="2" t="s">
        <v>464</v>
      </c>
      <c r="G686" s="10">
        <v>211</v>
      </c>
      <c r="H686" s="10"/>
      <c r="I686" s="2" t="s">
        <v>756</v>
      </c>
      <c r="K686" s="125">
        <v>3.6</v>
      </c>
      <c r="L686" s="124">
        <f>IF(A686="nio",,K686)</f>
        <v>0</v>
      </c>
      <c r="M686" s="126">
        <f t="shared" si="52"/>
        <v>3.6</v>
      </c>
      <c r="N686" s="9" t="str">
        <f t="shared" si="53"/>
        <v>nio</v>
      </c>
    </row>
    <row r="687" spans="1:24">
      <c r="C687" s="3" t="s">
        <v>712</v>
      </c>
      <c r="G687" s="10"/>
      <c r="H687" s="10"/>
      <c r="N687" s="9"/>
    </row>
    <row r="688" spans="1:24" ht="13">
      <c r="A688" s="166"/>
      <c r="B688" s="166"/>
      <c r="C688" s="167" t="s">
        <v>712</v>
      </c>
      <c r="D688" s="167"/>
      <c r="E688" s="166"/>
      <c r="F688" s="166"/>
      <c r="G688" s="167"/>
      <c r="H688" s="167"/>
      <c r="I688" s="166"/>
      <c r="J688" s="168"/>
      <c r="K688" s="169">
        <f>SUM(K622:K686)</f>
        <v>2037.037</v>
      </c>
      <c r="L688" s="140">
        <f>SUM(L622:L687)</f>
        <v>478.21699999999998</v>
      </c>
      <c r="M688" s="141">
        <f>SUM(M622:M687)</f>
        <v>1558.82</v>
      </c>
      <c r="N688" s="170"/>
      <c r="O688" s="142"/>
      <c r="P688" s="142"/>
      <c r="Q688" s="163"/>
      <c r="R688" s="144"/>
      <c r="S688" s="170"/>
      <c r="T688" s="140"/>
      <c r="U688" s="140"/>
      <c r="V688" s="142"/>
      <c r="W688" s="145"/>
      <c r="X688" s="145"/>
    </row>
    <row r="689" spans="1:24">
      <c r="C689" s="3" t="s">
        <v>712</v>
      </c>
      <c r="G689" s="10"/>
      <c r="H689" s="10"/>
      <c r="N689" s="9"/>
    </row>
    <row r="690" spans="1:24">
      <c r="A690" s="7" t="s">
        <v>839</v>
      </c>
      <c r="B690" s="3" t="s">
        <v>847</v>
      </c>
      <c r="C690" s="3" t="s">
        <v>712</v>
      </c>
      <c r="D690" s="3" t="s">
        <v>967</v>
      </c>
      <c r="F690" s="2" t="s">
        <v>226</v>
      </c>
      <c r="G690" s="10" t="s">
        <v>1044</v>
      </c>
      <c r="H690" s="10"/>
      <c r="I690" s="2" t="s">
        <v>968</v>
      </c>
      <c r="J690" s="2" t="s">
        <v>0</v>
      </c>
      <c r="K690" s="125">
        <v>6</v>
      </c>
      <c r="L690" s="124">
        <f>IF(A690="nio",,K690)</f>
        <v>6</v>
      </c>
      <c r="M690" s="126">
        <f>IF(A690="nio",K690,)</f>
        <v>0</v>
      </c>
      <c r="N690" s="9" t="str">
        <f>A690</f>
        <v>ent052l</v>
      </c>
    </row>
    <row r="691" spans="1:24">
      <c r="A691" s="7" t="s">
        <v>969</v>
      </c>
      <c r="B691" s="3" t="s">
        <v>849</v>
      </c>
      <c r="C691" s="3" t="s">
        <v>712</v>
      </c>
      <c r="D691" s="3" t="s">
        <v>967</v>
      </c>
      <c r="F691" s="2" t="s">
        <v>226</v>
      </c>
      <c r="G691" s="10" t="s">
        <v>1045</v>
      </c>
      <c r="H691" s="10"/>
      <c r="I691" s="2" t="s">
        <v>970</v>
      </c>
      <c r="J691" s="2" t="s">
        <v>0</v>
      </c>
      <c r="K691" s="125">
        <v>36</v>
      </c>
      <c r="L691" s="124">
        <f>IF(A691="nio",,K691)</f>
        <v>36</v>
      </c>
      <c r="M691" s="126">
        <f>IF(A691="nio",K691,)</f>
        <v>0</v>
      </c>
      <c r="N691" s="9" t="str">
        <f>A691</f>
        <v>kan052l</v>
      </c>
    </row>
    <row r="692" spans="1:24">
      <c r="A692" s="7" t="s">
        <v>969</v>
      </c>
      <c r="B692" s="3" t="s">
        <v>849</v>
      </c>
      <c r="C692" s="3" t="s">
        <v>712</v>
      </c>
      <c r="D692" s="3" t="s">
        <v>967</v>
      </c>
      <c r="F692" s="2" t="s">
        <v>226</v>
      </c>
      <c r="G692" s="10" t="s">
        <v>1046</v>
      </c>
      <c r="H692" s="10"/>
      <c r="I692" s="2" t="s">
        <v>971</v>
      </c>
      <c r="J692" s="2" t="s">
        <v>0</v>
      </c>
      <c r="K692" s="125">
        <v>12</v>
      </c>
      <c r="L692" s="124">
        <f>IF(A692="nio",,K692)</f>
        <v>12</v>
      </c>
      <c r="M692" s="126">
        <f>IF(A692="nio",K692,)</f>
        <v>0</v>
      </c>
      <c r="N692" s="9" t="str">
        <f>A692</f>
        <v>kan052l</v>
      </c>
    </row>
    <row r="693" spans="1:24">
      <c r="C693" s="3" t="s">
        <v>712</v>
      </c>
      <c r="G693" s="10"/>
      <c r="H693" s="10"/>
      <c r="N693" s="9"/>
    </row>
    <row r="694" spans="1:24" ht="13">
      <c r="A694" s="166"/>
      <c r="B694" s="166"/>
      <c r="C694" s="167" t="s">
        <v>712</v>
      </c>
      <c r="D694" s="167"/>
      <c r="E694" s="166"/>
      <c r="F694" s="166"/>
      <c r="G694" s="167"/>
      <c r="H694" s="167"/>
      <c r="I694" s="166"/>
      <c r="J694" s="168"/>
      <c r="K694" s="169">
        <f>SUM(K690:K693)</f>
        <v>54</v>
      </c>
      <c r="L694" s="140">
        <f>SUM(L690:L693)</f>
        <v>54</v>
      </c>
      <c r="M694" s="141">
        <f>SUM(M690:M693)</f>
        <v>0</v>
      </c>
      <c r="N694" s="170"/>
      <c r="O694" s="142"/>
      <c r="P694" s="142"/>
      <c r="Q694" s="163"/>
      <c r="R694" s="144"/>
      <c r="S694" s="170"/>
      <c r="T694" s="140"/>
      <c r="U694" s="140"/>
      <c r="V694" s="142"/>
      <c r="W694" s="145"/>
      <c r="X694" s="145"/>
    </row>
    <row r="695" spans="1:24">
      <c r="C695" s="3" t="s">
        <v>757</v>
      </c>
      <c r="G695" s="10"/>
      <c r="H695" s="10"/>
      <c r="N695" s="9"/>
    </row>
    <row r="696" spans="1:24">
      <c r="A696" s="7" t="s">
        <v>842</v>
      </c>
      <c r="B696" s="3" t="s">
        <v>847</v>
      </c>
      <c r="C696" s="3" t="s">
        <v>757</v>
      </c>
      <c r="D696" s="3" t="s">
        <v>758</v>
      </c>
      <c r="F696" s="2" t="s">
        <v>226</v>
      </c>
      <c r="G696" s="10">
        <v>1</v>
      </c>
      <c r="H696" s="10"/>
      <c r="I696" s="2" t="s">
        <v>645</v>
      </c>
      <c r="J696" s="2" t="s">
        <v>759</v>
      </c>
      <c r="K696" s="125">
        <v>9.8048000000000002</v>
      </c>
      <c r="L696" s="124">
        <f t="shared" ref="L696:L706" si="54">IF(A696="nio",,K696)</f>
        <v>9.8048000000000002</v>
      </c>
      <c r="M696" s="126">
        <f t="shared" ref="M696:M706" si="55">IF(A696="nio",K696,)</f>
        <v>0</v>
      </c>
      <c r="N696" s="9" t="str">
        <f t="shared" ref="N696:N706" si="56">A696</f>
        <v>ent156t</v>
      </c>
    </row>
    <row r="697" spans="1:24">
      <c r="A697" s="7" t="s">
        <v>210</v>
      </c>
      <c r="B697" s="3" t="s">
        <v>849</v>
      </c>
      <c r="C697" s="3" t="s">
        <v>757</v>
      </c>
      <c r="D697" s="3" t="s">
        <v>758</v>
      </c>
      <c r="F697" s="2" t="s">
        <v>226</v>
      </c>
      <c r="G697" s="10">
        <v>2</v>
      </c>
      <c r="H697" s="10"/>
      <c r="I697" s="2" t="s">
        <v>237</v>
      </c>
      <c r="J697" s="2" t="s">
        <v>10</v>
      </c>
      <c r="K697" s="125">
        <v>39.052500000000002</v>
      </c>
      <c r="L697" s="124">
        <f t="shared" si="54"/>
        <v>39.052500000000002</v>
      </c>
      <c r="M697" s="126">
        <f t="shared" si="55"/>
        <v>0</v>
      </c>
      <c r="N697" s="9" t="str">
        <f t="shared" si="56"/>
        <v>kan156l</v>
      </c>
    </row>
    <row r="698" spans="1:24">
      <c r="A698" s="7" t="s">
        <v>34</v>
      </c>
      <c r="B698" s="3" t="s">
        <v>849</v>
      </c>
      <c r="C698" s="3" t="s">
        <v>757</v>
      </c>
      <c r="D698" s="3" t="s">
        <v>758</v>
      </c>
      <c r="F698" s="2" t="s">
        <v>226</v>
      </c>
      <c r="G698" s="10">
        <v>3</v>
      </c>
      <c r="H698" s="10"/>
      <c r="I698" s="2" t="s">
        <v>760</v>
      </c>
      <c r="J698" s="2" t="s">
        <v>10</v>
      </c>
      <c r="K698" s="125">
        <v>27.808000000000003</v>
      </c>
      <c r="L698" s="124">
        <f t="shared" si="54"/>
        <v>27.808000000000003</v>
      </c>
      <c r="M698" s="126">
        <f t="shared" si="55"/>
        <v>0</v>
      </c>
      <c r="N698" s="9" t="str">
        <f t="shared" si="56"/>
        <v>lab156l</v>
      </c>
    </row>
    <row r="699" spans="1:24">
      <c r="A699" s="7" t="s">
        <v>197</v>
      </c>
      <c r="B699" s="3" t="s">
        <v>2</v>
      </c>
      <c r="C699" s="3" t="s">
        <v>757</v>
      </c>
      <c r="D699" s="3" t="s">
        <v>758</v>
      </c>
      <c r="F699" s="2" t="s">
        <v>226</v>
      </c>
      <c r="G699" s="10">
        <v>4</v>
      </c>
      <c r="H699" s="10"/>
      <c r="I699" s="2" t="s">
        <v>761</v>
      </c>
      <c r="J699" s="2" t="s">
        <v>239</v>
      </c>
      <c r="K699" s="125">
        <v>8.9918999999999993</v>
      </c>
      <c r="L699" s="124">
        <f t="shared" si="54"/>
        <v>8.9918999999999993</v>
      </c>
      <c r="M699" s="126">
        <f t="shared" si="55"/>
        <v>0</v>
      </c>
      <c r="N699" s="9" t="str">
        <f t="shared" si="56"/>
        <v>san156s</v>
      </c>
    </row>
    <row r="700" spans="1:24">
      <c r="A700" s="7" t="s">
        <v>18</v>
      </c>
      <c r="B700" s="3" t="s">
        <v>897</v>
      </c>
      <c r="C700" s="3" t="s">
        <v>757</v>
      </c>
      <c r="D700" s="3" t="s">
        <v>758</v>
      </c>
      <c r="F700" s="2" t="s">
        <v>226</v>
      </c>
      <c r="G700" s="10" t="s">
        <v>762</v>
      </c>
      <c r="H700" s="10"/>
      <c r="I700" s="2" t="s">
        <v>229</v>
      </c>
      <c r="J700" s="2" t="s">
        <v>666</v>
      </c>
      <c r="K700" s="125">
        <v>101.18</v>
      </c>
      <c r="L700" s="124">
        <f t="shared" si="54"/>
        <v>0</v>
      </c>
      <c r="M700" s="126">
        <f t="shared" si="55"/>
        <v>101.18</v>
      </c>
      <c r="N700" s="9" t="str">
        <f t="shared" si="56"/>
        <v>nio</v>
      </c>
    </row>
    <row r="701" spans="1:24">
      <c r="A701" s="7" t="s">
        <v>205</v>
      </c>
      <c r="B701" s="3" t="s">
        <v>2</v>
      </c>
      <c r="C701" s="3" t="s">
        <v>757</v>
      </c>
      <c r="D701" s="3" t="s">
        <v>758</v>
      </c>
      <c r="F701" s="2" t="s">
        <v>226</v>
      </c>
      <c r="G701" s="10">
        <v>5</v>
      </c>
      <c r="H701" s="10"/>
      <c r="I701" s="2" t="s">
        <v>763</v>
      </c>
      <c r="J701" s="2" t="s">
        <v>764</v>
      </c>
      <c r="K701" s="125">
        <v>3</v>
      </c>
      <c r="L701" s="124">
        <f t="shared" si="54"/>
        <v>3</v>
      </c>
      <c r="M701" s="126">
        <f t="shared" si="55"/>
        <v>0</v>
      </c>
      <c r="N701" s="9" t="str">
        <f t="shared" si="56"/>
        <v>was156s</v>
      </c>
    </row>
    <row r="702" spans="1:24">
      <c r="A702" s="7" t="s">
        <v>205</v>
      </c>
      <c r="B702" s="3" t="s">
        <v>2</v>
      </c>
      <c r="C702" s="3" t="s">
        <v>757</v>
      </c>
      <c r="D702" s="3" t="s">
        <v>758</v>
      </c>
      <c r="F702" s="2" t="s">
        <v>226</v>
      </c>
      <c r="G702" s="10">
        <v>6</v>
      </c>
      <c r="H702" s="10"/>
      <c r="I702" s="2" t="s">
        <v>765</v>
      </c>
      <c r="J702" s="2" t="s">
        <v>239</v>
      </c>
      <c r="K702" s="125">
        <v>12.4527</v>
      </c>
      <c r="L702" s="124">
        <f t="shared" si="54"/>
        <v>12.4527</v>
      </c>
      <c r="M702" s="126">
        <f t="shared" si="55"/>
        <v>0</v>
      </c>
      <c r="N702" s="9" t="str">
        <f t="shared" si="56"/>
        <v>was156s</v>
      </c>
    </row>
    <row r="703" spans="1:24">
      <c r="A703" s="7" t="s">
        <v>207</v>
      </c>
      <c r="B703" s="3" t="s">
        <v>2</v>
      </c>
      <c r="C703" s="3" t="s">
        <v>757</v>
      </c>
      <c r="D703" s="3" t="s">
        <v>758</v>
      </c>
      <c r="F703" s="2" t="s">
        <v>226</v>
      </c>
      <c r="G703" s="10">
        <v>7</v>
      </c>
      <c r="H703" s="10"/>
      <c r="I703" s="2" t="s">
        <v>766</v>
      </c>
      <c r="J703" s="2" t="s">
        <v>239</v>
      </c>
      <c r="K703" s="125">
        <v>2.8908</v>
      </c>
      <c r="L703" s="124">
        <f t="shared" si="54"/>
        <v>2.8908</v>
      </c>
      <c r="M703" s="126">
        <f t="shared" si="55"/>
        <v>0</v>
      </c>
      <c r="N703" s="9" t="str">
        <f t="shared" si="56"/>
        <v>dou156s</v>
      </c>
    </row>
    <row r="704" spans="1:24">
      <c r="A704" s="7" t="s">
        <v>843</v>
      </c>
      <c r="B704" s="3" t="s">
        <v>847</v>
      </c>
      <c r="C704" s="3" t="s">
        <v>757</v>
      </c>
      <c r="D704" s="3" t="s">
        <v>758</v>
      </c>
      <c r="F704" s="2" t="s">
        <v>226</v>
      </c>
      <c r="G704" s="10">
        <v>8</v>
      </c>
      <c r="H704" s="10"/>
      <c r="I704" s="2" t="s">
        <v>737</v>
      </c>
      <c r="J704" s="2" t="s">
        <v>10</v>
      </c>
      <c r="K704" s="125">
        <v>22.656500000000001</v>
      </c>
      <c r="L704" s="124">
        <f t="shared" si="54"/>
        <v>22.656500000000001</v>
      </c>
      <c r="M704" s="126">
        <f t="shared" si="55"/>
        <v>0</v>
      </c>
      <c r="N704" s="9" t="str">
        <f t="shared" si="56"/>
        <v>keu156l</v>
      </c>
    </row>
    <row r="705" spans="1:24">
      <c r="A705" s="7" t="s">
        <v>844</v>
      </c>
      <c r="B705" s="3" t="s">
        <v>849</v>
      </c>
      <c r="C705" s="3" t="s">
        <v>757</v>
      </c>
      <c r="D705" s="3" t="s">
        <v>758</v>
      </c>
      <c r="F705" s="2" t="s">
        <v>226</v>
      </c>
      <c r="G705" s="10">
        <v>9</v>
      </c>
      <c r="H705" s="10"/>
      <c r="I705" s="2" t="s">
        <v>767</v>
      </c>
      <c r="J705" s="2" t="s">
        <v>11</v>
      </c>
      <c r="K705" s="125">
        <v>68.482500000000002</v>
      </c>
      <c r="L705" s="124">
        <f t="shared" si="54"/>
        <v>68.482500000000002</v>
      </c>
      <c r="M705" s="126">
        <f t="shared" si="55"/>
        <v>0</v>
      </c>
      <c r="N705" s="9" t="str">
        <f t="shared" si="56"/>
        <v>ver156t</v>
      </c>
    </row>
    <row r="706" spans="1:24">
      <c r="A706" s="7" t="s">
        <v>204</v>
      </c>
      <c r="B706" s="3" t="s">
        <v>847</v>
      </c>
      <c r="C706" s="3" t="s">
        <v>757</v>
      </c>
      <c r="D706" s="3" t="s">
        <v>758</v>
      </c>
      <c r="F706" s="2" t="s">
        <v>226</v>
      </c>
      <c r="G706" s="10">
        <v>10</v>
      </c>
      <c r="H706" s="10"/>
      <c r="I706" s="2" t="s">
        <v>230</v>
      </c>
      <c r="J706" s="2" t="s">
        <v>239</v>
      </c>
      <c r="K706" s="125">
        <v>25.829699999999999</v>
      </c>
      <c r="L706" s="124">
        <f t="shared" si="54"/>
        <v>25.829699999999999</v>
      </c>
      <c r="M706" s="126">
        <f t="shared" si="55"/>
        <v>0</v>
      </c>
      <c r="N706" s="9" t="str">
        <f t="shared" si="56"/>
        <v>gan156s</v>
      </c>
    </row>
    <row r="707" spans="1:24">
      <c r="C707" s="3" t="s">
        <v>757</v>
      </c>
      <c r="G707" s="10"/>
      <c r="H707" s="10"/>
      <c r="N707" s="9"/>
    </row>
    <row r="708" spans="1:24" ht="13">
      <c r="A708" s="166"/>
      <c r="B708" s="166"/>
      <c r="C708" s="167" t="s">
        <v>757</v>
      </c>
      <c r="D708" s="167"/>
      <c r="E708" s="166"/>
      <c r="F708" s="166"/>
      <c r="G708" s="167"/>
      <c r="H708" s="167"/>
      <c r="I708" s="166"/>
      <c r="J708" s="168"/>
      <c r="K708" s="169">
        <f>SUM(K696:K707)</f>
        <v>322.14940000000001</v>
      </c>
      <c r="L708" s="140">
        <f>SUM(L696:L707)</f>
        <v>220.96940000000001</v>
      </c>
      <c r="M708" s="141">
        <f>SUM(M696:M707)</f>
        <v>101.18</v>
      </c>
      <c r="N708" s="170"/>
      <c r="O708" s="142"/>
      <c r="P708" s="142"/>
      <c r="Q708" s="163"/>
      <c r="R708" s="144"/>
      <c r="S708" s="170"/>
      <c r="T708" s="140"/>
      <c r="U708" s="140"/>
      <c r="V708" s="142"/>
      <c r="W708" s="145"/>
      <c r="X708" s="145"/>
    </row>
    <row r="709" spans="1:24">
      <c r="C709" s="3" t="s">
        <v>768</v>
      </c>
      <c r="G709" s="10"/>
      <c r="H709" s="10"/>
      <c r="N709" s="9"/>
    </row>
    <row r="710" spans="1:24">
      <c r="A710" s="7" t="s">
        <v>842</v>
      </c>
      <c r="B710" s="3" t="s">
        <v>847</v>
      </c>
      <c r="C710" s="3" t="s">
        <v>768</v>
      </c>
      <c r="D710" s="3" t="s">
        <v>769</v>
      </c>
      <c r="F710" s="2" t="s">
        <v>226</v>
      </c>
      <c r="G710" s="10">
        <v>1</v>
      </c>
      <c r="H710" s="10"/>
      <c r="I710" s="2" t="s">
        <v>645</v>
      </c>
      <c r="J710" s="2" t="s">
        <v>239</v>
      </c>
      <c r="K710" s="125">
        <v>8.2476000000000003</v>
      </c>
      <c r="L710" s="124">
        <f t="shared" ref="L710:L718" si="57">IF(A710="nio",,K710)</f>
        <v>8.2476000000000003</v>
      </c>
      <c r="M710" s="126">
        <f t="shared" ref="M710:M718" si="58">IF(A710="nio",K710,)</f>
        <v>0</v>
      </c>
      <c r="N710" s="9" t="str">
        <f t="shared" ref="N710:N718" si="59">A710</f>
        <v>ent156t</v>
      </c>
    </row>
    <row r="711" spans="1:24">
      <c r="A711" s="7" t="s">
        <v>204</v>
      </c>
      <c r="B711" s="3" t="s">
        <v>847</v>
      </c>
      <c r="C711" s="3" t="s">
        <v>768</v>
      </c>
      <c r="D711" s="3" t="s">
        <v>769</v>
      </c>
      <c r="F711" s="2" t="s">
        <v>226</v>
      </c>
      <c r="G711" s="10">
        <v>2</v>
      </c>
      <c r="H711" s="10"/>
      <c r="I711" s="2" t="s">
        <v>230</v>
      </c>
      <c r="J711" s="2" t="s">
        <v>239</v>
      </c>
      <c r="K711" s="125">
        <v>21.2578</v>
      </c>
      <c r="L711" s="124">
        <f t="shared" si="57"/>
        <v>21.2578</v>
      </c>
      <c r="M711" s="126">
        <f t="shared" si="58"/>
        <v>0</v>
      </c>
      <c r="N711" s="9" t="str">
        <f t="shared" si="59"/>
        <v>gan156s</v>
      </c>
    </row>
    <row r="712" spans="1:24">
      <c r="A712" s="7" t="s">
        <v>215</v>
      </c>
      <c r="B712" s="3" t="s">
        <v>849</v>
      </c>
      <c r="C712" s="3" t="s">
        <v>768</v>
      </c>
      <c r="D712" s="3" t="s">
        <v>769</v>
      </c>
      <c r="F712" s="2" t="s">
        <v>226</v>
      </c>
      <c r="G712" s="10">
        <v>3</v>
      </c>
      <c r="H712" s="10"/>
      <c r="I712" s="2" t="s">
        <v>237</v>
      </c>
      <c r="J712" s="2" t="s">
        <v>239</v>
      </c>
      <c r="K712" s="125">
        <v>27.036799999999996</v>
      </c>
      <c r="L712" s="124">
        <f t="shared" si="57"/>
        <v>27.036799999999996</v>
      </c>
      <c r="M712" s="126">
        <f t="shared" si="58"/>
        <v>0</v>
      </c>
      <c r="N712" s="9" t="str">
        <f t="shared" si="59"/>
        <v>kan156s</v>
      </c>
    </row>
    <row r="713" spans="1:24">
      <c r="A713" s="7" t="s">
        <v>85</v>
      </c>
      <c r="B713" s="3" t="s">
        <v>847</v>
      </c>
      <c r="C713" s="3" t="s">
        <v>768</v>
      </c>
      <c r="D713" s="3" t="s">
        <v>769</v>
      </c>
      <c r="F713" s="2" t="s">
        <v>226</v>
      </c>
      <c r="G713" s="10">
        <v>4</v>
      </c>
      <c r="H713" s="10"/>
      <c r="I713" s="2" t="s">
        <v>770</v>
      </c>
      <c r="J713" s="2" t="s">
        <v>239</v>
      </c>
      <c r="K713" s="125">
        <v>19.997499999999999</v>
      </c>
      <c r="L713" s="124">
        <f t="shared" si="57"/>
        <v>19.997499999999999</v>
      </c>
      <c r="M713" s="126">
        <f t="shared" si="58"/>
        <v>0</v>
      </c>
      <c r="N713" s="9" t="str">
        <f t="shared" si="59"/>
        <v>mag012s</v>
      </c>
    </row>
    <row r="714" spans="1:24">
      <c r="A714" s="7" t="s">
        <v>205</v>
      </c>
      <c r="B714" s="3" t="s">
        <v>2</v>
      </c>
      <c r="C714" s="3" t="s">
        <v>768</v>
      </c>
      <c r="D714" s="3" t="s">
        <v>769</v>
      </c>
      <c r="F714" s="2" t="s">
        <v>226</v>
      </c>
      <c r="G714" s="10">
        <v>5</v>
      </c>
      <c r="H714" s="10"/>
      <c r="I714" s="2" t="s">
        <v>763</v>
      </c>
      <c r="J714" s="2" t="s">
        <v>364</v>
      </c>
      <c r="K714" s="125">
        <v>3</v>
      </c>
      <c r="L714" s="124">
        <f t="shared" si="57"/>
        <v>3</v>
      </c>
      <c r="M714" s="126">
        <f t="shared" si="58"/>
        <v>0</v>
      </c>
      <c r="N714" s="9" t="str">
        <f t="shared" si="59"/>
        <v>was156s</v>
      </c>
    </row>
    <row r="715" spans="1:24">
      <c r="A715" s="7" t="s">
        <v>197</v>
      </c>
      <c r="B715" s="3" t="s">
        <v>2</v>
      </c>
      <c r="C715" s="3" t="s">
        <v>768</v>
      </c>
      <c r="D715" s="3" t="s">
        <v>769</v>
      </c>
      <c r="F715" s="2" t="s">
        <v>226</v>
      </c>
      <c r="G715" s="10">
        <v>6</v>
      </c>
      <c r="H715" s="10"/>
      <c r="I715" s="2" t="s">
        <v>660</v>
      </c>
      <c r="J715" s="2" t="s">
        <v>239</v>
      </c>
      <c r="K715" s="125">
        <v>6.2320999999999991</v>
      </c>
      <c r="L715" s="124">
        <f t="shared" si="57"/>
        <v>6.2320999999999991</v>
      </c>
      <c r="M715" s="126">
        <f t="shared" si="58"/>
        <v>0</v>
      </c>
      <c r="N715" s="9" t="str">
        <f t="shared" si="59"/>
        <v>san156s</v>
      </c>
    </row>
    <row r="716" spans="1:24">
      <c r="A716" s="7" t="s">
        <v>197</v>
      </c>
      <c r="B716" s="3" t="s">
        <v>2</v>
      </c>
      <c r="C716" s="3" t="s">
        <v>768</v>
      </c>
      <c r="D716" s="3" t="s">
        <v>769</v>
      </c>
      <c r="F716" s="2" t="s">
        <v>226</v>
      </c>
      <c r="G716" s="10">
        <v>7</v>
      </c>
      <c r="H716" s="10"/>
      <c r="I716" s="2" t="s">
        <v>662</v>
      </c>
      <c r="J716" s="2" t="s">
        <v>239</v>
      </c>
      <c r="K716" s="125">
        <v>6.23</v>
      </c>
      <c r="L716" s="124">
        <f t="shared" si="57"/>
        <v>6.23</v>
      </c>
      <c r="M716" s="126">
        <f t="shared" si="58"/>
        <v>0</v>
      </c>
      <c r="N716" s="9" t="str">
        <f t="shared" si="59"/>
        <v>san156s</v>
      </c>
    </row>
    <row r="717" spans="1:24">
      <c r="A717" s="7" t="s">
        <v>845</v>
      </c>
      <c r="B717" s="3" t="s">
        <v>2</v>
      </c>
      <c r="C717" s="3" t="s">
        <v>768</v>
      </c>
      <c r="D717" s="3" t="s">
        <v>769</v>
      </c>
      <c r="F717" s="2" t="s">
        <v>226</v>
      </c>
      <c r="G717" s="10">
        <v>8</v>
      </c>
      <c r="H717" s="10"/>
      <c r="I717" s="2" t="s">
        <v>771</v>
      </c>
      <c r="J717" s="2" t="s">
        <v>239</v>
      </c>
      <c r="K717" s="125">
        <v>23.099400000000003</v>
      </c>
      <c r="L717" s="124">
        <f t="shared" si="57"/>
        <v>23.099400000000003</v>
      </c>
      <c r="M717" s="126">
        <f t="shared" si="58"/>
        <v>0</v>
      </c>
      <c r="N717" s="9" t="str">
        <f t="shared" si="59"/>
        <v>kle156s</v>
      </c>
    </row>
    <row r="718" spans="1:24">
      <c r="A718" s="7" t="s">
        <v>212</v>
      </c>
      <c r="B718" s="3" t="s">
        <v>847</v>
      </c>
      <c r="C718" s="3" t="s">
        <v>768</v>
      </c>
      <c r="D718" s="3" t="s">
        <v>769</v>
      </c>
      <c r="F718" s="2" t="s">
        <v>226</v>
      </c>
      <c r="G718" s="10">
        <v>9</v>
      </c>
      <c r="H718" s="10"/>
      <c r="I718" s="2" t="s">
        <v>772</v>
      </c>
      <c r="J718" s="2" t="s">
        <v>239</v>
      </c>
      <c r="K718" s="125">
        <v>32.252499999999998</v>
      </c>
      <c r="L718" s="124">
        <f t="shared" si="57"/>
        <v>32.252499999999998</v>
      </c>
      <c r="M718" s="126">
        <f t="shared" si="58"/>
        <v>0</v>
      </c>
      <c r="N718" s="9" t="str">
        <f t="shared" si="59"/>
        <v>res156s</v>
      </c>
    </row>
    <row r="719" spans="1:24">
      <c r="C719" s="3" t="s">
        <v>768</v>
      </c>
      <c r="G719" s="10"/>
      <c r="H719" s="10"/>
      <c r="N719" s="9"/>
    </row>
    <row r="720" spans="1:24" ht="13">
      <c r="A720" s="166"/>
      <c r="B720" s="166"/>
      <c r="C720" s="167" t="s">
        <v>768</v>
      </c>
      <c r="D720" s="167"/>
      <c r="E720" s="166"/>
      <c r="F720" s="166"/>
      <c r="G720" s="167"/>
      <c r="H720" s="167"/>
      <c r="I720" s="166"/>
      <c r="J720" s="168"/>
      <c r="K720" s="169">
        <f>SUM(K710:K719)</f>
        <v>147.3537</v>
      </c>
      <c r="L720" s="140">
        <f>SUM(L710:L719)</f>
        <v>147.3537</v>
      </c>
      <c r="M720" s="141">
        <f>SUM(M710:M719)</f>
        <v>0</v>
      </c>
      <c r="N720" s="170"/>
      <c r="O720" s="142"/>
      <c r="P720" s="142"/>
      <c r="Q720" s="163"/>
      <c r="R720" s="144"/>
      <c r="S720" s="170"/>
      <c r="T720" s="140"/>
      <c r="U720" s="140"/>
      <c r="V720" s="142"/>
      <c r="W720" s="145"/>
      <c r="X720" s="145"/>
    </row>
    <row r="721" spans="1:14">
      <c r="C721" s="3" t="s">
        <v>773</v>
      </c>
      <c r="G721" s="10"/>
      <c r="H721" s="10"/>
      <c r="N721" s="9"/>
    </row>
    <row r="722" spans="1:14">
      <c r="A722" s="7" t="s">
        <v>842</v>
      </c>
      <c r="B722" s="3" t="s">
        <v>847</v>
      </c>
      <c r="C722" s="3" t="s">
        <v>773</v>
      </c>
      <c r="D722" s="3" t="s">
        <v>69</v>
      </c>
      <c r="F722" s="2" t="s">
        <v>226</v>
      </c>
      <c r="G722" s="10">
        <v>1</v>
      </c>
      <c r="H722" s="10"/>
      <c r="I722" s="2" t="s">
        <v>645</v>
      </c>
      <c r="J722" s="2" t="s">
        <v>774</v>
      </c>
      <c r="K722" s="125">
        <v>3.3712</v>
      </c>
      <c r="L722" s="124">
        <f t="shared" ref="L722:L736" si="60">IF(A722="nio",,K722)</f>
        <v>3.3712</v>
      </c>
      <c r="M722" s="126">
        <f t="shared" ref="M722:M736" si="61">IF(A722="nio",K722,)</f>
        <v>0</v>
      </c>
      <c r="N722" s="9" t="str">
        <f t="shared" ref="N722:N737" si="62">A722</f>
        <v>ent156t</v>
      </c>
    </row>
    <row r="723" spans="1:14">
      <c r="A723" s="7" t="s">
        <v>204</v>
      </c>
      <c r="B723" s="3" t="s">
        <v>847</v>
      </c>
      <c r="C723" s="3" t="s">
        <v>773</v>
      </c>
      <c r="D723" s="3" t="s">
        <v>69</v>
      </c>
      <c r="F723" s="2" t="s">
        <v>226</v>
      </c>
      <c r="G723" s="10">
        <v>2</v>
      </c>
      <c r="H723" s="10"/>
      <c r="I723" s="2" t="s">
        <v>230</v>
      </c>
      <c r="J723" s="2" t="s">
        <v>239</v>
      </c>
      <c r="K723" s="125">
        <v>17.944600000000001</v>
      </c>
      <c r="L723" s="124">
        <f t="shared" si="60"/>
        <v>17.944600000000001</v>
      </c>
      <c r="M723" s="126">
        <f t="shared" si="61"/>
        <v>0</v>
      </c>
      <c r="N723" s="9" t="str">
        <f t="shared" si="62"/>
        <v>gan156s</v>
      </c>
    </row>
    <row r="724" spans="1:14">
      <c r="A724" s="7" t="s">
        <v>30</v>
      </c>
      <c r="B724" s="3" t="s">
        <v>849</v>
      </c>
      <c r="C724" s="3" t="s">
        <v>773</v>
      </c>
      <c r="D724" s="3" t="s">
        <v>69</v>
      </c>
      <c r="F724" s="2" t="s">
        <v>226</v>
      </c>
      <c r="G724" s="10">
        <v>3</v>
      </c>
      <c r="H724" s="10"/>
      <c r="I724" s="2" t="s">
        <v>29</v>
      </c>
      <c r="J724" s="2" t="s">
        <v>10</v>
      </c>
      <c r="K724" s="125">
        <v>45.848000000000006</v>
      </c>
      <c r="L724" s="124">
        <f t="shared" si="60"/>
        <v>45.848000000000006</v>
      </c>
      <c r="M724" s="126">
        <f t="shared" si="61"/>
        <v>0</v>
      </c>
      <c r="N724" s="9" t="str">
        <f t="shared" si="62"/>
        <v>Kan156l</v>
      </c>
    </row>
    <row r="725" spans="1:14">
      <c r="A725" s="7" t="s">
        <v>18</v>
      </c>
      <c r="B725" s="3" t="s">
        <v>897</v>
      </c>
      <c r="C725" s="3" t="s">
        <v>773</v>
      </c>
      <c r="D725" s="3" t="s">
        <v>69</v>
      </c>
      <c r="F725" s="2" t="s">
        <v>226</v>
      </c>
      <c r="G725" s="10">
        <v>4</v>
      </c>
      <c r="H725" s="10"/>
      <c r="I725" s="2" t="s">
        <v>985</v>
      </c>
      <c r="J725" s="2" t="s">
        <v>10</v>
      </c>
      <c r="K725" s="125">
        <v>34.584000000000003</v>
      </c>
      <c r="L725" s="124">
        <f t="shared" si="60"/>
        <v>0</v>
      </c>
      <c r="M725" s="126">
        <f t="shared" si="61"/>
        <v>34.584000000000003</v>
      </c>
      <c r="N725" s="9" t="str">
        <f t="shared" si="62"/>
        <v>nio</v>
      </c>
    </row>
    <row r="726" spans="1:14">
      <c r="A726" s="7" t="s">
        <v>843</v>
      </c>
      <c r="B726" s="3" t="s">
        <v>847</v>
      </c>
      <c r="C726" s="3" t="s">
        <v>773</v>
      </c>
      <c r="D726" s="3" t="s">
        <v>69</v>
      </c>
      <c r="F726" s="2" t="s">
        <v>226</v>
      </c>
      <c r="G726" s="10">
        <v>5</v>
      </c>
      <c r="H726" s="10"/>
      <c r="I726" s="2" t="s">
        <v>986</v>
      </c>
      <c r="J726" s="2" t="s">
        <v>10</v>
      </c>
      <c r="K726" s="125">
        <v>42.504000000000005</v>
      </c>
      <c r="L726" s="124">
        <f t="shared" si="60"/>
        <v>42.504000000000005</v>
      </c>
      <c r="M726" s="126">
        <f t="shared" si="61"/>
        <v>0</v>
      </c>
      <c r="N726" s="9" t="str">
        <f t="shared" si="62"/>
        <v>keu156l</v>
      </c>
    </row>
    <row r="727" spans="1:14">
      <c r="A727" s="7" t="s">
        <v>7</v>
      </c>
      <c r="B727" s="3" t="s">
        <v>849</v>
      </c>
      <c r="C727" s="3" t="s">
        <v>773</v>
      </c>
      <c r="D727" s="3" t="s">
        <v>69</v>
      </c>
      <c r="F727" s="2" t="s">
        <v>226</v>
      </c>
      <c r="G727" s="10" t="s">
        <v>987</v>
      </c>
      <c r="H727" s="10"/>
      <c r="I727" s="2" t="s">
        <v>188</v>
      </c>
      <c r="J727" s="2" t="s">
        <v>10</v>
      </c>
      <c r="K727" s="125">
        <v>17</v>
      </c>
      <c r="L727" s="124">
        <f t="shared" si="60"/>
        <v>17</v>
      </c>
      <c r="M727" s="126">
        <f t="shared" si="61"/>
        <v>0</v>
      </c>
      <c r="N727" s="9" t="str">
        <f t="shared" si="62"/>
        <v>Ver156l</v>
      </c>
    </row>
    <row r="728" spans="1:14">
      <c r="A728" s="7" t="s">
        <v>85</v>
      </c>
      <c r="B728" s="3" t="s">
        <v>847</v>
      </c>
      <c r="C728" s="3" t="s">
        <v>773</v>
      </c>
      <c r="D728" s="3" t="s">
        <v>69</v>
      </c>
      <c r="F728" s="2" t="s">
        <v>226</v>
      </c>
      <c r="G728" s="10">
        <v>6</v>
      </c>
      <c r="H728" s="10"/>
      <c r="I728" s="2" t="s">
        <v>733</v>
      </c>
      <c r="J728" s="2" t="s">
        <v>239</v>
      </c>
      <c r="K728" s="125">
        <v>15.913700000000002</v>
      </c>
      <c r="L728" s="124">
        <f t="shared" si="60"/>
        <v>15.913700000000002</v>
      </c>
      <c r="M728" s="126">
        <f t="shared" si="61"/>
        <v>0</v>
      </c>
      <c r="N728" s="9" t="str">
        <f t="shared" si="62"/>
        <v>mag012s</v>
      </c>
    </row>
    <row r="729" spans="1:14">
      <c r="A729" s="7" t="s">
        <v>85</v>
      </c>
      <c r="B729" s="3" t="s">
        <v>847</v>
      </c>
      <c r="C729" s="3" t="s">
        <v>773</v>
      </c>
      <c r="D729" s="3" t="s">
        <v>69</v>
      </c>
      <c r="F729" s="2" t="s">
        <v>226</v>
      </c>
      <c r="G729" s="10">
        <v>7</v>
      </c>
      <c r="H729" s="10"/>
      <c r="I729" s="2" t="s">
        <v>775</v>
      </c>
      <c r="J729" s="2" t="s">
        <v>10</v>
      </c>
      <c r="K729" s="125">
        <v>18.846200000000003</v>
      </c>
      <c r="L729" s="124">
        <f t="shared" si="60"/>
        <v>18.846200000000003</v>
      </c>
      <c r="M729" s="126">
        <f t="shared" si="61"/>
        <v>0</v>
      </c>
      <c r="N729" s="9" t="str">
        <f t="shared" si="62"/>
        <v>mag012s</v>
      </c>
    </row>
    <row r="730" spans="1:14">
      <c r="A730" s="7" t="s">
        <v>208</v>
      </c>
      <c r="B730" s="3" t="s">
        <v>849</v>
      </c>
      <c r="C730" s="3" t="s">
        <v>773</v>
      </c>
      <c r="D730" s="3" t="s">
        <v>69</v>
      </c>
      <c r="F730" s="2" t="s">
        <v>226</v>
      </c>
      <c r="G730" s="10">
        <v>8</v>
      </c>
      <c r="H730" s="10"/>
      <c r="I730" s="2" t="s">
        <v>739</v>
      </c>
      <c r="J730" s="2" t="s">
        <v>239</v>
      </c>
      <c r="K730" s="125">
        <v>31.379499999999997</v>
      </c>
      <c r="L730" s="124">
        <f t="shared" si="60"/>
        <v>31.379499999999997</v>
      </c>
      <c r="M730" s="126">
        <f t="shared" si="61"/>
        <v>0</v>
      </c>
      <c r="N730" s="9" t="str">
        <f t="shared" si="62"/>
        <v>lab156s</v>
      </c>
    </row>
    <row r="731" spans="1:14">
      <c r="A731" s="7" t="s">
        <v>197</v>
      </c>
      <c r="B731" s="3" t="s">
        <v>2</v>
      </c>
      <c r="C731" s="3" t="s">
        <v>773</v>
      </c>
      <c r="D731" s="3" t="s">
        <v>69</v>
      </c>
      <c r="F731" s="2" t="s">
        <v>226</v>
      </c>
      <c r="G731" s="10">
        <v>9</v>
      </c>
      <c r="H731" s="10"/>
      <c r="I731" s="2" t="s">
        <v>678</v>
      </c>
      <c r="J731" s="2" t="s">
        <v>239</v>
      </c>
      <c r="K731" s="125">
        <v>2.4062000000000001</v>
      </c>
      <c r="L731" s="124">
        <f t="shared" si="60"/>
        <v>2.4062000000000001</v>
      </c>
      <c r="M731" s="126">
        <f t="shared" si="61"/>
        <v>0</v>
      </c>
      <c r="N731" s="9" t="str">
        <f t="shared" si="62"/>
        <v>san156s</v>
      </c>
    </row>
    <row r="732" spans="1:14">
      <c r="A732" s="7" t="s">
        <v>197</v>
      </c>
      <c r="B732" s="3" t="s">
        <v>2</v>
      </c>
      <c r="C732" s="3" t="s">
        <v>773</v>
      </c>
      <c r="D732" s="3" t="s">
        <v>69</v>
      </c>
      <c r="F732" s="2" t="s">
        <v>226</v>
      </c>
      <c r="G732" s="10" t="s">
        <v>988</v>
      </c>
      <c r="H732" s="10"/>
      <c r="I732" s="2" t="s">
        <v>989</v>
      </c>
      <c r="J732" s="2" t="s">
        <v>239</v>
      </c>
      <c r="K732" s="125">
        <v>2.4062000000000001</v>
      </c>
      <c r="L732" s="124">
        <f t="shared" si="60"/>
        <v>2.4062000000000001</v>
      </c>
      <c r="M732" s="126">
        <f t="shared" si="61"/>
        <v>0</v>
      </c>
      <c r="N732" s="9" t="str">
        <f t="shared" si="62"/>
        <v>san156s</v>
      </c>
    </row>
    <row r="733" spans="1:14">
      <c r="A733" s="7" t="s">
        <v>845</v>
      </c>
      <c r="B733" s="3" t="s">
        <v>2</v>
      </c>
      <c r="C733" s="3" t="s">
        <v>773</v>
      </c>
      <c r="D733" s="3" t="s">
        <v>69</v>
      </c>
      <c r="F733" s="2" t="s">
        <v>226</v>
      </c>
      <c r="G733" s="10">
        <v>10</v>
      </c>
      <c r="H733" s="10"/>
      <c r="I733" s="2" t="s">
        <v>776</v>
      </c>
      <c r="J733" s="2" t="s">
        <v>239</v>
      </c>
      <c r="K733" s="125">
        <v>37.373199999999997</v>
      </c>
      <c r="L733" s="124">
        <f t="shared" si="60"/>
        <v>37.373199999999997</v>
      </c>
      <c r="M733" s="126">
        <f t="shared" si="61"/>
        <v>0</v>
      </c>
      <c r="N733" s="9" t="str">
        <f t="shared" si="62"/>
        <v>kle156s</v>
      </c>
    </row>
    <row r="734" spans="1:14">
      <c r="A734" s="7" t="s">
        <v>197</v>
      </c>
      <c r="B734" s="3" t="s">
        <v>2</v>
      </c>
      <c r="C734" s="3" t="s">
        <v>773</v>
      </c>
      <c r="D734" s="3" t="s">
        <v>69</v>
      </c>
      <c r="F734" s="2" t="s">
        <v>226</v>
      </c>
      <c r="G734" s="10">
        <v>11</v>
      </c>
      <c r="H734" s="10"/>
      <c r="I734" s="2" t="s">
        <v>777</v>
      </c>
      <c r="J734" s="2" t="s">
        <v>239</v>
      </c>
      <c r="K734" s="125">
        <v>2.75</v>
      </c>
      <c r="L734" s="124">
        <f t="shared" si="60"/>
        <v>2.75</v>
      </c>
      <c r="M734" s="126">
        <f t="shared" si="61"/>
        <v>0</v>
      </c>
      <c r="N734" s="9" t="str">
        <f t="shared" si="62"/>
        <v>san156s</v>
      </c>
    </row>
    <row r="735" spans="1:14">
      <c r="A735" s="7" t="s">
        <v>215</v>
      </c>
      <c r="B735" s="3" t="s">
        <v>849</v>
      </c>
      <c r="C735" s="3" t="s">
        <v>773</v>
      </c>
      <c r="D735" s="3" t="s">
        <v>69</v>
      </c>
      <c r="F735" s="2" t="s">
        <v>226</v>
      </c>
      <c r="G735" s="10">
        <v>12</v>
      </c>
      <c r="H735" s="10"/>
      <c r="I735" s="2" t="s">
        <v>237</v>
      </c>
      <c r="J735" s="2" t="s">
        <v>239</v>
      </c>
      <c r="K735" s="125">
        <v>10.718399999999999</v>
      </c>
      <c r="L735" s="124">
        <f t="shared" si="60"/>
        <v>10.718399999999999</v>
      </c>
      <c r="M735" s="126">
        <f t="shared" si="61"/>
        <v>0</v>
      </c>
      <c r="N735" s="9" t="str">
        <f t="shared" si="62"/>
        <v>kan156s</v>
      </c>
    </row>
    <row r="736" spans="1:14">
      <c r="A736" s="7" t="s">
        <v>846</v>
      </c>
      <c r="B736" s="3" t="s">
        <v>849</v>
      </c>
      <c r="C736" s="3" t="s">
        <v>773</v>
      </c>
      <c r="D736" s="3" t="s">
        <v>69</v>
      </c>
      <c r="F736" s="2" t="s">
        <v>226</v>
      </c>
      <c r="G736" s="10">
        <v>13</v>
      </c>
      <c r="H736" s="10"/>
      <c r="I736" s="2" t="s">
        <v>778</v>
      </c>
      <c r="J736" s="2" t="s">
        <v>11</v>
      </c>
      <c r="K736" s="125">
        <v>22.514399999999998</v>
      </c>
      <c r="L736" s="124">
        <f t="shared" si="60"/>
        <v>22.514399999999998</v>
      </c>
      <c r="M736" s="126">
        <f t="shared" si="61"/>
        <v>0</v>
      </c>
      <c r="N736" s="9" t="str">
        <f t="shared" si="62"/>
        <v>kan156t</v>
      </c>
    </row>
    <row r="737" spans="1:24">
      <c r="A737" s="7" t="s">
        <v>205</v>
      </c>
      <c r="B737" s="3" t="s">
        <v>2</v>
      </c>
      <c r="C737" s="3" t="s">
        <v>773</v>
      </c>
      <c r="D737" s="3" t="s">
        <v>69</v>
      </c>
      <c r="F737" s="2" t="s">
        <v>226</v>
      </c>
      <c r="G737" s="10">
        <v>14</v>
      </c>
      <c r="H737" s="10"/>
      <c r="I737" s="2" t="s">
        <v>779</v>
      </c>
      <c r="J737" s="2" t="s">
        <v>364</v>
      </c>
      <c r="K737" s="125">
        <v>108.35</v>
      </c>
      <c r="L737" s="124">
        <v>3</v>
      </c>
      <c r="M737" s="126">
        <v>105.35</v>
      </c>
      <c r="N737" s="9" t="str">
        <f t="shared" si="62"/>
        <v>was156s</v>
      </c>
    </row>
    <row r="738" spans="1:24">
      <c r="C738" s="8" t="s">
        <v>773</v>
      </c>
      <c r="D738" s="14"/>
      <c r="E738" s="7"/>
      <c r="F738" s="7"/>
      <c r="G738" s="13"/>
      <c r="H738" s="13"/>
      <c r="I738" s="7"/>
      <c r="L738" s="126"/>
      <c r="M738" s="124"/>
      <c r="N738" s="11"/>
      <c r="O738" s="14"/>
      <c r="P738" s="14"/>
    </row>
    <row r="739" spans="1:24" ht="13">
      <c r="A739" s="166"/>
      <c r="B739" s="166"/>
      <c r="C739" s="167" t="s">
        <v>773</v>
      </c>
      <c r="D739" s="167"/>
      <c r="E739" s="166"/>
      <c r="F739" s="166"/>
      <c r="G739" s="167"/>
      <c r="H739" s="167"/>
      <c r="I739" s="166"/>
      <c r="J739" s="168"/>
      <c r="K739" s="169">
        <f>SUM(K722:K738)</f>
        <v>413.90960000000007</v>
      </c>
      <c r="L739" s="140">
        <f>SUM(L722:L738)</f>
        <v>273.97560000000004</v>
      </c>
      <c r="M739" s="141">
        <f>SUM(M722:M738)</f>
        <v>139.934</v>
      </c>
      <c r="N739" s="170"/>
      <c r="O739" s="142"/>
      <c r="P739" s="142"/>
      <c r="Q739" s="163"/>
      <c r="R739" s="144"/>
      <c r="S739" s="170"/>
      <c r="T739" s="140"/>
      <c r="U739" s="140"/>
      <c r="V739" s="142"/>
      <c r="W739" s="145"/>
      <c r="X739" s="145"/>
    </row>
    <row r="740" spans="1:24">
      <c r="M740" s="124"/>
    </row>
    <row r="741" spans="1:24" s="11" customFormat="1" ht="13">
      <c r="A741" s="137"/>
      <c r="B741" s="137"/>
      <c r="C741" s="138" t="s">
        <v>17</v>
      </c>
      <c r="D741" s="138"/>
      <c r="E741" s="137"/>
      <c r="F741" s="137"/>
      <c r="G741" s="139"/>
      <c r="H741" s="139"/>
      <c r="I741" s="137"/>
      <c r="J741" s="137"/>
      <c r="K741" s="140">
        <f>SUM(K5:K739)/2</f>
        <v>15144.502299999995</v>
      </c>
      <c r="L741" s="140">
        <f>SUM(L5:L739)/2</f>
        <v>10601.538299999993</v>
      </c>
      <c r="M741" s="141">
        <f>SUM(M5:M739)/2</f>
        <v>4542.963999999999</v>
      </c>
      <c r="N741" s="137"/>
      <c r="O741" s="142"/>
      <c r="P741" s="142"/>
      <c r="Q741" s="143"/>
      <c r="R741" s="144"/>
      <c r="S741" s="144"/>
      <c r="T741" s="140"/>
      <c r="U741" s="140"/>
      <c r="V741" s="144"/>
      <c r="W741" s="145"/>
      <c r="X741" s="145"/>
    </row>
    <row r="743" spans="1:24">
      <c r="K743" s="2"/>
    </row>
  </sheetData>
  <autoFilter ref="A3:AD743" xr:uid="{A8761C4A-732D-4FE9-AFEA-0C4881052336}"/>
  <phoneticPr fontId="63" type="noConversion"/>
  <pageMargins left="0.25" right="0.25" top="0.75" bottom="0.75" header="0.3" footer="0.3"/>
  <pageSetup paperSize="9" scale="45" fitToHeight="0" orientation="landscape" r:id="rId1"/>
  <rowBreaks count="3" manualBreakCount="3">
    <brk id="40" max="16383" man="1"/>
    <brk id="43" max="16383" man="1"/>
    <brk id="9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AF130-B93E-4C6F-8AA0-A8A7B7C4B845}">
  <sheetPr codeName="Blad72">
    <pageSetUpPr fitToPage="1"/>
  </sheetPr>
  <dimension ref="A1:X64"/>
  <sheetViews>
    <sheetView zoomScale="70" zoomScaleNormal="70" zoomScaleSheetLayoutView="90" workbookViewId="0"/>
  </sheetViews>
  <sheetFormatPr defaultColWidth="9.1796875" defaultRowHeight="12.5"/>
  <cols>
    <col min="1" max="1" width="20.26953125" style="101" customWidth="1"/>
    <col min="2" max="2" width="17.7265625" style="101" customWidth="1"/>
    <col min="3" max="3" width="18.7265625" style="101" bestFit="1" customWidth="1"/>
    <col min="4" max="4" width="10.54296875" style="100" bestFit="1" customWidth="1"/>
    <col min="5" max="6" width="11" style="100" bestFit="1" customWidth="1"/>
    <col min="7" max="8" width="10.453125" style="100" bestFit="1" customWidth="1"/>
    <col min="9" max="9" width="9" style="100" bestFit="1" customWidth="1"/>
    <col min="10" max="10" width="13.26953125" style="100" customWidth="1"/>
    <col min="11" max="11" width="15.1796875" style="100" customWidth="1"/>
    <col min="12" max="13" width="12.453125" style="100" bestFit="1" customWidth="1"/>
    <col min="14" max="17" width="12" style="100" bestFit="1" customWidth="1"/>
    <col min="18" max="18" width="10.453125" style="100" bestFit="1" customWidth="1"/>
    <col min="19" max="16384" width="9.1796875" style="101"/>
  </cols>
  <sheetData>
    <row r="1" spans="1:18" s="97" customFormat="1" ht="13">
      <c r="A1" s="171">
        <v>2027</v>
      </c>
      <c r="B1" s="172" t="s">
        <v>908</v>
      </c>
      <c r="C1" s="171" t="s">
        <v>909</v>
      </c>
      <c r="D1" s="171" t="s">
        <v>910</v>
      </c>
      <c r="E1" s="171" t="s">
        <v>911</v>
      </c>
      <c r="F1" s="171" t="s">
        <v>912</v>
      </c>
      <c r="G1" s="171" t="s">
        <v>913</v>
      </c>
      <c r="H1" s="171" t="s">
        <v>914</v>
      </c>
      <c r="I1" s="171" t="s">
        <v>915</v>
      </c>
      <c r="J1" s="171" t="s">
        <v>948</v>
      </c>
      <c r="K1" s="171" t="s">
        <v>916</v>
      </c>
      <c r="L1" s="171" t="s">
        <v>916</v>
      </c>
      <c r="M1" s="171" t="s">
        <v>916</v>
      </c>
      <c r="N1" s="171" t="s">
        <v>916</v>
      </c>
      <c r="O1" s="171" t="s">
        <v>916</v>
      </c>
      <c r="P1" s="171" t="s">
        <v>916</v>
      </c>
      <c r="Q1" s="171" t="s">
        <v>916</v>
      </c>
    </row>
    <row r="2" spans="1:18" s="97" customFormat="1" ht="13">
      <c r="A2" s="172"/>
      <c r="B2" s="172" t="s">
        <v>917</v>
      </c>
      <c r="C2" s="171"/>
      <c r="D2" s="171"/>
      <c r="E2" s="171"/>
      <c r="F2" s="171"/>
      <c r="G2" s="171"/>
      <c r="H2" s="171"/>
      <c r="I2" s="171"/>
      <c r="J2" s="171" t="s">
        <v>949</v>
      </c>
      <c r="K2" s="171" t="s">
        <v>909</v>
      </c>
      <c r="L2" s="171" t="s">
        <v>910</v>
      </c>
      <c r="M2" s="171" t="s">
        <v>911</v>
      </c>
      <c r="N2" s="171" t="s">
        <v>912</v>
      </c>
      <c r="O2" s="171" t="s">
        <v>913</v>
      </c>
      <c r="P2" s="171" t="s">
        <v>918</v>
      </c>
      <c r="Q2" s="171" t="s">
        <v>919</v>
      </c>
    </row>
    <row r="3" spans="1:18" ht="13">
      <c r="A3" s="172" t="s">
        <v>920</v>
      </c>
      <c r="B3" s="98"/>
      <c r="C3" s="106"/>
      <c r="D3" s="106"/>
      <c r="E3" s="106"/>
      <c r="F3" s="106"/>
      <c r="G3" s="106"/>
      <c r="H3" s="106"/>
      <c r="I3" s="106"/>
      <c r="J3" s="106"/>
      <c r="K3" s="106"/>
      <c r="L3" s="106"/>
      <c r="M3" s="106"/>
      <c r="N3" s="106"/>
      <c r="O3" s="106"/>
      <c r="P3" s="106"/>
      <c r="Q3" s="106"/>
      <c r="R3" s="101"/>
    </row>
    <row r="4" spans="1:18">
      <c r="A4" s="173" t="s">
        <v>921</v>
      </c>
      <c r="B4" s="106">
        <f t="shared" ref="B4:B15" si="0">SUM(C4:I4)</f>
        <v>31</v>
      </c>
      <c r="C4" s="174">
        <v>4</v>
      </c>
      <c r="D4" s="174">
        <v>4</v>
      </c>
      <c r="E4" s="174">
        <v>4</v>
      </c>
      <c r="F4" s="174">
        <v>5</v>
      </c>
      <c r="G4" s="174">
        <v>5</v>
      </c>
      <c r="H4" s="174">
        <v>5</v>
      </c>
      <c r="I4" s="174">
        <v>4</v>
      </c>
      <c r="J4" s="106">
        <f t="shared" ref="J4:J15" si="1">SUM(K4:Q4)</f>
        <v>1</v>
      </c>
      <c r="K4" s="106"/>
      <c r="L4" s="106"/>
      <c r="M4" s="106"/>
      <c r="N4" s="106"/>
      <c r="O4" s="106">
        <v>1</v>
      </c>
      <c r="P4" s="106"/>
      <c r="Q4" s="106"/>
      <c r="R4" s="101"/>
    </row>
    <row r="5" spans="1:18">
      <c r="A5" s="173" t="s">
        <v>922</v>
      </c>
      <c r="B5" s="106">
        <f t="shared" si="0"/>
        <v>28</v>
      </c>
      <c r="C5" s="174">
        <v>4</v>
      </c>
      <c r="D5" s="174">
        <v>4</v>
      </c>
      <c r="E5" s="174">
        <v>4</v>
      </c>
      <c r="F5" s="174">
        <v>4</v>
      </c>
      <c r="G5" s="174">
        <v>4</v>
      </c>
      <c r="H5" s="174">
        <v>4</v>
      </c>
      <c r="I5" s="174">
        <v>4</v>
      </c>
      <c r="J5" s="106">
        <f t="shared" si="1"/>
        <v>0</v>
      </c>
      <c r="K5" s="106"/>
      <c r="L5" s="106"/>
      <c r="M5" s="106"/>
      <c r="N5" s="106"/>
      <c r="O5" s="106"/>
      <c r="P5" s="106"/>
      <c r="Q5" s="106"/>
      <c r="R5" s="101"/>
    </row>
    <row r="6" spans="1:18">
      <c r="A6" s="173" t="s">
        <v>923</v>
      </c>
      <c r="B6" s="106">
        <f t="shared" si="0"/>
        <v>31</v>
      </c>
      <c r="C6" s="174">
        <v>5</v>
      </c>
      <c r="D6" s="174">
        <v>5</v>
      </c>
      <c r="E6" s="174">
        <v>4</v>
      </c>
      <c r="F6" s="174">
        <v>4</v>
      </c>
      <c r="G6" s="174">
        <v>4</v>
      </c>
      <c r="H6" s="174">
        <v>4</v>
      </c>
      <c r="I6" s="174">
        <v>5</v>
      </c>
      <c r="J6" s="106">
        <f t="shared" si="1"/>
        <v>0</v>
      </c>
      <c r="K6" s="106"/>
      <c r="L6" s="106"/>
      <c r="M6" s="106"/>
      <c r="N6" s="106"/>
      <c r="O6" s="106"/>
      <c r="P6" s="106"/>
      <c r="Q6" s="106"/>
      <c r="R6" s="101"/>
    </row>
    <row r="7" spans="1:18">
      <c r="A7" s="173" t="s">
        <v>924</v>
      </c>
      <c r="B7" s="106">
        <f t="shared" si="0"/>
        <v>30</v>
      </c>
      <c r="C7" s="174">
        <v>4</v>
      </c>
      <c r="D7" s="174">
        <v>4</v>
      </c>
      <c r="E7" s="174">
        <v>5</v>
      </c>
      <c r="F7" s="174">
        <v>5</v>
      </c>
      <c r="G7" s="174">
        <v>4</v>
      </c>
      <c r="H7" s="174">
        <v>4</v>
      </c>
      <c r="I7" s="174">
        <v>4</v>
      </c>
      <c r="J7" s="106">
        <f t="shared" si="1"/>
        <v>4</v>
      </c>
      <c r="K7" s="106">
        <v>2</v>
      </c>
      <c r="L7" s="106">
        <v>2</v>
      </c>
      <c r="M7" s="106"/>
      <c r="N7" s="106"/>
      <c r="O7" s="106"/>
      <c r="P7" s="106"/>
      <c r="Q7" s="106"/>
      <c r="R7" s="101"/>
    </row>
    <row r="8" spans="1:18">
      <c r="A8" s="173" t="s">
        <v>925</v>
      </c>
      <c r="B8" s="106">
        <f t="shared" si="0"/>
        <v>31</v>
      </c>
      <c r="C8" s="174">
        <v>4</v>
      </c>
      <c r="D8" s="174">
        <v>4</v>
      </c>
      <c r="E8" s="174">
        <v>4</v>
      </c>
      <c r="F8" s="174">
        <v>4</v>
      </c>
      <c r="G8" s="174">
        <v>5</v>
      </c>
      <c r="H8" s="174">
        <v>5</v>
      </c>
      <c r="I8" s="174">
        <v>5</v>
      </c>
      <c r="J8" s="106">
        <f>SUM(K8:Q8)</f>
        <v>4</v>
      </c>
      <c r="K8" s="106">
        <v>1</v>
      </c>
      <c r="L8" s="106">
        <v>1</v>
      </c>
      <c r="M8" s="106"/>
      <c r="N8" s="106"/>
      <c r="O8" s="106">
        <v>2</v>
      </c>
      <c r="P8" s="106"/>
      <c r="Q8" s="106"/>
      <c r="R8" s="101"/>
    </row>
    <row r="9" spans="1:18">
      <c r="A9" s="173" t="s">
        <v>926</v>
      </c>
      <c r="B9" s="106">
        <f t="shared" si="0"/>
        <v>30</v>
      </c>
      <c r="C9" s="174">
        <v>5</v>
      </c>
      <c r="D9" s="174">
        <v>5</v>
      </c>
      <c r="E9" s="174">
        <v>4</v>
      </c>
      <c r="F9" s="174">
        <v>4</v>
      </c>
      <c r="G9" s="174">
        <v>4</v>
      </c>
      <c r="H9" s="174">
        <v>4</v>
      </c>
      <c r="I9" s="174">
        <v>4</v>
      </c>
      <c r="J9" s="106">
        <f t="shared" si="1"/>
        <v>0</v>
      </c>
      <c r="K9" s="106"/>
      <c r="L9" s="106"/>
      <c r="M9" s="106"/>
      <c r="N9" s="106"/>
      <c r="O9" s="106"/>
      <c r="P9" s="106"/>
      <c r="Q9" s="106"/>
      <c r="R9" s="101"/>
    </row>
    <row r="10" spans="1:18">
      <c r="A10" s="173" t="s">
        <v>927</v>
      </c>
      <c r="B10" s="106">
        <f t="shared" si="0"/>
        <v>31</v>
      </c>
      <c r="C10" s="174">
        <v>4</v>
      </c>
      <c r="D10" s="174">
        <v>4</v>
      </c>
      <c r="E10" s="174">
        <v>5</v>
      </c>
      <c r="F10" s="174">
        <v>5</v>
      </c>
      <c r="G10" s="174">
        <v>5</v>
      </c>
      <c r="H10" s="174">
        <v>4</v>
      </c>
      <c r="I10" s="174">
        <v>4</v>
      </c>
      <c r="J10" s="106">
        <f t="shared" si="1"/>
        <v>0</v>
      </c>
      <c r="K10" s="106"/>
      <c r="L10" s="106"/>
      <c r="M10" s="106"/>
      <c r="N10" s="106"/>
      <c r="O10" s="106"/>
      <c r="P10" s="106"/>
      <c r="Q10" s="106"/>
      <c r="R10" s="101"/>
    </row>
    <row r="11" spans="1:18">
      <c r="A11" s="173" t="s">
        <v>928</v>
      </c>
      <c r="B11" s="106">
        <f t="shared" si="0"/>
        <v>31</v>
      </c>
      <c r="C11" s="174">
        <v>5</v>
      </c>
      <c r="D11" s="174">
        <v>4</v>
      </c>
      <c r="E11" s="174">
        <v>4</v>
      </c>
      <c r="F11" s="174">
        <v>4</v>
      </c>
      <c r="G11" s="174">
        <v>4</v>
      </c>
      <c r="H11" s="174">
        <v>5</v>
      </c>
      <c r="I11" s="174">
        <v>5</v>
      </c>
      <c r="J11" s="106">
        <f t="shared" si="1"/>
        <v>0</v>
      </c>
      <c r="K11" s="106"/>
      <c r="L11" s="106"/>
      <c r="M11" s="106"/>
      <c r="N11" s="106"/>
      <c r="O11" s="106"/>
      <c r="P11" s="106"/>
      <c r="Q11" s="106"/>
      <c r="R11" s="101"/>
    </row>
    <row r="12" spans="1:18">
      <c r="A12" s="173" t="s">
        <v>929</v>
      </c>
      <c r="B12" s="106">
        <f t="shared" si="0"/>
        <v>30</v>
      </c>
      <c r="C12" s="174">
        <v>4</v>
      </c>
      <c r="D12" s="174">
        <v>5</v>
      </c>
      <c r="E12" s="174">
        <v>5</v>
      </c>
      <c r="F12" s="174">
        <v>4</v>
      </c>
      <c r="G12" s="174">
        <v>4</v>
      </c>
      <c r="H12" s="174">
        <v>4</v>
      </c>
      <c r="I12" s="174">
        <v>4</v>
      </c>
      <c r="J12" s="106">
        <f t="shared" si="1"/>
        <v>0</v>
      </c>
      <c r="K12" s="106"/>
      <c r="L12" s="106"/>
      <c r="M12" s="106"/>
      <c r="N12" s="106"/>
      <c r="O12" s="106"/>
      <c r="P12" s="106"/>
      <c r="Q12" s="106"/>
      <c r="R12" s="101"/>
    </row>
    <row r="13" spans="1:18">
      <c r="A13" s="173" t="s">
        <v>930</v>
      </c>
      <c r="B13" s="106">
        <f t="shared" si="0"/>
        <v>31</v>
      </c>
      <c r="C13" s="174">
        <v>4</v>
      </c>
      <c r="D13" s="174">
        <v>4</v>
      </c>
      <c r="E13" s="174">
        <v>4</v>
      </c>
      <c r="F13" s="174">
        <v>5</v>
      </c>
      <c r="G13" s="174">
        <v>5</v>
      </c>
      <c r="H13" s="174">
        <v>5</v>
      </c>
      <c r="I13" s="174">
        <v>4</v>
      </c>
      <c r="J13" s="106">
        <f t="shared" si="1"/>
        <v>0</v>
      </c>
      <c r="K13" s="106"/>
      <c r="L13" s="106"/>
      <c r="M13" s="106"/>
      <c r="N13" s="106"/>
      <c r="O13" s="106"/>
      <c r="P13" s="106"/>
      <c r="Q13" s="106"/>
      <c r="R13" s="101"/>
    </row>
    <row r="14" spans="1:18">
      <c r="A14" s="173" t="s">
        <v>931</v>
      </c>
      <c r="B14" s="106">
        <f t="shared" si="0"/>
        <v>30</v>
      </c>
      <c r="C14" s="174">
        <v>5</v>
      </c>
      <c r="D14" s="174">
        <v>4</v>
      </c>
      <c r="E14" s="174">
        <v>4</v>
      </c>
      <c r="F14" s="174">
        <v>4</v>
      </c>
      <c r="G14" s="174">
        <v>4</v>
      </c>
      <c r="H14" s="174">
        <v>4</v>
      </c>
      <c r="I14" s="174">
        <v>5</v>
      </c>
      <c r="J14" s="106">
        <f t="shared" si="1"/>
        <v>0</v>
      </c>
      <c r="K14" s="106"/>
      <c r="L14" s="106"/>
      <c r="M14" s="106"/>
      <c r="N14" s="106"/>
      <c r="O14" s="106"/>
      <c r="P14" s="106"/>
      <c r="Q14" s="106"/>
      <c r="R14" s="101"/>
    </row>
    <row r="15" spans="1:18">
      <c r="A15" s="173" t="s">
        <v>932</v>
      </c>
      <c r="B15" s="106">
        <f t="shared" si="0"/>
        <v>31</v>
      </c>
      <c r="C15" s="174">
        <v>4</v>
      </c>
      <c r="D15" s="174">
        <v>5</v>
      </c>
      <c r="E15" s="174">
        <v>5</v>
      </c>
      <c r="F15" s="174">
        <v>5</v>
      </c>
      <c r="G15" s="174">
        <v>4</v>
      </c>
      <c r="H15" s="174">
        <v>4</v>
      </c>
      <c r="I15" s="174">
        <v>4</v>
      </c>
      <c r="J15" s="106">
        <f t="shared" si="1"/>
        <v>3</v>
      </c>
      <c r="K15" s="106"/>
      <c r="L15" s="106"/>
      <c r="M15" s="106"/>
      <c r="N15" s="106"/>
      <c r="O15" s="106">
        <v>1</v>
      </c>
      <c r="P15" s="106">
        <v>1</v>
      </c>
      <c r="Q15" s="106">
        <v>1</v>
      </c>
      <c r="R15" s="101"/>
    </row>
    <row r="16" spans="1:18" ht="13">
      <c r="A16" s="172" t="s">
        <v>17</v>
      </c>
      <c r="B16" s="99">
        <f>SUM(B4:B15)</f>
        <v>365</v>
      </c>
      <c r="C16" s="99">
        <f t="shared" ref="C16:Q16" si="2">SUM(C4:C15)</f>
        <v>52</v>
      </c>
      <c r="D16" s="99">
        <f t="shared" si="2"/>
        <v>52</v>
      </c>
      <c r="E16" s="99">
        <f t="shared" si="2"/>
        <v>52</v>
      </c>
      <c r="F16" s="99">
        <f t="shared" si="2"/>
        <v>53</v>
      </c>
      <c r="G16" s="99">
        <f t="shared" si="2"/>
        <v>52</v>
      </c>
      <c r="H16" s="99">
        <f t="shared" si="2"/>
        <v>52</v>
      </c>
      <c r="I16" s="99">
        <f t="shared" si="2"/>
        <v>52</v>
      </c>
      <c r="J16" s="99">
        <f t="shared" si="2"/>
        <v>12</v>
      </c>
      <c r="K16" s="99">
        <f t="shared" si="2"/>
        <v>3</v>
      </c>
      <c r="L16" s="99">
        <f t="shared" si="2"/>
        <v>3</v>
      </c>
      <c r="M16" s="99">
        <f t="shared" si="2"/>
        <v>0</v>
      </c>
      <c r="N16" s="99">
        <f t="shared" si="2"/>
        <v>0</v>
      </c>
      <c r="O16" s="99">
        <f t="shared" si="2"/>
        <v>4</v>
      </c>
      <c r="P16" s="99">
        <f t="shared" si="2"/>
        <v>1</v>
      </c>
      <c r="Q16" s="99">
        <f t="shared" si="2"/>
        <v>1</v>
      </c>
      <c r="R16" s="101"/>
    </row>
    <row r="18" spans="1:18" ht="13">
      <c r="A18" s="173"/>
      <c r="B18" s="171" t="s">
        <v>933</v>
      </c>
      <c r="C18" s="171" t="s">
        <v>933</v>
      </c>
      <c r="D18" s="171" t="s">
        <v>933</v>
      </c>
      <c r="E18" s="171" t="s">
        <v>933</v>
      </c>
      <c r="F18" s="171" t="s">
        <v>933</v>
      </c>
      <c r="G18" s="171" t="s">
        <v>933</v>
      </c>
      <c r="H18" s="171" t="s">
        <v>933</v>
      </c>
      <c r="J18" s="104"/>
      <c r="K18" s="104" t="s">
        <v>979</v>
      </c>
      <c r="L18" s="104"/>
      <c r="M18" s="104"/>
      <c r="N18" s="104"/>
      <c r="O18" s="104" t="s">
        <v>980</v>
      </c>
      <c r="P18" s="97"/>
      <c r="Q18" s="97"/>
      <c r="R18" s="103"/>
    </row>
    <row r="19" spans="1:18" ht="13">
      <c r="A19" s="172" t="s">
        <v>920</v>
      </c>
      <c r="B19" s="171" t="s">
        <v>909</v>
      </c>
      <c r="C19" s="171" t="s">
        <v>910</v>
      </c>
      <c r="D19" s="171" t="s">
        <v>911</v>
      </c>
      <c r="E19" s="171" t="s">
        <v>912</v>
      </c>
      <c r="F19" s="171" t="s">
        <v>913</v>
      </c>
      <c r="G19" s="171" t="s">
        <v>914</v>
      </c>
      <c r="H19" s="171" t="s">
        <v>915</v>
      </c>
      <c r="K19" s="104" t="s">
        <v>966</v>
      </c>
      <c r="O19" s="104" t="s">
        <v>965</v>
      </c>
      <c r="P19" s="97"/>
      <c r="Q19" s="97"/>
      <c r="R19" s="103"/>
    </row>
    <row r="20" spans="1:18" ht="13">
      <c r="A20" s="173" t="s">
        <v>921</v>
      </c>
      <c r="B20" s="250">
        <f>C4-K4</f>
        <v>4</v>
      </c>
      <c r="C20" s="250">
        <f t="shared" ref="B20:H31" si="3">D4-L4</f>
        <v>4</v>
      </c>
      <c r="D20" s="250">
        <f t="shared" si="3"/>
        <v>4</v>
      </c>
      <c r="E20" s="250">
        <f t="shared" si="3"/>
        <v>5</v>
      </c>
      <c r="F20" s="250">
        <f t="shared" si="3"/>
        <v>4</v>
      </c>
      <c r="G20" s="250">
        <f t="shared" si="3"/>
        <v>5</v>
      </c>
      <c r="H20" s="250">
        <f>I4-Q4</f>
        <v>4</v>
      </c>
      <c r="J20" s="97" t="s">
        <v>934</v>
      </c>
      <c r="K20" s="104">
        <v>1</v>
      </c>
      <c r="L20" s="394">
        <v>46388</v>
      </c>
      <c r="M20" s="394"/>
      <c r="N20" s="394"/>
      <c r="O20" s="104"/>
      <c r="P20" s="97"/>
      <c r="Q20" s="97"/>
      <c r="R20" s="103"/>
    </row>
    <row r="21" spans="1:18" ht="13">
      <c r="A21" s="173" t="s">
        <v>922</v>
      </c>
      <c r="B21" s="250">
        <f t="shared" si="3"/>
        <v>4</v>
      </c>
      <c r="C21" s="250">
        <f t="shared" si="3"/>
        <v>4</v>
      </c>
      <c r="D21" s="250">
        <f t="shared" si="3"/>
        <v>4</v>
      </c>
      <c r="E21" s="250">
        <f t="shared" si="3"/>
        <v>4</v>
      </c>
      <c r="F21" s="250">
        <f t="shared" si="3"/>
        <v>4</v>
      </c>
      <c r="G21" s="250">
        <f t="shared" si="3"/>
        <v>4</v>
      </c>
      <c r="H21" s="250">
        <f t="shared" si="3"/>
        <v>4</v>
      </c>
      <c r="J21" s="97" t="s">
        <v>935</v>
      </c>
      <c r="K21" s="104">
        <v>1</v>
      </c>
      <c r="L21" s="394">
        <v>46482</v>
      </c>
      <c r="M21" s="394"/>
      <c r="N21" s="394"/>
      <c r="O21" s="104"/>
      <c r="P21" s="97"/>
      <c r="Q21" s="97"/>
      <c r="R21" s="103"/>
    </row>
    <row r="22" spans="1:18" ht="13">
      <c r="A22" s="173" t="s">
        <v>923</v>
      </c>
      <c r="B22" s="250">
        <f t="shared" si="3"/>
        <v>5</v>
      </c>
      <c r="C22" s="250">
        <f t="shared" si="3"/>
        <v>5</v>
      </c>
      <c r="D22" s="250">
        <f t="shared" si="3"/>
        <v>4</v>
      </c>
      <c r="E22" s="250">
        <f t="shared" si="3"/>
        <v>4</v>
      </c>
      <c r="F22" s="250">
        <f t="shared" si="3"/>
        <v>4</v>
      </c>
      <c r="G22" s="250">
        <f t="shared" si="3"/>
        <v>4</v>
      </c>
      <c r="H22" s="250">
        <f t="shared" si="3"/>
        <v>5</v>
      </c>
      <c r="J22" s="97" t="s">
        <v>935</v>
      </c>
      <c r="K22" s="104">
        <v>1</v>
      </c>
      <c r="L22" s="394">
        <v>46483</v>
      </c>
      <c r="M22" s="394"/>
      <c r="N22" s="394"/>
      <c r="O22" s="104"/>
      <c r="P22" s="97"/>
      <c r="Q22" s="97"/>
      <c r="R22" s="103"/>
    </row>
    <row r="23" spans="1:18" ht="13">
      <c r="A23" s="173" t="s">
        <v>924</v>
      </c>
      <c r="B23" s="106">
        <f t="shared" si="3"/>
        <v>2</v>
      </c>
      <c r="C23" s="106">
        <f t="shared" si="3"/>
        <v>2</v>
      </c>
      <c r="D23" s="106">
        <f t="shared" si="3"/>
        <v>5</v>
      </c>
      <c r="E23" s="106">
        <f t="shared" si="3"/>
        <v>5</v>
      </c>
      <c r="F23" s="106">
        <f t="shared" si="3"/>
        <v>4</v>
      </c>
      <c r="G23" s="106">
        <f t="shared" si="3"/>
        <v>4</v>
      </c>
      <c r="H23" s="106">
        <f t="shared" si="3"/>
        <v>4</v>
      </c>
      <c r="J23" s="97" t="s">
        <v>959</v>
      </c>
      <c r="L23" s="394">
        <v>46503</v>
      </c>
      <c r="M23" s="394"/>
      <c r="N23" s="394"/>
      <c r="O23" s="104">
        <v>1</v>
      </c>
      <c r="P23" s="97"/>
      <c r="Q23" s="97"/>
      <c r="R23" s="103"/>
    </row>
    <row r="24" spans="1:18" ht="13">
      <c r="A24" s="173" t="s">
        <v>925</v>
      </c>
      <c r="B24" s="106">
        <f t="shared" si="3"/>
        <v>3</v>
      </c>
      <c r="C24" s="106">
        <f t="shared" si="3"/>
        <v>3</v>
      </c>
      <c r="D24" s="106">
        <f t="shared" si="3"/>
        <v>4</v>
      </c>
      <c r="E24" s="106">
        <f t="shared" si="3"/>
        <v>4</v>
      </c>
      <c r="F24" s="106">
        <f t="shared" si="3"/>
        <v>3</v>
      </c>
      <c r="G24" s="106">
        <f t="shared" si="3"/>
        <v>5</v>
      </c>
      <c r="H24" s="106">
        <f t="shared" si="3"/>
        <v>5</v>
      </c>
      <c r="J24" s="97" t="s">
        <v>936</v>
      </c>
      <c r="K24" s="104">
        <v>1</v>
      </c>
      <c r="L24" s="394">
        <v>46504</v>
      </c>
      <c r="M24" s="394"/>
      <c r="N24" s="394"/>
      <c r="O24" s="104"/>
      <c r="P24" s="97"/>
      <c r="Q24" s="97"/>
      <c r="R24" s="103"/>
    </row>
    <row r="25" spans="1:18" ht="13">
      <c r="A25" s="173" t="s">
        <v>926</v>
      </c>
      <c r="B25" s="106">
        <f t="shared" si="3"/>
        <v>5</v>
      </c>
      <c r="C25" s="106">
        <f t="shared" si="3"/>
        <v>5</v>
      </c>
      <c r="D25" s="106">
        <f t="shared" si="3"/>
        <v>4</v>
      </c>
      <c r="E25" s="106">
        <f t="shared" si="3"/>
        <v>4</v>
      </c>
      <c r="F25" s="106">
        <f t="shared" si="3"/>
        <v>4</v>
      </c>
      <c r="G25" s="106">
        <f t="shared" si="3"/>
        <v>4</v>
      </c>
      <c r="H25" s="106">
        <f t="shared" si="3"/>
        <v>4</v>
      </c>
      <c r="J25" s="97" t="s">
        <v>959</v>
      </c>
      <c r="K25" s="104"/>
      <c r="L25" s="394">
        <v>46514</v>
      </c>
      <c r="M25" s="394"/>
      <c r="N25" s="394"/>
      <c r="O25" s="104">
        <v>1</v>
      </c>
      <c r="P25" s="97"/>
      <c r="Q25" s="97"/>
      <c r="R25" s="103"/>
    </row>
    <row r="26" spans="1:18" ht="13">
      <c r="A26" s="173" t="s">
        <v>927</v>
      </c>
      <c r="B26" s="106">
        <f t="shared" si="3"/>
        <v>4</v>
      </c>
      <c r="C26" s="106">
        <f t="shared" si="3"/>
        <v>4</v>
      </c>
      <c r="D26" s="106">
        <f t="shared" si="3"/>
        <v>5</v>
      </c>
      <c r="E26" s="106">
        <f t="shared" si="3"/>
        <v>5</v>
      </c>
      <c r="F26" s="106">
        <f t="shared" si="3"/>
        <v>5</v>
      </c>
      <c r="G26" s="106">
        <f t="shared" si="3"/>
        <v>4</v>
      </c>
      <c r="H26" s="106">
        <f t="shared" si="3"/>
        <v>4</v>
      </c>
      <c r="J26" s="97" t="s">
        <v>937</v>
      </c>
      <c r="K26" s="104">
        <v>1</v>
      </c>
      <c r="L26" s="394">
        <v>46521</v>
      </c>
      <c r="M26" s="394"/>
      <c r="N26" s="394"/>
      <c r="O26" s="104"/>
      <c r="P26" s="97"/>
      <c r="Q26" s="97"/>
      <c r="R26" s="103"/>
    </row>
    <row r="27" spans="1:18" ht="13">
      <c r="A27" s="173" t="s">
        <v>928</v>
      </c>
      <c r="B27" s="106">
        <f t="shared" si="3"/>
        <v>5</v>
      </c>
      <c r="C27" s="106">
        <f t="shared" si="3"/>
        <v>4</v>
      </c>
      <c r="D27" s="106">
        <f t="shared" si="3"/>
        <v>4</v>
      </c>
      <c r="E27" s="106">
        <f t="shared" si="3"/>
        <v>4</v>
      </c>
      <c r="F27" s="106">
        <f t="shared" si="3"/>
        <v>4</v>
      </c>
      <c r="G27" s="106">
        <f t="shared" si="3"/>
        <v>5</v>
      </c>
      <c r="H27" s="106">
        <f t="shared" si="3"/>
        <v>5</v>
      </c>
      <c r="J27" s="97" t="s">
        <v>938</v>
      </c>
      <c r="K27" s="104">
        <v>1</v>
      </c>
      <c r="L27" s="394">
        <v>46531</v>
      </c>
      <c r="M27" s="394"/>
      <c r="N27" s="394"/>
      <c r="O27" s="104"/>
      <c r="P27" s="97"/>
      <c r="Q27" s="97"/>
      <c r="R27" s="103"/>
    </row>
    <row r="28" spans="1:18" ht="13">
      <c r="A28" s="173" t="s">
        <v>929</v>
      </c>
      <c r="B28" s="106">
        <f t="shared" si="3"/>
        <v>4</v>
      </c>
      <c r="C28" s="106">
        <f t="shared" si="3"/>
        <v>5</v>
      </c>
      <c r="D28" s="106">
        <f t="shared" si="3"/>
        <v>5</v>
      </c>
      <c r="E28" s="106">
        <f t="shared" si="3"/>
        <v>4</v>
      </c>
      <c r="F28" s="106">
        <f t="shared" si="3"/>
        <v>4</v>
      </c>
      <c r="G28" s="106">
        <f t="shared" si="3"/>
        <v>4</v>
      </c>
      <c r="H28" s="106">
        <f t="shared" si="3"/>
        <v>4</v>
      </c>
      <c r="J28" s="97" t="s">
        <v>938</v>
      </c>
      <c r="K28" s="104">
        <v>1</v>
      </c>
      <c r="L28" s="394">
        <v>46532</v>
      </c>
      <c r="M28" s="394"/>
      <c r="N28" s="394"/>
      <c r="O28" s="104"/>
      <c r="P28" s="97"/>
      <c r="Q28" s="97"/>
      <c r="R28" s="103"/>
    </row>
    <row r="29" spans="1:18" ht="13">
      <c r="A29" s="173" t="s">
        <v>930</v>
      </c>
      <c r="B29" s="106">
        <f t="shared" si="3"/>
        <v>4</v>
      </c>
      <c r="C29" s="106">
        <f t="shared" si="3"/>
        <v>4</v>
      </c>
      <c r="D29" s="106">
        <f t="shared" si="3"/>
        <v>4</v>
      </c>
      <c r="E29" s="106">
        <f t="shared" si="3"/>
        <v>5</v>
      </c>
      <c r="F29" s="106">
        <f t="shared" si="3"/>
        <v>5</v>
      </c>
      <c r="G29" s="106">
        <f t="shared" si="3"/>
        <v>5</v>
      </c>
      <c r="H29" s="106">
        <f t="shared" si="3"/>
        <v>4</v>
      </c>
      <c r="J29" s="97" t="s">
        <v>939</v>
      </c>
      <c r="K29" s="104">
        <v>1</v>
      </c>
      <c r="L29" s="394">
        <v>46746</v>
      </c>
      <c r="M29" s="394"/>
      <c r="N29" s="394"/>
      <c r="O29" s="104"/>
      <c r="P29" s="97"/>
      <c r="Q29" s="97"/>
      <c r="R29" s="103"/>
    </row>
    <row r="30" spans="1:18" ht="13">
      <c r="A30" s="173" t="s">
        <v>931</v>
      </c>
      <c r="B30" s="106">
        <f t="shared" si="3"/>
        <v>5</v>
      </c>
      <c r="C30" s="106">
        <f t="shared" si="3"/>
        <v>4</v>
      </c>
      <c r="D30" s="106">
        <f t="shared" si="3"/>
        <v>4</v>
      </c>
      <c r="E30" s="106">
        <f t="shared" si="3"/>
        <v>4</v>
      </c>
      <c r="F30" s="106">
        <f t="shared" si="3"/>
        <v>4</v>
      </c>
      <c r="G30" s="106">
        <f t="shared" si="3"/>
        <v>4</v>
      </c>
      <c r="H30" s="106">
        <f t="shared" si="3"/>
        <v>5</v>
      </c>
      <c r="J30" s="97" t="s">
        <v>939</v>
      </c>
      <c r="K30" s="104">
        <v>1</v>
      </c>
      <c r="L30" s="394">
        <v>46747</v>
      </c>
      <c r="M30" s="394"/>
      <c r="N30" s="394"/>
      <c r="O30" s="104"/>
      <c r="P30" s="101"/>
      <c r="Q30" s="97"/>
      <c r="R30" s="103"/>
    </row>
    <row r="31" spans="1:18" ht="13">
      <c r="A31" s="173" t="s">
        <v>932</v>
      </c>
      <c r="B31" s="106">
        <f t="shared" si="3"/>
        <v>4</v>
      </c>
      <c r="C31" s="106">
        <f t="shared" si="3"/>
        <v>5</v>
      </c>
      <c r="D31" s="106">
        <f t="shared" si="3"/>
        <v>5</v>
      </c>
      <c r="E31" s="106">
        <f t="shared" si="3"/>
        <v>5</v>
      </c>
      <c r="F31" s="106">
        <f t="shared" si="3"/>
        <v>3</v>
      </c>
      <c r="G31" s="106">
        <f t="shared" si="3"/>
        <v>3</v>
      </c>
      <c r="H31" s="106">
        <f t="shared" si="3"/>
        <v>3</v>
      </c>
      <c r="J31" s="97" t="s">
        <v>982</v>
      </c>
      <c r="K31" s="104"/>
      <c r="L31" s="394">
        <v>46752</v>
      </c>
      <c r="M31" s="394"/>
      <c r="N31" s="394"/>
      <c r="O31" s="104">
        <v>1</v>
      </c>
      <c r="P31" s="101"/>
      <c r="Q31" s="97"/>
      <c r="R31" s="103"/>
    </row>
    <row r="32" spans="1:18" ht="13.5" thickBot="1">
      <c r="A32" s="172" t="s">
        <v>17</v>
      </c>
      <c r="B32" s="99">
        <f t="shared" ref="B32:H32" si="4">SUM(B20:B31)</f>
        <v>49</v>
      </c>
      <c r="C32" s="99">
        <f t="shared" si="4"/>
        <v>49</v>
      </c>
      <c r="D32" s="99">
        <f t="shared" si="4"/>
        <v>52</v>
      </c>
      <c r="E32" s="99">
        <f t="shared" si="4"/>
        <v>53</v>
      </c>
      <c r="F32" s="99">
        <f t="shared" si="4"/>
        <v>48</v>
      </c>
      <c r="G32" s="99">
        <f t="shared" si="4"/>
        <v>51</v>
      </c>
      <c r="H32" s="99">
        <f t="shared" si="4"/>
        <v>51</v>
      </c>
      <c r="J32" s="97"/>
      <c r="K32" s="243">
        <f>SUM(K20:K31)</f>
        <v>9</v>
      </c>
      <c r="L32" s="394"/>
      <c r="M32" s="394"/>
      <c r="N32" s="394"/>
      <c r="O32" s="243">
        <f>SUM(O20:O31)</f>
        <v>3</v>
      </c>
      <c r="P32" s="101"/>
      <c r="Q32" s="97"/>
      <c r="R32" s="103"/>
    </row>
    <row r="33" spans="1:18" ht="13.5" thickTop="1">
      <c r="A33" s="251"/>
      <c r="B33" s="258"/>
      <c r="C33" s="258"/>
      <c r="D33" s="258"/>
      <c r="E33" s="258"/>
      <c r="F33" s="258"/>
      <c r="G33" s="258"/>
      <c r="H33" s="259"/>
      <c r="P33" s="101"/>
      <c r="Q33" s="97"/>
      <c r="R33" s="103"/>
    </row>
    <row r="34" spans="1:18" ht="13">
      <c r="A34" s="251" t="s">
        <v>24</v>
      </c>
      <c r="B34" s="99">
        <f t="shared" ref="B34:H34" si="5">B32-B33</f>
        <v>49</v>
      </c>
      <c r="C34" s="99">
        <f t="shared" si="5"/>
        <v>49</v>
      </c>
      <c r="D34" s="99">
        <f t="shared" si="5"/>
        <v>52</v>
      </c>
      <c r="E34" s="99">
        <f t="shared" si="5"/>
        <v>53</v>
      </c>
      <c r="F34" s="99">
        <f t="shared" si="5"/>
        <v>48</v>
      </c>
      <c r="G34" s="99">
        <f t="shared" si="5"/>
        <v>51</v>
      </c>
      <c r="H34" s="99">
        <f t="shared" si="5"/>
        <v>51</v>
      </c>
      <c r="J34" s="97"/>
      <c r="K34" s="104"/>
      <c r="L34" s="242"/>
      <c r="M34" s="242"/>
      <c r="N34" s="242"/>
      <c r="O34" s="104"/>
      <c r="P34" s="101"/>
      <c r="Q34" s="104"/>
      <c r="R34" s="103"/>
    </row>
    <row r="35" spans="1:18" ht="13.5" thickBot="1">
      <c r="J35" s="97"/>
      <c r="K35" s="104"/>
      <c r="L35" s="242"/>
      <c r="M35" s="242"/>
      <c r="N35" s="242"/>
      <c r="O35" s="104"/>
      <c r="P35" s="101"/>
      <c r="Q35" s="104"/>
      <c r="R35" s="103"/>
    </row>
    <row r="36" spans="1:18" ht="13">
      <c r="A36" s="245" t="s">
        <v>808</v>
      </c>
      <c r="B36" s="245" t="s">
        <v>940</v>
      </c>
      <c r="C36" s="245" t="s">
        <v>24</v>
      </c>
      <c r="I36" s="244"/>
      <c r="J36" s="97"/>
      <c r="K36" s="104"/>
      <c r="L36" s="242"/>
      <c r="M36" s="242"/>
      <c r="N36" s="242"/>
      <c r="O36" s="104"/>
      <c r="P36" s="101"/>
      <c r="Q36" s="104"/>
      <c r="R36" s="103"/>
    </row>
    <row r="37" spans="1:18" ht="13.5" thickBot="1">
      <c r="A37" s="246"/>
      <c r="B37" s="246" t="s">
        <v>941</v>
      </c>
      <c r="C37" s="246" t="s">
        <v>941</v>
      </c>
      <c r="D37" s="101"/>
      <c r="E37" s="101"/>
      <c r="F37" s="101"/>
      <c r="G37" s="101"/>
      <c r="H37" s="101"/>
      <c r="I37" s="244"/>
      <c r="J37" s="97"/>
      <c r="K37" s="104"/>
      <c r="L37" s="242"/>
      <c r="M37" s="242"/>
      <c r="N37" s="242"/>
      <c r="O37" s="104"/>
      <c r="P37" s="101"/>
      <c r="Q37" s="104"/>
      <c r="R37" s="103"/>
    </row>
    <row r="38" spans="1:18" ht="13">
      <c r="A38" s="247"/>
      <c r="B38" s="247"/>
      <c r="C38" s="247"/>
      <c r="D38" s="101"/>
      <c r="E38" s="101"/>
      <c r="F38" s="101"/>
      <c r="G38" s="101"/>
      <c r="H38" s="101"/>
      <c r="I38" s="101"/>
      <c r="J38" s="97"/>
      <c r="K38" s="104"/>
      <c r="L38" s="242"/>
      <c r="M38" s="242"/>
      <c r="N38" s="242"/>
      <c r="O38" s="104"/>
      <c r="P38" s="101"/>
      <c r="Q38" s="104"/>
      <c r="R38" s="103"/>
    </row>
    <row r="39" spans="1:18" ht="13">
      <c r="A39" s="248">
        <v>260</v>
      </c>
      <c r="B39" s="248">
        <f>B32+C32+D32+E32+F32</f>
        <v>251</v>
      </c>
      <c r="C39" s="248">
        <f>B34+C34+D34+E34+F34</f>
        <v>251</v>
      </c>
      <c r="D39" s="101"/>
      <c r="E39" s="101"/>
      <c r="F39" s="101"/>
      <c r="G39" s="101"/>
      <c r="H39" s="101"/>
      <c r="I39" s="101"/>
      <c r="J39" s="97"/>
      <c r="K39" s="104"/>
      <c r="L39" s="242"/>
      <c r="M39" s="242"/>
      <c r="N39" s="242"/>
      <c r="O39" s="104"/>
      <c r="P39" s="101"/>
      <c r="Q39" s="104"/>
      <c r="R39" s="103"/>
    </row>
    <row r="40" spans="1:18" ht="13">
      <c r="A40" s="248">
        <v>208</v>
      </c>
      <c r="B40" s="248">
        <f>B32+C32+D32+E32</f>
        <v>203</v>
      </c>
      <c r="C40" s="248">
        <f>B34+C34+D34+E34</f>
        <v>203</v>
      </c>
      <c r="D40" s="101"/>
      <c r="E40" s="101"/>
      <c r="F40" s="101"/>
      <c r="G40" s="101"/>
      <c r="H40" s="101"/>
      <c r="I40" s="101"/>
      <c r="J40" s="97"/>
      <c r="K40" s="104"/>
      <c r="L40" s="242"/>
      <c r="M40" s="242"/>
      <c r="N40" s="242"/>
      <c r="O40" s="104"/>
      <c r="P40" s="101"/>
      <c r="Q40" s="104"/>
      <c r="R40" s="103"/>
    </row>
    <row r="41" spans="1:18" ht="13">
      <c r="A41" s="248">
        <v>156</v>
      </c>
      <c r="B41" s="248">
        <f>B32+D32+F32</f>
        <v>149</v>
      </c>
      <c r="C41" s="248">
        <f>B34+D34+F34</f>
        <v>149</v>
      </c>
      <c r="D41" s="101"/>
      <c r="E41" s="101"/>
      <c r="F41" s="101"/>
      <c r="G41" s="101"/>
      <c r="H41" s="101"/>
      <c r="I41" s="101"/>
      <c r="J41" s="97"/>
      <c r="K41" s="104"/>
      <c r="L41" s="242"/>
      <c r="M41" s="242"/>
      <c r="N41" s="242"/>
      <c r="O41" s="104"/>
      <c r="P41" s="101"/>
      <c r="Q41" s="104"/>
      <c r="R41" s="103"/>
    </row>
    <row r="42" spans="1:18" ht="13">
      <c r="A42" s="248">
        <v>104</v>
      </c>
      <c r="B42" s="248">
        <f>C32+E32</f>
        <v>102</v>
      </c>
      <c r="C42" s="248">
        <f>C34+E34</f>
        <v>102</v>
      </c>
      <c r="D42" s="101"/>
      <c r="E42" s="101"/>
      <c r="F42" s="101"/>
      <c r="G42" s="101"/>
      <c r="H42" s="101"/>
      <c r="I42" s="101"/>
      <c r="J42" s="97"/>
      <c r="K42" s="104"/>
      <c r="L42" s="242"/>
      <c r="M42" s="242"/>
      <c r="N42" s="242"/>
      <c r="O42" s="104"/>
      <c r="P42" s="101"/>
      <c r="Q42" s="104"/>
      <c r="R42" s="103"/>
    </row>
    <row r="43" spans="1:18" ht="13">
      <c r="A43" s="248">
        <v>52</v>
      </c>
      <c r="B43" s="248">
        <v>52</v>
      </c>
      <c r="C43" s="248">
        <v>52</v>
      </c>
      <c r="D43" s="101"/>
      <c r="E43" s="101"/>
      <c r="F43" s="101"/>
      <c r="G43" s="101"/>
      <c r="H43" s="101"/>
      <c r="I43" s="101"/>
      <c r="J43" s="97"/>
      <c r="K43" s="104"/>
      <c r="L43" s="242"/>
      <c r="M43" s="242"/>
      <c r="N43" s="242"/>
      <c r="O43" s="104"/>
      <c r="P43" s="101"/>
      <c r="Q43" s="104"/>
      <c r="R43" s="103"/>
    </row>
    <row r="44" spans="1:18" ht="13">
      <c r="A44" s="248">
        <v>12</v>
      </c>
      <c r="B44" s="248">
        <v>12</v>
      </c>
      <c r="C44" s="248">
        <v>12</v>
      </c>
      <c r="D44" s="101"/>
      <c r="E44" s="101"/>
      <c r="F44" s="101"/>
      <c r="G44" s="101"/>
      <c r="H44" s="101"/>
      <c r="I44" s="101"/>
      <c r="J44" s="97"/>
      <c r="K44" s="104"/>
      <c r="L44" s="242"/>
      <c r="M44" s="242"/>
      <c r="N44" s="242"/>
      <c r="O44" s="104"/>
      <c r="P44" s="101"/>
      <c r="Q44" s="104"/>
      <c r="R44" s="103"/>
    </row>
    <row r="45" spans="1:18" ht="13">
      <c r="A45" s="248">
        <v>3</v>
      </c>
      <c r="B45" s="248">
        <v>3</v>
      </c>
      <c r="C45" s="248">
        <v>3</v>
      </c>
      <c r="D45" s="101"/>
      <c r="E45" s="101"/>
      <c r="F45" s="101"/>
      <c r="G45" s="101"/>
      <c r="H45" s="101"/>
      <c r="I45" s="101"/>
      <c r="J45" s="97"/>
      <c r="K45" s="104"/>
      <c r="L45" s="242"/>
      <c r="M45" s="242"/>
      <c r="N45" s="242"/>
      <c r="O45" s="104"/>
      <c r="P45" s="101"/>
      <c r="Q45" s="104"/>
      <c r="R45" s="103"/>
    </row>
    <row r="46" spans="1:18" ht="13">
      <c r="A46" s="248">
        <v>2</v>
      </c>
      <c r="B46" s="248">
        <v>2</v>
      </c>
      <c r="C46" s="248">
        <v>2</v>
      </c>
      <c r="D46" s="101"/>
      <c r="E46" s="101"/>
      <c r="F46" s="101"/>
      <c r="G46" s="101"/>
      <c r="H46" s="101"/>
      <c r="I46" s="101"/>
      <c r="J46" s="97"/>
      <c r="K46" s="104"/>
      <c r="L46" s="242"/>
      <c r="M46" s="242"/>
      <c r="N46" s="242"/>
      <c r="O46" s="104"/>
      <c r="P46" s="101"/>
      <c r="Q46" s="104"/>
      <c r="R46" s="103"/>
    </row>
    <row r="47" spans="1:18" ht="13">
      <c r="A47" s="248" t="s">
        <v>942</v>
      </c>
      <c r="B47" s="248">
        <f>G32</f>
        <v>51</v>
      </c>
      <c r="C47" s="248">
        <f>G34</f>
        <v>51</v>
      </c>
      <c r="D47" s="101"/>
      <c r="E47" s="101"/>
      <c r="F47" s="101"/>
      <c r="G47" s="101"/>
      <c r="H47" s="101"/>
      <c r="I47" s="101"/>
      <c r="J47" s="97"/>
      <c r="K47" s="104"/>
      <c r="L47" s="242"/>
      <c r="M47" s="242"/>
      <c r="N47" s="242"/>
      <c r="O47" s="104"/>
      <c r="P47" s="101"/>
      <c r="Q47" s="104"/>
      <c r="R47" s="103"/>
    </row>
    <row r="48" spans="1:18" ht="13">
      <c r="A48" s="248" t="s">
        <v>943</v>
      </c>
      <c r="B48" s="248">
        <f>H32</f>
        <v>51</v>
      </c>
      <c r="C48" s="248">
        <f>H34</f>
        <v>51</v>
      </c>
      <c r="D48" s="101"/>
      <c r="E48" s="101"/>
      <c r="F48" s="101"/>
      <c r="G48" s="101"/>
      <c r="H48" s="101"/>
      <c r="I48" s="101"/>
      <c r="J48" s="97"/>
      <c r="K48" s="104"/>
      <c r="L48" s="242"/>
      <c r="M48" s="242"/>
      <c r="N48" s="242"/>
      <c r="O48" s="104"/>
      <c r="P48" s="101"/>
      <c r="Q48" s="104"/>
      <c r="R48" s="103"/>
    </row>
    <row r="49" spans="1:24" ht="13">
      <c r="A49" s="248" t="s">
        <v>944</v>
      </c>
      <c r="B49" s="248">
        <f>K32</f>
        <v>9</v>
      </c>
      <c r="C49" s="248">
        <f>K32</f>
        <v>9</v>
      </c>
      <c r="D49" s="101"/>
      <c r="E49" s="101"/>
      <c r="F49" s="101"/>
      <c r="G49" s="101"/>
      <c r="H49" s="101"/>
      <c r="I49" s="101"/>
      <c r="J49" s="97"/>
      <c r="K49" s="104"/>
      <c r="L49" s="242"/>
      <c r="M49" s="242"/>
      <c r="N49" s="242"/>
      <c r="O49" s="104"/>
      <c r="P49" s="101"/>
      <c r="Q49" s="104"/>
      <c r="R49" s="103"/>
    </row>
    <row r="50" spans="1:24" ht="13">
      <c r="A50" s="248" t="s">
        <v>981</v>
      </c>
      <c r="B50" s="248">
        <f>O32</f>
        <v>3</v>
      </c>
      <c r="C50" s="248">
        <f>SUM(B33:H33)+O32</f>
        <v>3</v>
      </c>
      <c r="D50" s="101"/>
      <c r="E50" s="101"/>
      <c r="F50" s="101"/>
      <c r="G50" s="101"/>
      <c r="H50" s="101"/>
      <c r="I50" s="101"/>
      <c r="J50" s="244"/>
      <c r="K50" s="254"/>
      <c r="L50" s="255"/>
      <c r="O50" s="101"/>
      <c r="P50" s="101"/>
      <c r="Q50" s="252"/>
      <c r="R50" s="253"/>
    </row>
    <row r="51" spans="1:24" ht="13">
      <c r="A51" s="248"/>
      <c r="B51" s="248"/>
      <c r="C51" s="248"/>
      <c r="D51" s="101"/>
      <c r="E51" s="101"/>
      <c r="F51" s="101"/>
      <c r="G51" s="101"/>
      <c r="H51" s="101"/>
      <c r="I51" s="101"/>
      <c r="J51" s="244"/>
      <c r="K51" s="254"/>
      <c r="L51" s="244"/>
      <c r="O51" s="101"/>
      <c r="P51" s="101"/>
    </row>
    <row r="52" spans="1:24" ht="13">
      <c r="A52" s="248" t="s">
        <v>945</v>
      </c>
      <c r="B52" s="248">
        <f>B39+B47+B48+B49+B50</f>
        <v>365</v>
      </c>
      <c r="C52" s="248">
        <f>C39+C47+C48+C49+C50</f>
        <v>365</v>
      </c>
      <c r="D52" s="101"/>
      <c r="E52" s="101"/>
      <c r="F52" s="101"/>
      <c r="G52" s="101"/>
      <c r="H52" s="101"/>
      <c r="I52" s="101"/>
      <c r="J52" s="101"/>
      <c r="K52" s="256"/>
      <c r="L52" s="257"/>
      <c r="O52" s="101"/>
      <c r="P52" s="101"/>
    </row>
    <row r="53" spans="1:24" ht="13.5" thickBot="1">
      <c r="A53" s="246"/>
      <c r="B53" s="246"/>
      <c r="C53" s="246"/>
      <c r="D53" s="101"/>
      <c r="E53" s="101"/>
      <c r="F53" s="101"/>
      <c r="G53" s="101"/>
      <c r="H53" s="101"/>
      <c r="I53" s="101"/>
      <c r="J53" s="101"/>
      <c r="O53" s="101"/>
      <c r="P53" s="101"/>
    </row>
    <row r="54" spans="1:24">
      <c r="D54" s="101"/>
      <c r="E54" s="101"/>
      <c r="F54" s="101"/>
      <c r="G54" s="101"/>
      <c r="H54" s="101"/>
      <c r="I54" s="101"/>
      <c r="J54" s="101"/>
    </row>
    <row r="55" spans="1:24">
      <c r="D55" s="101"/>
      <c r="E55" s="101"/>
      <c r="F55" s="101"/>
      <c r="G55" s="101"/>
      <c r="H55" s="101"/>
      <c r="I55" s="101"/>
      <c r="J55" s="101"/>
    </row>
    <row r="56" spans="1:24">
      <c r="D56" s="101"/>
      <c r="E56" s="101"/>
      <c r="F56" s="101"/>
      <c r="G56" s="101"/>
      <c r="H56" s="101"/>
      <c r="I56" s="101"/>
      <c r="J56" s="101"/>
    </row>
    <row r="57" spans="1:24">
      <c r="D57" s="101"/>
      <c r="E57" s="101"/>
      <c r="F57" s="101"/>
      <c r="G57" s="101"/>
      <c r="H57" s="101"/>
      <c r="I57" s="101"/>
      <c r="J57" s="101"/>
      <c r="X57" s="100"/>
    </row>
    <row r="58" spans="1:24">
      <c r="D58" s="101"/>
      <c r="E58" s="101"/>
      <c r="F58" s="101"/>
      <c r="G58" s="101"/>
      <c r="H58" s="101"/>
      <c r="I58" s="101"/>
      <c r="J58" s="101"/>
      <c r="S58" s="100"/>
      <c r="T58" s="100"/>
      <c r="U58" s="100"/>
      <c r="V58" s="100"/>
      <c r="W58" s="100"/>
      <c r="X58" s="100"/>
    </row>
    <row r="59" spans="1:24">
      <c r="D59" s="101"/>
      <c r="E59" s="101"/>
      <c r="F59" s="101"/>
      <c r="G59" s="101"/>
      <c r="H59" s="101"/>
      <c r="I59" s="101"/>
      <c r="J59" s="101"/>
      <c r="S59" s="100"/>
      <c r="T59" s="100"/>
      <c r="U59" s="100"/>
      <c r="V59" s="100"/>
      <c r="W59" s="100"/>
      <c r="X59" s="100"/>
    </row>
    <row r="60" spans="1:24">
      <c r="I60" s="256"/>
      <c r="S60" s="100"/>
      <c r="T60" s="100"/>
      <c r="U60" s="100"/>
      <c r="V60" s="100"/>
      <c r="W60" s="100"/>
      <c r="X60" s="100"/>
    </row>
    <row r="61" spans="1:24" s="100" customFormat="1">
      <c r="A61" s="101"/>
      <c r="B61" s="101"/>
      <c r="C61" s="101"/>
      <c r="I61" s="256"/>
      <c r="X61" s="101"/>
    </row>
    <row r="62" spans="1:24" s="100" customFormat="1">
      <c r="A62" s="101"/>
      <c r="B62" s="101"/>
      <c r="C62" s="101"/>
      <c r="I62" s="256"/>
      <c r="S62" s="101"/>
      <c r="T62" s="101"/>
      <c r="U62" s="101"/>
      <c r="V62" s="101"/>
      <c r="W62" s="101"/>
      <c r="X62" s="101"/>
    </row>
    <row r="63" spans="1:24" s="100" customFormat="1">
      <c r="A63" s="101"/>
      <c r="B63" s="101"/>
      <c r="C63" s="101"/>
      <c r="I63" s="256"/>
      <c r="S63" s="101"/>
      <c r="T63" s="101"/>
      <c r="U63" s="101"/>
      <c r="V63" s="101"/>
      <c r="W63" s="101"/>
      <c r="X63" s="101"/>
    </row>
    <row r="64" spans="1:24" s="100" customFormat="1">
      <c r="A64" s="101"/>
      <c r="B64" s="101"/>
      <c r="C64" s="101"/>
      <c r="I64" s="256"/>
      <c r="S64" s="101"/>
      <c r="T64" s="101"/>
      <c r="U64" s="101"/>
      <c r="V64" s="101"/>
      <c r="W64" s="101"/>
      <c r="X64" s="101"/>
    </row>
  </sheetData>
  <mergeCells count="13">
    <mergeCell ref="L20:N20"/>
    <mergeCell ref="L23:N23"/>
    <mergeCell ref="L22:N22"/>
    <mergeCell ref="L24:N24"/>
    <mergeCell ref="L26:N26"/>
    <mergeCell ref="L25:N25"/>
    <mergeCell ref="L21:N21"/>
    <mergeCell ref="L27:N27"/>
    <mergeCell ref="L31:N31"/>
    <mergeCell ref="L32:N32"/>
    <mergeCell ref="L30:N30"/>
    <mergeCell ref="L29:N29"/>
    <mergeCell ref="L28:N28"/>
  </mergeCells>
  <phoneticPr fontId="64" type="noConversion"/>
  <pageMargins left="0.47244094488188981" right="0" top="0.59055118110236227" bottom="0.59055118110236227" header="0.51181102362204722" footer="0.51181102362204722"/>
  <pageSetup paperSize="9" scale="66" orientation="landscape" r:id="rId1"/>
  <headerFooter alignWithMargins="0">
    <oddHeader>&amp;R&amp;"Arial,Standaard"&amp;8&amp;A</oddHeader>
    <oddFooter>&amp;L&amp;"Arial,Standaard"Paraaf Opdrachtgever:&amp;C&amp;"Arial,Standaard"46001620&amp;8
&amp;R&amp;"Arial,Standaard"Paraaf Opdrachtnemer:
-27-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54E6-E4BB-498D-859D-BD7035F5CCEA}">
  <sheetPr codeName="Blad12"/>
  <dimension ref="A1:AW71"/>
  <sheetViews>
    <sheetView showZeros="0" topLeftCell="C12" zoomScale="70" zoomScaleNormal="70" workbookViewId="0">
      <selection activeCell="O28" sqref="O28"/>
    </sheetView>
  </sheetViews>
  <sheetFormatPr defaultColWidth="9.1796875" defaultRowHeight="12.5"/>
  <cols>
    <col min="1" max="1" width="24.1796875" style="2" customWidth="1"/>
    <col min="2" max="2" width="26.453125" style="2" customWidth="1"/>
    <col min="3" max="3" width="24" style="2" bestFit="1" customWidth="1"/>
    <col min="4" max="4" width="16" style="2" customWidth="1"/>
    <col min="5" max="5" width="11" style="2" bestFit="1" customWidth="1"/>
    <col min="6" max="6" width="14.7265625" style="2" bestFit="1" customWidth="1"/>
    <col min="7" max="7" width="15.26953125" style="2" bestFit="1" customWidth="1"/>
    <col min="8" max="8" width="20.26953125" style="2" bestFit="1" customWidth="1"/>
    <col min="9" max="9" width="21.1796875" style="2" customWidth="1"/>
    <col min="10" max="10" width="15.1796875" style="2" bestFit="1" customWidth="1"/>
    <col min="11" max="11" width="17.54296875" style="2" bestFit="1" customWidth="1"/>
    <col min="12" max="12" width="14.26953125" style="2" bestFit="1" customWidth="1"/>
    <col min="13" max="13" width="14.7265625" style="2" bestFit="1" customWidth="1"/>
    <col min="14" max="14" width="16.453125" style="3" bestFit="1" customWidth="1"/>
    <col min="15" max="16" width="13.81640625" style="2" bestFit="1" customWidth="1"/>
    <col min="17" max="17" width="14.26953125" style="2" bestFit="1" customWidth="1"/>
    <col min="18" max="18" width="5.7265625" style="2" customWidth="1"/>
    <col min="19" max="19" width="11.54296875" style="3" bestFit="1" customWidth="1"/>
    <col min="20" max="20" width="10.7265625" style="3" bestFit="1" customWidth="1"/>
    <col min="21" max="16384" width="9.1796875" style="2"/>
  </cols>
  <sheetData>
    <row r="1" spans="1:20" ht="13">
      <c r="A1" s="178"/>
      <c r="B1" s="178"/>
      <c r="C1" s="178"/>
      <c r="D1" s="175"/>
      <c r="E1" s="175"/>
      <c r="F1" s="179" t="s">
        <v>780</v>
      </c>
      <c r="G1" s="179"/>
      <c r="H1" s="179"/>
      <c r="I1" s="179"/>
      <c r="J1" s="178"/>
      <c r="K1" s="178"/>
      <c r="L1" s="179"/>
      <c r="M1" s="175"/>
      <c r="N1" s="175"/>
      <c r="O1" s="395" t="s">
        <v>781</v>
      </c>
      <c r="P1" s="396"/>
      <c r="Q1" s="178"/>
      <c r="R1" s="92"/>
      <c r="S1" s="175"/>
      <c r="T1" s="175"/>
    </row>
    <row r="2" spans="1:20" ht="13">
      <c r="A2" s="180" t="s">
        <v>900</v>
      </c>
      <c r="B2" s="180" t="s">
        <v>862</v>
      </c>
      <c r="C2" s="180" t="s">
        <v>863</v>
      </c>
      <c r="D2" s="176" t="s">
        <v>52</v>
      </c>
      <c r="E2" s="176" t="s">
        <v>946</v>
      </c>
      <c r="F2" s="181" t="s">
        <v>782</v>
      </c>
      <c r="G2" s="181" t="s">
        <v>783</v>
      </c>
      <c r="H2" s="182" t="s">
        <v>783</v>
      </c>
      <c r="I2" s="181" t="s">
        <v>961</v>
      </c>
      <c r="J2" s="176" t="s">
        <v>784</v>
      </c>
      <c r="K2" s="176" t="s">
        <v>785</v>
      </c>
      <c r="L2" s="176" t="s">
        <v>786</v>
      </c>
      <c r="M2" s="176" t="s">
        <v>784</v>
      </c>
      <c r="N2" s="176" t="s">
        <v>787</v>
      </c>
      <c r="O2" s="397"/>
      <c r="P2" s="398"/>
      <c r="Q2" s="176" t="s">
        <v>788</v>
      </c>
      <c r="R2" s="93"/>
      <c r="S2" s="176" t="s">
        <v>789</v>
      </c>
      <c r="T2" s="176" t="s">
        <v>790</v>
      </c>
    </row>
    <row r="3" spans="1:20" ht="11.25" customHeight="1">
      <c r="A3" s="180"/>
      <c r="B3" s="180"/>
      <c r="C3" s="180"/>
      <c r="D3" s="176" t="s">
        <v>791</v>
      </c>
      <c r="E3" s="176" t="s">
        <v>947</v>
      </c>
      <c r="F3" s="181" t="s">
        <v>792</v>
      </c>
      <c r="G3" s="181" t="s">
        <v>793</v>
      </c>
      <c r="H3" s="182" t="s">
        <v>963</v>
      </c>
      <c r="I3" s="181" t="s">
        <v>793</v>
      </c>
      <c r="J3" s="176" t="s">
        <v>794</v>
      </c>
      <c r="K3" s="176"/>
      <c r="L3" s="176" t="s">
        <v>793</v>
      </c>
      <c r="M3" s="176" t="s">
        <v>795</v>
      </c>
      <c r="N3" s="176"/>
      <c r="O3" s="176" t="s">
        <v>796</v>
      </c>
      <c r="P3" s="176" t="s">
        <v>797</v>
      </c>
      <c r="Q3" s="176"/>
      <c r="R3" s="260"/>
      <c r="S3" s="176" t="s">
        <v>793</v>
      </c>
      <c r="T3" s="176"/>
    </row>
    <row r="4" spans="1:20" ht="13.5" thickBot="1">
      <c r="A4" s="183"/>
      <c r="B4" s="183"/>
      <c r="C4" s="183"/>
      <c r="D4" s="177"/>
      <c r="E4" s="177"/>
      <c r="F4" s="184" t="s">
        <v>798</v>
      </c>
      <c r="G4" s="184" t="s">
        <v>21</v>
      </c>
      <c r="H4" s="185" t="s">
        <v>962</v>
      </c>
      <c r="I4" s="184" t="s">
        <v>799</v>
      </c>
      <c r="J4" s="177" t="s">
        <v>809</v>
      </c>
      <c r="K4" s="177" t="s">
        <v>964</v>
      </c>
      <c r="L4" s="177" t="s">
        <v>800</v>
      </c>
      <c r="M4" s="177" t="s">
        <v>801</v>
      </c>
      <c r="N4" s="177" t="s">
        <v>802</v>
      </c>
      <c r="O4" s="177" t="s">
        <v>803</v>
      </c>
      <c r="P4" s="186">
        <v>0.21</v>
      </c>
      <c r="Q4" s="177" t="s">
        <v>804</v>
      </c>
      <c r="R4" s="260"/>
      <c r="S4" s="177"/>
      <c r="T4" s="177"/>
    </row>
    <row r="5" spans="1:20" ht="13.5" thickTop="1">
      <c r="A5" s="90" t="s">
        <v>42</v>
      </c>
      <c r="B5" s="90"/>
      <c r="C5" s="90"/>
      <c r="D5" s="16"/>
      <c r="E5" s="16"/>
      <c r="F5" s="23"/>
      <c r="G5" s="23"/>
      <c r="H5" s="23"/>
      <c r="I5" s="23"/>
      <c r="J5" s="72"/>
      <c r="K5" s="18"/>
      <c r="L5" s="73"/>
      <c r="M5" s="72"/>
      <c r="N5" s="18"/>
      <c r="O5" s="19"/>
      <c r="P5" s="19"/>
      <c r="Q5" s="19"/>
      <c r="R5" s="261"/>
      <c r="S5" s="91"/>
      <c r="T5" s="91"/>
    </row>
    <row r="6" spans="1:20" ht="13">
      <c r="A6" s="70" t="s">
        <v>805</v>
      </c>
      <c r="B6" s="22"/>
      <c r="C6" s="22"/>
      <c r="D6" s="16"/>
      <c r="E6" s="16"/>
      <c r="F6" s="17"/>
      <c r="G6" s="23"/>
      <c r="H6" s="23"/>
      <c r="I6" s="23"/>
      <c r="J6" s="24"/>
      <c r="K6" s="18"/>
      <c r="L6" s="18"/>
      <c r="M6" s="18"/>
      <c r="N6" s="18"/>
      <c r="O6" s="19"/>
      <c r="P6" s="19"/>
      <c r="Q6" s="25"/>
      <c r="R6" s="261"/>
      <c r="S6" s="20"/>
      <c r="T6" s="20"/>
    </row>
    <row r="7" spans="1:20" ht="13">
      <c r="A7" s="21"/>
      <c r="B7" s="22"/>
      <c r="C7" s="22"/>
      <c r="D7" s="16"/>
      <c r="E7" s="16"/>
      <c r="F7" s="17"/>
      <c r="G7" s="17"/>
      <c r="H7" s="23"/>
      <c r="I7" s="23"/>
      <c r="J7" s="24"/>
      <c r="K7" s="18"/>
      <c r="L7" s="18"/>
      <c r="M7" s="18"/>
      <c r="N7" s="18"/>
      <c r="O7" s="19"/>
      <c r="P7" s="19"/>
      <c r="Q7" s="25"/>
      <c r="R7" s="26"/>
      <c r="S7" s="20"/>
      <c r="T7" s="20"/>
    </row>
    <row r="8" spans="1:20">
      <c r="A8" s="27" t="s">
        <v>68</v>
      </c>
      <c r="B8" s="27" t="s">
        <v>69</v>
      </c>
      <c r="C8" s="27" t="s">
        <v>895</v>
      </c>
      <c r="D8" s="28">
        <f>_xlfn.MAXIFS('Ma-Vrij'!O:O,'Ma-Vrij'!D:D,'Invulmatrix SMO'!B8,'Ma-Vrij'!C:C,'Invulmatrix SMO'!A8)</f>
        <v>0</v>
      </c>
      <c r="E8" s="28">
        <f>IF(D8&gt;0,VLOOKUP(D8,'Werkelijke dagen WDD'!$A$39:$B$49,2,FALSE),0)</f>
        <v>0</v>
      </c>
      <c r="F8" s="111">
        <f>SUMIFS('Ma-Vrij'!L:L,'Ma-Vrij'!C:C,'Invulmatrix SMO'!A8,'Ma-Vrij'!D:D,'Invulmatrix SMO'!B8)</f>
        <v>125.07</v>
      </c>
      <c r="G8" s="17"/>
      <c r="H8" s="17"/>
      <c r="I8" s="23"/>
      <c r="J8" s="29"/>
      <c r="K8" s="29"/>
      <c r="L8" s="127"/>
      <c r="M8" s="20"/>
      <c r="N8" s="20"/>
      <c r="O8" s="29"/>
      <c r="P8" s="29"/>
      <c r="Q8" s="29"/>
      <c r="R8" s="31"/>
      <c r="S8" s="129"/>
      <c r="T8" s="30"/>
    </row>
    <row r="9" spans="1:20">
      <c r="A9" s="27" t="s">
        <v>23</v>
      </c>
      <c r="B9" s="27" t="s">
        <v>24</v>
      </c>
      <c r="C9" s="27" t="s">
        <v>22</v>
      </c>
      <c r="D9" s="28">
        <f>_xlfn.MAXIFS('Ma-Vrij'!O:O,'Ma-Vrij'!D:D,'Invulmatrix SMO'!B9,'Ma-Vrij'!C:C,'Invulmatrix SMO'!A9)</f>
        <v>0</v>
      </c>
      <c r="E9" s="28">
        <f>IF(D9&gt;0,VLOOKUP(D9,'Werkelijke dagen WDD'!$A$39:$B$49,2,FALSE),0)</f>
        <v>0</v>
      </c>
      <c r="F9" s="111">
        <f>SUMIFS('Ma-Vrij'!L:L,'Ma-Vrij'!C:C,'Invulmatrix SMO'!A9,'Ma-Vrij'!D:D,'Invulmatrix SMO'!B9)</f>
        <v>6840.9075999999959</v>
      </c>
      <c r="G9" s="17"/>
      <c r="H9" s="17"/>
      <c r="I9" s="23"/>
      <c r="J9" s="29"/>
      <c r="K9" s="29"/>
      <c r="L9" s="32"/>
      <c r="M9" s="20"/>
      <c r="N9" s="20"/>
      <c r="O9" s="29"/>
      <c r="P9" s="29"/>
      <c r="Q9" s="29"/>
      <c r="R9" s="31"/>
      <c r="S9" s="129"/>
      <c r="T9" s="30"/>
    </row>
    <row r="10" spans="1:20">
      <c r="A10" s="27" t="s">
        <v>23</v>
      </c>
      <c r="B10" s="61" t="s">
        <v>1043</v>
      </c>
      <c r="C10" s="27" t="s">
        <v>22</v>
      </c>
      <c r="D10" s="28">
        <f>_xlfn.MAXIFS('Ma-Vrij'!O:O,'Ma-Vrij'!D:D,'Invulmatrix SMO'!B10,'Ma-Vrij'!C:C,'Invulmatrix SMO'!A10)</f>
        <v>0</v>
      </c>
      <c r="E10" s="28">
        <f>IF(D10&gt;0,VLOOKUP(D10,'Werkelijke dagen WDD'!$A$39:$B$49,2,FALSE),0)</f>
        <v>0</v>
      </c>
      <c r="F10" s="111">
        <f>SUMIFS('Ma-Vrij'!L:L,'Ma-Vrij'!C:C,'Invulmatrix SMO'!A10,'Ma-Vrij'!D:D,'Invulmatrix SMO'!B10)</f>
        <v>0</v>
      </c>
      <c r="G10" s="17"/>
      <c r="H10" s="17"/>
      <c r="I10" s="23"/>
      <c r="J10" s="29"/>
      <c r="K10" s="29"/>
      <c r="L10" s="32"/>
      <c r="M10" s="20"/>
      <c r="N10" s="20"/>
      <c r="O10" s="29"/>
      <c r="P10" s="29"/>
      <c r="Q10" s="29"/>
      <c r="R10" s="31"/>
      <c r="S10" s="129"/>
      <c r="T10" s="30"/>
    </row>
    <row r="11" spans="1:20">
      <c r="A11" s="34" t="s">
        <v>644</v>
      </c>
      <c r="B11" s="60" t="s">
        <v>815</v>
      </c>
      <c r="C11" s="27" t="s">
        <v>864</v>
      </c>
      <c r="D11" s="28">
        <f>_xlfn.MAXIFS('Ma-Vrij'!O:O,'Ma-Vrij'!D:D,'Invulmatrix SMO'!B11,'Ma-Vrij'!C:C,'Invulmatrix SMO'!A11)</f>
        <v>0</v>
      </c>
      <c r="E11" s="28">
        <f>IF(D11&gt;0,VLOOKUP(D11,'Werkelijke dagen WDD'!$A$39:$B$49,2,FALSE),0)</f>
        <v>0</v>
      </c>
      <c r="F11" s="111">
        <f>SUMIFS('Ma-Vrij'!L:L,'Ma-Vrij'!C:C,'Invulmatrix SMO'!A11,'Ma-Vrij'!D:D,'Invulmatrix SMO'!B11)</f>
        <v>95.055000000000007</v>
      </c>
      <c r="G11" s="17"/>
      <c r="H11" s="17"/>
      <c r="I11" s="23"/>
      <c r="J11" s="29"/>
      <c r="K11" s="29"/>
      <c r="L11" s="32"/>
      <c r="M11" s="20"/>
      <c r="N11" s="20"/>
      <c r="O11" s="29"/>
      <c r="P11" s="29"/>
      <c r="Q11" s="29"/>
      <c r="R11" s="31"/>
      <c r="S11" s="129"/>
      <c r="T11" s="30"/>
    </row>
    <row r="12" spans="1:20">
      <c r="A12" s="34" t="s">
        <v>644</v>
      </c>
      <c r="B12" s="60" t="s">
        <v>653</v>
      </c>
      <c r="C12" s="27" t="s">
        <v>864</v>
      </c>
      <c r="D12" s="28">
        <f>_xlfn.MAXIFS('Ma-Vrij'!O:O,'Ma-Vrij'!D:D,'Invulmatrix SMO'!B12,'Ma-Vrij'!C:C,'Invulmatrix SMO'!A12)</f>
        <v>0</v>
      </c>
      <c r="E12" s="28">
        <f>IF(D12&gt;0,VLOOKUP(D12,'Werkelijke dagen WDD'!$A$39:$B$49,2,FALSE),0)</f>
        <v>0</v>
      </c>
      <c r="F12" s="111">
        <f>SUMIFS('Ma-Vrij'!L:L,'Ma-Vrij'!C:C,'Invulmatrix SMO'!A12,'Ma-Vrij'!D:D,'Invulmatrix SMO'!B12)</f>
        <v>740.92</v>
      </c>
      <c r="G12" s="17"/>
      <c r="H12" s="17"/>
      <c r="I12" s="23"/>
      <c r="J12" s="29"/>
      <c r="K12" s="29"/>
      <c r="L12" s="32"/>
      <c r="M12" s="20"/>
      <c r="N12" s="20"/>
      <c r="O12" s="29"/>
      <c r="P12" s="29"/>
      <c r="Q12" s="29"/>
      <c r="R12" s="31"/>
      <c r="S12" s="129"/>
      <c r="T12" s="30"/>
    </row>
    <row r="13" spans="1:20">
      <c r="A13" s="34" t="s">
        <v>644</v>
      </c>
      <c r="B13" s="60" t="s">
        <v>710</v>
      </c>
      <c r="C13" s="27" t="s">
        <v>864</v>
      </c>
      <c r="D13" s="28">
        <f>_xlfn.MAXIFS('Ma-Vrij'!O:O,'Ma-Vrij'!D:D,'Invulmatrix SMO'!B13,'Ma-Vrij'!C:C,'Invulmatrix SMO'!A13)</f>
        <v>0</v>
      </c>
      <c r="E13" s="28">
        <f>IF(D13&gt;0,VLOOKUP(D13,'Werkelijke dagen WDD'!$A$39:$B$49,2,FALSE),0)</f>
        <v>0</v>
      </c>
      <c r="F13" s="111">
        <f>SUMIFS('Ma-Vrij'!L:L,'Ma-Vrij'!C:C,'Invulmatrix SMO'!A13,'Ma-Vrij'!D:D,'Invulmatrix SMO'!B13)</f>
        <v>10</v>
      </c>
      <c r="G13" s="17"/>
      <c r="H13" s="17"/>
      <c r="I13" s="23"/>
      <c r="J13" s="29"/>
      <c r="K13" s="29"/>
      <c r="L13" s="32"/>
      <c r="M13" s="20"/>
      <c r="N13" s="20"/>
      <c r="O13" s="29"/>
      <c r="P13" s="29"/>
      <c r="Q13" s="29"/>
      <c r="R13" s="31"/>
      <c r="S13" s="129"/>
      <c r="T13" s="30"/>
    </row>
    <row r="14" spans="1:20">
      <c r="A14" s="34" t="s">
        <v>644</v>
      </c>
      <c r="B14" s="60" t="s">
        <v>869</v>
      </c>
      <c r="C14" s="27" t="s">
        <v>864</v>
      </c>
      <c r="D14" s="28">
        <f>_xlfn.MAXIFS('Ma-Vrij'!O:O,'Ma-Vrij'!D:D,'Invulmatrix SMO'!B14,'Ma-Vrij'!C:C,'Invulmatrix SMO'!A14)</f>
        <v>0</v>
      </c>
      <c r="E14" s="28">
        <f>IF(D14&gt;0,VLOOKUP(D14,'Werkelijke dagen WDD'!$A$39:$B$49,2,FALSE),0)</f>
        <v>0</v>
      </c>
      <c r="F14" s="111">
        <f>SUMIFS('Ma-Vrij'!L:L,'Ma-Vrij'!C:C,'Invulmatrix SMO'!A14,'Ma-Vrij'!D:D,'Invulmatrix SMO'!B14)</f>
        <v>6.25</v>
      </c>
      <c r="G14" s="17"/>
      <c r="H14" s="17"/>
      <c r="I14" s="23"/>
      <c r="J14" s="29"/>
      <c r="K14" s="29"/>
      <c r="L14" s="32"/>
      <c r="M14" s="20"/>
      <c r="N14" s="20"/>
      <c r="O14" s="29"/>
      <c r="P14" s="29"/>
      <c r="Q14" s="29"/>
      <c r="R14" s="31"/>
      <c r="S14" s="129"/>
      <c r="T14" s="30"/>
    </row>
    <row r="15" spans="1:20">
      <c r="A15" s="34" t="s">
        <v>644</v>
      </c>
      <c r="B15" s="60" t="s">
        <v>950</v>
      </c>
      <c r="C15" s="27" t="s">
        <v>864</v>
      </c>
      <c r="D15" s="28">
        <f>_xlfn.MAXIFS('Ma-Vrij'!O:O,'Ma-Vrij'!D:D,'Invulmatrix SMO'!B15,'Ma-Vrij'!C:C,'Invulmatrix SMO'!A15)</f>
        <v>0</v>
      </c>
      <c r="E15" s="28">
        <f>IF(D15&gt;0,VLOOKUP(D15,'Werkelijke dagen WDD'!$A$39:$B$49,2,FALSE),0)</f>
        <v>0</v>
      </c>
      <c r="F15" s="111">
        <f>SUMIFS('Ma-Vrij'!L:L,'Ma-Vrij'!C:C,'Invulmatrix SMO'!A15,'Ma-Vrij'!D:D,'Invulmatrix SMO'!B15)</f>
        <v>299.20999999999998</v>
      </c>
      <c r="G15" s="17"/>
      <c r="H15" s="17"/>
      <c r="I15" s="23"/>
      <c r="J15" s="29"/>
      <c r="K15" s="29"/>
      <c r="L15" s="32"/>
      <c r="M15" s="20"/>
      <c r="N15" s="20"/>
      <c r="O15" s="29"/>
      <c r="P15" s="29"/>
      <c r="Q15" s="29"/>
      <c r="R15" s="31"/>
      <c r="S15" s="129"/>
      <c r="T15" s="30"/>
    </row>
    <row r="16" spans="1:20">
      <c r="A16" s="34" t="s">
        <v>644</v>
      </c>
      <c r="B16" s="60" t="s">
        <v>967</v>
      </c>
      <c r="C16" s="27" t="s">
        <v>864</v>
      </c>
      <c r="D16" s="28">
        <f>_xlfn.MAXIFS('Ma-Vrij'!O:O,'Ma-Vrij'!D:D,'Invulmatrix SMO'!B16,'Ma-Vrij'!C:C,'Invulmatrix SMO'!A16)</f>
        <v>0</v>
      </c>
      <c r="E16" s="28">
        <f>IF(D16&gt;0,VLOOKUP(D16,'Werkelijke dagen WDD'!$A$39:$B$49,2,FALSE),0)</f>
        <v>0</v>
      </c>
      <c r="F16" s="111">
        <f>SUMIFS('Ma-Vrij'!L:L,'Ma-Vrij'!C:C,'Invulmatrix SMO'!A16,'Ma-Vrij'!D:D,'Invulmatrix SMO'!B16)</f>
        <v>36</v>
      </c>
      <c r="G16" s="17"/>
      <c r="H16" s="17"/>
      <c r="I16" s="23"/>
      <c r="J16" s="29"/>
      <c r="K16" s="29"/>
      <c r="L16" s="32"/>
      <c r="M16" s="20"/>
      <c r="N16" s="20"/>
      <c r="O16" s="29"/>
      <c r="P16" s="29"/>
      <c r="Q16" s="29"/>
      <c r="R16" s="31"/>
      <c r="S16" s="129"/>
      <c r="T16" s="30"/>
    </row>
    <row r="17" spans="1:20">
      <c r="A17" s="15" t="s">
        <v>712</v>
      </c>
      <c r="B17" s="15" t="s">
        <v>713</v>
      </c>
      <c r="C17" s="27" t="s">
        <v>865</v>
      </c>
      <c r="D17" s="28">
        <f>_xlfn.MAXIFS('Ma-Vrij'!O:O,'Ma-Vrij'!D:D,'Invulmatrix SMO'!B17,'Ma-Vrij'!C:C,'Invulmatrix SMO'!A17)</f>
        <v>0</v>
      </c>
      <c r="E17" s="28">
        <f>IF(D17&gt;0,VLOOKUP(D17,'Werkelijke dagen WDD'!$A$39:$B$49,2,FALSE),0)</f>
        <v>0</v>
      </c>
      <c r="F17" s="111">
        <f>SUMIFS('Ma-Vrij'!L:L,'Ma-Vrij'!C:C,'Invulmatrix SMO'!A17,'Ma-Vrij'!D:D,'Invulmatrix SMO'!B17)</f>
        <v>478.21699999999998</v>
      </c>
      <c r="G17" s="17"/>
      <c r="H17" s="17"/>
      <c r="I17" s="23"/>
      <c r="J17" s="29"/>
      <c r="K17" s="29"/>
      <c r="L17" s="32"/>
      <c r="M17" s="20"/>
      <c r="N17" s="20"/>
      <c r="O17" s="29"/>
      <c r="P17" s="29"/>
      <c r="Q17" s="29"/>
      <c r="R17" s="31"/>
      <c r="S17" s="129"/>
      <c r="T17" s="30"/>
    </row>
    <row r="18" spans="1:20">
      <c r="A18" s="15" t="s">
        <v>712</v>
      </c>
      <c r="B18" s="15" t="s">
        <v>967</v>
      </c>
      <c r="C18" s="61" t="s">
        <v>865</v>
      </c>
      <c r="D18" s="28">
        <f>_xlfn.MAXIFS('Ma-Vrij'!O:O,'Ma-Vrij'!D:D,'Invulmatrix SMO'!B18,'Ma-Vrij'!C:C,'Invulmatrix SMO'!A18)</f>
        <v>0</v>
      </c>
      <c r="E18" s="28">
        <f>IF(D18&gt;0,VLOOKUP(D18,'Werkelijke dagen WDD'!$A$39:$B$49,2,FALSE),0)</f>
        <v>0</v>
      </c>
      <c r="F18" s="111">
        <f>SUMIFS('Ma-Vrij'!L:L,'Ma-Vrij'!C:C,'Invulmatrix SMO'!A18,'Ma-Vrij'!D:D,'Invulmatrix SMO'!B18)</f>
        <v>54</v>
      </c>
      <c r="G18" s="17"/>
      <c r="H18" s="17"/>
      <c r="I18" s="23"/>
      <c r="J18" s="29"/>
      <c r="K18" s="29"/>
      <c r="L18" s="32"/>
      <c r="M18" s="20"/>
      <c r="N18" s="20"/>
      <c r="O18" s="29"/>
      <c r="P18" s="29"/>
      <c r="Q18" s="29"/>
      <c r="R18" s="31"/>
      <c r="S18" s="129"/>
      <c r="T18" s="30"/>
    </row>
    <row r="19" spans="1:20">
      <c r="A19" s="27" t="s">
        <v>757</v>
      </c>
      <c r="B19" s="61" t="s">
        <v>758</v>
      </c>
      <c r="C19" s="27" t="s">
        <v>866</v>
      </c>
      <c r="D19" s="28">
        <f>_xlfn.MAXIFS('Ma-Vrij'!O:O,'Ma-Vrij'!D:D,'Invulmatrix SMO'!B19,'Ma-Vrij'!C:C,'Invulmatrix SMO'!A19)</f>
        <v>0</v>
      </c>
      <c r="E19" s="28">
        <f>IF(D19&gt;0,VLOOKUP(D19,'Werkelijke dagen WDD'!$A$39:$B$49,2,FALSE),0)</f>
        <v>0</v>
      </c>
      <c r="F19" s="111">
        <f>SUMIFS('Ma-Vrij'!L:L,'Ma-Vrij'!C:C,'Invulmatrix SMO'!A19,'Ma-Vrij'!D:D,'Invulmatrix SMO'!B19)</f>
        <v>220.96940000000001</v>
      </c>
      <c r="G19" s="17"/>
      <c r="H19" s="17"/>
      <c r="I19" s="23"/>
      <c r="J19" s="29"/>
      <c r="K19" s="29"/>
      <c r="L19" s="32"/>
      <c r="M19" s="20"/>
      <c r="N19" s="20"/>
      <c r="O19" s="29"/>
      <c r="P19" s="29"/>
      <c r="Q19" s="29"/>
      <c r="R19" s="31"/>
      <c r="S19" s="129"/>
      <c r="T19" s="30"/>
    </row>
    <row r="20" spans="1:20">
      <c r="A20" s="61" t="s">
        <v>768</v>
      </c>
      <c r="B20" s="61" t="s">
        <v>769</v>
      </c>
      <c r="C20" s="27" t="s">
        <v>866</v>
      </c>
      <c r="D20" s="28">
        <f>_xlfn.MAXIFS('Ma-Vrij'!O:O,'Ma-Vrij'!D:D,'Invulmatrix SMO'!B20,'Ma-Vrij'!C:C,'Invulmatrix SMO'!A20)</f>
        <v>0</v>
      </c>
      <c r="E20" s="28">
        <f>IF(D20&gt;0,VLOOKUP(D20,'Werkelijke dagen WDD'!$A$39:$B$49,2,FALSE),0)</f>
        <v>0</v>
      </c>
      <c r="F20" s="111">
        <f>SUMIFS('Ma-Vrij'!L:L,'Ma-Vrij'!C:C,'Invulmatrix SMO'!A20,'Ma-Vrij'!D:D,'Invulmatrix SMO'!B20)</f>
        <v>147.3537</v>
      </c>
      <c r="G20" s="17"/>
      <c r="H20" s="17"/>
      <c r="I20" s="23"/>
      <c r="J20" s="29"/>
      <c r="K20" s="29"/>
      <c r="L20" s="32"/>
      <c r="M20" s="20"/>
      <c r="N20" s="20"/>
      <c r="O20" s="29"/>
      <c r="P20" s="29"/>
      <c r="Q20" s="29"/>
      <c r="R20" s="31"/>
      <c r="S20" s="129"/>
      <c r="T20" s="30"/>
    </row>
    <row r="21" spans="1:20">
      <c r="A21" s="34" t="s">
        <v>773</v>
      </c>
      <c r="B21" s="60" t="s">
        <v>69</v>
      </c>
      <c r="C21" s="27" t="s">
        <v>867</v>
      </c>
      <c r="D21" s="28">
        <f>_xlfn.MAXIFS('Ma-Vrij'!O:O,'Ma-Vrij'!D:D,'Invulmatrix SMO'!B21,'Ma-Vrij'!C:C,'Invulmatrix SMO'!A21)</f>
        <v>0</v>
      </c>
      <c r="E21" s="28">
        <f>IF(D21&gt;0,VLOOKUP(D21,'Werkelijke dagen WDD'!$A$39:$B$49,2,FALSE),0)</f>
        <v>0</v>
      </c>
      <c r="F21" s="111">
        <f>SUMIFS('Ma-Vrij'!L:L,'Ma-Vrij'!C:C,'Invulmatrix SMO'!A21,'Ma-Vrij'!D:D,'Invulmatrix SMO'!B21)</f>
        <v>273.97560000000004</v>
      </c>
      <c r="G21" s="17"/>
      <c r="H21" s="17"/>
      <c r="I21" s="23"/>
      <c r="J21" s="29"/>
      <c r="K21" s="29"/>
      <c r="L21" s="32"/>
      <c r="M21" s="20"/>
      <c r="N21" s="20"/>
      <c r="O21" s="29"/>
      <c r="P21" s="29"/>
      <c r="Q21" s="29"/>
      <c r="R21" s="31"/>
      <c r="S21" s="129"/>
      <c r="T21" s="30"/>
    </row>
    <row r="22" spans="1:20">
      <c r="A22" s="33" t="s">
        <v>125</v>
      </c>
      <c r="B22" s="35" t="s">
        <v>126</v>
      </c>
      <c r="C22" s="35" t="s">
        <v>868</v>
      </c>
      <c r="D22" s="28">
        <f>_xlfn.MAXIFS('Ma-Vrij'!O:O,'Ma-Vrij'!D:D,'Invulmatrix SMO'!B22,'Ma-Vrij'!C:C,'Invulmatrix SMO'!A22)</f>
        <v>0</v>
      </c>
      <c r="E22" s="28">
        <f>IF(D22&gt;0,VLOOKUP(D22,'Werkelijke dagen WDD'!$A$39:$B$49,2,FALSE),0)</f>
        <v>0</v>
      </c>
      <c r="F22" s="111">
        <f>SUMIFS('Ma-Vrij'!L:L,'Ma-Vrij'!C:C,'Invulmatrix SMO'!A22,'Ma-Vrij'!D:D,'Invulmatrix SMO'!B22)</f>
        <v>633.96</v>
      </c>
      <c r="G22" s="17"/>
      <c r="H22" s="17"/>
      <c r="I22" s="23"/>
      <c r="J22" s="29"/>
      <c r="K22" s="29"/>
      <c r="L22" s="32"/>
      <c r="M22" s="20"/>
      <c r="N22" s="20"/>
      <c r="O22" s="29"/>
      <c r="P22" s="29"/>
      <c r="Q22" s="29"/>
      <c r="R22" s="31"/>
      <c r="S22" s="129"/>
      <c r="T22" s="30"/>
    </row>
    <row r="23" spans="1:20">
      <c r="A23" s="33" t="s">
        <v>125</v>
      </c>
      <c r="B23" s="60" t="s">
        <v>815</v>
      </c>
      <c r="C23" s="35" t="s">
        <v>868</v>
      </c>
      <c r="D23" s="28">
        <f>_xlfn.MAXIFS('Ma-Vrij'!O:O,'Ma-Vrij'!D:D,'Invulmatrix SMO'!B23,'Ma-Vrij'!C:C,'Invulmatrix SMO'!A23)</f>
        <v>0</v>
      </c>
      <c r="E23" s="28">
        <f>IF(D23&gt;0,VLOOKUP(D23,'Werkelijke dagen WDD'!$A$39:$B$49,2,FALSE),0)</f>
        <v>0</v>
      </c>
      <c r="F23" s="111">
        <f>SUMIFS('Ma-Vrij'!L:L,'Ma-Vrij'!C:C,'Invulmatrix SMO'!A23,'Ma-Vrij'!D:D,'Invulmatrix SMO'!B23)</f>
        <v>127.39999999999999</v>
      </c>
      <c r="G23" s="17"/>
      <c r="H23" s="17"/>
      <c r="I23" s="23"/>
      <c r="J23" s="29"/>
      <c r="K23" s="29"/>
      <c r="L23" s="32"/>
      <c r="M23" s="20"/>
      <c r="N23" s="20"/>
      <c r="O23" s="29"/>
      <c r="P23" s="29"/>
      <c r="Q23" s="29"/>
      <c r="R23" s="31"/>
      <c r="S23" s="129"/>
      <c r="T23" s="30"/>
    </row>
    <row r="24" spans="1:20">
      <c r="A24" s="33" t="s">
        <v>214</v>
      </c>
      <c r="B24" s="66" t="s">
        <v>69</v>
      </c>
      <c r="C24" s="35" t="s">
        <v>884</v>
      </c>
      <c r="D24" s="28">
        <f>_xlfn.MAXIFS('Ma-Vrij'!O:O,'Ma-Vrij'!D:D,'Invulmatrix SMO'!B24,'Ma-Vrij'!C:C,'Invulmatrix SMO'!A24)</f>
        <v>0</v>
      </c>
      <c r="E24" s="28">
        <f>IF(D24&gt;0,VLOOKUP(D24,'Werkelijke dagen WDD'!$A$39:$B$49,2,FALSE),0)</f>
        <v>0</v>
      </c>
      <c r="F24" s="111">
        <f>SUMIFS('Ma-Vrij'!L:L,'Ma-Vrij'!C:C,'Invulmatrix SMO'!A24,'Ma-Vrij'!D:D,'Invulmatrix SMO'!B24)</f>
        <v>221.59999999999997</v>
      </c>
      <c r="G24" s="17"/>
      <c r="H24" s="17"/>
      <c r="I24" s="23"/>
      <c r="J24" s="29"/>
      <c r="K24" s="29"/>
      <c r="L24" s="32"/>
      <c r="M24" s="20"/>
      <c r="N24" s="20"/>
      <c r="O24" s="29"/>
      <c r="P24" s="29"/>
      <c r="Q24" s="29"/>
      <c r="R24" s="31"/>
      <c r="S24" s="129"/>
      <c r="T24" s="30"/>
    </row>
    <row r="25" spans="1:20">
      <c r="A25" s="33" t="s">
        <v>196</v>
      </c>
      <c r="B25" s="34" t="s">
        <v>69</v>
      </c>
      <c r="C25" s="34" t="s">
        <v>885</v>
      </c>
      <c r="D25" s="28">
        <f>_xlfn.MAXIFS('Ma-Vrij'!O:O,'Ma-Vrij'!D:D,'Invulmatrix SMO'!B25,'Ma-Vrij'!C:C,'Invulmatrix SMO'!A25)</f>
        <v>0</v>
      </c>
      <c r="E25" s="28">
        <f>IF(D25&gt;0,VLOOKUP(D25,'Werkelijke dagen WDD'!$A$39:$B$49,2,FALSE),0)</f>
        <v>0</v>
      </c>
      <c r="F25" s="111">
        <f>SUMIFS('Ma-Vrij'!L:L,'Ma-Vrij'!C:C,'Invulmatrix SMO'!A25,'Ma-Vrij'!D:D,'Invulmatrix SMO'!B25)</f>
        <v>153.65</v>
      </c>
      <c r="G25" s="17"/>
      <c r="H25" s="17"/>
      <c r="I25" s="23"/>
      <c r="J25" s="29"/>
      <c r="K25" s="29"/>
      <c r="L25" s="32"/>
      <c r="M25" s="20"/>
      <c r="N25" s="20"/>
      <c r="O25" s="29"/>
      <c r="P25" s="29"/>
      <c r="Q25" s="29"/>
      <c r="R25" s="31"/>
      <c r="S25" s="129"/>
      <c r="T25" s="30"/>
    </row>
    <row r="26" spans="1:20">
      <c r="A26" s="33" t="s">
        <v>196</v>
      </c>
      <c r="B26" s="60" t="s">
        <v>967</v>
      </c>
      <c r="C26" s="34" t="s">
        <v>885</v>
      </c>
      <c r="D26" s="28">
        <f>_xlfn.MAXIFS('Ma-Vrij'!O:O,'Ma-Vrij'!D:D,'Invulmatrix SMO'!B26,'Ma-Vrij'!C:C,'Invulmatrix SMO'!A26)</f>
        <v>0</v>
      </c>
      <c r="E26" s="28">
        <f>IF(D26&gt;0,VLOOKUP(D26,'Werkelijke dagen WDD'!$A$39:$B$49,2,FALSE),0)</f>
        <v>0</v>
      </c>
      <c r="F26" s="111">
        <f>SUMIFS('Ma-Vrij'!L:L,'Ma-Vrij'!C:C,'Invulmatrix SMO'!A26,'Ma-Vrij'!D:D,'Invulmatrix SMO'!B26)</f>
        <v>137</v>
      </c>
      <c r="G26" s="17"/>
      <c r="H26" s="17"/>
      <c r="I26" s="23"/>
      <c r="J26" s="29"/>
      <c r="K26" s="29"/>
      <c r="L26" s="32"/>
      <c r="M26" s="20"/>
      <c r="N26" s="20"/>
      <c r="O26" s="29"/>
      <c r="P26" s="29"/>
      <c r="Q26" s="29"/>
      <c r="R26" s="31"/>
      <c r="S26" s="129"/>
      <c r="T26" s="30"/>
    </row>
    <row r="27" spans="1:20">
      <c r="A27" s="77"/>
      <c r="B27" s="78"/>
      <c r="C27" s="78"/>
      <c r="D27" s="79"/>
      <c r="E27" s="79"/>
      <c r="F27" s="80"/>
      <c r="G27" s="81"/>
      <c r="H27" s="81"/>
      <c r="I27" s="81"/>
      <c r="J27" s="82"/>
      <c r="K27" s="82"/>
      <c r="L27" s="83"/>
      <c r="M27" s="84"/>
      <c r="N27" s="84"/>
      <c r="O27" s="82"/>
      <c r="P27" s="82"/>
      <c r="Q27" s="82"/>
      <c r="R27" s="31"/>
      <c r="S27" s="130"/>
      <c r="T27" s="85"/>
    </row>
    <row r="28" spans="1:20" s="36" customFormat="1" ht="14.5">
      <c r="A28" s="187"/>
      <c r="B28" s="187"/>
      <c r="C28" s="187" t="s">
        <v>833</v>
      </c>
      <c r="D28" s="187"/>
      <c r="E28" s="187"/>
      <c r="F28" s="188">
        <f>SUM(F8:F26)</f>
        <v>10601.538299999995</v>
      </c>
      <c r="G28" s="188"/>
      <c r="H28" s="188"/>
      <c r="I28" s="188"/>
      <c r="J28" s="189"/>
      <c r="K28" s="190"/>
      <c r="L28" s="191"/>
      <c r="M28" s="187"/>
      <c r="N28" s="192"/>
      <c r="O28" s="192"/>
      <c r="P28" s="192"/>
      <c r="Q28" s="192"/>
      <c r="R28" s="2"/>
      <c r="S28" s="193"/>
      <c r="T28" s="191"/>
    </row>
    <row r="30" spans="1:20">
      <c r="F30" s="86"/>
      <c r="G30" s="86"/>
      <c r="H30" s="86"/>
      <c r="I30" s="86"/>
      <c r="K30" s="109"/>
      <c r="M30" s="87"/>
      <c r="P30" s="102"/>
      <c r="Q30" s="102"/>
    </row>
    <row r="33" spans="15:15">
      <c r="O33" s="102"/>
    </row>
    <row r="69" spans="49:49">
      <c r="AW69" s="2">
        <f>F69*'Invulmatrix SMO'!$AA$3</f>
        <v>0</v>
      </c>
    </row>
    <row r="70" spans="49:49">
      <c r="AW70" s="2">
        <f>F70*'Invulmatrix SMO'!$AA$3</f>
        <v>0</v>
      </c>
    </row>
    <row r="71" spans="49:49">
      <c r="AW71" s="2">
        <f>F71*'Invulmatrix SMO'!$AA$3</f>
        <v>0</v>
      </c>
    </row>
  </sheetData>
  <mergeCells count="1">
    <mergeCell ref="O1:P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BCF5A-1F5F-4D90-8FF8-889FC3601C61}">
  <sheetPr codeName="Blad15"/>
  <dimension ref="A1:AY61"/>
  <sheetViews>
    <sheetView showZeros="0" topLeftCell="E1" zoomScale="70" zoomScaleNormal="70" workbookViewId="0">
      <selection activeCell="C21" sqref="C21"/>
    </sheetView>
  </sheetViews>
  <sheetFormatPr defaultColWidth="9.1796875" defaultRowHeight="12.5"/>
  <cols>
    <col min="1" max="1" width="29.1796875" style="2" customWidth="1"/>
    <col min="2" max="2" width="23.54296875" style="2" customWidth="1"/>
    <col min="3" max="3" width="68.7265625" style="2" bestFit="1" customWidth="1"/>
    <col min="4" max="4" width="8.1796875" style="3" customWidth="1"/>
    <col min="5" max="6" width="11.26953125" style="3" bestFit="1" customWidth="1"/>
    <col min="7" max="8" width="15.26953125" style="3" bestFit="1" customWidth="1"/>
    <col min="9" max="9" width="17.54296875" style="3" bestFit="1" customWidth="1"/>
    <col min="10" max="10" width="15.1796875" style="3" bestFit="1" customWidth="1"/>
    <col min="11" max="11" width="17.54296875" style="3" bestFit="1" customWidth="1"/>
    <col min="12" max="12" width="14.26953125" style="3" bestFit="1" customWidth="1"/>
    <col min="13" max="13" width="14.7265625" style="3" bestFit="1" customWidth="1"/>
    <col min="14" max="14" width="16.453125" style="3" bestFit="1" customWidth="1"/>
    <col min="15" max="16" width="11.81640625" style="3" bestFit="1" customWidth="1"/>
    <col min="17" max="16384" width="9.1796875" style="2"/>
  </cols>
  <sheetData>
    <row r="1" spans="1:16" ht="13">
      <c r="A1" s="194"/>
      <c r="B1" s="194"/>
      <c r="C1" s="194"/>
      <c r="D1" s="195"/>
      <c r="E1" s="195"/>
      <c r="F1" s="195"/>
      <c r="G1" s="196"/>
      <c r="H1" s="179"/>
      <c r="I1" s="179"/>
      <c r="J1" s="196"/>
      <c r="K1" s="196"/>
      <c r="L1" s="196"/>
      <c r="M1" s="196"/>
      <c r="N1" s="196"/>
      <c r="O1" s="399"/>
      <c r="P1" s="400"/>
    </row>
    <row r="2" spans="1:16" ht="13">
      <c r="A2" s="180" t="s">
        <v>900</v>
      </c>
      <c r="B2" s="180" t="s">
        <v>862</v>
      </c>
      <c r="C2" s="180" t="s">
        <v>834</v>
      </c>
      <c r="D2" s="262" t="s">
        <v>27</v>
      </c>
      <c r="E2" s="176" t="s">
        <v>52</v>
      </c>
      <c r="F2" s="176" t="s">
        <v>946</v>
      </c>
      <c r="G2" s="176" t="s">
        <v>783</v>
      </c>
      <c r="H2" s="176" t="s">
        <v>783</v>
      </c>
      <c r="I2" s="182" t="s">
        <v>783</v>
      </c>
      <c r="J2" s="176" t="s">
        <v>784</v>
      </c>
      <c r="K2" s="176" t="s">
        <v>785</v>
      </c>
      <c r="L2" s="176" t="s">
        <v>786</v>
      </c>
      <c r="M2" s="176" t="s">
        <v>784</v>
      </c>
      <c r="N2" s="176" t="s">
        <v>787</v>
      </c>
      <c r="O2" s="401" t="s">
        <v>835</v>
      </c>
      <c r="P2" s="402"/>
    </row>
    <row r="3" spans="1:16" ht="13">
      <c r="A3" s="197"/>
      <c r="B3" s="197"/>
      <c r="C3" s="197"/>
      <c r="D3" s="262"/>
      <c r="E3" s="176" t="s">
        <v>808</v>
      </c>
      <c r="F3" s="176" t="s">
        <v>808</v>
      </c>
      <c r="G3" s="176" t="s">
        <v>836</v>
      </c>
      <c r="H3" s="176" t="s">
        <v>793</v>
      </c>
      <c r="I3" s="181" t="s">
        <v>1048</v>
      </c>
      <c r="J3" s="176" t="s">
        <v>794</v>
      </c>
      <c r="K3" s="176"/>
      <c r="L3" s="176" t="s">
        <v>793</v>
      </c>
      <c r="M3" s="176" t="s">
        <v>795</v>
      </c>
      <c r="N3" s="176"/>
      <c r="O3" s="198" t="s">
        <v>796</v>
      </c>
      <c r="P3" s="198" t="s">
        <v>797</v>
      </c>
    </row>
    <row r="4" spans="1:16" ht="13">
      <c r="A4" s="197"/>
      <c r="B4" s="197"/>
      <c r="C4" s="197"/>
      <c r="D4" s="262"/>
      <c r="E4" s="176"/>
      <c r="F4" s="176"/>
      <c r="G4" s="176"/>
      <c r="H4" s="176" t="s">
        <v>21</v>
      </c>
      <c r="I4" s="182" t="s">
        <v>962</v>
      </c>
      <c r="J4" s="176" t="s">
        <v>799</v>
      </c>
      <c r="K4" s="176" t="s">
        <v>837</v>
      </c>
      <c r="L4" s="176" t="s">
        <v>809</v>
      </c>
      <c r="M4" s="176" t="s">
        <v>800</v>
      </c>
      <c r="N4" s="176" t="s">
        <v>838</v>
      </c>
      <c r="O4" s="198" t="s">
        <v>803</v>
      </c>
      <c r="P4" s="198">
        <v>0.21</v>
      </c>
    </row>
    <row r="5" spans="1:16" ht="13">
      <c r="A5" s="108"/>
      <c r="B5" s="108"/>
      <c r="C5" s="108"/>
      <c r="D5" s="263"/>
      <c r="E5" s="89"/>
      <c r="F5" s="89"/>
      <c r="G5" s="85"/>
      <c r="H5" s="85"/>
      <c r="I5" s="85"/>
      <c r="J5" s="75"/>
      <c r="K5" s="43"/>
      <c r="L5" s="74"/>
      <c r="M5" s="75"/>
      <c r="N5" s="44"/>
      <c r="O5" s="44"/>
      <c r="P5" s="44"/>
    </row>
    <row r="6" spans="1:16" ht="13">
      <c r="A6" s="96"/>
      <c r="B6" s="96"/>
      <c r="C6" s="96"/>
      <c r="D6" s="264"/>
      <c r="E6" s="46"/>
      <c r="F6" s="46"/>
      <c r="G6" s="30"/>
      <c r="H6" s="30"/>
      <c r="I6" s="30"/>
      <c r="J6" s="49"/>
      <c r="K6" s="47"/>
      <c r="L6" s="48"/>
      <c r="M6" s="49"/>
      <c r="N6" s="50"/>
      <c r="O6" s="50"/>
      <c r="P6" s="50"/>
    </row>
    <row r="7" spans="1:16" ht="25">
      <c r="A7" s="45" t="s">
        <v>23</v>
      </c>
      <c r="B7" s="45" t="s">
        <v>24</v>
      </c>
      <c r="C7" s="64" t="s">
        <v>870</v>
      </c>
      <c r="D7" s="265"/>
      <c r="E7" s="25">
        <v>2</v>
      </c>
      <c r="F7" s="25">
        <v>2</v>
      </c>
      <c r="G7" s="30"/>
      <c r="H7" s="30"/>
      <c r="I7" s="30"/>
      <c r="J7" s="20"/>
      <c r="K7" s="50"/>
      <c r="L7" s="30"/>
      <c r="M7" s="20"/>
      <c r="N7" s="50"/>
      <c r="O7" s="50"/>
      <c r="P7" s="50"/>
    </row>
    <row r="8" spans="1:16">
      <c r="A8" s="45" t="s">
        <v>23</v>
      </c>
      <c r="B8" s="45" t="s">
        <v>24</v>
      </c>
      <c r="C8" s="45" t="s">
        <v>861</v>
      </c>
      <c r="D8" s="25"/>
      <c r="E8" s="25">
        <v>208</v>
      </c>
      <c r="F8" s="25">
        <v>203</v>
      </c>
      <c r="G8" s="30">
        <v>2.5</v>
      </c>
      <c r="H8" s="30">
        <v>520</v>
      </c>
      <c r="I8" s="30"/>
      <c r="J8" s="20"/>
      <c r="K8" s="50"/>
      <c r="L8" s="30"/>
      <c r="M8" s="20"/>
      <c r="N8" s="50"/>
      <c r="O8" s="50"/>
      <c r="P8" s="50"/>
    </row>
    <row r="9" spans="1:16">
      <c r="A9" s="45" t="s">
        <v>644</v>
      </c>
      <c r="B9" s="45" t="s">
        <v>69</v>
      </c>
      <c r="C9" s="45" t="s">
        <v>861</v>
      </c>
      <c r="D9" s="17"/>
      <c r="E9" s="25">
        <v>260</v>
      </c>
      <c r="F9" s="25">
        <v>251</v>
      </c>
      <c r="G9" s="30">
        <v>1</v>
      </c>
      <c r="H9" s="30">
        <v>260</v>
      </c>
      <c r="I9" s="30"/>
      <c r="J9" s="20"/>
      <c r="K9" s="50"/>
      <c r="L9" s="30"/>
      <c r="M9" s="20"/>
      <c r="N9" s="50"/>
      <c r="O9" s="50"/>
      <c r="P9" s="50"/>
    </row>
    <row r="10" spans="1:16">
      <c r="A10" s="45" t="s">
        <v>773</v>
      </c>
      <c r="B10" s="45" t="s">
        <v>69</v>
      </c>
      <c r="C10" s="45" t="s">
        <v>861</v>
      </c>
      <c r="D10" s="23"/>
      <c r="E10" s="19">
        <v>156</v>
      </c>
      <c r="F10" s="25">
        <v>149</v>
      </c>
      <c r="G10" s="128">
        <v>0.25</v>
      </c>
      <c r="H10" s="30">
        <v>39</v>
      </c>
      <c r="I10" s="30"/>
      <c r="J10" s="20"/>
      <c r="K10" s="50"/>
      <c r="L10" s="30"/>
      <c r="M10" s="20"/>
      <c r="N10" s="50"/>
      <c r="O10" s="50"/>
      <c r="P10" s="50"/>
    </row>
    <row r="11" spans="1:16">
      <c r="A11" s="63" t="s">
        <v>757</v>
      </c>
      <c r="B11" s="63" t="s">
        <v>758</v>
      </c>
      <c r="C11" s="45" t="s">
        <v>861</v>
      </c>
      <c r="D11" s="23"/>
      <c r="E11" s="19">
        <v>156</v>
      </c>
      <c r="F11" s="25">
        <v>149</v>
      </c>
      <c r="G11" s="128">
        <v>0.25</v>
      </c>
      <c r="H11" s="30">
        <v>39</v>
      </c>
      <c r="I11" s="30"/>
      <c r="J11" s="20"/>
      <c r="K11" s="50"/>
      <c r="L11" s="30"/>
      <c r="M11" s="20"/>
      <c r="N11" s="50"/>
      <c r="O11" s="50"/>
      <c r="P11" s="50"/>
    </row>
    <row r="12" spans="1:16">
      <c r="A12" s="63" t="s">
        <v>125</v>
      </c>
      <c r="B12" s="63" t="s">
        <v>126</v>
      </c>
      <c r="C12" s="45" t="s">
        <v>861</v>
      </c>
      <c r="D12" s="23"/>
      <c r="E12" s="19">
        <v>260</v>
      </c>
      <c r="F12" s="25">
        <v>251</v>
      </c>
      <c r="G12" s="30">
        <v>1</v>
      </c>
      <c r="H12" s="30">
        <v>260</v>
      </c>
      <c r="I12" s="30"/>
      <c r="J12" s="20"/>
      <c r="K12" s="50"/>
      <c r="L12" s="30"/>
      <c r="M12" s="20"/>
      <c r="N12" s="50"/>
      <c r="O12" s="50"/>
      <c r="P12" s="50"/>
    </row>
    <row r="13" spans="1:16">
      <c r="A13" s="63" t="s">
        <v>68</v>
      </c>
      <c r="B13" s="45" t="s">
        <v>69</v>
      </c>
      <c r="C13" s="45" t="s">
        <v>861</v>
      </c>
      <c r="D13" s="23"/>
      <c r="E13" s="19">
        <v>104</v>
      </c>
      <c r="F13" s="25">
        <v>102</v>
      </c>
      <c r="G13" s="128">
        <v>0.25</v>
      </c>
      <c r="H13" s="30">
        <v>26</v>
      </c>
      <c r="I13" s="30"/>
      <c r="J13" s="20"/>
      <c r="K13" s="50"/>
      <c r="L13" s="30"/>
      <c r="M13" s="20"/>
      <c r="N13" s="50"/>
      <c r="O13" s="50"/>
      <c r="P13" s="50"/>
    </row>
    <row r="14" spans="1:16">
      <c r="A14" s="63" t="s">
        <v>214</v>
      </c>
      <c r="B14" s="45" t="s">
        <v>69</v>
      </c>
      <c r="C14" s="45" t="s">
        <v>861</v>
      </c>
      <c r="D14" s="23"/>
      <c r="E14" s="19">
        <v>104</v>
      </c>
      <c r="F14" s="25">
        <v>102</v>
      </c>
      <c r="G14" s="128">
        <v>0.25</v>
      </c>
      <c r="H14" s="30">
        <v>26</v>
      </c>
      <c r="I14" s="30"/>
      <c r="J14" s="20"/>
      <c r="K14" s="50"/>
      <c r="L14" s="30"/>
      <c r="M14" s="20"/>
      <c r="N14" s="50"/>
      <c r="O14" s="50"/>
      <c r="P14" s="50"/>
    </row>
    <row r="15" spans="1:16">
      <c r="A15" s="63" t="s">
        <v>196</v>
      </c>
      <c r="B15" s="45" t="s">
        <v>69</v>
      </c>
      <c r="C15" s="45" t="s">
        <v>861</v>
      </c>
      <c r="D15" s="23"/>
      <c r="E15" s="19">
        <v>104</v>
      </c>
      <c r="F15" s="25">
        <v>102</v>
      </c>
      <c r="G15" s="128">
        <v>0.25</v>
      </c>
      <c r="H15" s="30">
        <v>26</v>
      </c>
      <c r="I15" s="30"/>
      <c r="J15" s="20"/>
      <c r="K15" s="50"/>
      <c r="L15" s="30"/>
      <c r="M15" s="20"/>
      <c r="N15" s="50"/>
      <c r="O15" s="50"/>
      <c r="P15" s="50"/>
    </row>
    <row r="16" spans="1:16">
      <c r="A16" s="51"/>
      <c r="B16" s="51"/>
      <c r="C16" s="51"/>
      <c r="D16" s="266"/>
      <c r="E16" s="266"/>
      <c r="F16" s="266"/>
      <c r="G16" s="266"/>
      <c r="H16" s="266"/>
      <c r="I16" s="266"/>
      <c r="J16" s="266"/>
      <c r="K16" s="266"/>
      <c r="L16" s="266"/>
      <c r="M16" s="266"/>
      <c r="N16" s="266"/>
      <c r="O16" s="266"/>
      <c r="P16" s="266"/>
    </row>
    <row r="17" spans="1:51" ht="13">
      <c r="A17" s="199"/>
      <c r="B17" s="199"/>
      <c r="C17" s="200"/>
      <c r="D17" s="267"/>
      <c r="E17" s="189"/>
      <c r="F17" s="189"/>
      <c r="G17" s="191">
        <v>13.75</v>
      </c>
      <c r="H17" s="188">
        <v>1212</v>
      </c>
      <c r="I17" s="201"/>
      <c r="J17" s="202"/>
      <c r="K17" s="202"/>
      <c r="L17" s="203"/>
      <c r="M17" s="202"/>
      <c r="N17" s="202"/>
      <c r="O17" s="202"/>
      <c r="P17" s="202"/>
    </row>
    <row r="18" spans="1:51">
      <c r="Y18" s="2">
        <f>J18*'Invulmatrix SMO'!$AA$3</f>
        <v>0</v>
      </c>
    </row>
    <row r="19" spans="1:51">
      <c r="A19" s="1"/>
      <c r="B19" s="1"/>
      <c r="C19" s="1"/>
      <c r="D19" s="110"/>
      <c r="O19" s="109"/>
    </row>
    <row r="20" spans="1:51">
      <c r="A20" s="1"/>
      <c r="O20" s="268"/>
    </row>
    <row r="21" spans="1:51">
      <c r="A21" s="1"/>
      <c r="O21" s="269"/>
    </row>
    <row r="22" spans="1:51">
      <c r="A22" s="1"/>
    </row>
    <row r="23" spans="1:51">
      <c r="A23" s="1"/>
    </row>
    <row r="26" spans="1:51">
      <c r="AY26" s="2">
        <f>H26*'Invulmatrix SMO'!$AA$3</f>
        <v>0</v>
      </c>
    </row>
    <row r="27" spans="1:51">
      <c r="AY27" s="2">
        <f>H27*'Invulmatrix SMO'!$AA$3</f>
        <v>0</v>
      </c>
    </row>
    <row r="28" spans="1:51">
      <c r="AY28" s="2">
        <f>H28*'Invulmatrix SMO'!$AA$3</f>
        <v>0</v>
      </c>
    </row>
    <row r="29" spans="1:51">
      <c r="AV29" s="2">
        <f>E29*'Invulmatrix SMO'!$AA$3</f>
        <v>0</v>
      </c>
      <c r="AY29" s="2">
        <f>H29*'Invulmatrix SMO'!$AA$3</f>
        <v>0</v>
      </c>
    </row>
    <row r="43" spans="48:51">
      <c r="AV43" s="2">
        <f>E43*'Invulmatrix SMO'!$AA$3</f>
        <v>0</v>
      </c>
      <c r="AY43" s="2">
        <f>H43*'Invulmatrix SMO'!$AA$3</f>
        <v>0</v>
      </c>
    </row>
    <row r="44" spans="48:51">
      <c r="AV44" s="2">
        <f>E44*'Invulmatrix SMO'!$AA$3</f>
        <v>0</v>
      </c>
      <c r="AY44" s="2">
        <f>H44*'Invulmatrix SMO'!$AA$3</f>
        <v>0</v>
      </c>
    </row>
    <row r="45" spans="48:51">
      <c r="AV45" s="2">
        <f>E45*'Invulmatrix SMO'!$AA$3</f>
        <v>0</v>
      </c>
      <c r="AY45" s="2">
        <f>H45*'Invulmatrix SMO'!$AA$3</f>
        <v>0</v>
      </c>
    </row>
    <row r="46" spans="48:51">
      <c r="AV46" s="2">
        <f>E46*'Invulmatrix SMO'!$AA$3</f>
        <v>0</v>
      </c>
      <c r="AY46" s="2">
        <f>H46*'Invulmatrix SMO'!$AA$3</f>
        <v>0</v>
      </c>
    </row>
    <row r="52" spans="48:51">
      <c r="AV52" s="2">
        <f>E52*'Invulmatrix SMO'!$AA$3</f>
        <v>0</v>
      </c>
      <c r="AY52" s="2">
        <f>H52*'Invulmatrix SMO'!$AA$3</f>
        <v>0</v>
      </c>
    </row>
    <row r="53" spans="48:51">
      <c r="AV53" s="2">
        <f>E53*'Invulmatrix SMO'!$AA$3</f>
        <v>0</v>
      </c>
    </row>
    <row r="54" spans="48:51">
      <c r="AV54" s="2">
        <f>E54*'Invulmatrix SMO'!$AA$3</f>
        <v>0</v>
      </c>
    </row>
    <row r="55" spans="48:51">
      <c r="AV55" s="2">
        <f>E55*'Invulmatrix SMO'!$AA$3</f>
        <v>0</v>
      </c>
    </row>
    <row r="59" spans="48:51">
      <c r="AW59" s="2">
        <f>F59*'Invulmatrix SMO'!$AA$3</f>
        <v>0</v>
      </c>
    </row>
    <row r="60" spans="48:51">
      <c r="AW60" s="2">
        <f>F60*'Invulmatrix SMO'!$AA$3</f>
        <v>0</v>
      </c>
    </row>
    <row r="61" spans="48:51">
      <c r="AW61" s="2">
        <f>F61*'Invulmatrix SMO'!$AA$3</f>
        <v>0</v>
      </c>
    </row>
  </sheetData>
  <mergeCells count="2">
    <mergeCell ref="O1:P1"/>
    <mergeCell ref="O2:P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AF10C-35A0-4E26-826F-F85DCDBD4348}">
  <sheetPr codeName="Blad24"/>
  <dimension ref="A1:AY67"/>
  <sheetViews>
    <sheetView topLeftCell="A15" zoomScale="70" zoomScaleNormal="70" workbookViewId="0">
      <selection activeCell="H31" sqref="H31"/>
    </sheetView>
  </sheetViews>
  <sheetFormatPr defaultRowHeight="12.5"/>
  <cols>
    <col min="1" max="1" width="18.81640625" customWidth="1"/>
    <col min="2" max="2" width="23.453125" customWidth="1"/>
    <col min="3" max="3" width="19.453125" customWidth="1"/>
    <col min="4" max="4" width="11.54296875" customWidth="1"/>
    <col min="5" max="5" width="10.453125" style="67" customWidth="1"/>
    <col min="6" max="6" width="14.81640625" style="68" customWidth="1"/>
    <col min="7" max="7" width="2.26953125" customWidth="1"/>
    <col min="8" max="8" width="12.26953125" style="68" bestFit="1" customWidth="1"/>
    <col min="9" max="9" width="13.1796875" style="68" customWidth="1"/>
    <col min="10" max="10" width="2.26953125" customWidth="1"/>
    <col min="11" max="11" width="10.81640625" style="105" customWidth="1"/>
  </cols>
  <sheetData>
    <row r="1" spans="1:11" ht="24" customHeight="1">
      <c r="A1" s="175" t="s">
        <v>40</v>
      </c>
      <c r="B1" s="175" t="s">
        <v>862</v>
      </c>
      <c r="C1" s="175" t="s">
        <v>892</v>
      </c>
      <c r="D1" s="175" t="s">
        <v>893</v>
      </c>
      <c r="E1" s="175" t="s">
        <v>894</v>
      </c>
      <c r="F1" s="234" t="s">
        <v>902</v>
      </c>
      <c r="H1" s="403" t="s">
        <v>781</v>
      </c>
      <c r="I1" s="404"/>
      <c r="K1" s="234" t="s">
        <v>898</v>
      </c>
    </row>
    <row r="2" spans="1:11" ht="13">
      <c r="A2" s="176"/>
      <c r="B2" s="176"/>
      <c r="C2" s="176"/>
      <c r="D2" s="176"/>
      <c r="E2" s="176"/>
      <c r="F2" s="198"/>
      <c r="H2" s="198" t="s">
        <v>796</v>
      </c>
      <c r="I2" s="198" t="s">
        <v>797</v>
      </c>
      <c r="K2" s="198" t="s">
        <v>903</v>
      </c>
    </row>
    <row r="3" spans="1:11" ht="13.5" thickBot="1">
      <c r="A3" s="177"/>
      <c r="B3" s="177"/>
      <c r="C3" s="177"/>
      <c r="D3" s="177"/>
      <c r="E3" s="177"/>
      <c r="F3" s="235"/>
      <c r="H3" s="235"/>
      <c r="I3" s="235"/>
      <c r="K3" s="235"/>
    </row>
    <row r="4" spans="1:11" s="1" customFormat="1" ht="13" thickTop="1">
      <c r="A4" s="94"/>
      <c r="B4" s="94"/>
      <c r="C4" s="94"/>
      <c r="D4" s="95"/>
      <c r="E4" s="95"/>
      <c r="F4" s="118"/>
      <c r="H4" s="122"/>
      <c r="I4" s="122"/>
      <c r="K4" s="120"/>
    </row>
    <row r="5" spans="1:11" s="1" customFormat="1">
      <c r="A5" s="69" t="s">
        <v>23</v>
      </c>
      <c r="B5" s="69" t="s">
        <v>24</v>
      </c>
      <c r="C5" s="69" t="s">
        <v>26</v>
      </c>
      <c r="D5" s="88">
        <v>1</v>
      </c>
      <c r="E5" s="88">
        <v>9</v>
      </c>
      <c r="F5" s="119">
        <v>0</v>
      </c>
      <c r="H5" s="123">
        <v>0</v>
      </c>
      <c r="I5" s="123">
        <v>0</v>
      </c>
      <c r="K5" s="121">
        <v>0</v>
      </c>
    </row>
    <row r="6" spans="1:11" s="1" customFormat="1">
      <c r="A6" s="69" t="s">
        <v>773</v>
      </c>
      <c r="B6" s="69" t="s">
        <v>69</v>
      </c>
      <c r="C6" s="69" t="s">
        <v>882</v>
      </c>
      <c r="D6" s="88">
        <v>1</v>
      </c>
      <c r="E6" s="88">
        <v>2</v>
      </c>
      <c r="F6" s="119">
        <v>0</v>
      </c>
      <c r="H6" s="123">
        <v>0</v>
      </c>
      <c r="I6" s="123">
        <v>0</v>
      </c>
      <c r="K6" s="121">
        <v>0</v>
      </c>
    </row>
    <row r="7" spans="1:11" s="1" customFormat="1">
      <c r="A7" s="69" t="s">
        <v>644</v>
      </c>
      <c r="B7" s="69" t="s">
        <v>69</v>
      </c>
      <c r="C7" s="69" t="s">
        <v>882</v>
      </c>
      <c r="D7" s="88">
        <v>1</v>
      </c>
      <c r="E7" s="88">
        <v>3</v>
      </c>
      <c r="F7" s="119">
        <v>0</v>
      </c>
      <c r="H7" s="123">
        <v>0</v>
      </c>
      <c r="I7" s="123">
        <v>0</v>
      </c>
      <c r="K7" s="121">
        <v>0</v>
      </c>
    </row>
    <row r="8" spans="1:11" s="1" customFormat="1">
      <c r="A8" s="69" t="s">
        <v>23</v>
      </c>
      <c r="B8" s="69" t="s">
        <v>24</v>
      </c>
      <c r="C8" s="69" t="s">
        <v>882</v>
      </c>
      <c r="D8" s="88">
        <v>1</v>
      </c>
      <c r="E8" s="88">
        <v>44</v>
      </c>
      <c r="F8" s="119">
        <v>0</v>
      </c>
      <c r="H8" s="123">
        <v>0</v>
      </c>
      <c r="I8" s="123">
        <v>0</v>
      </c>
      <c r="K8" s="121">
        <v>0</v>
      </c>
    </row>
    <row r="9" spans="1:11" s="1" customFormat="1">
      <c r="A9" s="69" t="s">
        <v>68</v>
      </c>
      <c r="B9" s="69" t="s">
        <v>69</v>
      </c>
      <c r="C9" s="69" t="s">
        <v>26</v>
      </c>
      <c r="D9" s="88">
        <v>1</v>
      </c>
      <c r="E9" s="88">
        <v>1</v>
      </c>
      <c r="F9" s="119">
        <v>0</v>
      </c>
      <c r="H9" s="123">
        <v>0</v>
      </c>
      <c r="I9" s="123">
        <v>0</v>
      </c>
      <c r="K9" s="121">
        <v>0</v>
      </c>
    </row>
    <row r="10" spans="1:11" s="1" customFormat="1">
      <c r="A10" s="69" t="s">
        <v>23</v>
      </c>
      <c r="B10" s="69" t="s">
        <v>69</v>
      </c>
      <c r="C10" s="69" t="s">
        <v>26</v>
      </c>
      <c r="D10" s="88">
        <v>1</v>
      </c>
      <c r="E10" s="88">
        <v>1</v>
      </c>
      <c r="F10" s="119">
        <v>0</v>
      </c>
      <c r="H10" s="123">
        <v>0</v>
      </c>
      <c r="I10" s="123">
        <v>0</v>
      </c>
      <c r="K10" s="121">
        <v>0</v>
      </c>
    </row>
    <row r="11" spans="1:11" s="1" customFormat="1">
      <c r="A11" s="69" t="s">
        <v>196</v>
      </c>
      <c r="B11" s="69" t="s">
        <v>69</v>
      </c>
      <c r="C11" s="69" t="s">
        <v>26</v>
      </c>
      <c r="D11" s="88">
        <v>1</v>
      </c>
      <c r="E11" s="88">
        <v>1</v>
      </c>
      <c r="F11" s="119">
        <v>0</v>
      </c>
      <c r="H11" s="123">
        <v>0</v>
      </c>
      <c r="I11" s="123">
        <v>0</v>
      </c>
      <c r="K11" s="121">
        <v>0</v>
      </c>
    </row>
    <row r="12" spans="1:11" s="1" customFormat="1">
      <c r="A12" s="69" t="s">
        <v>214</v>
      </c>
      <c r="B12" s="69" t="s">
        <v>69</v>
      </c>
      <c r="C12" s="69" t="s">
        <v>26</v>
      </c>
      <c r="D12" s="88">
        <v>1</v>
      </c>
      <c r="E12" s="88">
        <v>1</v>
      </c>
      <c r="F12" s="119">
        <v>0</v>
      </c>
      <c r="H12" s="123">
        <v>0</v>
      </c>
      <c r="I12" s="123">
        <v>0</v>
      </c>
      <c r="K12" s="121">
        <v>0</v>
      </c>
    </row>
    <row r="13" spans="1:11" s="1" customFormat="1">
      <c r="A13" s="69" t="s">
        <v>773</v>
      </c>
      <c r="B13" s="69" t="s">
        <v>69</v>
      </c>
      <c r="C13" s="69" t="s">
        <v>26</v>
      </c>
      <c r="D13" s="88">
        <v>1</v>
      </c>
      <c r="E13" s="88">
        <v>1</v>
      </c>
      <c r="F13" s="119">
        <v>0</v>
      </c>
      <c r="H13" s="123">
        <v>0</v>
      </c>
      <c r="I13" s="123">
        <v>0</v>
      </c>
      <c r="K13" s="121">
        <v>0</v>
      </c>
    </row>
    <row r="14" spans="1:11" s="1" customFormat="1">
      <c r="A14" s="69" t="s">
        <v>125</v>
      </c>
      <c r="B14" s="69" t="s">
        <v>126</v>
      </c>
      <c r="C14" s="69" t="s">
        <v>26</v>
      </c>
      <c r="D14" s="88">
        <v>1</v>
      </c>
      <c r="E14" s="88">
        <v>2</v>
      </c>
      <c r="F14" s="119">
        <v>0</v>
      </c>
      <c r="H14" s="123">
        <v>0</v>
      </c>
      <c r="I14" s="123">
        <v>0</v>
      </c>
      <c r="K14" s="121">
        <v>0</v>
      </c>
    </row>
    <row r="15" spans="1:11" s="1" customFormat="1">
      <c r="A15" s="69" t="s">
        <v>757</v>
      </c>
      <c r="B15" s="69" t="s">
        <v>758</v>
      </c>
      <c r="C15" s="69" t="s">
        <v>882</v>
      </c>
      <c r="D15" s="88">
        <v>1</v>
      </c>
      <c r="E15" s="88">
        <v>5</v>
      </c>
      <c r="F15" s="119">
        <v>0</v>
      </c>
      <c r="H15" s="123">
        <v>0</v>
      </c>
      <c r="I15" s="123">
        <v>0</v>
      </c>
      <c r="K15" s="121">
        <v>0</v>
      </c>
    </row>
    <row r="16" spans="1:11" s="1" customFormat="1">
      <c r="A16" s="69" t="s">
        <v>768</v>
      </c>
      <c r="B16" s="69" t="s">
        <v>769</v>
      </c>
      <c r="C16" s="69" t="s">
        <v>883</v>
      </c>
      <c r="D16" s="88">
        <v>1</v>
      </c>
      <c r="E16" s="88">
        <v>4</v>
      </c>
      <c r="F16" s="119">
        <v>0</v>
      </c>
      <c r="H16" s="123">
        <v>0</v>
      </c>
      <c r="I16" s="123">
        <v>0</v>
      </c>
      <c r="K16" s="121">
        <v>0</v>
      </c>
    </row>
    <row r="17" spans="1:51" s="1" customFormat="1">
      <c r="A17" s="69" t="s">
        <v>712</v>
      </c>
      <c r="B17" s="69" t="s">
        <v>713</v>
      </c>
      <c r="C17" s="69" t="s">
        <v>26</v>
      </c>
      <c r="D17" s="88">
        <v>1</v>
      </c>
      <c r="E17" s="88">
        <v>2</v>
      </c>
      <c r="F17" s="119">
        <v>0</v>
      </c>
      <c r="H17" s="123">
        <v>0</v>
      </c>
      <c r="I17" s="123">
        <v>0</v>
      </c>
      <c r="K17" s="121">
        <v>0</v>
      </c>
    </row>
    <row r="18" spans="1:51" s="1" customFormat="1">
      <c r="A18" s="69" t="s">
        <v>23</v>
      </c>
      <c r="B18" s="69" t="s">
        <v>24</v>
      </c>
      <c r="C18" s="69" t="s">
        <v>883</v>
      </c>
      <c r="D18" s="88">
        <v>1</v>
      </c>
      <c r="E18" s="88">
        <v>316</v>
      </c>
      <c r="F18" s="119">
        <v>0</v>
      </c>
      <c r="H18" s="123">
        <v>0</v>
      </c>
      <c r="I18" s="123">
        <v>0</v>
      </c>
      <c r="K18" s="121">
        <v>0</v>
      </c>
    </row>
    <row r="19" spans="1:51" s="1" customFormat="1">
      <c r="A19" s="69" t="s">
        <v>196</v>
      </c>
      <c r="B19" s="69" t="s">
        <v>69</v>
      </c>
      <c r="C19" s="69" t="s">
        <v>883</v>
      </c>
      <c r="D19" s="88">
        <v>1</v>
      </c>
      <c r="E19" s="88">
        <v>9</v>
      </c>
      <c r="F19" s="119">
        <v>0</v>
      </c>
      <c r="H19" s="123">
        <v>0</v>
      </c>
      <c r="I19" s="123">
        <v>0</v>
      </c>
      <c r="K19" s="121">
        <v>0</v>
      </c>
    </row>
    <row r="20" spans="1:51" s="1" customFormat="1">
      <c r="A20" s="69" t="s">
        <v>214</v>
      </c>
      <c r="B20" s="69" t="s">
        <v>69</v>
      </c>
      <c r="C20" s="69" t="s">
        <v>883</v>
      </c>
      <c r="D20" s="88">
        <v>1</v>
      </c>
      <c r="E20" s="88">
        <v>8</v>
      </c>
      <c r="F20" s="119">
        <v>0</v>
      </c>
      <c r="H20" s="123">
        <v>0</v>
      </c>
      <c r="I20" s="123">
        <v>0</v>
      </c>
      <c r="K20" s="121">
        <v>0</v>
      </c>
    </row>
    <row r="21" spans="1:51" s="1" customFormat="1">
      <c r="A21" s="69" t="s">
        <v>214</v>
      </c>
      <c r="B21" s="69" t="s">
        <v>69</v>
      </c>
      <c r="C21" s="69" t="s">
        <v>882</v>
      </c>
      <c r="D21" s="88">
        <v>1</v>
      </c>
      <c r="E21" s="88">
        <v>1</v>
      </c>
      <c r="F21" s="119">
        <v>0</v>
      </c>
      <c r="H21" s="123">
        <v>0</v>
      </c>
      <c r="I21" s="123">
        <v>0</v>
      </c>
      <c r="K21" s="121">
        <v>0</v>
      </c>
    </row>
    <row r="22" spans="1:51" s="1" customFormat="1">
      <c r="A22" s="69" t="s">
        <v>712</v>
      </c>
      <c r="B22" s="69" t="s">
        <v>713</v>
      </c>
      <c r="C22" s="69" t="s">
        <v>883</v>
      </c>
      <c r="D22" s="88">
        <v>1</v>
      </c>
      <c r="E22" s="88">
        <v>19</v>
      </c>
      <c r="F22" s="119">
        <v>0</v>
      </c>
      <c r="H22" s="123">
        <v>0</v>
      </c>
      <c r="I22" s="123">
        <v>0</v>
      </c>
      <c r="K22" s="121">
        <v>0</v>
      </c>
    </row>
    <row r="23" spans="1:51" s="1" customFormat="1">
      <c r="A23" s="69" t="s">
        <v>712</v>
      </c>
      <c r="B23" s="69" t="s">
        <v>713</v>
      </c>
      <c r="C23" s="69" t="s">
        <v>882</v>
      </c>
      <c r="D23" s="88">
        <v>1</v>
      </c>
      <c r="E23" s="88">
        <v>1</v>
      </c>
      <c r="F23" s="119">
        <v>0</v>
      </c>
      <c r="H23" s="123">
        <v>0</v>
      </c>
      <c r="I23" s="123">
        <v>0</v>
      </c>
      <c r="K23" s="121">
        <v>0</v>
      </c>
    </row>
    <row r="24" spans="1:51" s="1" customFormat="1">
      <c r="A24" s="69" t="s">
        <v>68</v>
      </c>
      <c r="B24" s="69" t="s">
        <v>69</v>
      </c>
      <c r="C24" s="69" t="s">
        <v>883</v>
      </c>
      <c r="D24" s="88">
        <v>1</v>
      </c>
      <c r="E24" s="88">
        <v>7</v>
      </c>
      <c r="F24" s="119">
        <v>0</v>
      </c>
      <c r="H24" s="123">
        <v>0</v>
      </c>
      <c r="I24" s="123">
        <v>0</v>
      </c>
      <c r="K24" s="121">
        <v>0</v>
      </c>
      <c r="Y24" s="1">
        <f>J24*'Invulmatrix SMO'!$AA$3</f>
        <v>0</v>
      </c>
    </row>
    <row r="25" spans="1:51" s="1" customFormat="1">
      <c r="A25" s="69" t="s">
        <v>757</v>
      </c>
      <c r="B25" s="69" t="s">
        <v>758</v>
      </c>
      <c r="C25" s="69" t="s">
        <v>883</v>
      </c>
      <c r="D25" s="88">
        <v>1</v>
      </c>
      <c r="E25" s="88">
        <v>16</v>
      </c>
      <c r="F25" s="119">
        <v>0</v>
      </c>
      <c r="H25" s="123">
        <v>0</v>
      </c>
      <c r="I25" s="123">
        <v>0</v>
      </c>
      <c r="K25" s="121">
        <v>0</v>
      </c>
    </row>
    <row r="26" spans="1:51" s="1" customFormat="1">
      <c r="A26" s="69" t="s">
        <v>773</v>
      </c>
      <c r="B26" s="69" t="s">
        <v>69</v>
      </c>
      <c r="C26" s="69" t="s">
        <v>883</v>
      </c>
      <c r="D26" s="88">
        <v>1</v>
      </c>
      <c r="E26" s="88">
        <v>14</v>
      </c>
      <c r="F26" s="119">
        <v>0</v>
      </c>
      <c r="H26" s="123">
        <v>0</v>
      </c>
      <c r="I26" s="123">
        <v>0</v>
      </c>
      <c r="K26" s="121">
        <v>0</v>
      </c>
    </row>
    <row r="27" spans="1:51" s="1" customFormat="1">
      <c r="A27" s="69" t="s">
        <v>125</v>
      </c>
      <c r="B27" s="69" t="s">
        <v>126</v>
      </c>
      <c r="C27" s="69" t="s">
        <v>883</v>
      </c>
      <c r="D27" s="88">
        <v>1</v>
      </c>
      <c r="E27" s="88">
        <v>26</v>
      </c>
      <c r="F27" s="119">
        <v>0</v>
      </c>
      <c r="H27" s="123">
        <v>0</v>
      </c>
      <c r="I27" s="123">
        <v>0</v>
      </c>
      <c r="K27" s="121">
        <v>0</v>
      </c>
    </row>
    <row r="28" spans="1:51" s="1" customFormat="1">
      <c r="A28" s="69" t="s">
        <v>125</v>
      </c>
      <c r="B28" s="69" t="s">
        <v>126</v>
      </c>
      <c r="C28" s="69" t="s">
        <v>882</v>
      </c>
      <c r="D28" s="88">
        <v>1</v>
      </c>
      <c r="E28" s="88">
        <v>4</v>
      </c>
      <c r="F28" s="119">
        <v>0</v>
      </c>
      <c r="H28" s="123">
        <v>0</v>
      </c>
      <c r="I28" s="123">
        <v>0</v>
      </c>
      <c r="K28" s="121">
        <v>0</v>
      </c>
    </row>
    <row r="29" spans="1:51" s="1" customFormat="1">
      <c r="A29" s="69" t="s">
        <v>644</v>
      </c>
      <c r="B29" s="69" t="s">
        <v>69</v>
      </c>
      <c r="C29" s="69" t="s">
        <v>883</v>
      </c>
      <c r="D29" s="88">
        <v>1</v>
      </c>
      <c r="E29" s="88">
        <v>45</v>
      </c>
      <c r="F29" s="119">
        <v>0</v>
      </c>
      <c r="H29" s="123">
        <v>0</v>
      </c>
      <c r="I29" s="123">
        <v>0</v>
      </c>
      <c r="K29" s="121">
        <v>0</v>
      </c>
    </row>
    <row r="30" spans="1:51" s="1" customFormat="1">
      <c r="A30" s="69" t="s">
        <v>644</v>
      </c>
      <c r="B30" s="69" t="s">
        <v>69</v>
      </c>
      <c r="C30" s="69" t="s">
        <v>26</v>
      </c>
      <c r="D30" s="88">
        <v>1</v>
      </c>
      <c r="E30" s="88">
        <v>2</v>
      </c>
      <c r="F30" s="119">
        <v>0</v>
      </c>
      <c r="H30" s="123">
        <v>0</v>
      </c>
      <c r="I30" s="123">
        <v>0</v>
      </c>
      <c r="K30" s="121">
        <v>0</v>
      </c>
    </row>
    <row r="31" spans="1:51" s="1" customFormat="1" ht="13">
      <c r="A31" s="238"/>
      <c r="B31" s="238"/>
      <c r="C31" s="239" t="s">
        <v>833</v>
      </c>
      <c r="D31" s="238"/>
      <c r="E31" s="240"/>
      <c r="F31" s="241"/>
      <c r="H31" s="237">
        <v>0</v>
      </c>
      <c r="I31" s="237">
        <v>0</v>
      </c>
      <c r="K31" s="236">
        <v>0</v>
      </c>
    </row>
    <row r="32" spans="1:51" ht="14.5">
      <c r="H32" s="76"/>
      <c r="AY32">
        <f>H32*'Invulmatrix SMO'!$AA$3</f>
        <v>0</v>
      </c>
    </row>
    <row r="33" spans="48:51">
      <c r="AY33">
        <f>H33*'Invulmatrix SMO'!$AA$3</f>
        <v>0</v>
      </c>
    </row>
    <row r="34" spans="48:51">
      <c r="AY34">
        <f>H34*'Invulmatrix SMO'!$AA$3</f>
        <v>0</v>
      </c>
    </row>
    <row r="35" spans="48:51">
      <c r="AV35">
        <f>E35*'Invulmatrix SMO'!$AA$3</f>
        <v>0</v>
      </c>
      <c r="AY35">
        <f>H35*'Invulmatrix SMO'!$AA$3</f>
        <v>0</v>
      </c>
    </row>
    <row r="49" spans="48:51">
      <c r="AV49">
        <f>E49*'Invulmatrix SMO'!$AA$3</f>
        <v>0</v>
      </c>
      <c r="AY49">
        <f>H49*'Invulmatrix SMO'!$AA$3</f>
        <v>0</v>
      </c>
    </row>
    <row r="50" spans="48:51">
      <c r="AV50">
        <f>E50*'Invulmatrix SMO'!$AA$3</f>
        <v>0</v>
      </c>
      <c r="AY50">
        <f>H50*'Invulmatrix SMO'!$AA$3</f>
        <v>0</v>
      </c>
    </row>
    <row r="51" spans="48:51">
      <c r="AV51">
        <f>E51*'Invulmatrix SMO'!$AA$3</f>
        <v>0</v>
      </c>
      <c r="AY51">
        <f>H51*'Invulmatrix SMO'!$AA$3</f>
        <v>0</v>
      </c>
    </row>
    <row r="52" spans="48:51">
      <c r="AV52">
        <f>E52*'Invulmatrix SMO'!$AA$3</f>
        <v>0</v>
      </c>
      <c r="AY52">
        <f>H52*'Invulmatrix SMO'!$AA$3</f>
        <v>0</v>
      </c>
    </row>
    <row r="58" spans="48:51">
      <c r="AV58">
        <f>E58*'Invulmatrix SMO'!$AA$3</f>
        <v>0</v>
      </c>
      <c r="AY58">
        <f>H58*'Invulmatrix SMO'!$AA$3</f>
        <v>0</v>
      </c>
    </row>
    <row r="59" spans="48:51">
      <c r="AV59">
        <f>E59*'Invulmatrix SMO'!$AA$3</f>
        <v>0</v>
      </c>
    </row>
    <row r="60" spans="48:51">
      <c r="AV60">
        <f>E60*'Invulmatrix SMO'!$AA$3</f>
        <v>0</v>
      </c>
    </row>
    <row r="61" spans="48:51">
      <c r="AV61">
        <f>E61*'Invulmatrix SMO'!$AA$3</f>
        <v>0</v>
      </c>
    </row>
    <row r="65" spans="49:49">
      <c r="AW65">
        <f>F65*'Invulmatrix SMO'!$AA$3</f>
        <v>0</v>
      </c>
    </row>
    <row r="66" spans="49:49">
      <c r="AW66">
        <f>F66*'Invulmatrix SMO'!$AA$3</f>
        <v>0</v>
      </c>
    </row>
    <row r="67" spans="49:49">
      <c r="AW67">
        <f>F67*'Invulmatrix SMO'!$AA$3</f>
        <v>0</v>
      </c>
    </row>
  </sheetData>
  <mergeCells count="1">
    <mergeCell ref="H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920D-78D3-4A1B-A731-98A2B4E59258}">
  <sheetPr codeName="Blad13"/>
  <dimension ref="A1:AY206"/>
  <sheetViews>
    <sheetView topLeftCell="D1" zoomScale="70" zoomScaleNormal="70" workbookViewId="0">
      <pane ySplit="4" topLeftCell="A93" activePane="bottomLeft" state="frozen"/>
      <selection pane="bottomLeft" activeCell="M105" sqref="M105"/>
    </sheetView>
  </sheetViews>
  <sheetFormatPr defaultColWidth="9.1796875" defaultRowHeight="12.5"/>
  <cols>
    <col min="1" max="1" width="23.1796875" style="2" bestFit="1" customWidth="1"/>
    <col min="2" max="2" width="26" style="2" bestFit="1" customWidth="1"/>
    <col min="3" max="3" width="39.453125" style="2" bestFit="1" customWidth="1"/>
    <col min="4" max="4" width="14.7265625" style="124" customWidth="1"/>
    <col min="5" max="5" width="11.453125" style="2" bestFit="1" customWidth="1"/>
    <col min="6" max="6" width="9.7265625" style="2" bestFit="1" customWidth="1"/>
    <col min="7" max="7" width="15.453125" style="86" bestFit="1" customWidth="1"/>
    <col min="8" max="8" width="15.453125" style="102" bestFit="1" customWidth="1"/>
    <col min="9" max="9" width="17.453125" style="102" bestFit="1" customWidth="1"/>
    <col min="10" max="10" width="17.7265625" style="102" bestFit="1" customWidth="1"/>
    <col min="11" max="11" width="18.26953125" style="2" bestFit="1" customWidth="1"/>
    <col min="12" max="12" width="15.453125" style="109" bestFit="1" customWidth="1"/>
    <col min="13" max="13" width="18.26953125" style="102" bestFit="1" customWidth="1"/>
    <col min="14" max="14" width="14.453125" style="102" bestFit="1" customWidth="1"/>
    <col min="15" max="16" width="14" style="102" customWidth="1"/>
    <col min="17" max="17" width="15.7265625" style="102" bestFit="1" customWidth="1"/>
    <col min="18" max="18" width="8.54296875" style="2" customWidth="1"/>
    <col min="19" max="19" width="9.1796875" style="2"/>
    <col min="20" max="20" width="9.26953125" style="2" bestFit="1" customWidth="1"/>
    <col min="21" max="21" width="9.1796875" style="2"/>
    <col min="22" max="22" width="19.54296875" style="2" bestFit="1" customWidth="1"/>
    <col min="23" max="16384" width="9.1796875" style="2"/>
  </cols>
  <sheetData>
    <row r="1" spans="1:22" ht="13">
      <c r="A1" s="204"/>
      <c r="B1" s="204"/>
      <c r="C1" s="204"/>
      <c r="D1" s="205"/>
      <c r="E1" s="206"/>
      <c r="F1" s="207"/>
      <c r="G1" s="207"/>
      <c r="H1" s="208"/>
      <c r="I1" s="208"/>
      <c r="J1" s="209"/>
      <c r="K1" s="207"/>
      <c r="L1" s="209"/>
      <c r="M1" s="208"/>
      <c r="N1" s="405" t="s">
        <v>781</v>
      </c>
      <c r="O1" s="406"/>
      <c r="P1" s="210"/>
      <c r="Q1" s="209"/>
      <c r="R1" s="211"/>
    </row>
    <row r="2" spans="1:22" ht="13">
      <c r="A2" s="212" t="s">
        <v>900</v>
      </c>
      <c r="B2" s="212" t="s">
        <v>862</v>
      </c>
      <c r="C2" s="212" t="s">
        <v>806</v>
      </c>
      <c r="D2" s="213" t="s">
        <v>807</v>
      </c>
      <c r="E2" s="214" t="s">
        <v>808</v>
      </c>
      <c r="F2" s="215" t="s">
        <v>790</v>
      </c>
      <c r="G2" s="215" t="s">
        <v>783</v>
      </c>
      <c r="H2" s="216" t="s">
        <v>784</v>
      </c>
      <c r="I2" s="216" t="s">
        <v>901</v>
      </c>
      <c r="J2" s="216" t="s">
        <v>785</v>
      </c>
      <c r="K2" s="214" t="s">
        <v>786</v>
      </c>
      <c r="L2" s="216" t="s">
        <v>784</v>
      </c>
      <c r="M2" s="216" t="s">
        <v>787</v>
      </c>
      <c r="N2" s="217"/>
      <c r="O2" s="218"/>
      <c r="P2" s="219" t="s">
        <v>898</v>
      </c>
      <c r="Q2" s="216" t="s">
        <v>788</v>
      </c>
      <c r="R2" s="220" t="s">
        <v>896</v>
      </c>
    </row>
    <row r="3" spans="1:22" ht="13">
      <c r="A3" s="212"/>
      <c r="B3" s="212"/>
      <c r="C3" s="212"/>
      <c r="D3" s="213"/>
      <c r="E3" s="214" t="s">
        <v>793</v>
      </c>
      <c r="F3" s="215"/>
      <c r="G3" s="215" t="s">
        <v>793</v>
      </c>
      <c r="H3" s="216" t="s">
        <v>794</v>
      </c>
      <c r="I3" s="216"/>
      <c r="J3" s="216"/>
      <c r="K3" s="214" t="s">
        <v>793</v>
      </c>
      <c r="L3" s="216" t="s">
        <v>795</v>
      </c>
      <c r="M3" s="216"/>
      <c r="N3" s="216" t="s">
        <v>796</v>
      </c>
      <c r="O3" s="216" t="s">
        <v>797</v>
      </c>
      <c r="P3" s="216" t="s">
        <v>899</v>
      </c>
      <c r="Q3" s="216"/>
      <c r="R3" s="220"/>
    </row>
    <row r="4" spans="1:22" ht="13.5" thickBot="1">
      <c r="A4" s="221"/>
      <c r="B4" s="221"/>
      <c r="C4" s="221"/>
      <c r="D4" s="222"/>
      <c r="E4" s="223"/>
      <c r="F4" s="224"/>
      <c r="G4" s="224" t="s">
        <v>21</v>
      </c>
      <c r="H4" s="225" t="s">
        <v>799</v>
      </c>
      <c r="I4" s="225" t="s">
        <v>809</v>
      </c>
      <c r="J4" s="225" t="s">
        <v>810</v>
      </c>
      <c r="K4" s="223" t="s">
        <v>800</v>
      </c>
      <c r="L4" s="225" t="s">
        <v>801</v>
      </c>
      <c r="M4" s="225" t="s">
        <v>802</v>
      </c>
      <c r="N4" s="225" t="s">
        <v>803</v>
      </c>
      <c r="O4" s="225">
        <v>0.21</v>
      </c>
      <c r="P4" s="225"/>
      <c r="Q4" s="225" t="s">
        <v>804</v>
      </c>
      <c r="R4" s="226"/>
    </row>
    <row r="5" spans="1:22" ht="13.5" thickTop="1">
      <c r="A5" s="52"/>
      <c r="B5" s="53"/>
      <c r="C5" s="54"/>
      <c r="D5" s="56"/>
      <c r="E5" s="55"/>
      <c r="F5" s="55"/>
      <c r="G5" s="56"/>
      <c r="H5" s="270"/>
      <c r="I5" s="58"/>
      <c r="J5" s="58"/>
      <c r="K5" s="271"/>
      <c r="L5" s="272"/>
      <c r="M5" s="58"/>
      <c r="N5" s="58"/>
      <c r="O5" s="58"/>
      <c r="P5" s="58"/>
      <c r="Q5" s="58"/>
      <c r="R5" s="59"/>
    </row>
    <row r="6" spans="1:22">
      <c r="A6" s="37" t="s">
        <v>68</v>
      </c>
      <c r="B6" s="37" t="s">
        <v>69</v>
      </c>
      <c r="C6" s="54"/>
      <c r="D6" s="56"/>
      <c r="E6" s="55"/>
      <c r="F6" s="55"/>
      <c r="G6" s="56"/>
      <c r="H6" s="116"/>
      <c r="I6" s="58"/>
      <c r="J6" s="58"/>
      <c r="K6" s="57"/>
      <c r="L6" s="116"/>
      <c r="M6" s="58"/>
      <c r="N6" s="58"/>
      <c r="O6" s="58"/>
      <c r="P6" s="58"/>
      <c r="Q6" s="58"/>
      <c r="R6" s="59"/>
    </row>
    <row r="7" spans="1:22">
      <c r="A7" s="37" t="s">
        <v>68</v>
      </c>
      <c r="B7" s="37" t="s">
        <v>69</v>
      </c>
      <c r="C7" s="38" t="s">
        <v>811</v>
      </c>
      <c r="D7" s="41">
        <v>93.58</v>
      </c>
      <c r="E7" s="40">
        <v>3</v>
      </c>
      <c r="F7" s="40"/>
      <c r="G7" s="41"/>
      <c r="H7" s="42"/>
      <c r="I7" s="42"/>
      <c r="J7" s="42"/>
      <c r="K7" s="39"/>
      <c r="L7" s="117"/>
      <c r="M7" s="42"/>
      <c r="N7" s="42"/>
      <c r="O7" s="42"/>
      <c r="P7" s="42"/>
      <c r="Q7" s="42"/>
      <c r="R7" s="42"/>
      <c r="V7" s="107"/>
    </row>
    <row r="8" spans="1:22">
      <c r="A8" s="37" t="s">
        <v>68</v>
      </c>
      <c r="B8" s="37" t="s">
        <v>69</v>
      </c>
      <c r="C8" s="38" t="s">
        <v>812</v>
      </c>
      <c r="D8" s="41">
        <v>93.58</v>
      </c>
      <c r="E8" s="40">
        <v>3</v>
      </c>
      <c r="F8" s="40"/>
      <c r="G8" s="41"/>
      <c r="H8" s="42"/>
      <c r="I8" s="42"/>
      <c r="J8" s="42"/>
      <c r="K8" s="39"/>
      <c r="L8" s="117"/>
      <c r="M8" s="42"/>
      <c r="N8" s="42"/>
      <c r="O8" s="42"/>
      <c r="P8" s="42"/>
      <c r="Q8" s="42"/>
      <c r="R8" s="42"/>
      <c r="V8" s="107"/>
    </row>
    <row r="9" spans="1:22">
      <c r="A9" s="37" t="s">
        <v>68</v>
      </c>
      <c r="B9" s="37" t="s">
        <v>69</v>
      </c>
      <c r="C9" s="38" t="s">
        <v>813</v>
      </c>
      <c r="D9" s="41">
        <v>6.1150000000000002</v>
      </c>
      <c r="E9" s="40">
        <v>3</v>
      </c>
      <c r="F9" s="40"/>
      <c r="G9" s="41"/>
      <c r="H9" s="42"/>
      <c r="I9" s="42"/>
      <c r="J9" s="42"/>
      <c r="K9" s="39"/>
      <c r="L9" s="117"/>
      <c r="M9" s="42"/>
      <c r="N9" s="42"/>
      <c r="O9" s="42"/>
      <c r="P9" s="42"/>
      <c r="Q9" s="42"/>
      <c r="R9" s="42"/>
      <c r="V9" s="107"/>
    </row>
    <row r="10" spans="1:22">
      <c r="A10" s="37" t="s">
        <v>68</v>
      </c>
      <c r="B10" s="37" t="s">
        <v>69</v>
      </c>
      <c r="C10" s="38" t="s">
        <v>814</v>
      </c>
      <c r="D10" s="41">
        <v>33.993000000000002</v>
      </c>
      <c r="E10" s="40">
        <v>3</v>
      </c>
      <c r="F10" s="40"/>
      <c r="G10" s="41"/>
      <c r="H10" s="42"/>
      <c r="I10" s="42"/>
      <c r="J10" s="42"/>
      <c r="K10" s="39"/>
      <c r="L10" s="117"/>
      <c r="M10" s="42"/>
      <c r="N10" s="42"/>
      <c r="O10" s="42"/>
      <c r="P10" s="42"/>
      <c r="Q10" s="42"/>
      <c r="R10" s="42"/>
      <c r="V10" s="107"/>
    </row>
    <row r="11" spans="1:22">
      <c r="A11" s="37" t="s">
        <v>68</v>
      </c>
      <c r="B11" s="37" t="s">
        <v>69</v>
      </c>
      <c r="C11" s="38"/>
      <c r="D11" s="41"/>
      <c r="E11" s="40"/>
      <c r="F11" s="40"/>
      <c r="G11" s="41"/>
      <c r="H11" s="42"/>
      <c r="I11" s="42"/>
      <c r="J11" s="42"/>
      <c r="K11" s="39"/>
      <c r="L11" s="117"/>
      <c r="M11" s="42"/>
      <c r="N11" s="42"/>
      <c r="O11" s="42"/>
      <c r="P11" s="42"/>
      <c r="Q11" s="42"/>
      <c r="R11" s="42"/>
      <c r="V11" s="107"/>
    </row>
    <row r="12" spans="1:22" ht="13">
      <c r="A12" s="227" t="s">
        <v>68</v>
      </c>
      <c r="B12" s="227" t="s">
        <v>69</v>
      </c>
      <c r="C12" s="228"/>
      <c r="D12" s="229">
        <f>SUM(D7:D10)</f>
        <v>227.268</v>
      </c>
      <c r="E12" s="230"/>
      <c r="F12" s="230"/>
      <c r="G12" s="229"/>
      <c r="H12" s="231"/>
      <c r="I12" s="231"/>
      <c r="J12" s="231"/>
      <c r="K12" s="232"/>
      <c r="L12" s="231"/>
      <c r="M12" s="231"/>
      <c r="N12" s="231"/>
      <c r="O12" s="231"/>
      <c r="P12" s="231"/>
      <c r="Q12" s="231"/>
      <c r="R12" s="231"/>
      <c r="V12" s="107"/>
    </row>
    <row r="13" spans="1:22">
      <c r="A13" s="38" t="s">
        <v>125</v>
      </c>
      <c r="B13" s="38" t="s">
        <v>815</v>
      </c>
      <c r="C13" s="38"/>
      <c r="D13" s="41"/>
      <c r="E13" s="40"/>
      <c r="F13" s="40"/>
      <c r="G13" s="41"/>
      <c r="H13" s="42"/>
      <c r="I13" s="42"/>
      <c r="J13" s="42"/>
      <c r="K13" s="39"/>
      <c r="L13" s="117"/>
      <c r="M13" s="42"/>
      <c r="N13" s="42"/>
      <c r="O13" s="42"/>
      <c r="P13" s="42"/>
      <c r="Q13" s="42"/>
      <c r="R13" s="42"/>
      <c r="V13" s="107"/>
    </row>
    <row r="14" spans="1:22">
      <c r="A14" s="38" t="s">
        <v>125</v>
      </c>
      <c r="B14" s="38" t="s">
        <v>815</v>
      </c>
      <c r="C14" s="38" t="s">
        <v>816</v>
      </c>
      <c r="D14" s="41">
        <v>22.25</v>
      </c>
      <c r="E14" s="40">
        <v>3</v>
      </c>
      <c r="F14" s="40"/>
      <c r="G14" s="41"/>
      <c r="H14" s="42"/>
      <c r="I14" s="42"/>
      <c r="J14" s="42"/>
      <c r="K14" s="39"/>
      <c r="L14" s="117"/>
      <c r="M14" s="42"/>
      <c r="N14" s="42"/>
      <c r="O14" s="42"/>
      <c r="P14" s="42"/>
      <c r="Q14" s="42"/>
      <c r="R14" s="42"/>
      <c r="V14" s="107"/>
    </row>
    <row r="15" spans="1:22">
      <c r="A15" s="38" t="s">
        <v>125</v>
      </c>
      <c r="B15" s="38" t="s">
        <v>815</v>
      </c>
      <c r="C15" s="38" t="s">
        <v>817</v>
      </c>
      <c r="D15" s="41">
        <v>22.25</v>
      </c>
      <c r="E15" s="40">
        <v>3</v>
      </c>
      <c r="F15" s="40"/>
      <c r="G15" s="41"/>
      <c r="H15" s="42"/>
      <c r="I15" s="42"/>
      <c r="J15" s="42"/>
      <c r="K15" s="39"/>
      <c r="L15" s="117"/>
      <c r="M15" s="42"/>
      <c r="N15" s="42"/>
      <c r="O15" s="42"/>
      <c r="P15" s="42"/>
      <c r="Q15" s="42"/>
      <c r="R15" s="42"/>
      <c r="V15" s="107"/>
    </row>
    <row r="16" spans="1:22">
      <c r="A16" s="38" t="s">
        <v>125</v>
      </c>
      <c r="B16" s="38" t="s">
        <v>815</v>
      </c>
      <c r="C16" s="38" t="s">
        <v>28</v>
      </c>
      <c r="D16" s="41">
        <f>2.8*2</f>
        <v>5.6</v>
      </c>
      <c r="E16" s="40">
        <v>3</v>
      </c>
      <c r="F16" s="40"/>
      <c r="G16" s="41"/>
      <c r="H16" s="42"/>
      <c r="I16" s="42"/>
      <c r="J16" s="42"/>
      <c r="K16" s="39"/>
      <c r="L16" s="117"/>
      <c r="M16" s="42"/>
      <c r="N16" s="42"/>
      <c r="O16" s="42"/>
      <c r="P16" s="42"/>
      <c r="Q16" s="42"/>
      <c r="R16" s="42"/>
      <c r="V16" s="107"/>
    </row>
    <row r="17" spans="1:51">
      <c r="A17" s="38" t="s">
        <v>125</v>
      </c>
      <c r="B17" s="38" t="s">
        <v>815</v>
      </c>
      <c r="C17" s="38" t="s">
        <v>814</v>
      </c>
      <c r="D17" s="41">
        <v>125.85</v>
      </c>
      <c r="E17" s="40">
        <v>3</v>
      </c>
      <c r="F17" s="40"/>
      <c r="G17" s="41"/>
      <c r="H17" s="42"/>
      <c r="I17" s="42"/>
      <c r="J17" s="42"/>
      <c r="K17" s="39"/>
      <c r="L17" s="117"/>
      <c r="M17" s="42"/>
      <c r="N17" s="42"/>
      <c r="O17" s="42"/>
      <c r="P17" s="42"/>
      <c r="Q17" s="42"/>
      <c r="R17" s="42"/>
      <c r="V17" s="107"/>
    </row>
    <row r="18" spans="1:51">
      <c r="A18" s="38" t="s">
        <v>125</v>
      </c>
      <c r="B18" s="38" t="s">
        <v>815</v>
      </c>
      <c r="C18" s="38"/>
      <c r="D18" s="41"/>
      <c r="E18" s="40"/>
      <c r="F18" s="40"/>
      <c r="G18" s="41"/>
      <c r="H18" s="42"/>
      <c r="I18" s="42"/>
      <c r="J18" s="42"/>
      <c r="K18" s="39"/>
      <c r="L18" s="117"/>
      <c r="M18" s="42"/>
      <c r="N18" s="42"/>
      <c r="O18" s="42"/>
      <c r="P18" s="42"/>
      <c r="Q18" s="42"/>
      <c r="R18" s="42"/>
      <c r="V18" s="107"/>
    </row>
    <row r="19" spans="1:51" ht="13">
      <c r="A19" s="227" t="s">
        <v>125</v>
      </c>
      <c r="B19" s="227" t="s">
        <v>815</v>
      </c>
      <c r="C19" s="227"/>
      <c r="D19" s="229">
        <f>SUM(D14:D17)</f>
        <v>175.95</v>
      </c>
      <c r="E19" s="230"/>
      <c r="F19" s="230"/>
      <c r="G19" s="229"/>
      <c r="H19" s="231"/>
      <c r="I19" s="231"/>
      <c r="J19" s="231"/>
      <c r="K19" s="232"/>
      <c r="L19" s="231"/>
      <c r="M19" s="231"/>
      <c r="N19" s="231"/>
      <c r="O19" s="231"/>
      <c r="P19" s="231"/>
      <c r="Q19" s="231"/>
      <c r="R19" s="231"/>
      <c r="V19" s="107"/>
    </row>
    <row r="20" spans="1:51">
      <c r="A20" s="38" t="s">
        <v>125</v>
      </c>
      <c r="B20" s="38" t="s">
        <v>126</v>
      </c>
      <c r="C20" s="38"/>
      <c r="D20" s="41"/>
      <c r="E20" s="40"/>
      <c r="F20" s="40"/>
      <c r="G20" s="41"/>
      <c r="H20" s="42"/>
      <c r="I20" s="42"/>
      <c r="J20" s="42"/>
      <c r="K20" s="39"/>
      <c r="L20" s="117"/>
      <c r="M20" s="42"/>
      <c r="N20" s="42"/>
      <c r="O20" s="42"/>
      <c r="P20" s="42"/>
      <c r="Q20" s="42"/>
      <c r="R20" s="42"/>
      <c r="V20" s="107"/>
    </row>
    <row r="21" spans="1:51">
      <c r="A21" s="38" t="s">
        <v>125</v>
      </c>
      <c r="B21" s="38" t="s">
        <v>126</v>
      </c>
      <c r="C21" s="38" t="s">
        <v>816</v>
      </c>
      <c r="D21" s="41">
        <v>244.42</v>
      </c>
      <c r="E21" s="40">
        <v>3</v>
      </c>
      <c r="F21" s="40"/>
      <c r="G21" s="41"/>
      <c r="H21" s="42"/>
      <c r="I21" s="42"/>
      <c r="J21" s="42"/>
      <c r="K21" s="39"/>
      <c r="L21" s="117"/>
      <c r="M21" s="42"/>
      <c r="N21" s="42"/>
      <c r="O21" s="42"/>
      <c r="P21" s="42"/>
      <c r="Q21" s="42"/>
      <c r="R21" s="42"/>
      <c r="V21" s="107"/>
    </row>
    <row r="22" spans="1:51">
      <c r="A22" s="38" t="s">
        <v>125</v>
      </c>
      <c r="B22" s="38" t="s">
        <v>126</v>
      </c>
      <c r="C22" s="38" t="s">
        <v>818</v>
      </c>
      <c r="D22" s="41">
        <v>244.42</v>
      </c>
      <c r="E22" s="40">
        <v>3</v>
      </c>
      <c r="F22" s="40"/>
      <c r="G22" s="41"/>
      <c r="H22" s="42"/>
      <c r="I22" s="42"/>
      <c r="J22" s="42"/>
      <c r="K22" s="39"/>
      <c r="L22" s="117"/>
      <c r="M22" s="42"/>
      <c r="N22" s="42"/>
      <c r="O22" s="42"/>
      <c r="P22" s="42"/>
      <c r="Q22" s="42"/>
      <c r="R22" s="42"/>
      <c r="V22" s="107"/>
    </row>
    <row r="23" spans="1:51">
      <c r="A23" s="38" t="s">
        <v>125</v>
      </c>
      <c r="B23" s="38" t="s">
        <v>126</v>
      </c>
      <c r="C23" s="38" t="s">
        <v>819</v>
      </c>
      <c r="D23" s="41">
        <v>76</v>
      </c>
      <c r="E23" s="40">
        <v>1</v>
      </c>
      <c r="F23" s="40"/>
      <c r="G23" s="41"/>
      <c r="H23" s="42"/>
      <c r="I23" s="42"/>
      <c r="J23" s="42"/>
      <c r="K23" s="39"/>
      <c r="L23" s="117"/>
      <c r="M23" s="42"/>
      <c r="N23" s="42"/>
      <c r="O23" s="42"/>
      <c r="P23" s="42"/>
      <c r="Q23" s="42"/>
      <c r="R23" s="42"/>
      <c r="V23" s="107"/>
    </row>
    <row r="24" spans="1:51">
      <c r="A24" s="38" t="s">
        <v>125</v>
      </c>
      <c r="B24" s="38" t="s">
        <v>126</v>
      </c>
      <c r="C24" s="38" t="s">
        <v>820</v>
      </c>
      <c r="D24" s="41">
        <v>217</v>
      </c>
      <c r="E24" s="40">
        <v>3</v>
      </c>
      <c r="F24" s="40"/>
      <c r="G24" s="41"/>
      <c r="H24" s="42"/>
      <c r="I24" s="42"/>
      <c r="J24" s="42"/>
      <c r="K24" s="39"/>
      <c r="L24" s="117"/>
      <c r="M24" s="42"/>
      <c r="N24" s="42"/>
      <c r="O24" s="42"/>
      <c r="P24" s="42"/>
      <c r="Q24" s="42"/>
      <c r="R24" s="42"/>
      <c r="V24" s="107"/>
    </row>
    <row r="25" spans="1:51">
      <c r="A25" s="38" t="s">
        <v>125</v>
      </c>
      <c r="B25" s="38" t="s">
        <v>126</v>
      </c>
      <c r="C25" s="38" t="s">
        <v>821</v>
      </c>
      <c r="D25" s="41">
        <v>180</v>
      </c>
      <c r="E25" s="40">
        <v>3</v>
      </c>
      <c r="F25" s="40"/>
      <c r="G25" s="41"/>
      <c r="H25" s="42"/>
      <c r="I25" s="42"/>
      <c r="J25" s="42"/>
      <c r="K25" s="39"/>
      <c r="L25" s="117"/>
      <c r="M25" s="42"/>
      <c r="N25" s="42"/>
      <c r="O25" s="42"/>
      <c r="P25" s="42"/>
      <c r="Q25" s="42"/>
      <c r="R25" s="42"/>
      <c r="V25" s="107"/>
    </row>
    <row r="26" spans="1:51">
      <c r="A26" s="38" t="s">
        <v>125</v>
      </c>
      <c r="B26" s="38" t="s">
        <v>126</v>
      </c>
      <c r="C26" s="38" t="s">
        <v>822</v>
      </c>
      <c r="D26" s="41">
        <v>120</v>
      </c>
      <c r="E26" s="40">
        <v>3</v>
      </c>
      <c r="F26" s="40"/>
      <c r="G26" s="41"/>
      <c r="H26" s="42"/>
      <c r="I26" s="42"/>
      <c r="J26" s="42"/>
      <c r="K26" s="39"/>
      <c r="L26" s="117"/>
      <c r="M26" s="42"/>
      <c r="N26" s="42"/>
      <c r="O26" s="42"/>
      <c r="P26" s="42"/>
      <c r="Q26" s="42"/>
      <c r="R26" s="42"/>
      <c r="V26" s="107"/>
    </row>
    <row r="27" spans="1:51">
      <c r="A27" s="38" t="s">
        <v>125</v>
      </c>
      <c r="B27" s="38" t="s">
        <v>126</v>
      </c>
      <c r="C27" s="38" t="s">
        <v>823</v>
      </c>
      <c r="D27" s="41">
        <v>280.5</v>
      </c>
      <c r="E27" s="40">
        <v>1</v>
      </c>
      <c r="F27" s="40"/>
      <c r="G27" s="41"/>
      <c r="H27" s="42"/>
      <c r="I27" s="42"/>
      <c r="J27" s="42"/>
      <c r="K27" s="39"/>
      <c r="L27" s="117"/>
      <c r="M27" s="42"/>
      <c r="N27" s="42"/>
      <c r="O27" s="42"/>
      <c r="P27" s="42"/>
      <c r="Q27" s="42"/>
      <c r="R27" s="42"/>
      <c r="V27" s="107"/>
    </row>
    <row r="28" spans="1:51">
      <c r="A28" s="38" t="s">
        <v>125</v>
      </c>
      <c r="B28" s="38" t="s">
        <v>126</v>
      </c>
      <c r="C28" s="38"/>
      <c r="D28" s="41"/>
      <c r="E28" s="40"/>
      <c r="F28" s="40"/>
      <c r="G28" s="41"/>
      <c r="H28" s="42"/>
      <c r="I28" s="42"/>
      <c r="J28" s="42"/>
      <c r="K28" s="39"/>
      <c r="L28" s="117"/>
      <c r="M28" s="42"/>
      <c r="N28" s="42"/>
      <c r="O28" s="42"/>
      <c r="P28" s="42"/>
      <c r="Q28" s="42"/>
      <c r="R28" s="42"/>
      <c r="V28" s="107"/>
    </row>
    <row r="29" spans="1:51" ht="13">
      <c r="A29" s="227" t="s">
        <v>125</v>
      </c>
      <c r="B29" s="227" t="s">
        <v>126</v>
      </c>
      <c r="C29" s="227"/>
      <c r="D29" s="229">
        <f>SUM(D21:D27)</f>
        <v>1362.34</v>
      </c>
      <c r="E29" s="230"/>
      <c r="F29" s="230"/>
      <c r="G29" s="229"/>
      <c r="H29" s="231"/>
      <c r="I29" s="231"/>
      <c r="J29" s="231"/>
      <c r="K29" s="232"/>
      <c r="L29" s="231"/>
      <c r="M29" s="231"/>
      <c r="N29" s="231"/>
      <c r="O29" s="231"/>
      <c r="P29" s="231"/>
      <c r="Q29" s="231"/>
      <c r="R29" s="231"/>
      <c r="V29" s="107"/>
    </row>
    <row r="30" spans="1:51">
      <c r="A30" s="37" t="s">
        <v>196</v>
      </c>
      <c r="B30" s="37" t="s">
        <v>69</v>
      </c>
      <c r="C30" s="38"/>
      <c r="D30" s="41"/>
      <c r="E30" s="40"/>
      <c r="F30" s="40"/>
      <c r="G30" s="41"/>
      <c r="H30" s="42"/>
      <c r="I30" s="42"/>
      <c r="J30" s="42"/>
      <c r="K30" s="39"/>
      <c r="L30" s="117"/>
      <c r="M30" s="42"/>
      <c r="N30" s="42"/>
      <c r="O30" s="42"/>
      <c r="P30" s="42"/>
      <c r="Q30" s="42"/>
      <c r="R30" s="42"/>
      <c r="V30" s="107"/>
    </row>
    <row r="31" spans="1:51">
      <c r="A31" s="37" t="s">
        <v>196</v>
      </c>
      <c r="B31" s="37" t="s">
        <v>69</v>
      </c>
      <c r="C31" s="38" t="s">
        <v>824</v>
      </c>
      <c r="D31" s="41">
        <v>130</v>
      </c>
      <c r="E31" s="40">
        <v>3</v>
      </c>
      <c r="F31" s="40"/>
      <c r="G31" s="41"/>
      <c r="H31" s="42"/>
      <c r="I31" s="42"/>
      <c r="J31" s="42"/>
      <c r="K31" s="39"/>
      <c r="L31" s="117"/>
      <c r="M31" s="42"/>
      <c r="N31" s="42"/>
      <c r="O31" s="42"/>
      <c r="P31" s="42"/>
      <c r="Q31" s="42"/>
      <c r="R31" s="42"/>
      <c r="V31" s="107"/>
    </row>
    <row r="32" spans="1:51">
      <c r="A32" s="37" t="s">
        <v>196</v>
      </c>
      <c r="B32" s="37" t="s">
        <v>69</v>
      </c>
      <c r="C32" s="38" t="s">
        <v>825</v>
      </c>
      <c r="D32" s="41">
        <v>130</v>
      </c>
      <c r="E32" s="40">
        <v>3</v>
      </c>
      <c r="F32" s="40"/>
      <c r="G32" s="41"/>
      <c r="H32" s="42"/>
      <c r="I32" s="42"/>
      <c r="J32" s="42"/>
      <c r="K32" s="39"/>
      <c r="L32" s="117"/>
      <c r="M32" s="42"/>
      <c r="N32" s="42"/>
      <c r="O32" s="42"/>
      <c r="P32" s="42"/>
      <c r="Q32" s="42"/>
      <c r="R32" s="42"/>
      <c r="V32" s="107"/>
      <c r="AY32" s="2">
        <f>H32*'Invulmatrix SMO'!$AA$3</f>
        <v>0</v>
      </c>
    </row>
    <row r="33" spans="1:51">
      <c r="A33" s="37" t="s">
        <v>196</v>
      </c>
      <c r="B33" s="37" t="s">
        <v>69</v>
      </c>
      <c r="C33" s="38" t="s">
        <v>813</v>
      </c>
      <c r="D33" s="41">
        <v>34</v>
      </c>
      <c r="E33" s="40">
        <v>3</v>
      </c>
      <c r="F33" s="40"/>
      <c r="G33" s="41"/>
      <c r="H33" s="42"/>
      <c r="I33" s="42"/>
      <c r="J33" s="42"/>
      <c r="K33" s="39"/>
      <c r="L33" s="117"/>
      <c r="M33" s="42"/>
      <c r="N33" s="42"/>
      <c r="O33" s="42"/>
      <c r="P33" s="42"/>
      <c r="Q33" s="42"/>
      <c r="R33" s="42"/>
      <c r="V33" s="107"/>
      <c r="AY33" s="2">
        <f>H33*'Invulmatrix SMO'!$AA$3</f>
        <v>0</v>
      </c>
    </row>
    <row r="34" spans="1:51">
      <c r="A34" s="37" t="s">
        <v>196</v>
      </c>
      <c r="B34" s="37" t="s">
        <v>69</v>
      </c>
      <c r="C34" s="38" t="s">
        <v>814</v>
      </c>
      <c r="D34" s="41">
        <v>38.9</v>
      </c>
      <c r="E34" s="40">
        <v>3</v>
      </c>
      <c r="F34" s="40"/>
      <c r="G34" s="41"/>
      <c r="H34" s="42"/>
      <c r="I34" s="42"/>
      <c r="J34" s="42"/>
      <c r="K34" s="39"/>
      <c r="L34" s="117"/>
      <c r="M34" s="42"/>
      <c r="N34" s="42"/>
      <c r="O34" s="42"/>
      <c r="P34" s="42"/>
      <c r="Q34" s="42"/>
      <c r="R34" s="42"/>
      <c r="V34" s="107"/>
      <c r="AY34" s="2">
        <f>H34*'Invulmatrix SMO'!$AA$3</f>
        <v>0</v>
      </c>
    </row>
    <row r="35" spans="1:51">
      <c r="A35" s="37" t="s">
        <v>196</v>
      </c>
      <c r="B35" s="37" t="s">
        <v>69</v>
      </c>
      <c r="C35" s="38"/>
      <c r="D35" s="41"/>
      <c r="E35" s="40"/>
      <c r="F35" s="40"/>
      <c r="G35" s="41"/>
      <c r="H35" s="42"/>
      <c r="I35" s="42"/>
      <c r="J35" s="42"/>
      <c r="K35" s="39"/>
      <c r="L35" s="117"/>
      <c r="M35" s="42"/>
      <c r="N35" s="42"/>
      <c r="O35" s="42"/>
      <c r="P35" s="42"/>
      <c r="Q35" s="42"/>
      <c r="R35" s="42"/>
      <c r="V35" s="107"/>
      <c r="AV35" s="2">
        <f>E35*'Invulmatrix SMO'!$AA$3</f>
        <v>0</v>
      </c>
      <c r="AY35" s="2">
        <f>H35*'Invulmatrix SMO'!$AA$3</f>
        <v>0</v>
      </c>
    </row>
    <row r="36" spans="1:51" ht="13">
      <c r="A36" s="227" t="s">
        <v>196</v>
      </c>
      <c r="B36" s="227" t="s">
        <v>69</v>
      </c>
      <c r="C36" s="228"/>
      <c r="D36" s="229">
        <f>SUM(D31:D34)</f>
        <v>332.9</v>
      </c>
      <c r="E36" s="230"/>
      <c r="F36" s="230"/>
      <c r="G36" s="229"/>
      <c r="H36" s="231"/>
      <c r="I36" s="231"/>
      <c r="J36" s="231"/>
      <c r="K36" s="232"/>
      <c r="L36" s="231"/>
      <c r="M36" s="231"/>
      <c r="N36" s="231"/>
      <c r="O36" s="231"/>
      <c r="P36" s="231"/>
      <c r="Q36" s="231"/>
      <c r="R36" s="231"/>
      <c r="V36" s="107"/>
    </row>
    <row r="37" spans="1:51">
      <c r="A37" s="37" t="s">
        <v>214</v>
      </c>
      <c r="B37" s="37" t="s">
        <v>69</v>
      </c>
      <c r="C37" s="38"/>
      <c r="D37" s="41"/>
      <c r="E37" s="40"/>
      <c r="F37" s="40"/>
      <c r="G37" s="41"/>
      <c r="H37" s="42"/>
      <c r="I37" s="42"/>
      <c r="J37" s="42"/>
      <c r="K37" s="39"/>
      <c r="L37" s="117"/>
      <c r="M37" s="42"/>
      <c r="N37" s="42"/>
      <c r="O37" s="42"/>
      <c r="P37" s="42"/>
      <c r="Q37" s="42"/>
      <c r="R37" s="42"/>
      <c r="V37" s="107"/>
    </row>
    <row r="38" spans="1:51">
      <c r="A38" s="37" t="s">
        <v>214</v>
      </c>
      <c r="B38" s="37" t="s">
        <v>69</v>
      </c>
      <c r="C38" s="38" t="s">
        <v>824</v>
      </c>
      <c r="D38" s="41">
        <f>294.8/2</f>
        <v>147.4</v>
      </c>
      <c r="E38" s="40">
        <v>3</v>
      </c>
      <c r="F38" s="40"/>
      <c r="G38" s="41"/>
      <c r="H38" s="42"/>
      <c r="I38" s="42"/>
      <c r="J38" s="42"/>
      <c r="K38" s="39"/>
      <c r="L38" s="117"/>
      <c r="M38" s="42"/>
      <c r="N38" s="42"/>
      <c r="O38" s="42"/>
      <c r="P38" s="42"/>
      <c r="Q38" s="42"/>
      <c r="R38" s="42"/>
      <c r="V38" s="107"/>
    </row>
    <row r="39" spans="1:51">
      <c r="A39" s="37" t="s">
        <v>214</v>
      </c>
      <c r="B39" s="37" t="s">
        <v>69</v>
      </c>
      <c r="C39" s="38" t="s">
        <v>825</v>
      </c>
      <c r="D39" s="41">
        <f>294.8/2</f>
        <v>147.4</v>
      </c>
      <c r="E39" s="40">
        <v>3</v>
      </c>
      <c r="F39" s="40"/>
      <c r="G39" s="41"/>
      <c r="H39" s="42"/>
      <c r="I39" s="42"/>
      <c r="J39" s="42"/>
      <c r="K39" s="39"/>
      <c r="L39" s="117"/>
      <c r="M39" s="42"/>
      <c r="N39" s="42"/>
      <c r="O39" s="42"/>
      <c r="P39" s="42"/>
      <c r="Q39" s="42"/>
      <c r="R39" s="42"/>
      <c r="V39" s="107"/>
    </row>
    <row r="40" spans="1:51">
      <c r="A40" s="37" t="s">
        <v>214</v>
      </c>
      <c r="B40" s="37" t="s">
        <v>69</v>
      </c>
      <c r="C40" s="38" t="s">
        <v>813</v>
      </c>
      <c r="D40" s="41">
        <f>37.8</f>
        <v>37.799999999999997</v>
      </c>
      <c r="E40" s="40">
        <v>3</v>
      </c>
      <c r="F40" s="40"/>
      <c r="G40" s="41"/>
      <c r="H40" s="42"/>
      <c r="I40" s="42"/>
      <c r="J40" s="42"/>
      <c r="K40" s="39"/>
      <c r="L40" s="117"/>
      <c r="M40" s="42"/>
      <c r="N40" s="42"/>
      <c r="O40" s="42"/>
      <c r="P40" s="42"/>
      <c r="Q40" s="42"/>
      <c r="R40" s="42"/>
      <c r="V40" s="107"/>
    </row>
    <row r="41" spans="1:51">
      <c r="A41" s="37" t="s">
        <v>214</v>
      </c>
      <c r="B41" s="37" t="s">
        <v>69</v>
      </c>
      <c r="C41" s="38" t="s">
        <v>826</v>
      </c>
      <c r="D41" s="41">
        <v>56.2</v>
      </c>
      <c r="E41" s="40">
        <v>1</v>
      </c>
      <c r="F41" s="40"/>
      <c r="G41" s="41"/>
      <c r="H41" s="42"/>
      <c r="I41" s="42"/>
      <c r="J41" s="42"/>
      <c r="K41" s="39"/>
      <c r="L41" s="117"/>
      <c r="M41" s="42"/>
      <c r="N41" s="42"/>
      <c r="O41" s="42"/>
      <c r="P41" s="42"/>
      <c r="Q41" s="42"/>
      <c r="R41" s="42"/>
      <c r="V41" s="107"/>
    </row>
    <row r="42" spans="1:51">
      <c r="A42" s="37" t="s">
        <v>214</v>
      </c>
      <c r="B42" s="37" t="s">
        <v>69</v>
      </c>
      <c r="C42" s="38"/>
      <c r="D42" s="41"/>
      <c r="E42" s="40"/>
      <c r="F42" s="40"/>
      <c r="G42" s="41"/>
      <c r="H42" s="42"/>
      <c r="I42" s="42"/>
      <c r="J42" s="42"/>
      <c r="K42" s="39"/>
      <c r="L42" s="117"/>
      <c r="M42" s="42"/>
      <c r="N42" s="42"/>
      <c r="O42" s="42"/>
      <c r="P42" s="42"/>
      <c r="Q42" s="42"/>
      <c r="R42" s="42"/>
      <c r="V42" s="107"/>
    </row>
    <row r="43" spans="1:51" ht="13">
      <c r="A43" s="227" t="s">
        <v>214</v>
      </c>
      <c r="B43" s="227" t="s">
        <v>69</v>
      </c>
      <c r="C43" s="228"/>
      <c r="D43" s="229">
        <f>SUM(D38:D41)</f>
        <v>388.8</v>
      </c>
      <c r="E43" s="229"/>
      <c r="F43" s="229"/>
      <c r="G43" s="229"/>
      <c r="H43" s="231"/>
      <c r="I43" s="231"/>
      <c r="J43" s="231"/>
      <c r="K43" s="232"/>
      <c r="L43" s="231"/>
      <c r="M43" s="231"/>
      <c r="N43" s="231"/>
      <c r="O43" s="231"/>
      <c r="P43" s="231"/>
      <c r="Q43" s="231"/>
      <c r="R43" s="231"/>
      <c r="V43" s="107"/>
    </row>
    <row r="44" spans="1:51">
      <c r="A44" s="37" t="s">
        <v>23</v>
      </c>
      <c r="B44" s="37" t="s">
        <v>24</v>
      </c>
      <c r="C44" s="38"/>
      <c r="D44" s="41"/>
      <c r="E44" s="40"/>
      <c r="F44" s="40"/>
      <c r="G44" s="41"/>
      <c r="H44" s="42"/>
      <c r="I44" s="42"/>
      <c r="J44" s="42"/>
      <c r="K44" s="39"/>
      <c r="L44" s="117"/>
      <c r="M44" s="42"/>
      <c r="N44" s="42"/>
      <c r="O44" s="42"/>
      <c r="P44" s="42"/>
      <c r="Q44" s="42"/>
      <c r="R44" s="42"/>
      <c r="V44" s="107"/>
    </row>
    <row r="45" spans="1:51">
      <c r="A45" s="37" t="s">
        <v>23</v>
      </c>
      <c r="B45" s="37" t="s">
        <v>24</v>
      </c>
      <c r="C45" s="38" t="s">
        <v>824</v>
      </c>
      <c r="D45" s="41">
        <v>2481.4132</v>
      </c>
      <c r="E45" s="40">
        <v>2</v>
      </c>
      <c r="F45" s="40"/>
      <c r="G45" s="41"/>
      <c r="H45" s="42"/>
      <c r="I45" s="62"/>
      <c r="J45" s="42"/>
      <c r="K45" s="39"/>
      <c r="L45" s="117"/>
      <c r="M45" s="42"/>
      <c r="N45" s="42"/>
      <c r="O45" s="42"/>
      <c r="P45" s="42"/>
      <c r="Q45" s="42"/>
      <c r="R45" s="42"/>
      <c r="V45" s="107"/>
    </row>
    <row r="46" spans="1:51">
      <c r="A46" s="37" t="s">
        <v>23</v>
      </c>
      <c r="B46" s="37" t="s">
        <v>24</v>
      </c>
      <c r="C46" s="38" t="s">
        <v>825</v>
      </c>
      <c r="D46" s="41">
        <v>2481.4132</v>
      </c>
      <c r="E46" s="40">
        <v>2</v>
      </c>
      <c r="F46" s="40"/>
      <c r="G46" s="41"/>
      <c r="H46" s="42"/>
      <c r="I46" s="42"/>
      <c r="J46" s="42"/>
      <c r="K46" s="39"/>
      <c r="L46" s="117"/>
      <c r="M46" s="42"/>
      <c r="N46" s="42"/>
      <c r="O46" s="42"/>
      <c r="P46" s="42"/>
      <c r="Q46" s="42"/>
      <c r="R46" s="42"/>
      <c r="V46" s="107"/>
    </row>
    <row r="47" spans="1:51">
      <c r="A47" s="37" t="s">
        <v>23</v>
      </c>
      <c r="B47" s="37" t="s">
        <v>24</v>
      </c>
      <c r="C47" s="38" t="s">
        <v>813</v>
      </c>
      <c r="D47" s="41">
        <v>1963.58</v>
      </c>
      <c r="E47" s="40">
        <v>2</v>
      </c>
      <c r="F47" s="40"/>
      <c r="G47" s="41"/>
      <c r="H47" s="42"/>
      <c r="I47" s="42"/>
      <c r="J47" s="42"/>
      <c r="K47" s="39"/>
      <c r="L47" s="117"/>
      <c r="M47" s="42"/>
      <c r="N47" s="42"/>
      <c r="O47" s="42"/>
      <c r="P47" s="42"/>
      <c r="Q47" s="42"/>
      <c r="R47" s="42"/>
      <c r="V47" s="107"/>
    </row>
    <row r="48" spans="1:51">
      <c r="A48" s="37" t="s">
        <v>23</v>
      </c>
      <c r="B48" s="37" t="s">
        <v>24</v>
      </c>
      <c r="C48" s="38" t="s">
        <v>827</v>
      </c>
      <c r="D48" s="41">
        <v>600.8934999999999</v>
      </c>
      <c r="E48" s="40">
        <v>2</v>
      </c>
      <c r="F48" s="40"/>
      <c r="G48" s="41"/>
      <c r="H48" s="42"/>
      <c r="I48" s="42"/>
      <c r="J48" s="42"/>
      <c r="K48" s="39"/>
      <c r="L48" s="117"/>
      <c r="M48" s="42"/>
      <c r="N48" s="42"/>
      <c r="O48" s="42"/>
      <c r="P48" s="42"/>
      <c r="Q48" s="42"/>
      <c r="R48" s="42"/>
      <c r="V48" s="107"/>
    </row>
    <row r="49" spans="1:51">
      <c r="A49" s="37" t="s">
        <v>23</v>
      </c>
      <c r="B49" s="37" t="s">
        <v>24</v>
      </c>
      <c r="C49" s="38"/>
      <c r="D49" s="41"/>
      <c r="E49" s="40"/>
      <c r="F49" s="40"/>
      <c r="G49" s="41"/>
      <c r="H49" s="42"/>
      <c r="I49" s="42"/>
      <c r="J49" s="42"/>
      <c r="K49" s="39"/>
      <c r="L49" s="117"/>
      <c r="M49" s="42"/>
      <c r="N49" s="42"/>
      <c r="O49" s="42"/>
      <c r="P49" s="42"/>
      <c r="Q49" s="42"/>
      <c r="R49" s="42"/>
      <c r="V49" s="107"/>
      <c r="AV49" s="2">
        <f>E49*'Invulmatrix SMO'!$AA$3</f>
        <v>0</v>
      </c>
      <c r="AY49" s="2">
        <f>H49*'Invulmatrix SMO'!$AA$3</f>
        <v>0</v>
      </c>
    </row>
    <row r="50" spans="1:51" ht="13">
      <c r="A50" s="227" t="s">
        <v>23</v>
      </c>
      <c r="B50" s="227" t="s">
        <v>24</v>
      </c>
      <c r="C50" s="228"/>
      <c r="D50" s="229">
        <f>SUM(D45:D48)</f>
        <v>7527.2999</v>
      </c>
      <c r="E50" s="230"/>
      <c r="F50" s="230"/>
      <c r="G50" s="229"/>
      <c r="H50" s="231"/>
      <c r="I50" s="231"/>
      <c r="J50" s="231"/>
      <c r="K50" s="232"/>
      <c r="L50" s="231"/>
      <c r="M50" s="231"/>
      <c r="N50" s="231"/>
      <c r="O50" s="231"/>
      <c r="P50" s="231"/>
      <c r="Q50" s="231"/>
      <c r="R50" s="231"/>
      <c r="V50" s="107"/>
      <c r="AV50" s="2">
        <f>E50*'Invulmatrix SMO'!$AA$3</f>
        <v>0</v>
      </c>
      <c r="AY50" s="2">
        <f>H50*'Invulmatrix SMO'!$AA$3</f>
        <v>0</v>
      </c>
    </row>
    <row r="51" spans="1:51">
      <c r="A51" s="37" t="s">
        <v>23</v>
      </c>
      <c r="B51" s="37" t="s">
        <v>69</v>
      </c>
      <c r="C51" s="38"/>
      <c r="D51" s="41"/>
      <c r="E51" s="40"/>
      <c r="F51" s="40"/>
      <c r="G51" s="41"/>
      <c r="H51" s="42"/>
      <c r="I51" s="42"/>
      <c r="J51" s="42"/>
      <c r="K51" s="39"/>
      <c r="L51" s="117"/>
      <c r="M51" s="42"/>
      <c r="N51" s="42"/>
      <c r="O51" s="42"/>
      <c r="P51" s="42"/>
      <c r="Q51" s="42"/>
      <c r="R51" s="42"/>
      <c r="V51" s="107"/>
      <c r="AV51" s="2">
        <f>E51*'Invulmatrix SMO'!$AA$3</f>
        <v>0</v>
      </c>
      <c r="AY51" s="2">
        <f>H51*'Invulmatrix SMO'!$AA$3</f>
        <v>0</v>
      </c>
    </row>
    <row r="52" spans="1:51">
      <c r="A52" s="37" t="s">
        <v>23</v>
      </c>
      <c r="B52" s="37" t="s">
        <v>69</v>
      </c>
      <c r="C52" s="38" t="s">
        <v>824</v>
      </c>
      <c r="D52" s="41">
        <v>60</v>
      </c>
      <c r="E52" s="40">
        <v>0</v>
      </c>
      <c r="F52" s="40"/>
      <c r="G52" s="41"/>
      <c r="H52" s="42"/>
      <c r="I52" s="42"/>
      <c r="J52" s="42"/>
      <c r="K52" s="39"/>
      <c r="L52" s="117"/>
      <c r="M52" s="42"/>
      <c r="N52" s="42"/>
      <c r="O52" s="42"/>
      <c r="P52" s="42"/>
      <c r="Q52" s="42"/>
      <c r="R52" s="42"/>
      <c r="V52" s="107"/>
      <c r="AV52" s="2">
        <f>E52*'Invulmatrix SMO'!$AA$3</f>
        <v>0</v>
      </c>
      <c r="AY52" s="2">
        <f>H52*'Invulmatrix SMO'!$AA$3</f>
        <v>0</v>
      </c>
    </row>
    <row r="53" spans="1:51">
      <c r="A53" s="37" t="s">
        <v>23</v>
      </c>
      <c r="B53" s="37" t="s">
        <v>69</v>
      </c>
      <c r="C53" s="38" t="s">
        <v>825</v>
      </c>
      <c r="D53" s="41">
        <v>60</v>
      </c>
      <c r="E53" s="40">
        <v>0</v>
      </c>
      <c r="F53" s="40"/>
      <c r="G53" s="41"/>
      <c r="H53" s="42"/>
      <c r="I53" s="42"/>
      <c r="J53" s="42"/>
      <c r="K53" s="39"/>
      <c r="L53" s="117"/>
      <c r="M53" s="42"/>
      <c r="N53" s="42"/>
      <c r="O53" s="42"/>
      <c r="P53" s="42"/>
      <c r="Q53" s="42"/>
      <c r="R53" s="42"/>
      <c r="V53" s="107"/>
    </row>
    <row r="54" spans="1:51">
      <c r="A54" s="37" t="s">
        <v>23</v>
      </c>
      <c r="B54" s="37" t="s">
        <v>69</v>
      </c>
      <c r="C54" s="38"/>
      <c r="D54" s="41"/>
      <c r="E54" s="40"/>
      <c r="F54" s="40"/>
      <c r="G54" s="41"/>
      <c r="H54" s="42"/>
      <c r="I54" s="42"/>
      <c r="J54" s="42"/>
      <c r="K54" s="39"/>
      <c r="L54" s="117"/>
      <c r="M54" s="42"/>
      <c r="N54" s="42"/>
      <c r="O54" s="42"/>
      <c r="P54" s="42"/>
      <c r="Q54" s="42"/>
      <c r="R54" s="42"/>
      <c r="V54" s="107"/>
    </row>
    <row r="55" spans="1:51" ht="13">
      <c r="A55" s="227" t="s">
        <v>23</v>
      </c>
      <c r="B55" s="227" t="s">
        <v>69</v>
      </c>
      <c r="C55" s="228"/>
      <c r="D55" s="229">
        <v>120</v>
      </c>
      <c r="E55" s="230"/>
      <c r="F55" s="230"/>
      <c r="G55" s="229"/>
      <c r="H55" s="231"/>
      <c r="I55" s="231"/>
      <c r="J55" s="231"/>
      <c r="K55" s="232"/>
      <c r="L55" s="231"/>
      <c r="M55" s="231"/>
      <c r="N55" s="231"/>
      <c r="O55" s="231"/>
      <c r="P55" s="231"/>
      <c r="Q55" s="231"/>
      <c r="R55" s="231"/>
      <c r="V55" s="107"/>
    </row>
    <row r="56" spans="1:51">
      <c r="A56" s="37" t="s">
        <v>644</v>
      </c>
      <c r="B56" s="37" t="s">
        <v>69</v>
      </c>
      <c r="C56" s="38"/>
      <c r="D56" s="41"/>
      <c r="E56" s="40"/>
      <c r="F56" s="40"/>
      <c r="G56" s="41"/>
      <c r="H56" s="42"/>
      <c r="I56" s="42"/>
      <c r="J56" s="42"/>
      <c r="K56" s="39"/>
      <c r="L56" s="117"/>
      <c r="M56" s="42"/>
      <c r="N56" s="42"/>
      <c r="O56" s="42"/>
      <c r="P56" s="42"/>
      <c r="Q56" s="42"/>
      <c r="R56" s="42"/>
      <c r="V56" s="107"/>
    </row>
    <row r="57" spans="1:51">
      <c r="A57" s="37" t="s">
        <v>644</v>
      </c>
      <c r="B57" s="37" t="s">
        <v>69</v>
      </c>
      <c r="C57" s="38" t="s">
        <v>824</v>
      </c>
      <c r="D57" s="41">
        <v>127.37</v>
      </c>
      <c r="E57" s="40">
        <v>3</v>
      </c>
      <c r="F57" s="40"/>
      <c r="G57" s="41"/>
      <c r="H57" s="42"/>
      <c r="I57" s="42"/>
      <c r="J57" s="42"/>
      <c r="K57" s="39"/>
      <c r="L57" s="117"/>
      <c r="M57" s="42"/>
      <c r="N57" s="42"/>
      <c r="O57" s="42"/>
      <c r="P57" s="42"/>
      <c r="Q57" s="42"/>
      <c r="R57" s="42"/>
      <c r="V57" s="107"/>
    </row>
    <row r="58" spans="1:51">
      <c r="A58" s="37" t="s">
        <v>644</v>
      </c>
      <c r="B58" s="37" t="s">
        <v>69</v>
      </c>
      <c r="C58" s="38" t="s">
        <v>825</v>
      </c>
      <c r="D58" s="41">
        <v>127.37</v>
      </c>
      <c r="E58" s="40">
        <v>3</v>
      </c>
      <c r="F58" s="40"/>
      <c r="G58" s="41"/>
      <c r="H58" s="42"/>
      <c r="I58" s="42"/>
      <c r="J58" s="42"/>
      <c r="K58" s="39"/>
      <c r="L58" s="117"/>
      <c r="M58" s="42"/>
      <c r="N58" s="42"/>
      <c r="O58" s="42"/>
      <c r="P58" s="42"/>
      <c r="Q58" s="42"/>
      <c r="R58" s="42"/>
      <c r="V58" s="107"/>
      <c r="AV58" s="2">
        <f>E58*'Invulmatrix SMO'!$AA$3</f>
        <v>0</v>
      </c>
      <c r="AY58" s="2">
        <f>H58*'Invulmatrix SMO'!$AA$3</f>
        <v>0</v>
      </c>
    </row>
    <row r="59" spans="1:51">
      <c r="A59" s="37" t="s">
        <v>644</v>
      </c>
      <c r="B59" s="37" t="s">
        <v>69</v>
      </c>
      <c r="C59" s="38" t="s">
        <v>813</v>
      </c>
      <c r="D59" s="41">
        <v>134.465</v>
      </c>
      <c r="E59" s="40">
        <v>3</v>
      </c>
      <c r="F59" s="40"/>
      <c r="G59" s="41"/>
      <c r="H59" s="42"/>
      <c r="I59" s="42"/>
      <c r="J59" s="42"/>
      <c r="K59" s="39"/>
      <c r="L59" s="117"/>
      <c r="M59" s="42"/>
      <c r="N59" s="42"/>
      <c r="O59" s="42"/>
      <c r="P59" s="42"/>
      <c r="Q59" s="42"/>
      <c r="R59" s="42"/>
      <c r="V59" s="107"/>
      <c r="AV59" s="2">
        <f>E59*'Invulmatrix SMO'!$AA$3</f>
        <v>0</v>
      </c>
    </row>
    <row r="60" spans="1:51">
      <c r="A60" s="37" t="s">
        <v>644</v>
      </c>
      <c r="B60" s="37" t="s">
        <v>69</v>
      </c>
      <c r="C60" s="38" t="s">
        <v>828</v>
      </c>
      <c r="D60" s="41">
        <v>101.26</v>
      </c>
      <c r="E60" s="40">
        <v>3</v>
      </c>
      <c r="F60" s="40"/>
      <c r="G60" s="41"/>
      <c r="H60" s="42"/>
      <c r="I60" s="42"/>
      <c r="J60" s="42"/>
      <c r="K60" s="39"/>
      <c r="L60" s="117"/>
      <c r="M60" s="42"/>
      <c r="N60" s="42"/>
      <c r="O60" s="42"/>
      <c r="P60" s="42"/>
      <c r="Q60" s="42"/>
      <c r="R60" s="42"/>
      <c r="V60" s="107"/>
      <c r="AV60" s="2">
        <f>E60*'Invulmatrix SMO'!$AA$3</f>
        <v>0</v>
      </c>
    </row>
    <row r="61" spans="1:51">
      <c r="A61" s="37" t="s">
        <v>644</v>
      </c>
      <c r="B61" s="37" t="s">
        <v>69</v>
      </c>
      <c r="C61" s="38"/>
      <c r="D61" s="41"/>
      <c r="E61" s="40"/>
      <c r="F61" s="40"/>
      <c r="G61" s="41"/>
      <c r="H61" s="42"/>
      <c r="I61" s="42"/>
      <c r="J61" s="42"/>
      <c r="K61" s="39"/>
      <c r="L61" s="117"/>
      <c r="M61" s="42"/>
      <c r="N61" s="42"/>
      <c r="O61" s="42"/>
      <c r="P61" s="42"/>
      <c r="Q61" s="42"/>
      <c r="R61" s="42"/>
      <c r="V61" s="107"/>
      <c r="AV61" s="2">
        <f>E61*'Invulmatrix SMO'!$AA$3</f>
        <v>0</v>
      </c>
    </row>
    <row r="62" spans="1:51" ht="13">
      <c r="A62" s="227" t="s">
        <v>644</v>
      </c>
      <c r="B62" s="227" t="s">
        <v>69</v>
      </c>
      <c r="C62" s="228"/>
      <c r="D62" s="229">
        <f>SUM(D57:D60)</f>
        <v>490.46500000000003</v>
      </c>
      <c r="E62" s="230"/>
      <c r="F62" s="230"/>
      <c r="G62" s="229"/>
      <c r="H62" s="231"/>
      <c r="I62" s="231"/>
      <c r="J62" s="231"/>
      <c r="K62" s="232"/>
      <c r="L62" s="231"/>
      <c r="M62" s="231"/>
      <c r="N62" s="231"/>
      <c r="O62" s="231"/>
      <c r="P62" s="231"/>
      <c r="Q62" s="231"/>
      <c r="R62" s="231"/>
      <c r="V62" s="107"/>
    </row>
    <row r="63" spans="1:51">
      <c r="A63" s="37" t="s">
        <v>644</v>
      </c>
      <c r="B63" s="37" t="s">
        <v>829</v>
      </c>
      <c r="C63" s="38"/>
      <c r="D63" s="41"/>
      <c r="E63" s="40"/>
      <c r="F63" s="40"/>
      <c r="G63" s="41"/>
      <c r="H63" s="42"/>
      <c r="I63" s="42"/>
      <c r="J63" s="42"/>
      <c r="K63" s="39"/>
      <c r="L63" s="117"/>
      <c r="M63" s="42"/>
      <c r="N63" s="42"/>
      <c r="O63" s="42"/>
      <c r="P63" s="42"/>
      <c r="Q63" s="42"/>
      <c r="R63" s="42"/>
      <c r="V63" s="107"/>
    </row>
    <row r="64" spans="1:51">
      <c r="A64" s="37" t="s">
        <v>644</v>
      </c>
      <c r="B64" s="37" t="s">
        <v>829</v>
      </c>
      <c r="C64" s="38" t="s">
        <v>824</v>
      </c>
      <c r="D64" s="41">
        <v>18.63</v>
      </c>
      <c r="E64" s="40">
        <v>3</v>
      </c>
      <c r="F64" s="40"/>
      <c r="G64" s="41"/>
      <c r="H64" s="42"/>
      <c r="I64" s="42"/>
      <c r="J64" s="42"/>
      <c r="K64" s="39"/>
      <c r="L64" s="117"/>
      <c r="M64" s="42"/>
      <c r="N64" s="42"/>
      <c r="O64" s="42"/>
      <c r="P64" s="42"/>
      <c r="Q64" s="42"/>
      <c r="R64" s="42"/>
      <c r="V64" s="107"/>
    </row>
    <row r="65" spans="1:49">
      <c r="A65" s="37" t="s">
        <v>644</v>
      </c>
      <c r="B65" s="37" t="s">
        <v>829</v>
      </c>
      <c r="C65" s="38" t="s">
        <v>825</v>
      </c>
      <c r="D65" s="41">
        <v>18.63</v>
      </c>
      <c r="E65" s="40">
        <v>3</v>
      </c>
      <c r="F65" s="40"/>
      <c r="G65" s="41"/>
      <c r="H65" s="42"/>
      <c r="I65" s="42"/>
      <c r="J65" s="42"/>
      <c r="K65" s="39"/>
      <c r="L65" s="117"/>
      <c r="M65" s="42"/>
      <c r="N65" s="42"/>
      <c r="O65" s="42"/>
      <c r="P65" s="42"/>
      <c r="Q65" s="42"/>
      <c r="R65" s="42"/>
      <c r="V65" s="107"/>
      <c r="AW65" s="2">
        <f>F65*'Invulmatrix SMO'!$AA$3</f>
        <v>0</v>
      </c>
    </row>
    <row r="66" spans="1:49">
      <c r="A66" s="37" t="s">
        <v>644</v>
      </c>
      <c r="B66" s="37" t="s">
        <v>829</v>
      </c>
      <c r="C66" s="38" t="s">
        <v>828</v>
      </c>
      <c r="D66" s="41">
        <v>17.2225</v>
      </c>
      <c r="E66" s="40">
        <v>3</v>
      </c>
      <c r="F66" s="40"/>
      <c r="G66" s="41"/>
      <c r="H66" s="42"/>
      <c r="I66" s="42"/>
      <c r="J66" s="42"/>
      <c r="K66" s="39"/>
      <c r="L66" s="117"/>
      <c r="M66" s="42"/>
      <c r="N66" s="42"/>
      <c r="O66" s="42"/>
      <c r="P66" s="42"/>
      <c r="Q66" s="42"/>
      <c r="R66" s="42"/>
      <c r="V66" s="107"/>
      <c r="AW66" s="2">
        <f>F66*'Invulmatrix SMO'!$AA$3</f>
        <v>0</v>
      </c>
    </row>
    <row r="67" spans="1:49">
      <c r="A67" s="37" t="s">
        <v>644</v>
      </c>
      <c r="B67" s="37" t="s">
        <v>829</v>
      </c>
      <c r="C67" s="38"/>
      <c r="D67" s="41"/>
      <c r="E67" s="40"/>
      <c r="F67" s="40"/>
      <c r="G67" s="41"/>
      <c r="H67" s="42"/>
      <c r="I67" s="42"/>
      <c r="J67" s="42"/>
      <c r="K67" s="39"/>
      <c r="L67" s="117"/>
      <c r="M67" s="42"/>
      <c r="N67" s="42"/>
      <c r="O67" s="42"/>
      <c r="P67" s="42"/>
      <c r="Q67" s="42"/>
      <c r="R67" s="42"/>
      <c r="V67" s="107"/>
      <c r="AW67" s="2">
        <f>F67*'Invulmatrix SMO'!$AA$3</f>
        <v>0</v>
      </c>
    </row>
    <row r="68" spans="1:49" ht="13">
      <c r="A68" s="227" t="s">
        <v>644</v>
      </c>
      <c r="B68" s="227" t="s">
        <v>829</v>
      </c>
      <c r="C68" s="228"/>
      <c r="D68" s="229">
        <f>SUM(D64:D66)</f>
        <v>54.482500000000002</v>
      </c>
      <c r="E68" s="230"/>
      <c r="F68" s="230"/>
      <c r="G68" s="229"/>
      <c r="H68" s="231"/>
      <c r="I68" s="231"/>
      <c r="J68" s="231"/>
      <c r="K68" s="232"/>
      <c r="L68" s="231"/>
      <c r="M68" s="231"/>
      <c r="N68" s="231"/>
      <c r="O68" s="231"/>
      <c r="P68" s="231"/>
      <c r="Q68" s="231"/>
      <c r="R68" s="231"/>
      <c r="V68" s="107"/>
    </row>
    <row r="69" spans="1:49">
      <c r="A69" s="37" t="s">
        <v>644</v>
      </c>
      <c r="B69" s="37" t="s">
        <v>830</v>
      </c>
      <c r="C69" s="38"/>
      <c r="D69" s="41"/>
      <c r="E69" s="40"/>
      <c r="F69" s="40"/>
      <c r="G69" s="41"/>
      <c r="H69" s="42"/>
      <c r="I69" s="42"/>
      <c r="J69" s="42"/>
      <c r="K69" s="39"/>
      <c r="L69" s="117"/>
      <c r="M69" s="42"/>
      <c r="N69" s="42"/>
      <c r="O69" s="42"/>
      <c r="P69" s="42"/>
      <c r="Q69" s="42"/>
      <c r="R69" s="42"/>
      <c r="V69" s="107"/>
    </row>
    <row r="70" spans="1:49">
      <c r="A70" s="37" t="s">
        <v>644</v>
      </c>
      <c r="B70" s="37" t="s">
        <v>830</v>
      </c>
      <c r="C70" s="38" t="s">
        <v>824</v>
      </c>
      <c r="D70" s="41">
        <v>54.35</v>
      </c>
      <c r="E70" s="40">
        <v>3</v>
      </c>
      <c r="F70" s="40"/>
      <c r="G70" s="41"/>
      <c r="H70" s="42"/>
      <c r="I70" s="42"/>
      <c r="J70" s="42"/>
      <c r="K70" s="39"/>
      <c r="L70" s="117"/>
      <c r="M70" s="42"/>
      <c r="N70" s="42"/>
      <c r="O70" s="42"/>
      <c r="P70" s="42"/>
      <c r="Q70" s="42"/>
      <c r="R70" s="42"/>
      <c r="V70" s="107"/>
    </row>
    <row r="71" spans="1:49">
      <c r="A71" s="37" t="s">
        <v>644</v>
      </c>
      <c r="B71" s="37" t="s">
        <v>830</v>
      </c>
      <c r="C71" s="38" t="s">
        <v>825</v>
      </c>
      <c r="D71" s="41">
        <v>54.35</v>
      </c>
      <c r="E71" s="40">
        <v>3</v>
      </c>
      <c r="F71" s="40"/>
      <c r="G71" s="41"/>
      <c r="H71" s="42"/>
      <c r="I71" s="42"/>
      <c r="J71" s="42"/>
      <c r="K71" s="39"/>
      <c r="L71" s="117"/>
      <c r="M71" s="42"/>
      <c r="N71" s="42"/>
      <c r="O71" s="42"/>
      <c r="P71" s="42"/>
      <c r="Q71" s="42"/>
      <c r="R71" s="42"/>
      <c r="V71" s="107"/>
    </row>
    <row r="72" spans="1:49">
      <c r="A72" s="37" t="s">
        <v>644</v>
      </c>
      <c r="B72" s="37" t="s">
        <v>830</v>
      </c>
      <c r="C72" s="38" t="s">
        <v>828</v>
      </c>
      <c r="D72" s="41">
        <v>18.875</v>
      </c>
      <c r="E72" s="40">
        <v>3</v>
      </c>
      <c r="F72" s="40"/>
      <c r="G72" s="41"/>
      <c r="H72" s="42"/>
      <c r="I72" s="42"/>
      <c r="J72" s="42"/>
      <c r="K72" s="39"/>
      <c r="L72" s="117"/>
      <c r="M72" s="42"/>
      <c r="N72" s="42"/>
      <c r="O72" s="42"/>
      <c r="P72" s="42"/>
      <c r="Q72" s="42"/>
      <c r="R72" s="42"/>
      <c r="V72" s="107"/>
    </row>
    <row r="73" spans="1:49">
      <c r="A73" s="37" t="s">
        <v>644</v>
      </c>
      <c r="B73" s="37" t="s">
        <v>830</v>
      </c>
      <c r="C73" s="38"/>
      <c r="D73" s="41"/>
      <c r="E73" s="40"/>
      <c r="F73" s="40"/>
      <c r="G73" s="41"/>
      <c r="H73" s="42"/>
      <c r="I73" s="42"/>
      <c r="J73" s="42"/>
      <c r="K73" s="39"/>
      <c r="L73" s="117"/>
      <c r="M73" s="42"/>
      <c r="N73" s="42"/>
      <c r="O73" s="42"/>
      <c r="P73" s="42"/>
      <c r="Q73" s="42"/>
      <c r="R73" s="42"/>
      <c r="V73" s="107"/>
    </row>
    <row r="74" spans="1:49" ht="13">
      <c r="A74" s="227" t="s">
        <v>644</v>
      </c>
      <c r="B74" s="227" t="s">
        <v>830</v>
      </c>
      <c r="C74" s="228"/>
      <c r="D74" s="229">
        <f>SUM(D70:D72)</f>
        <v>127.575</v>
      </c>
      <c r="E74" s="230"/>
      <c r="F74" s="230"/>
      <c r="G74" s="229"/>
      <c r="H74" s="231"/>
      <c r="I74" s="231"/>
      <c r="J74" s="231"/>
      <c r="K74" s="232"/>
      <c r="L74" s="231"/>
      <c r="M74" s="231"/>
      <c r="N74" s="231"/>
      <c r="O74" s="231"/>
      <c r="P74" s="231"/>
      <c r="Q74" s="231"/>
      <c r="R74" s="231"/>
      <c r="V74" s="107"/>
    </row>
    <row r="75" spans="1:49">
      <c r="A75" s="37" t="s">
        <v>712</v>
      </c>
      <c r="B75" s="37" t="s">
        <v>713</v>
      </c>
      <c r="C75" s="38"/>
      <c r="D75" s="41"/>
      <c r="E75" s="40"/>
      <c r="F75" s="40"/>
      <c r="G75" s="41"/>
      <c r="H75" s="42"/>
      <c r="I75" s="42"/>
      <c r="J75" s="42"/>
      <c r="K75" s="39"/>
      <c r="L75" s="117"/>
      <c r="M75" s="42"/>
      <c r="N75" s="42"/>
      <c r="O75" s="42"/>
      <c r="P75" s="42"/>
      <c r="Q75" s="42"/>
      <c r="R75" s="42"/>
      <c r="V75" s="107"/>
    </row>
    <row r="76" spans="1:49">
      <c r="A76" s="37" t="s">
        <v>712</v>
      </c>
      <c r="B76" s="37" t="s">
        <v>713</v>
      </c>
      <c r="C76" s="38" t="s">
        <v>824</v>
      </c>
      <c r="D76" s="41">
        <v>69.615600000000001</v>
      </c>
      <c r="E76" s="40">
        <v>3</v>
      </c>
      <c r="F76" s="40"/>
      <c r="G76" s="41"/>
      <c r="H76" s="42"/>
      <c r="I76" s="42"/>
      <c r="J76" s="42"/>
      <c r="K76" s="39"/>
      <c r="L76" s="117"/>
      <c r="M76" s="42"/>
      <c r="N76" s="42"/>
      <c r="O76" s="42"/>
      <c r="P76" s="42"/>
      <c r="Q76" s="42"/>
      <c r="R76" s="42"/>
      <c r="V76" s="107"/>
    </row>
    <row r="77" spans="1:49">
      <c r="A77" s="37" t="s">
        <v>712</v>
      </c>
      <c r="B77" s="37" t="s">
        <v>713</v>
      </c>
      <c r="C77" s="38" t="s">
        <v>825</v>
      </c>
      <c r="D77" s="41">
        <v>76.375600000000006</v>
      </c>
      <c r="E77" s="40">
        <v>3</v>
      </c>
      <c r="F77" s="40"/>
      <c r="G77" s="41"/>
      <c r="H77" s="42"/>
      <c r="I77" s="42"/>
      <c r="J77" s="42"/>
      <c r="K77" s="39"/>
      <c r="L77" s="117"/>
      <c r="M77" s="42"/>
      <c r="N77" s="42"/>
      <c r="O77" s="42"/>
      <c r="P77" s="42"/>
      <c r="Q77" s="42"/>
      <c r="R77" s="42"/>
      <c r="V77" s="107"/>
    </row>
    <row r="78" spans="1:49">
      <c r="A78" s="37" t="s">
        <v>712</v>
      </c>
      <c r="B78" s="37" t="s">
        <v>713</v>
      </c>
      <c r="C78" s="38" t="s">
        <v>813</v>
      </c>
      <c r="D78" s="41">
        <v>100.84</v>
      </c>
      <c r="E78" s="40">
        <v>3</v>
      </c>
      <c r="F78" s="40"/>
      <c r="G78" s="41"/>
      <c r="H78" s="42"/>
      <c r="I78" s="42"/>
      <c r="J78" s="42"/>
      <c r="K78" s="39"/>
      <c r="L78" s="117"/>
      <c r="M78" s="42"/>
      <c r="N78" s="42"/>
      <c r="O78" s="42"/>
      <c r="P78" s="42"/>
      <c r="Q78" s="42"/>
      <c r="R78" s="42"/>
      <c r="V78" s="107"/>
    </row>
    <row r="79" spans="1:49">
      <c r="A79" s="37" t="s">
        <v>712</v>
      </c>
      <c r="B79" s="37" t="s">
        <v>713</v>
      </c>
      <c r="C79" s="38"/>
      <c r="D79" s="41"/>
      <c r="E79" s="40"/>
      <c r="F79" s="40"/>
      <c r="G79" s="41"/>
      <c r="H79" s="42"/>
      <c r="I79" s="42"/>
      <c r="J79" s="42"/>
      <c r="K79" s="39"/>
      <c r="L79" s="117"/>
      <c r="M79" s="42"/>
      <c r="N79" s="42"/>
      <c r="O79" s="42"/>
      <c r="P79" s="42"/>
      <c r="Q79" s="42"/>
      <c r="R79" s="42"/>
      <c r="V79" s="107"/>
    </row>
    <row r="80" spans="1:49" ht="13">
      <c r="A80" s="227" t="s">
        <v>712</v>
      </c>
      <c r="B80" s="227" t="s">
        <v>713</v>
      </c>
      <c r="C80" s="228"/>
      <c r="D80" s="229">
        <f>SUM(D76:D78)</f>
        <v>246.8312</v>
      </c>
      <c r="E80" s="230"/>
      <c r="F80" s="230"/>
      <c r="G80" s="229"/>
      <c r="H80" s="231"/>
      <c r="I80" s="231"/>
      <c r="J80" s="231"/>
      <c r="K80" s="232"/>
      <c r="L80" s="231"/>
      <c r="M80" s="231"/>
      <c r="N80" s="231"/>
      <c r="O80" s="231"/>
      <c r="P80" s="231"/>
      <c r="Q80" s="231"/>
      <c r="R80" s="231"/>
      <c r="V80" s="107"/>
    </row>
    <row r="81" spans="1:22">
      <c r="A81" s="37" t="s">
        <v>757</v>
      </c>
      <c r="B81" s="37" t="s">
        <v>758</v>
      </c>
      <c r="C81" s="38"/>
      <c r="D81" s="41"/>
      <c r="E81" s="40"/>
      <c r="F81" s="40"/>
      <c r="G81" s="41"/>
      <c r="H81" s="42"/>
      <c r="I81" s="42"/>
      <c r="J81" s="42"/>
      <c r="K81" s="39"/>
      <c r="L81" s="117"/>
      <c r="M81" s="42"/>
      <c r="N81" s="42"/>
      <c r="O81" s="42"/>
      <c r="P81" s="42"/>
      <c r="Q81" s="42"/>
      <c r="R81" s="42"/>
      <c r="V81" s="107"/>
    </row>
    <row r="82" spans="1:22">
      <c r="A82" s="37" t="s">
        <v>757</v>
      </c>
      <c r="B82" s="37" t="s">
        <v>758</v>
      </c>
      <c r="C82" s="38" t="s">
        <v>816</v>
      </c>
      <c r="D82" s="41">
        <v>833.5</v>
      </c>
      <c r="E82" s="40">
        <v>3</v>
      </c>
      <c r="F82" s="40"/>
      <c r="G82" s="41"/>
      <c r="H82" s="42"/>
      <c r="I82" s="42"/>
      <c r="J82" s="42"/>
      <c r="K82" s="39"/>
      <c r="L82" s="117"/>
      <c r="M82" s="42"/>
      <c r="N82" s="42"/>
      <c r="O82" s="42"/>
      <c r="P82" s="42"/>
      <c r="Q82" s="42"/>
      <c r="R82" s="42"/>
      <c r="V82" s="107"/>
    </row>
    <row r="83" spans="1:22">
      <c r="A83" s="37" t="s">
        <v>757</v>
      </c>
      <c r="B83" s="37" t="s">
        <v>758</v>
      </c>
      <c r="C83" s="38" t="s">
        <v>817</v>
      </c>
      <c r="D83" s="41">
        <v>1667</v>
      </c>
      <c r="E83" s="40">
        <v>3</v>
      </c>
      <c r="F83" s="40"/>
      <c r="G83" s="41"/>
      <c r="H83" s="42"/>
      <c r="I83" s="42"/>
      <c r="J83" s="42"/>
      <c r="K83" s="39"/>
      <c r="L83" s="117"/>
      <c r="M83" s="42"/>
      <c r="N83" s="42"/>
      <c r="O83" s="42"/>
      <c r="P83" s="42"/>
      <c r="Q83" s="42"/>
      <c r="R83" s="42"/>
      <c r="V83" s="107"/>
    </row>
    <row r="84" spans="1:22">
      <c r="A84" s="37" t="s">
        <v>757</v>
      </c>
      <c r="B84" s="37" t="s">
        <v>758</v>
      </c>
      <c r="C84" s="38" t="s">
        <v>831</v>
      </c>
      <c r="D84" s="41">
        <v>75.712999999999994</v>
      </c>
      <c r="E84" s="40">
        <v>3</v>
      </c>
      <c r="F84" s="40"/>
      <c r="G84" s="41"/>
      <c r="H84" s="42"/>
      <c r="I84" s="42"/>
      <c r="J84" s="42"/>
      <c r="K84" s="39"/>
      <c r="L84" s="117"/>
      <c r="M84" s="42"/>
      <c r="N84" s="42"/>
      <c r="O84" s="42"/>
      <c r="P84" s="42"/>
      <c r="Q84" s="42"/>
      <c r="R84" s="42"/>
      <c r="V84" s="107"/>
    </row>
    <row r="85" spans="1:22">
      <c r="A85" s="37" t="s">
        <v>757</v>
      </c>
      <c r="B85" s="37" t="s">
        <v>758</v>
      </c>
      <c r="C85" s="38" t="s">
        <v>832</v>
      </c>
      <c r="D85" s="41">
        <v>391.44</v>
      </c>
      <c r="E85" s="40">
        <v>3</v>
      </c>
      <c r="F85" s="40"/>
      <c r="G85" s="41"/>
      <c r="H85" s="42"/>
      <c r="I85" s="42"/>
      <c r="J85" s="42"/>
      <c r="K85" s="39"/>
      <c r="L85" s="117"/>
      <c r="M85" s="42"/>
      <c r="N85" s="42"/>
      <c r="O85" s="42"/>
      <c r="P85" s="42"/>
      <c r="Q85" s="42"/>
      <c r="R85" s="42"/>
      <c r="V85" s="107"/>
    </row>
    <row r="86" spans="1:22">
      <c r="A86" s="37" t="s">
        <v>757</v>
      </c>
      <c r="B86" s="37" t="s">
        <v>758</v>
      </c>
      <c r="C86" s="38"/>
      <c r="D86" s="41"/>
      <c r="E86" s="40"/>
      <c r="F86" s="40"/>
      <c r="G86" s="41"/>
      <c r="H86" s="42"/>
      <c r="I86" s="42"/>
      <c r="J86" s="42"/>
      <c r="K86" s="39"/>
      <c r="L86" s="117"/>
      <c r="M86" s="42"/>
      <c r="N86" s="42"/>
      <c r="O86" s="42"/>
      <c r="P86" s="42"/>
      <c r="Q86" s="42"/>
      <c r="R86" s="42"/>
      <c r="V86" s="107"/>
    </row>
    <row r="87" spans="1:22" ht="13">
      <c r="A87" s="227" t="s">
        <v>757</v>
      </c>
      <c r="B87" s="227" t="s">
        <v>758</v>
      </c>
      <c r="C87" s="228"/>
      <c r="D87" s="229">
        <f>SUM(D82:D85)</f>
        <v>2967.6530000000002</v>
      </c>
      <c r="E87" s="230"/>
      <c r="F87" s="230"/>
      <c r="G87" s="229"/>
      <c r="H87" s="231"/>
      <c r="I87" s="231"/>
      <c r="J87" s="231"/>
      <c r="K87" s="232"/>
      <c r="L87" s="231"/>
      <c r="M87" s="231"/>
      <c r="N87" s="231"/>
      <c r="O87" s="231"/>
      <c r="P87" s="231"/>
      <c r="Q87" s="231"/>
      <c r="R87" s="231"/>
      <c r="V87" s="107"/>
    </row>
    <row r="88" spans="1:22">
      <c r="A88" s="37" t="s">
        <v>768</v>
      </c>
      <c r="B88" s="37" t="s">
        <v>769</v>
      </c>
      <c r="C88" s="38"/>
      <c r="D88" s="41"/>
      <c r="E88" s="40"/>
      <c r="F88" s="40"/>
      <c r="G88" s="41"/>
      <c r="H88" s="42"/>
      <c r="I88" s="42"/>
      <c r="J88" s="42"/>
      <c r="K88" s="39"/>
      <c r="L88" s="117"/>
      <c r="M88" s="42"/>
      <c r="N88" s="42"/>
      <c r="O88" s="42"/>
      <c r="P88" s="42"/>
      <c r="Q88" s="42"/>
      <c r="R88" s="42"/>
      <c r="V88" s="107"/>
    </row>
    <row r="89" spans="1:22">
      <c r="A89" s="37" t="s">
        <v>768</v>
      </c>
      <c r="B89" s="37" t="s">
        <v>769</v>
      </c>
      <c r="C89" s="38" t="s">
        <v>824</v>
      </c>
      <c r="D89" s="41">
        <v>72.5</v>
      </c>
      <c r="E89" s="40">
        <v>3</v>
      </c>
      <c r="F89" s="40"/>
      <c r="G89" s="41"/>
      <c r="H89" s="42"/>
      <c r="I89" s="42"/>
      <c r="J89" s="42"/>
      <c r="K89" s="39"/>
      <c r="L89" s="117"/>
      <c r="M89" s="42"/>
      <c r="N89" s="42"/>
      <c r="O89" s="42"/>
      <c r="P89" s="42"/>
      <c r="Q89" s="42"/>
      <c r="R89" s="42"/>
      <c r="V89" s="107"/>
    </row>
    <row r="90" spans="1:22">
      <c r="A90" s="37" t="s">
        <v>768</v>
      </c>
      <c r="B90" s="37" t="s">
        <v>769</v>
      </c>
      <c r="C90" s="38" t="s">
        <v>825</v>
      </c>
      <c r="D90" s="41">
        <v>72.5</v>
      </c>
      <c r="E90" s="40">
        <v>3</v>
      </c>
      <c r="F90" s="40"/>
      <c r="G90" s="41"/>
      <c r="H90" s="42"/>
      <c r="I90" s="42"/>
      <c r="J90" s="42"/>
      <c r="K90" s="39"/>
      <c r="L90" s="117"/>
      <c r="M90" s="42"/>
      <c r="N90" s="42"/>
      <c r="O90" s="42"/>
      <c r="P90" s="42"/>
      <c r="Q90" s="42"/>
      <c r="R90" s="42"/>
      <c r="V90" s="107"/>
    </row>
    <row r="91" spans="1:22">
      <c r="A91" s="37" t="s">
        <v>768</v>
      </c>
      <c r="B91" s="37" t="s">
        <v>769</v>
      </c>
      <c r="C91" s="38"/>
      <c r="D91" s="41"/>
      <c r="E91" s="40"/>
      <c r="F91" s="40"/>
      <c r="G91" s="41"/>
      <c r="H91" s="42"/>
      <c r="I91" s="42"/>
      <c r="J91" s="42"/>
      <c r="K91" s="39"/>
      <c r="L91" s="117"/>
      <c r="M91" s="42"/>
      <c r="N91" s="42"/>
      <c r="O91" s="42"/>
      <c r="P91" s="42"/>
      <c r="Q91" s="42"/>
      <c r="R91" s="42"/>
      <c r="V91" s="107"/>
    </row>
    <row r="92" spans="1:22" ht="13">
      <c r="A92" s="227" t="s">
        <v>768</v>
      </c>
      <c r="B92" s="227" t="s">
        <v>769</v>
      </c>
      <c r="C92" s="228"/>
      <c r="D92" s="229">
        <f>SUM(D89:D90)</f>
        <v>145</v>
      </c>
      <c r="E92" s="230"/>
      <c r="F92" s="230"/>
      <c r="G92" s="229"/>
      <c r="H92" s="231"/>
      <c r="I92" s="231"/>
      <c r="J92" s="231"/>
      <c r="K92" s="232"/>
      <c r="L92" s="231"/>
      <c r="M92" s="231"/>
      <c r="N92" s="231"/>
      <c r="O92" s="231"/>
      <c r="P92" s="231"/>
      <c r="Q92" s="231"/>
      <c r="R92" s="231"/>
      <c r="V92" s="107"/>
    </row>
    <row r="93" spans="1:22">
      <c r="A93" s="37" t="s">
        <v>773</v>
      </c>
      <c r="B93" s="37" t="s">
        <v>69</v>
      </c>
      <c r="C93" s="38"/>
      <c r="D93" s="41"/>
      <c r="E93" s="40"/>
      <c r="F93" s="40"/>
      <c r="G93" s="41"/>
      <c r="H93" s="42"/>
      <c r="I93" s="42"/>
      <c r="J93" s="42"/>
      <c r="K93" s="39"/>
      <c r="L93" s="117"/>
      <c r="M93" s="42"/>
      <c r="N93" s="42"/>
      <c r="O93" s="42"/>
      <c r="P93" s="42"/>
      <c r="Q93" s="42"/>
      <c r="R93" s="42"/>
      <c r="V93" s="107"/>
    </row>
    <row r="94" spans="1:22">
      <c r="A94" s="37" t="s">
        <v>773</v>
      </c>
      <c r="B94" s="37" t="s">
        <v>69</v>
      </c>
      <c r="C94" s="38" t="s">
        <v>816</v>
      </c>
      <c r="D94" s="41">
        <v>116.82</v>
      </c>
      <c r="E94" s="40">
        <v>3</v>
      </c>
      <c r="F94" s="40"/>
      <c r="G94" s="41"/>
      <c r="H94" s="42"/>
      <c r="I94" s="42"/>
      <c r="J94" s="42"/>
      <c r="K94" s="39"/>
      <c r="L94" s="117"/>
      <c r="M94" s="42"/>
      <c r="N94" s="42"/>
      <c r="O94" s="42"/>
      <c r="P94" s="42"/>
      <c r="Q94" s="42"/>
      <c r="R94" s="42"/>
      <c r="V94" s="107"/>
    </row>
    <row r="95" spans="1:22">
      <c r="A95" s="37" t="s">
        <v>773</v>
      </c>
      <c r="B95" s="37" t="s">
        <v>69</v>
      </c>
      <c r="C95" s="38" t="s">
        <v>817</v>
      </c>
      <c r="D95" s="41">
        <v>116.82</v>
      </c>
      <c r="E95" s="40">
        <v>3</v>
      </c>
      <c r="F95" s="40"/>
      <c r="G95" s="41"/>
      <c r="H95" s="42"/>
      <c r="I95" s="42"/>
      <c r="J95" s="42"/>
      <c r="K95" s="39"/>
      <c r="L95" s="117"/>
      <c r="M95" s="42"/>
      <c r="N95" s="42"/>
      <c r="O95" s="42"/>
      <c r="P95" s="42"/>
      <c r="Q95" s="42"/>
      <c r="R95" s="42"/>
      <c r="V95" s="107"/>
    </row>
    <row r="96" spans="1:22">
      <c r="A96" s="37" t="s">
        <v>773</v>
      </c>
      <c r="B96" s="37" t="s">
        <v>69</v>
      </c>
      <c r="C96" s="38" t="s">
        <v>831</v>
      </c>
      <c r="D96" s="41">
        <v>9.3520000000000003</v>
      </c>
      <c r="E96" s="40">
        <v>3</v>
      </c>
      <c r="F96" s="40"/>
      <c r="G96" s="41"/>
      <c r="H96" s="42"/>
      <c r="I96" s="42"/>
      <c r="J96" s="42"/>
      <c r="K96" s="39"/>
      <c r="L96" s="117"/>
      <c r="M96" s="42"/>
      <c r="N96" s="42"/>
      <c r="O96" s="42"/>
      <c r="P96" s="42"/>
      <c r="Q96" s="42"/>
      <c r="R96" s="42"/>
      <c r="V96" s="107"/>
    </row>
    <row r="97" spans="1:22">
      <c r="A97" s="37" t="s">
        <v>773</v>
      </c>
      <c r="B97" s="37" t="s">
        <v>69</v>
      </c>
      <c r="C97" s="38" t="s">
        <v>832</v>
      </c>
      <c r="D97" s="41">
        <v>35.411000000000001</v>
      </c>
      <c r="E97" s="40">
        <v>3</v>
      </c>
      <c r="F97" s="40"/>
      <c r="G97" s="41"/>
      <c r="H97" s="42"/>
      <c r="I97" s="42"/>
      <c r="J97" s="42"/>
      <c r="K97" s="39"/>
      <c r="L97" s="117"/>
      <c r="M97" s="42"/>
      <c r="N97" s="42"/>
      <c r="O97" s="42"/>
      <c r="P97" s="42"/>
      <c r="Q97" s="42"/>
      <c r="R97" s="42"/>
      <c r="V97" s="107"/>
    </row>
    <row r="98" spans="1:22">
      <c r="A98" s="37" t="s">
        <v>773</v>
      </c>
      <c r="B98" s="37" t="s">
        <v>69</v>
      </c>
      <c r="C98" s="38"/>
      <c r="D98" s="41"/>
      <c r="E98" s="40"/>
      <c r="F98" s="40"/>
      <c r="G98" s="41"/>
      <c r="H98" s="42"/>
      <c r="I98" s="42"/>
      <c r="J98" s="42"/>
      <c r="K98" s="39"/>
      <c r="L98" s="117"/>
      <c r="M98" s="42"/>
      <c r="N98" s="42"/>
      <c r="O98" s="42"/>
      <c r="P98" s="42"/>
      <c r="Q98" s="42"/>
      <c r="R98" s="42"/>
      <c r="V98" s="107"/>
    </row>
    <row r="99" spans="1:22" ht="13">
      <c r="A99" s="227" t="s">
        <v>773</v>
      </c>
      <c r="B99" s="227" t="s">
        <v>69</v>
      </c>
      <c r="C99" s="228"/>
      <c r="D99" s="229">
        <f>SUM(D94:D97)</f>
        <v>278.40300000000002</v>
      </c>
      <c r="E99" s="230"/>
      <c r="F99" s="230"/>
      <c r="G99" s="232"/>
      <c r="H99" s="231"/>
      <c r="I99" s="231"/>
      <c r="J99" s="231"/>
      <c r="K99" s="232"/>
      <c r="L99" s="231"/>
      <c r="M99" s="231"/>
      <c r="N99" s="231"/>
      <c r="O99" s="231"/>
      <c r="P99" s="231"/>
      <c r="Q99" s="231"/>
      <c r="R99" s="231"/>
      <c r="V99" s="107"/>
    </row>
    <row r="100" spans="1:22">
      <c r="R100" s="102"/>
      <c r="V100" s="107"/>
    </row>
    <row r="101" spans="1:22" ht="13">
      <c r="A101" s="227"/>
      <c r="B101" s="227"/>
      <c r="C101" s="228" t="s">
        <v>833</v>
      </c>
      <c r="D101" s="229">
        <f>SUM(D7:D99)/2</f>
        <v>14444.967599999996</v>
      </c>
      <c r="E101" s="230"/>
      <c r="F101" s="230"/>
      <c r="G101" s="229"/>
      <c r="H101" s="231"/>
      <c r="I101" s="231"/>
      <c r="J101" s="231"/>
      <c r="K101" s="232"/>
      <c r="L101" s="231"/>
      <c r="M101" s="231"/>
      <c r="N101" s="233"/>
      <c r="O101" s="233"/>
      <c r="P101" s="233"/>
      <c r="Q101" s="233"/>
      <c r="R101" s="231"/>
      <c r="V101" s="107"/>
    </row>
    <row r="105" spans="1:22">
      <c r="J105" s="249"/>
      <c r="K105" s="249"/>
      <c r="L105" s="249"/>
      <c r="M105" s="249"/>
      <c r="N105" s="249"/>
      <c r="O105" s="249"/>
      <c r="P105" s="249"/>
      <c r="Q105" s="249"/>
    </row>
    <row r="108" spans="1:22">
      <c r="J108" s="249"/>
    </row>
    <row r="109" spans="1:22">
      <c r="R109" s="102"/>
    </row>
    <row r="110" spans="1:22">
      <c r="R110" s="102"/>
    </row>
    <row r="111" spans="1:22">
      <c r="N111" s="249"/>
      <c r="R111" s="102"/>
    </row>
    <row r="112" spans="1:22">
      <c r="R112" s="102"/>
    </row>
    <row r="113" spans="18:18">
      <c r="R113" s="102"/>
    </row>
    <row r="114" spans="18:18">
      <c r="R114" s="102"/>
    </row>
    <row r="115" spans="18:18">
      <c r="R115" s="102"/>
    </row>
    <row r="116" spans="18:18">
      <c r="R116" s="102"/>
    </row>
    <row r="117" spans="18:18">
      <c r="R117" s="102"/>
    </row>
    <row r="118" spans="18:18">
      <c r="R118" s="102"/>
    </row>
    <row r="119" spans="18:18">
      <c r="R119" s="102"/>
    </row>
    <row r="120" spans="18:18">
      <c r="R120" s="102"/>
    </row>
    <row r="121" spans="18:18">
      <c r="R121" s="102"/>
    </row>
    <row r="122" spans="18:18">
      <c r="R122" s="102"/>
    </row>
    <row r="123" spans="18:18">
      <c r="R123" s="102"/>
    </row>
    <row r="124" spans="18:18">
      <c r="R124" s="102"/>
    </row>
    <row r="125" spans="18:18">
      <c r="R125" s="102"/>
    </row>
    <row r="126" spans="18:18">
      <c r="R126" s="102"/>
    </row>
    <row r="127" spans="18:18">
      <c r="R127" s="102"/>
    </row>
    <row r="128" spans="18:18">
      <c r="R128" s="102"/>
    </row>
    <row r="129" spans="18:18">
      <c r="R129" s="102"/>
    </row>
    <row r="130" spans="18:18">
      <c r="R130" s="102"/>
    </row>
    <row r="131" spans="18:18">
      <c r="R131" s="102"/>
    </row>
    <row r="132" spans="18:18">
      <c r="R132" s="102"/>
    </row>
    <row r="133" spans="18:18">
      <c r="R133" s="102"/>
    </row>
    <row r="134" spans="18:18">
      <c r="R134" s="102"/>
    </row>
    <row r="135" spans="18:18">
      <c r="R135" s="102"/>
    </row>
    <row r="136" spans="18:18">
      <c r="R136" s="102"/>
    </row>
    <row r="137" spans="18:18">
      <c r="R137" s="102"/>
    </row>
    <row r="138" spans="18:18">
      <c r="R138" s="102"/>
    </row>
    <row r="139" spans="18:18">
      <c r="R139" s="102"/>
    </row>
    <row r="140" spans="18:18">
      <c r="R140" s="102"/>
    </row>
    <row r="141" spans="18:18">
      <c r="R141" s="102"/>
    </row>
    <row r="142" spans="18:18">
      <c r="R142" s="102"/>
    </row>
    <row r="143" spans="18:18">
      <c r="R143" s="102"/>
    </row>
    <row r="144" spans="18:18">
      <c r="R144" s="102"/>
    </row>
    <row r="145" spans="18:18">
      <c r="R145" s="102"/>
    </row>
    <row r="146" spans="18:18">
      <c r="R146" s="102"/>
    </row>
    <row r="147" spans="18:18">
      <c r="R147" s="102"/>
    </row>
    <row r="148" spans="18:18">
      <c r="R148" s="102"/>
    </row>
    <row r="149" spans="18:18">
      <c r="R149" s="102"/>
    </row>
    <row r="150" spans="18:18">
      <c r="R150" s="102"/>
    </row>
    <row r="151" spans="18:18">
      <c r="R151" s="102"/>
    </row>
    <row r="152" spans="18:18">
      <c r="R152" s="102"/>
    </row>
    <row r="153" spans="18:18">
      <c r="R153" s="102"/>
    </row>
    <row r="154" spans="18:18">
      <c r="R154" s="102"/>
    </row>
    <row r="155" spans="18:18">
      <c r="R155" s="102"/>
    </row>
    <row r="156" spans="18:18">
      <c r="R156" s="102"/>
    </row>
    <row r="157" spans="18:18">
      <c r="R157" s="102"/>
    </row>
    <row r="158" spans="18:18">
      <c r="R158" s="102"/>
    </row>
    <row r="159" spans="18:18">
      <c r="R159" s="102"/>
    </row>
    <row r="160" spans="18:18">
      <c r="R160" s="102"/>
    </row>
    <row r="161" spans="18:18">
      <c r="R161" s="102"/>
    </row>
    <row r="162" spans="18:18">
      <c r="R162" s="102"/>
    </row>
    <row r="163" spans="18:18">
      <c r="R163" s="102"/>
    </row>
    <row r="164" spans="18:18">
      <c r="R164" s="102"/>
    </row>
    <row r="165" spans="18:18">
      <c r="R165" s="102"/>
    </row>
    <row r="166" spans="18:18">
      <c r="R166" s="102"/>
    </row>
    <row r="167" spans="18:18">
      <c r="R167" s="102"/>
    </row>
    <row r="168" spans="18:18">
      <c r="R168" s="102"/>
    </row>
    <row r="169" spans="18:18">
      <c r="R169" s="102"/>
    </row>
    <row r="170" spans="18:18">
      <c r="R170" s="102"/>
    </row>
    <row r="171" spans="18:18">
      <c r="R171" s="102"/>
    </row>
    <row r="172" spans="18:18">
      <c r="R172" s="102"/>
    </row>
    <row r="173" spans="18:18">
      <c r="R173" s="102"/>
    </row>
    <row r="174" spans="18:18">
      <c r="R174" s="102"/>
    </row>
    <row r="175" spans="18:18">
      <c r="R175" s="102"/>
    </row>
    <row r="176" spans="18:18">
      <c r="R176" s="102"/>
    </row>
    <row r="177" spans="18:18">
      <c r="R177" s="102"/>
    </row>
    <row r="178" spans="18:18">
      <c r="R178" s="102"/>
    </row>
    <row r="179" spans="18:18">
      <c r="R179" s="102"/>
    </row>
    <row r="180" spans="18:18">
      <c r="R180" s="102"/>
    </row>
    <row r="181" spans="18:18">
      <c r="R181" s="102"/>
    </row>
    <row r="182" spans="18:18">
      <c r="R182" s="102"/>
    </row>
    <row r="183" spans="18:18">
      <c r="R183" s="102"/>
    </row>
    <row r="184" spans="18:18">
      <c r="R184" s="102"/>
    </row>
    <row r="185" spans="18:18">
      <c r="R185" s="102"/>
    </row>
    <row r="186" spans="18:18">
      <c r="R186" s="102"/>
    </row>
    <row r="187" spans="18:18">
      <c r="R187" s="102"/>
    </row>
    <row r="188" spans="18:18">
      <c r="R188" s="102"/>
    </row>
    <row r="189" spans="18:18">
      <c r="R189" s="102"/>
    </row>
    <row r="190" spans="18:18">
      <c r="R190" s="102"/>
    </row>
    <row r="191" spans="18:18">
      <c r="R191" s="102"/>
    </row>
    <row r="192" spans="18:18">
      <c r="R192" s="102"/>
    </row>
    <row r="193" spans="18:18">
      <c r="R193" s="102"/>
    </row>
    <row r="194" spans="18:18">
      <c r="R194" s="102"/>
    </row>
    <row r="195" spans="18:18">
      <c r="R195" s="102"/>
    </row>
    <row r="196" spans="18:18">
      <c r="R196" s="102"/>
    </row>
    <row r="197" spans="18:18">
      <c r="R197" s="102"/>
    </row>
    <row r="198" spans="18:18">
      <c r="R198" s="102"/>
    </row>
    <row r="199" spans="18:18">
      <c r="R199" s="102"/>
    </row>
    <row r="200" spans="18:18">
      <c r="R200" s="102"/>
    </row>
    <row r="201" spans="18:18">
      <c r="R201" s="102"/>
    </row>
    <row r="202" spans="18:18">
      <c r="R202" s="102"/>
    </row>
    <row r="203" spans="18:18">
      <c r="R203" s="102"/>
    </row>
    <row r="204" spans="18:18">
      <c r="R204" s="102"/>
    </row>
    <row r="205" spans="18:18">
      <c r="R205" s="102"/>
    </row>
    <row r="206" spans="18:18">
      <c r="R206" s="102"/>
    </row>
  </sheetData>
  <autoFilter ref="A4:R99" xr:uid="{DE2E8649-C027-48D8-826E-854695E7C02C}"/>
  <mergeCells count="1">
    <mergeCell ref="N1:O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08E8935F10774B819AD352BDE4407B" ma:contentTypeVersion="14" ma:contentTypeDescription="Een nieuw document maken." ma:contentTypeScope="" ma:versionID="c937336ec26b60834a86cc15e17047dc">
  <xsd:schema xmlns:xsd="http://www.w3.org/2001/XMLSchema" xmlns:xs="http://www.w3.org/2001/XMLSchema" xmlns:p="http://schemas.microsoft.com/office/2006/metadata/properties" xmlns:ns2="21ce393b-8c27-4a0f-b561-e5ddfb80521f" xmlns:ns3="8f1a5954-b567-4d51-a373-69968370604e" targetNamespace="http://schemas.microsoft.com/office/2006/metadata/properties" ma:root="true" ma:fieldsID="b80a0ba75af32c0cb76ff79e9ff061d1" ns2:_="" ns3:_="">
    <xsd:import namespace="21ce393b-8c27-4a0f-b561-e5ddfb80521f"/>
    <xsd:import namespace="8f1a5954-b567-4d51-a373-6996837060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e393b-8c27-4a0f-b561-e5ddfb805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32a3eee-c88d-483f-9265-7ba3b05c893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a5954-b567-4d51-a373-69968370604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64a1834-0e57-4247-9035-8bbe761a121a}" ma:internalName="TaxCatchAll" ma:showField="CatchAllData" ma:web="8f1a5954-b567-4d51-a373-699683706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f1a5954-b567-4d51-a373-69968370604e" xsi:nil="true"/>
    <lcf76f155ced4ddcb4097134ff3c332f xmlns="21ce393b-8c27-4a0f-b561-e5ddfb8052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F128DB-3A65-40CE-B15B-6BDF00F563A4}"/>
</file>

<file path=customXml/itemProps2.xml><?xml version="1.0" encoding="utf-8"?>
<ds:datastoreItem xmlns:ds="http://schemas.openxmlformats.org/officeDocument/2006/customXml" ds:itemID="{875A04C7-2C27-4730-8792-DDE215D65F38}"/>
</file>

<file path=customXml/itemProps3.xml><?xml version="1.0" encoding="utf-8"?>
<ds:datastoreItem xmlns:ds="http://schemas.openxmlformats.org/officeDocument/2006/customXml" ds:itemID="{F905F5F8-8F0B-45F7-B127-B99827DA493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14</vt:i4>
      </vt:variant>
      <vt:variant>
        <vt:lpstr>Benoemde bereiken</vt:lpstr>
      </vt:variant>
      <vt:variant>
        <vt:i4>1</vt:i4>
      </vt:variant>
    </vt:vector>
  </HeadingPairs>
  <TitlesOfParts>
    <vt:vector size="15" baseType="lpstr">
      <vt:lpstr>Inschrijfblad</vt:lpstr>
      <vt:lpstr>Kengetallen</vt:lpstr>
      <vt:lpstr>Ma-Vrij</vt:lpstr>
      <vt:lpstr>Werkelijke dagen WDD</vt:lpstr>
      <vt:lpstr>Invulmatrix SMO</vt:lpstr>
      <vt:lpstr>Aanvullende werkzaamheden</vt:lpstr>
      <vt:lpstr>Werkplekreiniging</vt:lpstr>
      <vt:lpstr>Invulmatrix Glas</vt:lpstr>
      <vt:lpstr>Uurtariefopbouw Contract</vt:lpstr>
      <vt:lpstr>Afroep ma-vr</vt:lpstr>
      <vt:lpstr>Afroep avonduren</vt:lpstr>
      <vt:lpstr>Afroep weekend</vt:lpstr>
      <vt:lpstr>Afroep feestdagen</vt:lpstr>
      <vt:lpstr>Toelichting Werkprogramma's</vt:lpstr>
      <vt:lpstr>'Werkelijke dagen WDD'!Afdrukbereik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basis calculatie CSG</dc:title>
  <dc:creator>Dhr. Dingelstad</dc:creator>
  <cp:lastModifiedBy>Martijn Roovers</cp:lastModifiedBy>
  <cp:lastPrinted>2017-11-13T12:37:30Z</cp:lastPrinted>
  <dcterms:created xsi:type="dcterms:W3CDTF">2004-01-08T13:57:12Z</dcterms:created>
  <dcterms:modified xsi:type="dcterms:W3CDTF">2026-06-24T06:45:29Z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0x0101007A08E8935F10774B819AD352BDE4407B</vt:lpwstr>
  </property>
</Properties>
</file>