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mc:AlternateContent xmlns:mc="http://schemas.openxmlformats.org/markup-compatibility/2006">
    <mc:Choice Requires="x15">
      <x15ac:absPath xmlns:x15ac="http://schemas.microsoft.com/office/spreadsheetml/2010/11/ac" url="https://umcgonline.sharepoint.com/sites/UMCGLabgebouw/Projectmanagement/08-Aanbesteding realisatie/04- EA BSLIII lab/02- Uitvraag gunningsfase/Nog te publiceren documenten/"/>
    </mc:Choice>
  </mc:AlternateContent>
  <xr:revisionPtr revIDLastSave="77" documentId="8_{2CE5FAE5-B18C-46E8-9FBF-2B5B4921F0C2}" xr6:coauthVersionLast="47" xr6:coauthVersionMax="47" xr10:uidLastSave="{3AF1BC70-7B2D-439B-84CA-BEB0034DCAFE}"/>
  <bookViews>
    <workbookView xWindow="30240" yWindow="1845" windowWidth="25065" windowHeight="17895" xr2:uid="{347FF7CC-9BB3-4BE1-B0D4-6E917A604A12}"/>
  </bookViews>
  <sheets>
    <sheet name="Prijzenblad " sheetId="1" r:id="rId1"/>
    <sheet name="Functies bouwteamfas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8" i="1" l="1"/>
  <c r="F62" i="1" s="1"/>
  <c r="D31" i="1"/>
  <c r="D33" i="1" s="1"/>
  <c r="D40" i="1" l="1"/>
  <c r="F43" i="1" s="1"/>
  <c r="F69" i="1"/>
  <c r="C8" i="2"/>
  <c r="F45" i="1" l="1"/>
  <c r="F47" i="1" s="1"/>
  <c r="F64" i="1" l="1"/>
  <c r="F66" i="1" s="1"/>
  <c r="F71" i="1" s="1"/>
  <c r="F73" i="1" l="1"/>
  <c r="F75" i="1" s="1"/>
  <c r="F80" i="1" s="1"/>
</calcChain>
</file>

<file path=xl/sharedStrings.xml><?xml version="1.0" encoding="utf-8"?>
<sst xmlns="http://schemas.openxmlformats.org/spreadsheetml/2006/main" count="133" uniqueCount="128">
  <si>
    <t>Bijlage A05  Prijzenblad BSL-3</t>
  </si>
  <si>
    <t>datum:</t>
  </si>
  <si>
    <t>fase:</t>
  </si>
  <si>
    <t>VO</t>
  </si>
  <si>
    <t>Algemene gegevens BSL-3</t>
  </si>
  <si>
    <t>afgerond in m2</t>
  </si>
  <si>
    <t>6e verdieping, bvo</t>
  </si>
  <si>
    <t>7e verdieping, bvo</t>
  </si>
  <si>
    <t>8e verdieping, gbo</t>
  </si>
  <si>
    <t>Fictieve waardes bepaald door opdrachtgever; wijzigingen (ook in verhouding onderaanneming en netto materiaal voor de installaties) zijn geen aanleiding tot wijzigingen van inschrijving</t>
  </si>
  <si>
    <t>Invullen door inschrijver</t>
  </si>
  <si>
    <t>Kosten in euro's excl. BTW</t>
  </si>
  <si>
    <t>Prijspeil  (juli 2026)</t>
  </si>
  <si>
    <t xml:space="preserve">Netto materiaal HVAC installatie </t>
  </si>
  <si>
    <t>A</t>
  </si>
  <si>
    <t>inclusief hepa filters en aansluitingen op safety cabinets en glove box</t>
  </si>
  <si>
    <t>Netto materialen:</t>
  </si>
  <si>
    <t>Hoeveelheden</t>
  </si>
  <si>
    <t>Killtank</t>
  </si>
  <si>
    <t>1 stuk</t>
  </si>
  <si>
    <t>B</t>
  </si>
  <si>
    <t>Autoclaven</t>
  </si>
  <si>
    <t>2 stuks</t>
  </si>
  <si>
    <t>C</t>
  </si>
  <si>
    <t>Klasse 2b Safety cabinets 1900 mm</t>
  </si>
  <si>
    <t>5 stuks</t>
  </si>
  <si>
    <t>D</t>
  </si>
  <si>
    <t>Klasse 2b Safety cabinets 1500 mm</t>
  </si>
  <si>
    <t>7 stuks</t>
  </si>
  <si>
    <t>E</t>
  </si>
  <si>
    <t>Klasse 3 Glove box</t>
  </si>
  <si>
    <t>F</t>
  </si>
  <si>
    <t>Basis netto materialen</t>
  </si>
  <si>
    <t>Q1= A+B+C+D+E+F</t>
  </si>
  <si>
    <t>Overige netto materiaal (fictieve waarde)</t>
  </si>
  <si>
    <t>Q2</t>
  </si>
  <si>
    <t>Totaal netto materialen</t>
  </si>
  <si>
    <t>Q3=Q1+Q2</t>
  </si>
  <si>
    <t>Netto onderaanneming* (fictieve waarde)</t>
  </si>
  <si>
    <t>R</t>
  </si>
  <si>
    <t>Montagefactor (korting op Ende c.q. Uneto)</t>
  </si>
  <si>
    <t>y1</t>
  </si>
  <si>
    <t>Montage uren (fictieve waarde)</t>
  </si>
  <si>
    <t>y2</t>
  </si>
  <si>
    <t>Montage uurloon (prijspeil juli 2026)</t>
  </si>
  <si>
    <t>y3</t>
  </si>
  <si>
    <t xml:space="preserve">Montage totaal </t>
  </si>
  <si>
    <t>S = y1 x y2 x y3</t>
  </si>
  <si>
    <t>Totaal materiaal, onderaanneming en loon installaties (T)</t>
  </si>
  <si>
    <t>T = Q3 + R + S</t>
  </si>
  <si>
    <t>Opslag materiaal, onderaanneming en loon installaties (U)</t>
  </si>
  <si>
    <t>%, y4</t>
  </si>
  <si>
    <t>U = T x y4</t>
  </si>
  <si>
    <t>Totaal materiaal, onderaanneming en loon installaties (V)</t>
  </si>
  <si>
    <t>V = T + U</t>
  </si>
  <si>
    <t>Leveren, en aanbrengen van de volgende bouwkundige onderdelen</t>
  </si>
  <si>
    <t>hoeveelheden</t>
  </si>
  <si>
    <t xml:space="preserve">Binnenwanden (exclusief glas) </t>
  </si>
  <si>
    <t>815 m2</t>
  </si>
  <si>
    <t>G</t>
  </si>
  <si>
    <t>Wandafwerkingen</t>
  </si>
  <si>
    <t>1115 m2</t>
  </si>
  <si>
    <t>H</t>
  </si>
  <si>
    <t>Vloerafwerkingen</t>
  </si>
  <si>
    <t>395 m2</t>
  </si>
  <si>
    <t>I</t>
  </si>
  <si>
    <t>Plafondafwerkingen</t>
  </si>
  <si>
    <t>J</t>
  </si>
  <si>
    <t>Luchtdichte schuifdeuren</t>
  </si>
  <si>
    <t xml:space="preserve"> 4 stuks</t>
  </si>
  <si>
    <t>K</t>
  </si>
  <si>
    <t>Luchtdichte deuren</t>
  </si>
  <si>
    <t>l</t>
  </si>
  <si>
    <t>Overige deuren</t>
  </si>
  <si>
    <t>21 stuks</t>
  </si>
  <si>
    <t>M</t>
  </si>
  <si>
    <t>Basis leveren en aanbrengen bouwkundige onderdelen</t>
  </si>
  <si>
    <t>Q4= G+H+I+J+K+L+M</t>
  </si>
  <si>
    <t>Overige leveren en aanbrengen bouwkundige onderdelen</t>
  </si>
  <si>
    <t>Q5</t>
  </si>
  <si>
    <t>Totaal leveren en aanbrengen bouwkundige  (W)</t>
  </si>
  <si>
    <t>W = Q4 + Q5</t>
  </si>
  <si>
    <t>Opslag projectkosten** / begeleiding / engineering etc. (X)</t>
  </si>
  <si>
    <t>%, y5</t>
  </si>
  <si>
    <t>X = (V + W) x y5</t>
  </si>
  <si>
    <t>Totaal directe kosten (Y)</t>
  </si>
  <si>
    <t>Y = W + X</t>
  </si>
  <si>
    <t xml:space="preserve">Algemene bouwplaatskosten </t>
  </si>
  <si>
    <t>Z0</t>
  </si>
  <si>
    <t>Algemene Kosten</t>
  </si>
  <si>
    <t>%, y6</t>
  </si>
  <si>
    <t>Z1 = ( Y + Z0 ) x y6</t>
  </si>
  <si>
    <t>Risico</t>
  </si>
  <si>
    <t>%, y7</t>
  </si>
  <si>
    <t>Z2 = ( Y + Z0 + Z1) x y7</t>
  </si>
  <si>
    <t>Winst</t>
  </si>
  <si>
    <t>%, y8</t>
  </si>
  <si>
    <t>Z3 = ( Y + Z0 + Z1 + Z2 ) x y8</t>
  </si>
  <si>
    <t>Advieskosten bouwteamfase  DO-TO exclusief btw (AA)</t>
  </si>
  <si>
    <t>AA</t>
  </si>
  <si>
    <t>Aanneemsom exclusief btw (BB)</t>
  </si>
  <si>
    <t>BB = Y + Z0 + Z1 +Z2 +Z3 + AA</t>
  </si>
  <si>
    <r>
      <rPr>
        <sz val="11"/>
        <color rgb="FF000000"/>
        <rFont val="Aptos Narrow"/>
        <scheme val="minor"/>
      </rPr>
      <t>*Onderaanneming: posten onderaannemening dienen gespecificeerd te zijn naar materiaal en montage per eenheid</t>
    </r>
    <r>
      <rPr>
        <b/>
        <sz val="11"/>
        <color rgb="FF000000"/>
        <rFont val="Aptos Narrow"/>
        <scheme val="minor"/>
      </rPr>
      <t xml:space="preserve"> exclusief </t>
    </r>
    <r>
      <rPr>
        <sz val="11"/>
        <color rgb="FF000000"/>
        <rFont val="Aptos Narrow"/>
        <scheme val="minor"/>
      </rPr>
      <t>engineering-, teken-, bereken-, begeleidingskosten welke dienen te zijn inbegrepen in de opslag Projectkosten (X)</t>
    </r>
  </si>
  <si>
    <r>
      <rPr>
        <sz val="11"/>
        <color rgb="FF000000"/>
        <rFont val="Aptos Narrow"/>
        <scheme val="minor"/>
      </rPr>
      <t xml:space="preserve">**Bij Opslag projectkosten (X): inschijvers vullen een opslagpercentage in voor alle kosten die verband houden met de begeleiding, engineering, revisie, aansturing, begeleiding en controle van monteurs.  Het gaat om de rollen van (hoofd)uitvoerder, montageleider, uitvoeringsmanager, projectleider, chefmonteur, inspecteur, validatie-engineer, inregeltechnicus, commissioner, inbedrijfsteller etcetera. Deze worden </t>
    </r>
    <r>
      <rPr>
        <b/>
        <sz val="11"/>
        <color rgb="FF000000"/>
        <rFont val="Aptos Narrow"/>
        <scheme val="minor"/>
      </rPr>
      <t xml:space="preserve">niet separaat </t>
    </r>
    <r>
      <rPr>
        <sz val="11"/>
        <color rgb="FF000000"/>
        <rFont val="Aptos Narrow"/>
        <scheme val="minor"/>
      </rPr>
      <t>opgevoerd en dienen in de opslag te zijn opgenomen</t>
    </r>
  </si>
  <si>
    <t>Bijlage  A05 Prijzenblad bouwteamfase</t>
  </si>
  <si>
    <t>DO en TO</t>
  </si>
  <si>
    <t>Prijspeil:</t>
  </si>
  <si>
    <t>Deelname bouwteamfase (AA van het Prijzenblad)</t>
  </si>
  <si>
    <t>Prijs is excl. BTW en vast tot opdrachtverstrekking van het gehele project.</t>
  </si>
  <si>
    <t>Overzicht te hanteren manuurtarieven in bouwteamfase o.b.v. prijspeil juli 2026:</t>
  </si>
  <si>
    <t>Prijs is excl. BTW en worden jaarlijks geïndexeerd.</t>
  </si>
  <si>
    <t xml:space="preserve">Onderstaande functies zijn een indicatie, indien functies niet voorkomen dan wel niet voorkomen in de Bouwteamfase vult u geen bedrag in, indien er functies ontbreken dan voegt  u die toe. 
Onderstaande bedragen worden niet meegewogen in de beoordeling. </t>
  </si>
  <si>
    <t>Uurtarief</t>
  </si>
  <si>
    <t>Projectdirecteur</t>
  </si>
  <si>
    <t>Projectmanager / Projectleider</t>
  </si>
  <si>
    <t>Contractmanager</t>
  </si>
  <si>
    <t>Uitvoerder / Chef Monteur / Montagespecialist</t>
  </si>
  <si>
    <t>Sr. Werkvoorbereider</t>
  </si>
  <si>
    <t>Werkvoorbereider</t>
  </si>
  <si>
    <t>Cost engineer / Calculator</t>
  </si>
  <si>
    <t>Sr. Engineer</t>
  </si>
  <si>
    <t>Engineer</t>
  </si>
  <si>
    <t xml:space="preserve">HSE / QA-QC </t>
  </si>
  <si>
    <t>BIM Engineer</t>
  </si>
  <si>
    <t>BIM modelleur/ regisseur</t>
  </si>
  <si>
    <t>Tekenaar</t>
  </si>
  <si>
    <t>Planner</t>
  </si>
  <si>
    <t>Consultant engineering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</si>
</sst>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164" formatCode="_(&quot;€&quot;\ * #,##0.00_);_(&quot;€&quot;\ * \(#,##0.00\);_(&quot;€&quot;\ * &quot;-&quot;??_);_(@_)"/>
    <numFmt numFmtId="165" formatCode="_(&quot;€&quot;\ * #,##0_);_(&quot;€&quot;\ * \(#,##0\);_(&quot;€&quot;\ * &quot;-&quot;??_);_(@_)"/>
    <numFmt numFmtId="166" formatCode="0.0%"/>
    <numFmt numFmtId="167" formatCode="#,##0_ ;\-#,##0\ "/>
  </numFmts>
  <fonts count="20">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DTL Caspari T"/>
      <family val="2"/>
    </font>
    <font>
      <sz val="10"/>
      <color theme="1"/>
      <name val="DTL Caspari T"/>
      <family val="2"/>
    </font>
    <font>
      <sz val="11"/>
      <color theme="2" tint="-0.499984740745262"/>
      <name val="Aptos Narrow"/>
      <family val="2"/>
      <scheme val="minor"/>
    </font>
    <font>
      <sz val="10"/>
      <color theme="1"/>
      <name val="Aptos Narrow"/>
      <family val="2"/>
      <scheme val="minor"/>
    </font>
    <font>
      <sz val="11"/>
      <color rgb="FFFF0000"/>
      <name val="Aptos Narrow"/>
      <family val="2"/>
      <scheme val="minor"/>
    </font>
    <font>
      <sz val="11"/>
      <color theme="1" tint="0.499984740745262"/>
      <name val="Aptos Narrow"/>
      <family val="2"/>
      <scheme val="minor"/>
    </font>
    <font>
      <b/>
      <sz val="24"/>
      <color theme="1"/>
      <name val="Aptos Narrow"/>
      <family val="2"/>
      <scheme val="minor"/>
    </font>
    <font>
      <sz val="11"/>
      <color rgb="FFFF0000"/>
      <name val="Aptos Narrow (Hoofdtekst)"/>
    </font>
    <font>
      <b/>
      <sz val="24"/>
      <color theme="1"/>
      <name val="DTL Caspari T"/>
      <family val="2"/>
    </font>
    <font>
      <sz val="10"/>
      <color rgb="FF000000"/>
      <name val="DTL Caspari T"/>
      <family val="2"/>
    </font>
    <font>
      <sz val="11"/>
      <name val="Aptos Narrow"/>
      <family val="2"/>
      <scheme val="minor"/>
    </font>
    <font>
      <sz val="9"/>
      <color theme="1"/>
      <name val="Aptos Narrow"/>
      <family val="2"/>
      <scheme val="minor"/>
    </font>
    <font>
      <sz val="8"/>
      <name val="Aptos Narrow"/>
      <family val="2"/>
      <scheme val="minor"/>
    </font>
    <font>
      <b/>
      <sz val="11"/>
      <color theme="2" tint="-0.499984740745262"/>
      <name val="Aptos Narrow"/>
      <family val="2"/>
      <scheme val="minor"/>
    </font>
    <font>
      <sz val="11"/>
      <color rgb="FF000000"/>
      <name val="Aptos Narrow"/>
      <scheme val="minor"/>
    </font>
    <font>
      <b/>
      <sz val="11"/>
      <color rgb="FF000000"/>
      <name val="Aptos Narrow"/>
      <scheme val="minor"/>
    </font>
    <font>
      <b/>
      <sz val="12"/>
      <color theme="1"/>
      <name val="Aptos Narrow"/>
      <family val="2"/>
      <scheme val="minor"/>
    </font>
  </fonts>
  <fills count="5">
    <fill>
      <patternFill patternType="none"/>
    </fill>
    <fill>
      <patternFill patternType="gray125"/>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71">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horizontal="left" indent="1"/>
    </xf>
    <xf numFmtId="165" fontId="0" fillId="3" borderId="1" xfId="1" applyNumberFormat="1" applyFont="1" applyFill="1" applyBorder="1"/>
    <xf numFmtId="165" fontId="0" fillId="0" borderId="0" xfId="1" applyNumberFormat="1" applyFont="1"/>
    <xf numFmtId="165" fontId="0" fillId="2" borderId="1" xfId="1" applyNumberFormat="1" applyFont="1" applyFill="1" applyBorder="1"/>
    <xf numFmtId="9" fontId="0" fillId="0" borderId="0" xfId="2" applyFont="1"/>
    <xf numFmtId="2" fontId="0" fillId="2" borderId="1" xfId="1" applyNumberFormat="1" applyFont="1" applyFill="1" applyBorder="1"/>
    <xf numFmtId="164" fontId="0" fillId="2" borderId="1" xfId="1" applyFont="1" applyFill="1" applyBorder="1"/>
    <xf numFmtId="165" fontId="2" fillId="0" borderId="1" xfId="1" applyNumberFormat="1" applyFont="1" applyBorder="1"/>
    <xf numFmtId="165" fontId="0" fillId="0" borderId="1" xfId="0" applyNumberFormat="1" applyBorder="1"/>
    <xf numFmtId="0" fontId="3" fillId="0" borderId="0" xfId="0" applyFont="1"/>
    <xf numFmtId="3" fontId="3" fillId="0" borderId="0" xfId="0" applyNumberFormat="1" applyFont="1"/>
    <xf numFmtId="0" fontId="4" fillId="0" borderId="0" xfId="0" applyFont="1"/>
    <xf numFmtId="4" fontId="3" fillId="0" borderId="0" xfId="0" applyNumberFormat="1" applyFont="1"/>
    <xf numFmtId="44" fontId="3" fillId="0" borderId="0" xfId="0" applyNumberFormat="1" applyFont="1"/>
    <xf numFmtId="1" fontId="3" fillId="0" borderId="0" xfId="0" applyNumberFormat="1" applyFont="1"/>
    <xf numFmtId="0" fontId="5" fillId="0" borderId="0" xfId="0" applyFont="1" applyAlignment="1">
      <alignment horizontal="left" indent="1"/>
    </xf>
    <xf numFmtId="0" fontId="5" fillId="0" borderId="0" xfId="0" applyFont="1"/>
    <xf numFmtId="1" fontId="0" fillId="3" borderId="1" xfId="1" applyNumberFormat="1" applyFont="1" applyFill="1" applyBorder="1"/>
    <xf numFmtId="0" fontId="5" fillId="0" borderId="0" xfId="0" applyFont="1" applyAlignment="1">
      <alignment horizontal="center"/>
    </xf>
    <xf numFmtId="0" fontId="6" fillId="0" borderId="0" xfId="0" applyFont="1"/>
    <xf numFmtId="4" fontId="7" fillId="0" borderId="0" xfId="0" applyNumberFormat="1" applyFont="1"/>
    <xf numFmtId="0" fontId="8" fillId="0" borderId="0" xfId="0" applyFont="1"/>
    <xf numFmtId="1" fontId="8" fillId="0" borderId="0" xfId="0" applyNumberFormat="1" applyFont="1"/>
    <xf numFmtId="0" fontId="9" fillId="0" borderId="0" xfId="0" applyFont="1"/>
    <xf numFmtId="0" fontId="2" fillId="0" borderId="0" xfId="0" applyFont="1"/>
    <xf numFmtId="0" fontId="10" fillId="0" borderId="0" xfId="0" applyFont="1"/>
    <xf numFmtId="166" fontId="0" fillId="2" borderId="1" xfId="2" applyNumberFormat="1" applyFont="1" applyFill="1" applyBorder="1"/>
    <xf numFmtId="166" fontId="0" fillId="0" borderId="0" xfId="2" applyNumberFormat="1" applyFont="1"/>
    <xf numFmtId="0" fontId="11" fillId="0" borderId="0" xfId="0" applyFont="1"/>
    <xf numFmtId="14" fontId="3" fillId="0" borderId="0" xfId="0" applyNumberFormat="1" applyFont="1" applyAlignment="1">
      <alignment horizontal="left"/>
    </xf>
    <xf numFmtId="17" fontId="3" fillId="0" borderId="0" xfId="0" applyNumberFormat="1" applyFont="1" applyAlignment="1">
      <alignment horizontal="left"/>
    </xf>
    <xf numFmtId="3" fontId="4" fillId="0" borderId="0" xfId="0" applyNumberFormat="1" applyFont="1"/>
    <xf numFmtId="0" fontId="4" fillId="0" borderId="0" xfId="0" applyFont="1" applyAlignment="1">
      <alignment wrapText="1"/>
    </xf>
    <xf numFmtId="167" fontId="8" fillId="0" borderId="0" xfId="0" applyNumberFormat="1" applyFont="1"/>
    <xf numFmtId="0" fontId="6" fillId="0" borderId="2" xfId="0" applyFont="1" applyBorder="1"/>
    <xf numFmtId="0" fontId="12" fillId="0" borderId="0" xfId="0" applyFont="1" applyAlignment="1">
      <alignment wrapText="1"/>
    </xf>
    <xf numFmtId="0" fontId="1" fillId="0" borderId="0" xfId="0" applyFont="1" applyAlignment="1">
      <alignment horizontal="right"/>
    </xf>
    <xf numFmtId="14" fontId="1" fillId="0" borderId="0" xfId="0" applyNumberFormat="1" applyFont="1" applyAlignment="1">
      <alignment horizontal="left"/>
    </xf>
    <xf numFmtId="0" fontId="1" fillId="0" borderId="0" xfId="0" applyFont="1"/>
    <xf numFmtId="4" fontId="1" fillId="0" borderId="0" xfId="0" applyNumberFormat="1" applyFont="1"/>
    <xf numFmtId="44" fontId="1" fillId="0" borderId="0" xfId="0" applyNumberFormat="1" applyFont="1"/>
    <xf numFmtId="1" fontId="1" fillId="0" borderId="0" xfId="0" applyNumberFormat="1" applyFont="1"/>
    <xf numFmtId="0" fontId="1" fillId="0" borderId="2" xfId="0" applyFont="1" applyBorder="1"/>
    <xf numFmtId="3" fontId="1" fillId="0" borderId="2" xfId="0" applyNumberFormat="1" applyFont="1" applyBorder="1"/>
    <xf numFmtId="4" fontId="1" fillId="0" borderId="2" xfId="0" applyNumberFormat="1" applyFont="1" applyBorder="1"/>
    <xf numFmtId="167" fontId="1" fillId="0" borderId="2" xfId="0" applyNumberFormat="1" applyFont="1" applyBorder="1"/>
    <xf numFmtId="165" fontId="0" fillId="0" borderId="0" xfId="1" applyNumberFormat="1" applyFont="1" applyFill="1" applyBorder="1"/>
    <xf numFmtId="165" fontId="13" fillId="2" borderId="1" xfId="1" applyNumberFormat="1" applyFont="1" applyFill="1" applyBorder="1"/>
    <xf numFmtId="165" fontId="13" fillId="0" borderId="3" xfId="1" applyNumberFormat="1" applyFont="1" applyFill="1" applyBorder="1"/>
    <xf numFmtId="165" fontId="13" fillId="0" borderId="0" xfId="1" applyNumberFormat="1" applyFont="1" applyFill="1" applyBorder="1"/>
    <xf numFmtId="165" fontId="0" fillId="0" borderId="4" xfId="1" applyNumberFormat="1" applyFont="1" applyFill="1" applyBorder="1"/>
    <xf numFmtId="0" fontId="13" fillId="0" borderId="0" xfId="0" applyFont="1"/>
    <xf numFmtId="165" fontId="1" fillId="0" borderId="1" xfId="1" applyNumberFormat="1" applyFont="1" applyBorder="1"/>
    <xf numFmtId="0" fontId="14" fillId="0" borderId="0" xfId="0" applyFont="1" applyAlignment="1">
      <alignment horizontal="center"/>
    </xf>
    <xf numFmtId="165" fontId="1" fillId="0" borderId="0" xfId="1" applyNumberFormat="1" applyFont="1" applyBorder="1"/>
    <xf numFmtId="165" fontId="0" fillId="0" borderId="0" xfId="0" applyNumberFormat="1"/>
    <xf numFmtId="166" fontId="0" fillId="0" borderId="0" xfId="2" applyNumberFormat="1" applyFont="1" applyFill="1" applyBorder="1"/>
    <xf numFmtId="0" fontId="16" fillId="0" borderId="0" xfId="0" applyFont="1" applyAlignment="1">
      <alignment horizontal="left" indent="1"/>
    </xf>
    <xf numFmtId="165" fontId="2" fillId="0" borderId="0" xfId="1" applyNumberFormat="1" applyFont="1" applyBorder="1"/>
    <xf numFmtId="165" fontId="19" fillId="4" borderId="1" xfId="0" applyNumberFormat="1" applyFont="1" applyFill="1" applyBorder="1"/>
    <xf numFmtId="0" fontId="4" fillId="0" borderId="5" xfId="0" applyFont="1" applyBorder="1"/>
    <xf numFmtId="44" fontId="3" fillId="2" borderId="0" xfId="0" applyNumberFormat="1" applyFont="1" applyFill="1"/>
    <xf numFmtId="8" fontId="3" fillId="2" borderId="5" xfId="0" applyNumberFormat="1" applyFont="1" applyFill="1" applyBorder="1"/>
    <xf numFmtId="0" fontId="17" fillId="0" borderId="0" xfId="0" applyFont="1" applyAlignment="1">
      <alignment horizontal="left" wrapText="1"/>
    </xf>
    <xf numFmtId="0" fontId="0" fillId="0" borderId="0" xfId="0" applyAlignment="1">
      <alignment horizontal="left" wrapText="1"/>
    </xf>
    <xf numFmtId="0" fontId="0" fillId="0" borderId="0" xfId="0" applyAlignment="1">
      <alignment horizontal="center"/>
    </xf>
    <xf numFmtId="0" fontId="0" fillId="3" borderId="0" xfId="0" applyFill="1" applyAlignment="1">
      <alignment horizontal="left"/>
    </xf>
    <xf numFmtId="0" fontId="0" fillId="2" borderId="0" xfId="0" applyFill="1" applyAlignment="1">
      <alignment horizontal="left"/>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948F9-7E55-4175-97B0-6913624A76C8}">
  <sheetPr>
    <pageSetUpPr fitToPage="1"/>
  </sheetPr>
  <dimension ref="A1:H86"/>
  <sheetViews>
    <sheetView tabSelected="1" zoomScale="120" zoomScaleNormal="120" workbookViewId="0">
      <selection activeCell="C10" sqref="C10"/>
    </sheetView>
  </sheetViews>
  <sheetFormatPr defaultColWidth="8.7109375" defaultRowHeight="14.45"/>
  <cols>
    <col min="1" max="1" width="11.42578125" customWidth="1"/>
    <col min="2" max="2" width="61.42578125" customWidth="1"/>
    <col min="3" max="3" width="12.5703125" customWidth="1"/>
    <col min="4" max="4" width="20.7109375" customWidth="1"/>
    <col min="5" max="5" width="14" style="1" customWidth="1"/>
    <col min="6" max="6" width="16.7109375" customWidth="1"/>
    <col min="7" max="7" width="33.5703125" customWidth="1"/>
    <col min="8" max="8" width="16.7109375" customWidth="1"/>
  </cols>
  <sheetData>
    <row r="1" spans="1:8" ht="30.95">
      <c r="A1" s="26" t="s">
        <v>0</v>
      </c>
      <c r="B1" s="12"/>
      <c r="C1" s="12"/>
      <c r="D1" s="14"/>
      <c r="E1" s="15"/>
      <c r="F1" s="15"/>
      <c r="G1" s="16"/>
      <c r="H1" s="17"/>
    </row>
    <row r="2" spans="1:8">
      <c r="A2" s="12"/>
      <c r="B2" s="12"/>
      <c r="C2" s="12"/>
      <c r="D2" s="14"/>
      <c r="E2" s="15"/>
      <c r="F2" s="15"/>
      <c r="G2" s="16"/>
      <c r="H2" s="17"/>
    </row>
    <row r="3" spans="1:8">
      <c r="A3" s="39" t="s">
        <v>1</v>
      </c>
      <c r="B3" s="40">
        <v>46190</v>
      </c>
      <c r="C3" s="41"/>
      <c r="D3" s="22"/>
      <c r="E3" s="42"/>
      <c r="F3" s="42"/>
      <c r="G3" s="43"/>
      <c r="H3" s="17"/>
    </row>
    <row r="4" spans="1:8">
      <c r="A4" s="39" t="s">
        <v>2</v>
      </c>
      <c r="B4" s="41" t="s">
        <v>3</v>
      </c>
      <c r="C4" s="41"/>
      <c r="D4" s="22"/>
      <c r="E4" s="42"/>
      <c r="F4" s="23"/>
      <c r="G4" s="43"/>
      <c r="H4" s="17"/>
    </row>
    <row r="5" spans="1:8">
      <c r="A5" s="41"/>
      <c r="B5" s="41"/>
      <c r="C5" s="41"/>
      <c r="D5" s="22"/>
      <c r="E5" s="42"/>
      <c r="F5" s="42"/>
      <c r="G5" s="43"/>
      <c r="H5" s="17"/>
    </row>
    <row r="6" spans="1:8">
      <c r="A6" s="41"/>
      <c r="B6" s="27" t="s">
        <v>4</v>
      </c>
      <c r="C6" s="27" t="s">
        <v>5</v>
      </c>
      <c r="D6" s="22"/>
      <c r="E6" s="42"/>
      <c r="F6" s="42"/>
      <c r="G6" s="43"/>
      <c r="H6" s="17"/>
    </row>
    <row r="7" spans="1:8">
      <c r="A7" s="41"/>
      <c r="B7" s="24" t="s">
        <v>6</v>
      </c>
      <c r="C7" s="24">
        <v>17</v>
      </c>
      <c r="D7" s="22"/>
      <c r="E7" s="25"/>
      <c r="F7" s="25"/>
      <c r="G7" s="36"/>
      <c r="H7" s="41"/>
    </row>
    <row r="8" spans="1:8">
      <c r="A8" s="41"/>
      <c r="B8" s="24" t="s">
        <v>7</v>
      </c>
      <c r="C8" s="24">
        <v>395</v>
      </c>
      <c r="D8" s="22"/>
      <c r="E8" s="25"/>
      <c r="F8" s="25"/>
      <c r="G8" s="36"/>
      <c r="H8" s="41"/>
    </row>
    <row r="9" spans="1:8">
      <c r="A9" s="41"/>
      <c r="B9" s="24" t="s">
        <v>8</v>
      </c>
      <c r="C9" s="24">
        <v>401</v>
      </c>
      <c r="D9" s="22"/>
      <c r="E9" s="25"/>
      <c r="F9" s="25"/>
      <c r="G9" s="36"/>
      <c r="H9" s="41"/>
    </row>
    <row r="10" spans="1:8">
      <c r="A10" s="41"/>
      <c r="B10" s="45"/>
      <c r="C10" s="45"/>
      <c r="D10" s="37"/>
      <c r="E10" s="47"/>
      <c r="F10" s="47"/>
      <c r="G10" s="48"/>
      <c r="H10" s="46"/>
    </row>
    <row r="11" spans="1:8">
      <c r="B11" s="41"/>
      <c r="C11" s="41"/>
      <c r="D11" s="22"/>
      <c r="E11" s="42"/>
      <c r="F11" s="42"/>
      <c r="G11" s="43"/>
      <c r="H11" s="44"/>
    </row>
    <row r="12" spans="1:8">
      <c r="B12" s="41"/>
      <c r="C12" s="41"/>
      <c r="D12" s="22"/>
      <c r="E12" s="42"/>
      <c r="F12" s="42"/>
      <c r="G12" s="43"/>
      <c r="H12" s="44"/>
    </row>
    <row r="14" spans="1:8">
      <c r="B14" s="69" t="s">
        <v>9</v>
      </c>
      <c r="C14" s="69"/>
      <c r="D14" s="69"/>
      <c r="E14" s="69"/>
      <c r="F14" s="69"/>
      <c r="G14" s="69"/>
    </row>
    <row r="15" spans="1:8">
      <c r="B15" s="70" t="s">
        <v>10</v>
      </c>
      <c r="C15" s="70"/>
      <c r="D15" s="70"/>
      <c r="E15" s="70"/>
      <c r="F15" s="70"/>
      <c r="G15" s="70"/>
    </row>
    <row r="17" spans="2:5">
      <c r="B17" t="s">
        <v>11</v>
      </c>
    </row>
    <row r="18" spans="2:5">
      <c r="B18" s="28" t="s">
        <v>12</v>
      </c>
    </row>
    <row r="19" spans="2:5" ht="15" thickBot="1">
      <c r="B19" s="28"/>
    </row>
    <row r="20" spans="2:5" ht="15" thickBot="1">
      <c r="B20" t="s">
        <v>13</v>
      </c>
      <c r="D20" s="50"/>
      <c r="E20" s="18" t="s">
        <v>14</v>
      </c>
    </row>
    <row r="21" spans="2:5">
      <c r="B21" t="s">
        <v>15</v>
      </c>
      <c r="D21" s="49"/>
      <c r="E21" s="18"/>
    </row>
    <row r="22" spans="2:5">
      <c r="D22" s="49"/>
      <c r="E22" s="18"/>
    </row>
    <row r="23" spans="2:5" ht="15" thickBot="1">
      <c r="B23" s="54" t="s">
        <v>16</v>
      </c>
      <c r="C23" t="s">
        <v>17</v>
      </c>
      <c r="D23" s="51"/>
      <c r="E23" s="18"/>
    </row>
    <row r="24" spans="2:5" ht="15" thickBot="1">
      <c r="B24" t="s">
        <v>18</v>
      </c>
      <c r="C24" s="56" t="s">
        <v>19</v>
      </c>
      <c r="D24" s="50"/>
      <c r="E24" s="18" t="s">
        <v>20</v>
      </c>
    </row>
    <row r="25" spans="2:5" ht="15" thickBot="1">
      <c r="B25" t="s">
        <v>21</v>
      </c>
      <c r="C25" s="56" t="s">
        <v>22</v>
      </c>
      <c r="D25" s="50"/>
      <c r="E25" s="18" t="s">
        <v>23</v>
      </c>
    </row>
    <row r="26" spans="2:5" ht="15" thickBot="1">
      <c r="B26" t="s">
        <v>24</v>
      </c>
      <c r="C26" s="56" t="s">
        <v>25</v>
      </c>
      <c r="D26" s="50"/>
      <c r="E26" s="18" t="s">
        <v>26</v>
      </c>
    </row>
    <row r="27" spans="2:5" ht="15" thickBot="1">
      <c r="B27" t="s">
        <v>27</v>
      </c>
      <c r="C27" s="56" t="s">
        <v>28</v>
      </c>
      <c r="D27" s="50"/>
      <c r="E27" s="18" t="s">
        <v>29</v>
      </c>
    </row>
    <row r="28" spans="2:5" ht="15" thickBot="1">
      <c r="B28" t="s">
        <v>30</v>
      </c>
      <c r="C28" s="56" t="s">
        <v>19</v>
      </c>
      <c r="D28" s="50"/>
      <c r="E28" s="18" t="s">
        <v>31</v>
      </c>
    </row>
    <row r="29" spans="2:5">
      <c r="D29" s="52"/>
      <c r="E29" s="18"/>
    </row>
    <row r="30" spans="2:5" ht="15" thickBot="1">
      <c r="D30" s="52"/>
      <c r="E30" s="18"/>
    </row>
    <row r="31" spans="2:5" ht="15" thickBot="1">
      <c r="B31" t="s">
        <v>32</v>
      </c>
      <c r="D31" s="55">
        <f>+D20+D24+D25+D26+D27+D28</f>
        <v>0</v>
      </c>
      <c r="E31" s="18" t="s">
        <v>33</v>
      </c>
    </row>
    <row r="32" spans="2:5" ht="15" thickBot="1">
      <c r="B32" t="s">
        <v>34</v>
      </c>
      <c r="D32" s="4">
        <v>500000</v>
      </c>
      <c r="E32" s="18" t="s">
        <v>35</v>
      </c>
    </row>
    <row r="33" spans="2:8" ht="15" thickBot="1">
      <c r="B33" t="s">
        <v>36</v>
      </c>
      <c r="D33" s="55">
        <f>D31+D32</f>
        <v>500000</v>
      </c>
      <c r="E33" s="18" t="s">
        <v>37</v>
      </c>
    </row>
    <row r="34" spans="2:8" ht="15" thickBot="1">
      <c r="D34" s="53"/>
      <c r="E34" s="18"/>
    </row>
    <row r="35" spans="2:8" ht="15" thickBot="1">
      <c r="B35" t="s">
        <v>38</v>
      </c>
      <c r="D35" s="4">
        <v>500000</v>
      </c>
      <c r="E35" s="18" t="s">
        <v>39</v>
      </c>
    </row>
    <row r="36" spans="2:8" ht="15" thickBot="1">
      <c r="D36" s="5"/>
      <c r="E36" s="18"/>
    </row>
    <row r="37" spans="2:8" ht="15" thickBot="1">
      <c r="B37" t="s">
        <v>40</v>
      </c>
      <c r="D37" s="8"/>
      <c r="E37" s="18" t="s">
        <v>41</v>
      </c>
    </row>
    <row r="38" spans="2:8" ht="15" thickBot="1">
      <c r="B38" t="s">
        <v>42</v>
      </c>
      <c r="D38" s="20">
        <v>2500</v>
      </c>
      <c r="E38" s="18" t="s">
        <v>43</v>
      </c>
    </row>
    <row r="39" spans="2:8" ht="15" thickBot="1">
      <c r="B39" t="s">
        <v>44</v>
      </c>
      <c r="D39" s="9"/>
      <c r="E39" s="18" t="s">
        <v>45</v>
      </c>
    </row>
    <row r="40" spans="2:8" ht="15" thickBot="1">
      <c r="B40" t="s">
        <v>46</v>
      </c>
      <c r="D40" s="55">
        <f>D37*D38*D39</f>
        <v>0</v>
      </c>
      <c r="E40" s="18" t="s">
        <v>47</v>
      </c>
    </row>
    <row r="42" spans="2:8" ht="15" thickBot="1">
      <c r="G42" s="19"/>
    </row>
    <row r="43" spans="2:8" ht="15" thickBot="1">
      <c r="B43" t="s">
        <v>48</v>
      </c>
      <c r="F43" s="11">
        <f>D33+D35+D40</f>
        <v>1000000</v>
      </c>
      <c r="G43" s="18" t="s">
        <v>49</v>
      </c>
      <c r="H43" s="2"/>
    </row>
    <row r="44" spans="2:8" ht="15" thickBot="1">
      <c r="G44" s="19"/>
    </row>
    <row r="45" spans="2:8" ht="15" thickBot="1">
      <c r="B45" t="s">
        <v>50</v>
      </c>
      <c r="D45" s="29"/>
      <c r="E45" s="18" t="s">
        <v>51</v>
      </c>
      <c r="F45" s="11">
        <f>F43*D45</f>
        <v>0</v>
      </c>
      <c r="G45" s="18" t="s">
        <v>52</v>
      </c>
    </row>
    <row r="46" spans="2:8" ht="15" thickBot="1">
      <c r="D46" s="7"/>
      <c r="E46" s="21"/>
      <c r="G46" s="19"/>
    </row>
    <row r="47" spans="2:8" ht="15" thickBot="1">
      <c r="B47" t="s">
        <v>53</v>
      </c>
      <c r="D47" s="7"/>
      <c r="E47" s="21"/>
      <c r="F47" s="11">
        <f>F45+F43</f>
        <v>1000000</v>
      </c>
      <c r="G47" s="18" t="s">
        <v>54</v>
      </c>
    </row>
    <row r="48" spans="2:8">
      <c r="D48" s="7"/>
      <c r="E48" s="21"/>
      <c r="G48" s="19"/>
    </row>
    <row r="49" spans="2:7" ht="15" thickBot="1">
      <c r="B49" s="27" t="s">
        <v>55</v>
      </c>
      <c r="C49" t="s">
        <v>56</v>
      </c>
      <c r="D49" s="5"/>
      <c r="E49" s="18"/>
    </row>
    <row r="50" spans="2:7" ht="15" thickBot="1">
      <c r="B50" t="s">
        <v>57</v>
      </c>
      <c r="C50" s="56" t="s">
        <v>58</v>
      </c>
      <c r="D50" s="50"/>
      <c r="E50" s="18" t="s">
        <v>59</v>
      </c>
    </row>
    <row r="51" spans="2:7" ht="15" thickBot="1">
      <c r="B51" t="s">
        <v>60</v>
      </c>
      <c r="C51" s="56" t="s">
        <v>61</v>
      </c>
      <c r="D51" s="50"/>
      <c r="E51" s="18" t="s">
        <v>62</v>
      </c>
    </row>
    <row r="52" spans="2:7" ht="15" thickBot="1">
      <c r="B52" t="s">
        <v>63</v>
      </c>
      <c r="C52" s="56" t="s">
        <v>64</v>
      </c>
      <c r="D52" s="50"/>
      <c r="E52" s="18" t="s">
        <v>65</v>
      </c>
    </row>
    <row r="53" spans="2:7" ht="15" thickBot="1">
      <c r="B53" t="s">
        <v>66</v>
      </c>
      <c r="C53" s="56" t="s">
        <v>64</v>
      </c>
      <c r="D53" s="50"/>
      <c r="E53" s="18" t="s">
        <v>67</v>
      </c>
    </row>
    <row r="54" spans="2:7" ht="15" thickBot="1">
      <c r="B54" t="s">
        <v>68</v>
      </c>
      <c r="C54" s="56" t="s">
        <v>69</v>
      </c>
      <c r="D54" s="50"/>
      <c r="E54" s="18" t="s">
        <v>70</v>
      </c>
    </row>
    <row r="55" spans="2:7" ht="15" thickBot="1">
      <c r="B55" t="s">
        <v>71</v>
      </c>
      <c r="C55" s="56" t="s">
        <v>25</v>
      </c>
      <c r="D55" s="50"/>
      <c r="E55" s="18" t="s">
        <v>72</v>
      </c>
    </row>
    <row r="56" spans="2:7" ht="15" thickBot="1">
      <c r="B56" t="s">
        <v>73</v>
      </c>
      <c r="C56" s="56" t="s">
        <v>74</v>
      </c>
      <c r="D56" s="50"/>
      <c r="E56" s="18" t="s">
        <v>75</v>
      </c>
    </row>
    <row r="57" spans="2:7" ht="15" thickBot="1">
      <c r="D57" s="7"/>
      <c r="E57" s="21"/>
      <c r="G57" s="19"/>
    </row>
    <row r="58" spans="2:7" ht="15" thickBot="1">
      <c r="B58" t="s">
        <v>76</v>
      </c>
      <c r="D58" s="55">
        <f>D50+D51+D52+D53+D54+D55+D56</f>
        <v>0</v>
      </c>
      <c r="E58" s="18" t="s">
        <v>77</v>
      </c>
      <c r="G58" s="19"/>
    </row>
    <row r="59" spans="2:7" ht="15" thickBot="1">
      <c r="B59" t="s">
        <v>78</v>
      </c>
      <c r="D59" s="4">
        <v>200000</v>
      </c>
      <c r="E59" s="18" t="s">
        <v>79</v>
      </c>
      <c r="G59" s="19"/>
    </row>
    <row r="60" spans="2:7">
      <c r="D60" s="49"/>
      <c r="E60" s="18"/>
      <c r="G60" s="19"/>
    </row>
    <row r="61" spans="2:7" ht="15" thickBot="1">
      <c r="D61" s="49"/>
      <c r="E61" s="18"/>
      <c r="G61" s="19"/>
    </row>
    <row r="62" spans="2:7" ht="15" thickBot="1">
      <c r="B62" t="s">
        <v>80</v>
      </c>
      <c r="E62" s="18"/>
      <c r="F62" s="55">
        <f>D58+D59</f>
        <v>200000</v>
      </c>
      <c r="G62" s="18" t="s">
        <v>81</v>
      </c>
    </row>
    <row r="63" spans="2:7" ht="15" thickBot="1">
      <c r="D63" s="57"/>
      <c r="E63" s="18"/>
      <c r="G63" s="18"/>
    </row>
    <row r="64" spans="2:7" ht="15" thickBot="1">
      <c r="B64" t="s">
        <v>82</v>
      </c>
      <c r="D64" s="29"/>
      <c r="E64" s="18" t="s">
        <v>83</v>
      </c>
      <c r="F64" s="11">
        <f>(F47+F62) *D64</f>
        <v>0</v>
      </c>
      <c r="G64" s="18" t="s">
        <v>84</v>
      </c>
    </row>
    <row r="65" spans="2:7" ht="15" thickBot="1">
      <c r="D65" s="57"/>
      <c r="E65" s="18"/>
      <c r="G65" s="18"/>
    </row>
    <row r="66" spans="2:7" ht="15" thickBot="1">
      <c r="B66" s="27" t="s">
        <v>85</v>
      </c>
      <c r="D66" s="57"/>
      <c r="E66" s="18"/>
      <c r="F66" s="10">
        <f>F47+F62+F64</f>
        <v>1200000</v>
      </c>
      <c r="G66" s="18" t="s">
        <v>86</v>
      </c>
    </row>
    <row r="67" spans="2:7">
      <c r="B67" s="27"/>
      <c r="D67" s="57"/>
      <c r="E67" s="18"/>
      <c r="F67" s="61"/>
      <c r="G67" s="60"/>
    </row>
    <row r="68" spans="2:7" ht="15" thickBot="1">
      <c r="D68" s="7"/>
      <c r="E68" s="21"/>
      <c r="G68" s="18"/>
    </row>
    <row r="69" spans="2:7" ht="15" thickBot="1">
      <c r="B69" t="s">
        <v>87</v>
      </c>
      <c r="D69" s="9"/>
      <c r="E69" s="21"/>
      <c r="F69" s="11">
        <f>D69</f>
        <v>0</v>
      </c>
      <c r="G69" s="18" t="s">
        <v>88</v>
      </c>
    </row>
    <row r="70" spans="2:7" ht="15" thickBot="1">
      <c r="D70" s="7"/>
      <c r="E70" s="21"/>
      <c r="G70" s="18"/>
    </row>
    <row r="71" spans="2:7" ht="15" thickBot="1">
      <c r="B71" t="s">
        <v>89</v>
      </c>
      <c r="D71" s="29"/>
      <c r="E71" s="18" t="s">
        <v>90</v>
      </c>
      <c r="F71" s="11">
        <f>(F66 + F69) * D71</f>
        <v>0</v>
      </c>
      <c r="G71" s="18" t="s">
        <v>91</v>
      </c>
    </row>
    <row r="72" spans="2:7" ht="15" thickBot="1">
      <c r="D72" s="30"/>
      <c r="E72" s="21"/>
      <c r="G72" s="18"/>
    </row>
    <row r="73" spans="2:7" ht="15" thickBot="1">
      <c r="B73" t="s">
        <v>92</v>
      </c>
      <c r="D73" s="29"/>
      <c r="E73" s="18" t="s">
        <v>93</v>
      </c>
      <c r="F73" s="11">
        <f xml:space="preserve"> (F66+F69+F71)*D73</f>
        <v>0</v>
      </c>
      <c r="G73" s="18" t="s">
        <v>94</v>
      </c>
    </row>
    <row r="74" spans="2:7" ht="15" thickBot="1">
      <c r="D74" s="30"/>
      <c r="E74" s="21"/>
      <c r="G74" s="18"/>
    </row>
    <row r="75" spans="2:7" ht="15" thickBot="1">
      <c r="B75" t="s">
        <v>95</v>
      </c>
      <c r="D75" s="29"/>
      <c r="E75" s="18" t="s">
        <v>96</v>
      </c>
      <c r="F75" s="11">
        <f>(F66+F69+F71+F73)*D75</f>
        <v>0</v>
      </c>
      <c r="G75" s="18" t="s">
        <v>97</v>
      </c>
    </row>
    <row r="76" spans="2:7">
      <c r="D76" s="59"/>
      <c r="E76" s="18"/>
      <c r="F76" s="58"/>
      <c r="G76" s="18"/>
    </row>
    <row r="77" spans="2:7" ht="15" thickBot="1">
      <c r="D77" s="7"/>
      <c r="G77" s="19"/>
    </row>
    <row r="78" spans="2:7" ht="15" thickBot="1">
      <c r="B78" t="s">
        <v>98</v>
      </c>
      <c r="F78" s="6"/>
      <c r="G78" s="18" t="s">
        <v>99</v>
      </c>
    </row>
    <row r="79" spans="2:7" ht="15" thickBot="1">
      <c r="F79" s="3"/>
      <c r="G79" s="18"/>
    </row>
    <row r="80" spans="2:7" ht="16.5" thickBot="1">
      <c r="B80" s="27" t="s">
        <v>100</v>
      </c>
      <c r="F80" s="62">
        <f>F66+F69+F71+F75+F73+F78</f>
        <v>1200000</v>
      </c>
      <c r="G80" s="18" t="s">
        <v>101</v>
      </c>
    </row>
    <row r="81" spans="2:7">
      <c r="G81" s="19"/>
    </row>
    <row r="83" spans="2:7" ht="45.75" customHeight="1">
      <c r="B83" s="66" t="s">
        <v>102</v>
      </c>
      <c r="C83" s="67"/>
      <c r="D83" s="67"/>
      <c r="E83" s="67"/>
      <c r="F83" s="67"/>
    </row>
    <row r="85" spans="2:7" ht="69.75" customHeight="1">
      <c r="B85" s="66" t="s">
        <v>103</v>
      </c>
      <c r="C85" s="67"/>
      <c r="D85" s="67"/>
      <c r="E85" s="67"/>
      <c r="F85" s="67"/>
    </row>
    <row r="86" spans="2:7">
      <c r="B86" s="68"/>
      <c r="C86" s="68"/>
      <c r="D86" s="68"/>
      <c r="E86" s="68"/>
      <c r="F86" s="68"/>
    </row>
  </sheetData>
  <mergeCells count="5">
    <mergeCell ref="B85:F85"/>
    <mergeCell ref="B86:F86"/>
    <mergeCell ref="B83:F83"/>
    <mergeCell ref="B14:G14"/>
    <mergeCell ref="B15:G15"/>
  </mergeCells>
  <phoneticPr fontId="15" type="noConversion"/>
  <pageMargins left="0.7" right="0.7" top="0.75" bottom="0.75" header="0.3" footer="0.3"/>
  <pageSetup paperSize="8" scale="7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D2CC-796E-477C-B18F-761F62055198}">
  <dimension ref="A1:D30"/>
  <sheetViews>
    <sheetView workbookViewId="0">
      <selection activeCell="B35" sqref="B35"/>
    </sheetView>
  </sheetViews>
  <sheetFormatPr defaultRowHeight="14.45"/>
  <cols>
    <col min="2" max="2" width="76.5703125" customWidth="1"/>
    <col min="3" max="3" width="14" customWidth="1"/>
  </cols>
  <sheetData>
    <row r="1" spans="1:4" ht="31.5">
      <c r="A1" s="31" t="s">
        <v>104</v>
      </c>
      <c r="B1" s="12"/>
      <c r="C1" s="13"/>
      <c r="D1" s="14"/>
    </row>
    <row r="2" spans="1:4">
      <c r="A2" s="12"/>
      <c r="B2" s="12"/>
      <c r="C2" s="13"/>
      <c r="D2" s="14"/>
    </row>
    <row r="3" spans="1:4">
      <c r="A3" s="12" t="s">
        <v>1</v>
      </c>
      <c r="B3" s="32">
        <v>46190</v>
      </c>
      <c r="C3" s="13"/>
      <c r="D3" s="14"/>
    </row>
    <row r="4" spans="1:4">
      <c r="A4" s="12" t="s">
        <v>2</v>
      </c>
      <c r="B4" s="12" t="s">
        <v>105</v>
      </c>
      <c r="C4" s="13"/>
      <c r="D4" s="14"/>
    </row>
    <row r="5" spans="1:4">
      <c r="A5" s="12" t="s">
        <v>106</v>
      </c>
      <c r="B5" s="33">
        <v>46204</v>
      </c>
      <c r="C5" s="13"/>
      <c r="D5" s="14"/>
    </row>
    <row r="6" spans="1:4">
      <c r="A6" s="12"/>
      <c r="B6" s="12"/>
      <c r="C6" s="13"/>
      <c r="D6" s="14"/>
    </row>
    <row r="7" spans="1:4">
      <c r="A7" s="14"/>
      <c r="B7" s="14"/>
      <c r="C7" s="34"/>
      <c r="D7" s="14"/>
    </row>
    <row r="8" spans="1:4">
      <c r="A8" s="14"/>
      <c r="B8" s="12" t="s">
        <v>107</v>
      </c>
      <c r="C8" s="64">
        <f>'Prijzenblad '!F78</f>
        <v>0</v>
      </c>
      <c r="D8" s="14"/>
    </row>
    <row r="9" spans="1:4">
      <c r="A9" s="14"/>
      <c r="B9" s="35" t="s">
        <v>108</v>
      </c>
      <c r="C9" s="16"/>
      <c r="D9" s="14"/>
    </row>
    <row r="10" spans="1:4">
      <c r="A10" s="14"/>
      <c r="B10" s="14"/>
      <c r="C10" s="34"/>
      <c r="D10" s="14"/>
    </row>
    <row r="11" spans="1:4">
      <c r="A11" s="14"/>
      <c r="B11" s="14"/>
      <c r="C11" s="34"/>
      <c r="D11" s="14"/>
    </row>
    <row r="12" spans="1:4">
      <c r="A12" s="14"/>
      <c r="B12" s="12" t="s">
        <v>109</v>
      </c>
      <c r="C12" s="34"/>
      <c r="D12" s="14"/>
    </row>
    <row r="13" spans="1:4">
      <c r="A13" s="14"/>
      <c r="B13" s="14" t="s">
        <v>110</v>
      </c>
      <c r="C13" s="34"/>
      <c r="D13" s="14"/>
    </row>
    <row r="14" spans="1:4" ht="51.75" customHeight="1">
      <c r="A14" s="14"/>
      <c r="B14" s="38" t="s">
        <v>111</v>
      </c>
      <c r="C14" s="34"/>
      <c r="D14" s="14"/>
    </row>
    <row r="15" spans="1:4">
      <c r="A15" s="14"/>
      <c r="B15" s="14"/>
      <c r="C15" s="13" t="s">
        <v>112</v>
      </c>
      <c r="D15" s="14"/>
    </row>
    <row r="16" spans="1:4">
      <c r="A16" s="14"/>
      <c r="B16" s="63" t="s">
        <v>113</v>
      </c>
      <c r="C16" s="65"/>
      <c r="D16" s="14"/>
    </row>
    <row r="17" spans="1:4">
      <c r="A17" s="14"/>
      <c r="B17" s="63" t="s">
        <v>114</v>
      </c>
      <c r="C17" s="65"/>
      <c r="D17" s="14"/>
    </row>
    <row r="18" spans="1:4">
      <c r="A18" s="14"/>
      <c r="B18" s="63" t="s">
        <v>115</v>
      </c>
      <c r="C18" s="65"/>
      <c r="D18" s="14"/>
    </row>
    <row r="19" spans="1:4">
      <c r="A19" s="14"/>
      <c r="B19" s="63" t="s">
        <v>116</v>
      </c>
      <c r="C19" s="65"/>
      <c r="D19" s="14"/>
    </row>
    <row r="20" spans="1:4">
      <c r="A20" s="14"/>
      <c r="B20" s="63" t="s">
        <v>117</v>
      </c>
      <c r="C20" s="65"/>
      <c r="D20" s="14"/>
    </row>
    <row r="21" spans="1:4">
      <c r="A21" s="14"/>
      <c r="B21" s="63" t="s">
        <v>118</v>
      </c>
      <c r="C21" s="65"/>
      <c r="D21" s="14"/>
    </row>
    <row r="22" spans="1:4">
      <c r="A22" s="14"/>
      <c r="B22" s="63" t="s">
        <v>119</v>
      </c>
      <c r="C22" s="65"/>
      <c r="D22" s="14"/>
    </row>
    <row r="23" spans="1:4">
      <c r="A23" s="14"/>
      <c r="B23" s="63" t="s">
        <v>120</v>
      </c>
      <c r="C23" s="65"/>
      <c r="D23" s="14"/>
    </row>
    <row r="24" spans="1:4">
      <c r="A24" s="14"/>
      <c r="B24" s="63" t="s">
        <v>121</v>
      </c>
      <c r="C24" s="65"/>
      <c r="D24" s="14"/>
    </row>
    <row r="25" spans="1:4">
      <c r="A25" s="14"/>
      <c r="B25" s="63" t="s">
        <v>122</v>
      </c>
      <c r="C25" s="65"/>
      <c r="D25" s="14"/>
    </row>
    <row r="26" spans="1:4">
      <c r="A26" s="14"/>
      <c r="B26" s="63" t="s">
        <v>123</v>
      </c>
      <c r="C26" s="65"/>
      <c r="D26" s="14"/>
    </row>
    <row r="27" spans="1:4">
      <c r="A27" s="14"/>
      <c r="B27" s="63" t="s">
        <v>124</v>
      </c>
      <c r="C27" s="65"/>
      <c r="D27" s="14"/>
    </row>
    <row r="28" spans="1:4">
      <c r="A28" s="14"/>
      <c r="B28" s="63" t="s">
        <v>125</v>
      </c>
      <c r="C28" s="65"/>
      <c r="D28" s="14"/>
    </row>
    <row r="29" spans="1:4">
      <c r="B29" s="63" t="s">
        <v>126</v>
      </c>
      <c r="C29" s="65"/>
    </row>
    <row r="30" spans="1:4">
      <c r="B30" s="63" t="s">
        <v>127</v>
      </c>
      <c r="C30" s="6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38B82B1D85B34BB107A8D618581C58" ma:contentTypeVersion="14" ma:contentTypeDescription="Een nieuw document maken." ma:contentTypeScope="" ma:versionID="1f132e036d8e491e5a24f561f5031db1">
  <xsd:schema xmlns:xsd="http://www.w3.org/2001/XMLSchema" xmlns:xs="http://www.w3.org/2001/XMLSchema" xmlns:p="http://schemas.microsoft.com/office/2006/metadata/properties" xmlns:ns2="dba0c1d9-4e7d-463a-970e-be73608336c3" xmlns:ns3="96c9ed44-78b3-4afa-876c-9280e1b09e81" targetNamespace="http://schemas.microsoft.com/office/2006/metadata/properties" ma:root="true" ma:fieldsID="3de41013344074b4819835e853a96a33" ns2:_="" ns3:_="">
    <xsd:import namespace="dba0c1d9-4e7d-463a-970e-be73608336c3"/>
    <xsd:import namespace="96c9ed44-78b3-4afa-876c-9280e1b09e8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a0c1d9-4e7d-463a-970e-be73608336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135eabb5-a18a-4215-84c6-3aa8d4454c8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c9ed44-78b3-4afa-876c-9280e1b09e8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fb62f055-b311-4812-a73a-950ecbac3e46}" ma:internalName="TaxCatchAll" ma:showField="CatchAllData" ma:web="96c9ed44-78b3-4afa-876c-9280e1b09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6c9ed44-78b3-4afa-876c-9280e1b09e81" xsi:nil="true"/>
    <lcf76f155ced4ddcb4097134ff3c332f xmlns="dba0c1d9-4e7d-463a-970e-be73608336c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4C9AE4-10A4-4AF1-A205-1FDB46166460}"/>
</file>

<file path=customXml/itemProps2.xml><?xml version="1.0" encoding="utf-8"?>
<ds:datastoreItem xmlns:ds="http://schemas.openxmlformats.org/officeDocument/2006/customXml" ds:itemID="{29F2782A-09F1-4673-93E6-D5A502E257E3}"/>
</file>

<file path=customXml/itemProps3.xml><?xml version="1.0" encoding="utf-8"?>
<ds:datastoreItem xmlns:ds="http://schemas.openxmlformats.org/officeDocument/2006/customXml" ds:itemID="{6CD3D9C0-8AD9-4C4B-A84C-8857A78BF1D1}"/>
</file>

<file path=docMetadata/LabelInfo.xml><?xml version="1.0" encoding="utf-8"?>
<clbl:labelList xmlns:clbl="http://schemas.microsoft.com/office/2020/mipLabelMetadata">
  <clbl:label id="{59096ad9-8b60-446a-90b7-017dbb9421a3}" enabled="1" method="Standard" siteId="{3d234255-e20f-4205-88a5-9658a402999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eddy.vancaulil@wsp.com</dc:creator>
  <cp:keywords/>
  <dc:description/>
  <cp:lastModifiedBy>Boven, LG</cp:lastModifiedBy>
  <cp:revision/>
  <dcterms:created xsi:type="dcterms:W3CDTF">2025-12-11T15:36:24Z</dcterms:created>
  <dcterms:modified xsi:type="dcterms:W3CDTF">2026-06-17T15:39:42Z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0x0101009538B82B1D85B34BB107A8D618581C58</vt:lpwstr>
  </property>
  <property fmtid="{D5CDD505-2E9C-101B-9397-08002B2CF9AE}" pid="3" name="MediaServiceImageTags">
    <vt:lpwstr/>
  </property>
  <property fmtid="{D5CDD505-2E9C-101B-9397-08002B2CF9AE}" pid="4" name="_dlc_DocIdItemGuid">
    <vt:lpwstr>9d4558dc-0cd9-450b-8f7d-1e8e64802090</vt:lpwstr>
  </property>
  <property fmtid="{D5CDD505-2E9C-101B-9397-08002B2CF9AE}" pid="5" name="DocumentStatus">
    <vt:lpwstr>9;#Definitief|41a274ec-25ac-41da-9ed4-bd8dd06b057d</vt:lpwstr>
  </property>
  <property fmtid="{D5CDD505-2E9C-101B-9397-08002B2CF9AE}" pid="6" name="NLSFB">
    <vt:lpwstr/>
  </property>
  <property fmtid="{D5CDD505-2E9C-101B-9397-08002B2CF9AE}" pid="7" name="FinancieleCategorie">
    <vt:lpwstr/>
  </property>
  <property fmtid="{D5CDD505-2E9C-101B-9397-08002B2CF9AE}" pid="8" name="WBS">
    <vt:lpwstr/>
  </property>
  <property fmtid="{D5CDD505-2E9C-101B-9397-08002B2CF9AE}" pid="9" name="Marktsegment">
    <vt:lpwstr/>
  </property>
  <property fmtid="{D5CDD505-2E9C-101B-9397-08002B2CF9AE}" pid="10" name="Discipline">
    <vt:lpwstr/>
  </property>
  <property fmtid="{D5CDD505-2E9C-101B-9397-08002B2CF9AE}" pid="11" name="Stabu">
    <vt:lpwstr/>
  </property>
  <property fmtid="{D5CDD505-2E9C-101B-9397-08002B2CF9AE}" pid="12" name="Edocs_DocumentType">
    <vt:lpwstr>15;#Berekening|22adaad1-ffc5-45d6-86d8-e364557190fc</vt:lpwstr>
  </property>
  <property fmtid="{D5CDD505-2E9C-101B-9397-08002B2CF9AE}" pid="13" name="Bedrijf">
    <vt:lpwstr/>
  </property>
  <property fmtid="{D5CDD505-2E9C-101B-9397-08002B2CF9AE}" pid="14" name="FunctionalLocation">
    <vt:lpwstr/>
  </property>
  <property fmtid="{D5CDD505-2E9C-101B-9397-08002B2CF9AE}" pid="15" name="MSIP_Label_64a238cc-6af3-4341-9d32-201b7e04331f_Enabled">
    <vt:lpwstr>true</vt:lpwstr>
  </property>
  <property fmtid="{D5CDD505-2E9C-101B-9397-08002B2CF9AE}" pid="16" name="MSIP_Label_64a238cc-6af3-4341-9d32-201b7e04331f_SetDate">
    <vt:lpwstr>2026-04-02T07:38:35Z</vt:lpwstr>
  </property>
  <property fmtid="{D5CDD505-2E9C-101B-9397-08002B2CF9AE}" pid="17" name="MSIP_Label_64a238cc-6af3-4341-9d32-201b7e04331f_Method">
    <vt:lpwstr>Standard</vt:lpwstr>
  </property>
  <property fmtid="{D5CDD505-2E9C-101B-9397-08002B2CF9AE}" pid="18" name="MSIP_Label_64a238cc-6af3-4341-9d32-201b7e04331f_Name">
    <vt:lpwstr>Internal</vt:lpwstr>
  </property>
  <property fmtid="{D5CDD505-2E9C-101B-9397-08002B2CF9AE}" pid="19" name="MSIP_Label_64a238cc-6af3-4341-9d32-201b7e04331f_SiteId">
    <vt:lpwstr>09ebfde1-6505-4c31-942f-18875ff0189d</vt:lpwstr>
  </property>
  <property fmtid="{D5CDD505-2E9C-101B-9397-08002B2CF9AE}" pid="20" name="MSIP_Label_64a238cc-6af3-4341-9d32-201b7e04331f_ActionId">
    <vt:lpwstr>44e1fd57-2833-4d12-a4b8-436f4f3f71fa</vt:lpwstr>
  </property>
  <property fmtid="{D5CDD505-2E9C-101B-9397-08002B2CF9AE}" pid="21" name="MSIP_Label_64a238cc-6af3-4341-9d32-201b7e04331f_ContentBits">
    <vt:lpwstr>0</vt:lpwstr>
  </property>
  <property fmtid="{D5CDD505-2E9C-101B-9397-08002B2CF9AE}" pid="22" name="MSIP_Label_64a238cc-6af3-4341-9d32-201b7e04331f_Tag">
    <vt:lpwstr>10, 3, 0, 1</vt:lpwstr>
  </property>
</Properties>
</file>