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umcgonline.sharepoint.com/sites/UMCGLabgebouw/Projectmanagement/08-Aanbesteding realisatie/04- EA BSLIII lab/02- Uitvraag gunningsfase/Nog te publiceren documenten/"/>
    </mc:Choice>
  </mc:AlternateContent>
  <xr:revisionPtr revIDLastSave="77" documentId="8_{2CE5FAE5-B18C-46E8-9FBF-2B5B4921F0C2}" xr6:coauthVersionLast="47" xr6:coauthVersionMax="47" xr10:uidLastSave="{3AF1BC70-7B2D-439B-84CA-BEB0034DCAFE}"/>
  <bookViews>
    <workbookView xWindow="30240" yWindow="1845" windowWidth="25065" windowHeight="17895" xr2:uid="{347FF7CC-9BB3-4BE1-B0D4-6E917A604A12}"/>
  </bookViews>
  <sheets>
    <sheet name="Prijzenblad " sheetId="1" r:id="rId1"/>
    <sheet name="Functies bouwteamfas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 l="1"/>
  <c r="F62" i="1" s="1"/>
  <c r="D31" i="1"/>
  <c r="D33" i="1" s="1"/>
  <c r="D40" i="1" l="1"/>
  <c r="F43" i="1" s="1"/>
  <c r="F69" i="1"/>
  <c r="C8" i="2"/>
  <c r="F45" i="1" l="1"/>
  <c r="F47" i="1" s="1"/>
  <c r="F64" i="1" l="1"/>
  <c r="F66" i="1" s="1"/>
  <c r="F71" i="1" s="1"/>
  <c r="F73" i="1" l="1"/>
  <c r="F75" i="1" s="1"/>
  <c r="F80" i="1" s="1"/>
</calcChain>
</file>

<file path=xl/sharedStrings.xml><?xml version="1.0" encoding="utf-8"?>
<sst xmlns="http://schemas.openxmlformats.org/spreadsheetml/2006/main" count="133" uniqueCount="128">
  <si>
    <t>Bijlage A05  Prijzenblad BSL-3</t>
  </si>
  <si>
    <t>datum:</t>
  </si>
  <si>
    <t>fase:</t>
  </si>
  <si>
    <t>VO</t>
  </si>
  <si>
    <t>Algemene gegevens BSL-3</t>
  </si>
  <si>
    <t>afgerond in m2</t>
  </si>
  <si>
    <t>6e verdieping, bvo</t>
  </si>
  <si>
    <t>7e verdieping, bvo</t>
  </si>
  <si>
    <t>8e verdieping, gbo</t>
  </si>
  <si>
    <t>Fictieve waardes bepaald door opdrachtgever; wijzigingen (ook in verhouding onderaanneming en netto materiaal voor de installaties) zijn geen aanleiding tot wijzigingen van inschrijving</t>
  </si>
  <si>
    <t>Invullen door inschrijver</t>
  </si>
  <si>
    <t>Kosten in euro's excl. BTW</t>
  </si>
  <si>
    <t>Prijspeil  (juli 2026)</t>
  </si>
  <si>
    <t xml:space="preserve">Netto materiaal HVAC installatie </t>
  </si>
  <si>
    <t>A</t>
  </si>
  <si>
    <t>inclusief hepa filters en aansluitingen op safety cabinets en glove box</t>
  </si>
  <si>
    <t>Netto materialen:</t>
  </si>
  <si>
    <t>Hoeveelheden</t>
  </si>
  <si>
    <t>Killtank</t>
  </si>
  <si>
    <t>1 stuk</t>
  </si>
  <si>
    <t>B</t>
  </si>
  <si>
    <t>Autoclaven</t>
  </si>
  <si>
    <t>2 stuks</t>
  </si>
  <si>
    <t>C</t>
  </si>
  <si>
    <t>Klasse 2b Safety cabinets 1900 mm</t>
  </si>
  <si>
    <t>5 stuks</t>
  </si>
  <si>
    <t>D</t>
  </si>
  <si>
    <t>Klasse 2b Safety cabinets 1500 mm</t>
  </si>
  <si>
    <t>7 stuks</t>
  </si>
  <si>
    <t>E</t>
  </si>
  <si>
    <t>Klasse 3 Glove box</t>
  </si>
  <si>
    <t>F</t>
  </si>
  <si>
    <t>Basis netto materialen</t>
  </si>
  <si>
    <t>Q1= A+B+C+D+E+F</t>
  </si>
  <si>
    <t>Overige netto materiaal (fictieve waarde)</t>
  </si>
  <si>
    <t>Q2</t>
  </si>
  <si>
    <t>Totaal netto materialen</t>
  </si>
  <si>
    <t>Q3=Q1+Q2</t>
  </si>
  <si>
    <t>Netto onderaanneming* (fictieve waarde)</t>
  </si>
  <si>
    <t>R</t>
  </si>
  <si>
    <t>Montagefactor (korting op Ende c.q. Uneto)</t>
  </si>
  <si>
    <t>y1</t>
  </si>
  <si>
    <t>Montage uren (fictieve waarde)</t>
  </si>
  <si>
    <t>y2</t>
  </si>
  <si>
    <t>Montage uurloon (prijspeil juli 2026)</t>
  </si>
  <si>
    <t>y3</t>
  </si>
  <si>
    <t xml:space="preserve">Montage totaal </t>
  </si>
  <si>
    <t>S = y1 x y2 x y3</t>
  </si>
  <si>
    <t>Totaal materiaal, onderaanneming en loon installaties (T)</t>
  </si>
  <si>
    <t>T = Q3 + R + S</t>
  </si>
  <si>
    <t>Opslag materiaal, onderaanneming en loon installaties (U)</t>
  </si>
  <si>
    <t>%, y4</t>
  </si>
  <si>
    <t>U = T x y4</t>
  </si>
  <si>
    <t>Totaal materiaal, onderaanneming en loon installaties (V)</t>
  </si>
  <si>
    <t>V = T + U</t>
  </si>
  <si>
    <t>Leveren, en aanbrengen van de volgende bouwkundige onderdelen</t>
  </si>
  <si>
    <t>hoeveelheden</t>
  </si>
  <si>
    <t xml:space="preserve">Binnenwanden (exclusief glas) </t>
  </si>
  <si>
    <t>815 m2</t>
  </si>
  <si>
    <t>G</t>
  </si>
  <si>
    <t>Wandafwerkingen</t>
  </si>
  <si>
    <t>1115 m2</t>
  </si>
  <si>
    <t>H</t>
  </si>
  <si>
    <t>Vloerafwerkingen</t>
  </si>
  <si>
    <t>395 m2</t>
  </si>
  <si>
    <t>I</t>
  </si>
  <si>
    <t>Plafondafwerkingen</t>
  </si>
  <si>
    <t>J</t>
  </si>
  <si>
    <t>Luchtdichte schuifdeuren</t>
  </si>
  <si>
    <t xml:space="preserve"> 4 stuks</t>
  </si>
  <si>
    <t>K</t>
  </si>
  <si>
    <t>Luchtdichte deuren</t>
  </si>
  <si>
    <t>l</t>
  </si>
  <si>
    <t>Overige deuren</t>
  </si>
  <si>
    <t>21 stuks</t>
  </si>
  <si>
    <t>M</t>
  </si>
  <si>
    <t>Basis leveren en aanbrengen bouwkundige onderdelen</t>
  </si>
  <si>
    <t>Q4= G+H+I+J+K+L+M</t>
  </si>
  <si>
    <t>Overige leveren en aanbrengen bouwkundige onderdelen</t>
  </si>
  <si>
    <t>Q5</t>
  </si>
  <si>
    <t>Totaal leveren en aanbrengen bouwkundige  (W)</t>
  </si>
  <si>
    <t>W = Q4 + Q5</t>
  </si>
  <si>
    <t>Opslag projectkosten** / begeleiding / engineering etc. (X)</t>
  </si>
  <si>
    <t>%, y5</t>
  </si>
  <si>
    <t>X = (V + W) x y5</t>
  </si>
  <si>
    <t>Totaal directe kosten (Y)</t>
  </si>
  <si>
    <t>Y = W + X</t>
  </si>
  <si>
    <t xml:space="preserve">Algemene bouwplaatskosten </t>
  </si>
  <si>
    <t>Z0</t>
  </si>
  <si>
    <t>Algemene Kosten</t>
  </si>
  <si>
    <t>%, y6</t>
  </si>
  <si>
    <t>Z1 = ( Y + Z0 ) x y6</t>
  </si>
  <si>
    <t>Risico</t>
  </si>
  <si>
    <t>%, y7</t>
  </si>
  <si>
    <t>Z2 = ( Y + Z0 + Z1) x y7</t>
  </si>
  <si>
    <t>Winst</t>
  </si>
  <si>
    <t>%, y8</t>
  </si>
  <si>
    <t>Z3 = ( Y + Z0 + Z1 + Z2 ) x y8</t>
  </si>
  <si>
    <t>Advieskosten bouwteamfase  DO-TO exclusief btw (AA)</t>
  </si>
  <si>
    <t>AA</t>
  </si>
  <si>
    <t>Aanneemsom exclusief btw (BB)</t>
  </si>
  <si>
    <t>BB = Y + Z0 + Z1 +Z2 +Z3 + AA</t>
  </si>
  <si>
    <r>
      <rPr>
        <sz val="11"/>
        <color rgb="FF000000"/>
        <rFont val="Aptos Narrow"/>
        <scheme val="minor"/>
      </rPr>
      <t>*Onderaanneming: posten onderaannemening dienen gespecificeerd te zijn naar materiaal en montage per eenheid</t>
    </r>
    <r>
      <rPr>
        <b/>
        <sz val="11"/>
        <color rgb="FF000000"/>
        <rFont val="Aptos Narrow"/>
        <scheme val="minor"/>
      </rPr>
      <t xml:space="preserve"> exclusief </t>
    </r>
    <r>
      <rPr>
        <sz val="11"/>
        <color rgb="FF000000"/>
        <rFont val="Aptos Narrow"/>
        <scheme val="minor"/>
      </rPr>
      <t>engineering-, teken-, bereken-, begeleidingskosten welke dienen te zijn inbegrepen in de opslag Projectkosten (X)</t>
    </r>
  </si>
  <si>
    <r>
      <rPr>
        <sz val="11"/>
        <color rgb="FF000000"/>
        <rFont val="Aptos Narrow"/>
        <scheme val="minor"/>
      </rPr>
      <t xml:space="preserve">**Bij Opslag projectkosten (X): inschijvers vullen een opslagpercentage in voor alle kosten die verband houden met de begeleiding, engineering, revisie, aansturing, begeleiding en controle van monteurs.  Het gaat om de rollen van (hoofd)uitvoerder, montageleider, uitvoeringsmanager, projectleider, chefmonteur, inspecteur, validatie-engineer, inregeltechnicus, commissioner, inbedrijfsteller etcetera. Deze worden </t>
    </r>
    <r>
      <rPr>
        <b/>
        <sz val="11"/>
        <color rgb="FF000000"/>
        <rFont val="Aptos Narrow"/>
        <scheme val="minor"/>
      </rPr>
      <t xml:space="preserve">niet separaat </t>
    </r>
    <r>
      <rPr>
        <sz val="11"/>
        <color rgb="FF000000"/>
        <rFont val="Aptos Narrow"/>
        <scheme val="minor"/>
      </rPr>
      <t>opgevoerd en dienen in de opslag te zijn opgenomen</t>
    </r>
  </si>
  <si>
    <t>Bijlage  A05 Prijzenblad bouwteamfase</t>
  </si>
  <si>
    <t>DO en TO</t>
  </si>
  <si>
    <t>Prijspeil:</t>
  </si>
  <si>
    <t>Deelname bouwteamfase (AA van het Prijzenblad)</t>
  </si>
  <si>
    <t>Prijs is excl. BTW en vast tot opdrachtverstrekking van het gehele project.</t>
  </si>
  <si>
    <t>Overzicht te hanteren manuurtarieven in bouwteamfase o.b.v. prijspeil juli 2026:</t>
  </si>
  <si>
    <t>Prijs is excl. BTW en worden jaarlijks geïndexeerd.</t>
  </si>
  <si>
    <t xml:space="preserve">Onderstaande functies zijn een indicatie, indien functies niet voorkomen dan wel niet voorkomen in de Bouwteamfase vult u geen bedrag in, indien er functies ontbreken dan voegt  u die toe. 
Onderstaande bedragen worden niet meegewogen in de beoordeling. </t>
  </si>
  <si>
    <t>Uurtarief</t>
  </si>
  <si>
    <t>Projectdirecteur</t>
  </si>
  <si>
    <t>Projectmanager / Projectleider</t>
  </si>
  <si>
    <t>Contractmanager</t>
  </si>
  <si>
    <t>Uitvoerder / Chef Monteur / Montagespecialist</t>
  </si>
  <si>
    <t>Sr. Werkvoorbereider</t>
  </si>
  <si>
    <t>Werkvoorbereider</t>
  </si>
  <si>
    <t>Cost engineer / Calculator</t>
  </si>
  <si>
    <t>Sr. Engineer</t>
  </si>
  <si>
    <t>Engineer</t>
  </si>
  <si>
    <t xml:space="preserve">HSE / QA-QC </t>
  </si>
  <si>
    <t>BIM Engineer</t>
  </si>
  <si>
    <t>BIM modelleur/ regisseur</t>
  </si>
  <si>
    <t>Tekenaar</t>
  </si>
  <si>
    <t>Planner</t>
  </si>
  <si>
    <t>Consultant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</si>
</sst>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164" formatCode="_(&quot;€&quot;\ * #,##0.00_);_(&quot;€&quot;\ * \(#,##0.00\);_(&quot;€&quot;\ * &quot;-&quot;??_);_(@_)"/>
    <numFmt numFmtId="165" formatCode="_(&quot;€&quot;\ * #,##0_);_(&quot;€&quot;\ * \(#,##0\);_(&quot;€&quot;\ * &quot;-&quot;??_);_(@_)"/>
    <numFmt numFmtId="166" formatCode="0.0%"/>
    <numFmt numFmtId="167" formatCode="#,##0_ ;\-#,##0\ "/>
  </numFmts>
  <fonts count="20">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DTL Caspari T"/>
      <family val="2"/>
    </font>
    <font>
      <sz val="10"/>
      <color theme="1"/>
      <name val="DTL Caspari T"/>
      <family val="2"/>
    </font>
    <font>
      <sz val="11"/>
      <color theme="2" tint="-0.499984740745262"/>
      <name val="Aptos Narrow"/>
      <family val="2"/>
      <scheme val="minor"/>
    </font>
    <font>
      <sz val="10"/>
      <color theme="1"/>
      <name val="Aptos Narrow"/>
      <family val="2"/>
      <scheme val="minor"/>
    </font>
    <font>
      <sz val="11"/>
      <color rgb="FFFF0000"/>
      <name val="Aptos Narrow"/>
      <family val="2"/>
      <scheme val="minor"/>
    </font>
    <font>
      <sz val="11"/>
      <color theme="1" tint="0.499984740745262"/>
      <name val="Aptos Narrow"/>
      <family val="2"/>
      <scheme val="minor"/>
    </font>
    <font>
      <b/>
      <sz val="24"/>
      <color theme="1"/>
      <name val="Aptos Narrow"/>
      <family val="2"/>
      <scheme val="minor"/>
    </font>
    <font>
      <sz val="11"/>
      <color rgb="FFFF0000"/>
      <name val="Aptos Narrow (Hoofdtekst)"/>
    </font>
    <font>
      <b/>
      <sz val="24"/>
      <color theme="1"/>
      <name val="DTL Caspari T"/>
      <family val="2"/>
    </font>
    <font>
      <sz val="10"/>
      <color rgb="FF000000"/>
      <name val="DTL Caspari T"/>
      <family val="2"/>
    </font>
    <font>
      <sz val="11"/>
      <name val="Aptos Narrow"/>
      <family val="2"/>
      <scheme val="minor"/>
    </font>
    <font>
      <sz val="9"/>
      <color theme="1"/>
      <name val="Aptos Narrow"/>
      <family val="2"/>
      <scheme val="minor"/>
    </font>
    <font>
      <sz val="8"/>
      <name val="Aptos Narrow"/>
      <family val="2"/>
      <scheme val="minor"/>
    </font>
    <font>
      <b/>
      <sz val="11"/>
      <color theme="2" tint="-0.499984740745262"/>
      <name val="Aptos Narrow"/>
      <family val="2"/>
      <scheme val="minor"/>
    </font>
    <font>
      <sz val="11"/>
      <color rgb="FF000000"/>
      <name val="Aptos Narrow"/>
      <scheme val="minor"/>
    </font>
    <font>
      <b/>
      <sz val="11"/>
      <color rgb="FF000000"/>
      <name val="Aptos Narrow"/>
      <scheme val="minor"/>
    </font>
    <font>
      <b/>
      <sz val="12"/>
      <color theme="1"/>
      <name val="Aptos Narrow"/>
      <family val="2"/>
      <scheme val="minor"/>
    </font>
  </fonts>
  <fills count="5">
    <fill>
      <patternFill patternType="none"/>
    </fill>
    <fill>
      <patternFill patternType="gray125"/>
    </fill>
    <fill>
      <patternFill patternType="solid">
        <fgColor rgb="FFFFC000"/>
        <bgColor indexed="64"/>
      </patternFill>
    </fill>
    <fill>
      <patternFill patternType="solid">
        <fgColor theme="6" tint="0.59999389629810485"/>
        <bgColor indexed="64"/>
      </patternFill>
    </fill>
    <fill>
      <patternFill patternType="solid">
        <fgColor rgb="FFFFFF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indent="1"/>
    </xf>
    <xf numFmtId="165" fontId="0" fillId="3" borderId="1" xfId="1" applyNumberFormat="1" applyFont="1" applyFill="1" applyBorder="1"/>
    <xf numFmtId="165" fontId="0" fillId="0" borderId="0" xfId="1" applyNumberFormat="1" applyFont="1"/>
    <xf numFmtId="165" fontId="0" fillId="2" borderId="1" xfId="1" applyNumberFormat="1" applyFont="1" applyFill="1" applyBorder="1"/>
    <xf numFmtId="9" fontId="0" fillId="0" borderId="0" xfId="2" applyFont="1"/>
    <xf numFmtId="2" fontId="0" fillId="2" borderId="1" xfId="1" applyNumberFormat="1" applyFont="1" applyFill="1" applyBorder="1"/>
    <xf numFmtId="164" fontId="0" fillId="2" borderId="1" xfId="1" applyFont="1" applyFill="1" applyBorder="1"/>
    <xf numFmtId="165" fontId="2" fillId="0" borderId="1" xfId="1" applyNumberFormat="1" applyFont="1" applyBorder="1"/>
    <xf numFmtId="165" fontId="0" fillId="0" borderId="1" xfId="0" applyNumberFormat="1" applyBorder="1"/>
    <xf numFmtId="0" fontId="3" fillId="0" borderId="0" xfId="0" applyFont="1"/>
    <xf numFmtId="3" fontId="3" fillId="0" borderId="0" xfId="0" applyNumberFormat="1" applyFont="1"/>
    <xf numFmtId="0" fontId="4" fillId="0" borderId="0" xfId="0" applyFont="1"/>
    <xf numFmtId="4" fontId="3" fillId="0" borderId="0" xfId="0" applyNumberFormat="1" applyFont="1"/>
    <xf numFmtId="44" fontId="3" fillId="0" borderId="0" xfId="0" applyNumberFormat="1" applyFont="1"/>
    <xf numFmtId="1" fontId="3" fillId="0" borderId="0" xfId="0" applyNumberFormat="1" applyFont="1"/>
    <xf numFmtId="0" fontId="5" fillId="0" borderId="0" xfId="0" applyFont="1" applyAlignment="1">
      <alignment horizontal="left" indent="1"/>
    </xf>
    <xf numFmtId="0" fontId="5" fillId="0" borderId="0" xfId="0" applyFont="1"/>
    <xf numFmtId="1" fontId="0" fillId="3" borderId="1" xfId="1" applyNumberFormat="1" applyFont="1" applyFill="1" applyBorder="1"/>
    <xf numFmtId="0" fontId="5" fillId="0" borderId="0" xfId="0" applyFont="1" applyAlignment="1">
      <alignment horizontal="center"/>
    </xf>
    <xf numFmtId="0" fontId="6" fillId="0" borderId="0" xfId="0" applyFont="1"/>
    <xf numFmtId="4" fontId="7" fillId="0" borderId="0" xfId="0" applyNumberFormat="1" applyFont="1"/>
    <xf numFmtId="0" fontId="8" fillId="0" borderId="0" xfId="0" applyFont="1"/>
    <xf numFmtId="1" fontId="8" fillId="0" borderId="0" xfId="0" applyNumberFormat="1" applyFont="1"/>
    <xf numFmtId="0" fontId="9" fillId="0" borderId="0" xfId="0" applyFont="1"/>
    <xf numFmtId="0" fontId="2" fillId="0" borderId="0" xfId="0" applyFont="1"/>
    <xf numFmtId="0" fontId="10" fillId="0" borderId="0" xfId="0" applyFont="1"/>
    <xf numFmtId="166" fontId="0" fillId="2" borderId="1" xfId="2" applyNumberFormat="1" applyFont="1" applyFill="1" applyBorder="1"/>
    <xf numFmtId="166" fontId="0" fillId="0" borderId="0" xfId="2" applyNumberFormat="1" applyFont="1"/>
    <xf numFmtId="0" fontId="11" fillId="0" borderId="0" xfId="0" applyFont="1"/>
    <xf numFmtId="14" fontId="3" fillId="0" borderId="0" xfId="0" applyNumberFormat="1" applyFont="1" applyAlignment="1">
      <alignment horizontal="left"/>
    </xf>
    <xf numFmtId="17" fontId="3" fillId="0" borderId="0" xfId="0" applyNumberFormat="1" applyFont="1" applyAlignment="1">
      <alignment horizontal="left"/>
    </xf>
    <xf numFmtId="3" fontId="4" fillId="0" borderId="0" xfId="0" applyNumberFormat="1" applyFont="1"/>
    <xf numFmtId="0" fontId="4" fillId="0" borderId="0" xfId="0" applyFont="1" applyAlignment="1">
      <alignment wrapText="1"/>
    </xf>
    <xf numFmtId="167" fontId="8" fillId="0" borderId="0" xfId="0" applyNumberFormat="1" applyFont="1"/>
    <xf numFmtId="0" fontId="6" fillId="0" borderId="2" xfId="0" applyFont="1" applyBorder="1"/>
    <xf numFmtId="0" fontId="12" fillId="0" borderId="0" xfId="0" applyFont="1" applyAlignment="1">
      <alignment wrapText="1"/>
    </xf>
    <xf numFmtId="0" fontId="1" fillId="0" borderId="0" xfId="0" applyFont="1" applyAlignment="1">
      <alignment horizontal="right"/>
    </xf>
    <xf numFmtId="14" fontId="1" fillId="0" borderId="0" xfId="0" applyNumberFormat="1" applyFont="1" applyAlignment="1">
      <alignment horizontal="left"/>
    </xf>
    <xf numFmtId="0" fontId="1" fillId="0" borderId="0" xfId="0" applyFont="1"/>
    <xf numFmtId="4" fontId="1" fillId="0" borderId="0" xfId="0" applyNumberFormat="1" applyFont="1"/>
    <xf numFmtId="44" fontId="1" fillId="0" borderId="0" xfId="0" applyNumberFormat="1" applyFont="1"/>
    <xf numFmtId="1" fontId="1" fillId="0" borderId="0" xfId="0" applyNumberFormat="1" applyFont="1"/>
    <xf numFmtId="0" fontId="1" fillId="0" borderId="2" xfId="0" applyFont="1" applyBorder="1"/>
    <xf numFmtId="3" fontId="1" fillId="0" borderId="2" xfId="0" applyNumberFormat="1" applyFont="1" applyBorder="1"/>
    <xf numFmtId="4" fontId="1" fillId="0" borderId="2" xfId="0" applyNumberFormat="1" applyFont="1" applyBorder="1"/>
    <xf numFmtId="167" fontId="1" fillId="0" borderId="2" xfId="0" applyNumberFormat="1" applyFont="1" applyBorder="1"/>
    <xf numFmtId="165" fontId="0" fillId="0" borderId="0" xfId="1" applyNumberFormat="1" applyFont="1" applyFill="1" applyBorder="1"/>
    <xf numFmtId="165" fontId="13" fillId="2" borderId="1" xfId="1" applyNumberFormat="1" applyFont="1" applyFill="1" applyBorder="1"/>
    <xf numFmtId="165" fontId="13" fillId="0" borderId="3" xfId="1" applyNumberFormat="1" applyFont="1" applyFill="1" applyBorder="1"/>
    <xf numFmtId="165" fontId="13" fillId="0" borderId="0" xfId="1" applyNumberFormat="1" applyFont="1" applyFill="1" applyBorder="1"/>
    <xf numFmtId="165" fontId="0" fillId="0" borderId="4" xfId="1" applyNumberFormat="1" applyFont="1" applyFill="1" applyBorder="1"/>
    <xf numFmtId="0" fontId="13" fillId="0" borderId="0" xfId="0" applyFont="1"/>
    <xf numFmtId="165" fontId="1" fillId="0" borderId="1" xfId="1" applyNumberFormat="1" applyFont="1" applyBorder="1"/>
    <xf numFmtId="0" fontId="14" fillId="0" borderId="0" xfId="0" applyFont="1" applyAlignment="1">
      <alignment horizontal="center"/>
    </xf>
    <xf numFmtId="165" fontId="1" fillId="0" borderId="0" xfId="1" applyNumberFormat="1" applyFont="1" applyBorder="1"/>
    <xf numFmtId="165" fontId="0" fillId="0" borderId="0" xfId="0" applyNumberFormat="1"/>
    <xf numFmtId="166" fontId="0" fillId="0" borderId="0" xfId="2" applyNumberFormat="1" applyFont="1" applyFill="1" applyBorder="1"/>
    <xf numFmtId="0" fontId="16" fillId="0" borderId="0" xfId="0" applyFont="1" applyAlignment="1">
      <alignment horizontal="left" indent="1"/>
    </xf>
    <xf numFmtId="165" fontId="2" fillId="0" borderId="0" xfId="1" applyNumberFormat="1" applyFont="1" applyBorder="1"/>
    <xf numFmtId="165" fontId="19" fillId="4" borderId="1" xfId="0" applyNumberFormat="1" applyFont="1" applyFill="1" applyBorder="1"/>
    <xf numFmtId="0" fontId="4" fillId="0" borderId="5" xfId="0" applyFont="1" applyBorder="1"/>
    <xf numFmtId="44" fontId="3" fillId="2" borderId="0" xfId="0" applyNumberFormat="1" applyFont="1" applyFill="1"/>
    <xf numFmtId="8" fontId="3" fillId="2" borderId="5" xfId="0" applyNumberFormat="1" applyFont="1" applyFill="1" applyBorder="1"/>
    <xf numFmtId="0" fontId="17" fillId="0" borderId="0" xfId="0" applyFont="1" applyAlignment="1">
      <alignment horizontal="left" wrapText="1"/>
    </xf>
    <xf numFmtId="0" fontId="0" fillId="0" borderId="0" xfId="0" applyAlignment="1">
      <alignment horizontal="left" wrapText="1"/>
    </xf>
    <xf numFmtId="0" fontId="0" fillId="0" borderId="0" xfId="0" applyAlignment="1">
      <alignment horizontal="center"/>
    </xf>
    <xf numFmtId="0" fontId="0" fillId="3" borderId="0" xfId="0" applyFill="1" applyAlignment="1">
      <alignment horizontal="left"/>
    </xf>
    <xf numFmtId="0" fontId="0" fillId="2" borderId="0" xfId="0" applyFill="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48F9-7E55-4175-97B0-6913624A76C8}">
  <sheetPr>
    <pageSetUpPr fitToPage="1"/>
  </sheetPr>
  <dimension ref="A1:H86"/>
  <sheetViews>
    <sheetView tabSelected="1" zoomScale="120" zoomScaleNormal="120" workbookViewId="0">
      <selection activeCell="C10" sqref="C10"/>
    </sheetView>
  </sheetViews>
  <sheetFormatPr defaultColWidth="8.7109375" defaultRowHeight="14.45"/>
  <cols>
    <col min="1" max="1" width="11.42578125" customWidth="1"/>
    <col min="2" max="2" width="61.42578125" customWidth="1"/>
    <col min="3" max="3" width="12.5703125" customWidth="1"/>
    <col min="4" max="4" width="20.7109375" customWidth="1"/>
    <col min="5" max="5" width="14" style="1" customWidth="1"/>
    <col min="6" max="6" width="16.7109375" customWidth="1"/>
    <col min="7" max="7" width="33.5703125" customWidth="1"/>
    <col min="8" max="8" width="16.7109375" customWidth="1"/>
  </cols>
  <sheetData>
    <row r="1" spans="1:8" ht="30.95">
      <c r="A1" s="26" t="s">
        <v>0</v>
      </c>
      <c r="B1" s="12"/>
      <c r="C1" s="12"/>
      <c r="D1" s="14"/>
      <c r="E1" s="15"/>
      <c r="F1" s="15"/>
      <c r="G1" s="16"/>
      <c r="H1" s="17"/>
    </row>
    <row r="2" spans="1:8">
      <c r="A2" s="12"/>
      <c r="B2" s="12"/>
      <c r="C2" s="12"/>
      <c r="D2" s="14"/>
      <c r="E2" s="15"/>
      <c r="F2" s="15"/>
      <c r="G2" s="16"/>
      <c r="H2" s="17"/>
    </row>
    <row r="3" spans="1:8">
      <c r="A3" s="39" t="s">
        <v>1</v>
      </c>
      <c r="B3" s="40">
        <v>46190</v>
      </c>
      <c r="C3" s="41"/>
      <c r="D3" s="22"/>
      <c r="E3" s="42"/>
      <c r="F3" s="42"/>
      <c r="G3" s="43"/>
      <c r="H3" s="17"/>
    </row>
    <row r="4" spans="1:8">
      <c r="A4" s="39" t="s">
        <v>2</v>
      </c>
      <c r="B4" s="41" t="s">
        <v>3</v>
      </c>
      <c r="C4" s="41"/>
      <c r="D4" s="22"/>
      <c r="E4" s="42"/>
      <c r="F4" s="23"/>
      <c r="G4" s="43"/>
      <c r="H4" s="17"/>
    </row>
    <row r="5" spans="1:8">
      <c r="A5" s="41"/>
      <c r="B5" s="41"/>
      <c r="C5" s="41"/>
      <c r="D5" s="22"/>
      <c r="E5" s="42"/>
      <c r="F5" s="42"/>
      <c r="G5" s="43"/>
      <c r="H5" s="17"/>
    </row>
    <row r="6" spans="1:8">
      <c r="A6" s="41"/>
      <c r="B6" s="27" t="s">
        <v>4</v>
      </c>
      <c r="C6" s="27" t="s">
        <v>5</v>
      </c>
      <c r="D6" s="22"/>
      <c r="E6" s="42"/>
      <c r="F6" s="42"/>
      <c r="G6" s="43"/>
      <c r="H6" s="17"/>
    </row>
    <row r="7" spans="1:8">
      <c r="A7" s="41"/>
      <c r="B7" s="24" t="s">
        <v>6</v>
      </c>
      <c r="C7" s="24">
        <v>17</v>
      </c>
      <c r="D7" s="22"/>
      <c r="E7" s="25"/>
      <c r="F7" s="25"/>
      <c r="G7" s="36"/>
      <c r="H7" s="41"/>
    </row>
    <row r="8" spans="1:8">
      <c r="A8" s="41"/>
      <c r="B8" s="24" t="s">
        <v>7</v>
      </c>
      <c r="C8" s="24">
        <v>395</v>
      </c>
      <c r="D8" s="22"/>
      <c r="E8" s="25"/>
      <c r="F8" s="25"/>
      <c r="G8" s="36"/>
      <c r="H8" s="41"/>
    </row>
    <row r="9" spans="1:8">
      <c r="A9" s="41"/>
      <c r="B9" s="24" t="s">
        <v>8</v>
      </c>
      <c r="C9" s="24">
        <v>401</v>
      </c>
      <c r="D9" s="22"/>
      <c r="E9" s="25"/>
      <c r="F9" s="25"/>
      <c r="G9" s="36"/>
      <c r="H9" s="41"/>
    </row>
    <row r="10" spans="1:8">
      <c r="A10" s="41"/>
      <c r="B10" s="45"/>
      <c r="C10" s="45"/>
      <c r="D10" s="37"/>
      <c r="E10" s="47"/>
      <c r="F10" s="47"/>
      <c r="G10" s="48"/>
      <c r="H10" s="46"/>
    </row>
    <row r="11" spans="1:8">
      <c r="B11" s="41"/>
      <c r="C11" s="41"/>
      <c r="D11" s="22"/>
      <c r="E11" s="42"/>
      <c r="F11" s="42"/>
      <c r="G11" s="43"/>
      <c r="H11" s="44"/>
    </row>
    <row r="12" spans="1:8">
      <c r="B12" s="41"/>
      <c r="C12" s="41"/>
      <c r="D12" s="22"/>
      <c r="E12" s="42"/>
      <c r="F12" s="42"/>
      <c r="G12" s="43"/>
      <c r="H12" s="44"/>
    </row>
    <row r="14" spans="1:8">
      <c r="B14" s="69" t="s">
        <v>9</v>
      </c>
      <c r="C14" s="69"/>
      <c r="D14" s="69"/>
      <c r="E14" s="69"/>
      <c r="F14" s="69"/>
      <c r="G14" s="69"/>
    </row>
    <row r="15" spans="1:8">
      <c r="B15" s="70" t="s">
        <v>10</v>
      </c>
      <c r="C15" s="70"/>
      <c r="D15" s="70"/>
      <c r="E15" s="70"/>
      <c r="F15" s="70"/>
      <c r="G15" s="70"/>
    </row>
    <row r="17" spans="2:5">
      <c r="B17" t="s">
        <v>11</v>
      </c>
    </row>
    <row r="18" spans="2:5">
      <c r="B18" s="28" t="s">
        <v>12</v>
      </c>
    </row>
    <row r="19" spans="2:5" ht="15" thickBot="1">
      <c r="B19" s="28"/>
    </row>
    <row r="20" spans="2:5" ht="15" thickBot="1">
      <c r="B20" t="s">
        <v>13</v>
      </c>
      <c r="D20" s="50"/>
      <c r="E20" s="18" t="s">
        <v>14</v>
      </c>
    </row>
    <row r="21" spans="2:5">
      <c r="B21" t="s">
        <v>15</v>
      </c>
      <c r="D21" s="49"/>
      <c r="E21" s="18"/>
    </row>
    <row r="22" spans="2:5">
      <c r="D22" s="49"/>
      <c r="E22" s="18"/>
    </row>
    <row r="23" spans="2:5" ht="15" thickBot="1">
      <c r="B23" s="54" t="s">
        <v>16</v>
      </c>
      <c r="C23" t="s">
        <v>17</v>
      </c>
      <c r="D23" s="51"/>
      <c r="E23" s="18"/>
    </row>
    <row r="24" spans="2:5" ht="15" thickBot="1">
      <c r="B24" t="s">
        <v>18</v>
      </c>
      <c r="C24" s="56" t="s">
        <v>19</v>
      </c>
      <c r="D24" s="50"/>
      <c r="E24" s="18" t="s">
        <v>20</v>
      </c>
    </row>
    <row r="25" spans="2:5" ht="15" thickBot="1">
      <c r="B25" t="s">
        <v>21</v>
      </c>
      <c r="C25" s="56" t="s">
        <v>22</v>
      </c>
      <c r="D25" s="50"/>
      <c r="E25" s="18" t="s">
        <v>23</v>
      </c>
    </row>
    <row r="26" spans="2:5" ht="15" thickBot="1">
      <c r="B26" t="s">
        <v>24</v>
      </c>
      <c r="C26" s="56" t="s">
        <v>25</v>
      </c>
      <c r="D26" s="50"/>
      <c r="E26" s="18" t="s">
        <v>26</v>
      </c>
    </row>
    <row r="27" spans="2:5" ht="15" thickBot="1">
      <c r="B27" t="s">
        <v>27</v>
      </c>
      <c r="C27" s="56" t="s">
        <v>28</v>
      </c>
      <c r="D27" s="50"/>
      <c r="E27" s="18" t="s">
        <v>29</v>
      </c>
    </row>
    <row r="28" spans="2:5" ht="15" thickBot="1">
      <c r="B28" t="s">
        <v>30</v>
      </c>
      <c r="C28" s="56" t="s">
        <v>19</v>
      </c>
      <c r="D28" s="50"/>
      <c r="E28" s="18" t="s">
        <v>31</v>
      </c>
    </row>
    <row r="29" spans="2:5">
      <c r="D29" s="52"/>
      <c r="E29" s="18"/>
    </row>
    <row r="30" spans="2:5" ht="15" thickBot="1">
      <c r="D30" s="52"/>
      <c r="E30" s="18"/>
    </row>
    <row r="31" spans="2:5" ht="15" thickBot="1">
      <c r="B31" t="s">
        <v>32</v>
      </c>
      <c r="D31" s="55">
        <f>+D20+D24+D25+D26+D27+D28</f>
        <v>0</v>
      </c>
      <c r="E31" s="18" t="s">
        <v>33</v>
      </c>
    </row>
    <row r="32" spans="2:5" ht="15" thickBot="1">
      <c r="B32" t="s">
        <v>34</v>
      </c>
      <c r="D32" s="4">
        <v>500000</v>
      </c>
      <c r="E32" s="18" t="s">
        <v>35</v>
      </c>
    </row>
    <row r="33" spans="2:8" ht="15" thickBot="1">
      <c r="B33" t="s">
        <v>36</v>
      </c>
      <c r="D33" s="55">
        <f>D31+D32</f>
        <v>500000</v>
      </c>
      <c r="E33" s="18" t="s">
        <v>37</v>
      </c>
    </row>
    <row r="34" spans="2:8" ht="15" thickBot="1">
      <c r="D34" s="53"/>
      <c r="E34" s="18"/>
    </row>
    <row r="35" spans="2:8" ht="15" thickBot="1">
      <c r="B35" t="s">
        <v>38</v>
      </c>
      <c r="D35" s="4">
        <v>500000</v>
      </c>
      <c r="E35" s="18" t="s">
        <v>39</v>
      </c>
    </row>
    <row r="36" spans="2:8" ht="15" thickBot="1">
      <c r="D36" s="5"/>
      <c r="E36" s="18"/>
    </row>
    <row r="37" spans="2:8" ht="15" thickBot="1">
      <c r="B37" t="s">
        <v>40</v>
      </c>
      <c r="D37" s="8"/>
      <c r="E37" s="18" t="s">
        <v>41</v>
      </c>
    </row>
    <row r="38" spans="2:8" ht="15" thickBot="1">
      <c r="B38" t="s">
        <v>42</v>
      </c>
      <c r="D38" s="20">
        <v>2500</v>
      </c>
      <c r="E38" s="18" t="s">
        <v>43</v>
      </c>
    </row>
    <row r="39" spans="2:8" ht="15" thickBot="1">
      <c r="B39" t="s">
        <v>44</v>
      </c>
      <c r="D39" s="9"/>
      <c r="E39" s="18" t="s">
        <v>45</v>
      </c>
    </row>
    <row r="40" spans="2:8" ht="15" thickBot="1">
      <c r="B40" t="s">
        <v>46</v>
      </c>
      <c r="D40" s="55">
        <f>D37*D38*D39</f>
        <v>0</v>
      </c>
      <c r="E40" s="18" t="s">
        <v>47</v>
      </c>
    </row>
    <row r="42" spans="2:8" ht="15" thickBot="1">
      <c r="G42" s="19"/>
    </row>
    <row r="43" spans="2:8" ht="15" thickBot="1">
      <c r="B43" t="s">
        <v>48</v>
      </c>
      <c r="F43" s="11">
        <f>D33+D35+D40</f>
        <v>1000000</v>
      </c>
      <c r="G43" s="18" t="s">
        <v>49</v>
      </c>
      <c r="H43" s="2"/>
    </row>
    <row r="44" spans="2:8" ht="15" thickBot="1">
      <c r="G44" s="19"/>
    </row>
    <row r="45" spans="2:8" ht="15" thickBot="1">
      <c r="B45" t="s">
        <v>50</v>
      </c>
      <c r="D45" s="29"/>
      <c r="E45" s="18" t="s">
        <v>51</v>
      </c>
      <c r="F45" s="11">
        <f>F43*D45</f>
        <v>0</v>
      </c>
      <c r="G45" s="18" t="s">
        <v>52</v>
      </c>
    </row>
    <row r="46" spans="2:8" ht="15" thickBot="1">
      <c r="D46" s="7"/>
      <c r="E46" s="21"/>
      <c r="G46" s="19"/>
    </row>
    <row r="47" spans="2:8" ht="15" thickBot="1">
      <c r="B47" t="s">
        <v>53</v>
      </c>
      <c r="D47" s="7"/>
      <c r="E47" s="21"/>
      <c r="F47" s="11">
        <f>F45+F43</f>
        <v>1000000</v>
      </c>
      <c r="G47" s="18" t="s">
        <v>54</v>
      </c>
    </row>
    <row r="48" spans="2:8">
      <c r="D48" s="7"/>
      <c r="E48" s="21"/>
      <c r="G48" s="19"/>
    </row>
    <row r="49" spans="2:7" ht="15" thickBot="1">
      <c r="B49" s="27" t="s">
        <v>55</v>
      </c>
      <c r="C49" t="s">
        <v>56</v>
      </c>
      <c r="D49" s="5"/>
      <c r="E49" s="18"/>
    </row>
    <row r="50" spans="2:7" ht="15" thickBot="1">
      <c r="B50" t="s">
        <v>57</v>
      </c>
      <c r="C50" s="56" t="s">
        <v>58</v>
      </c>
      <c r="D50" s="50"/>
      <c r="E50" s="18" t="s">
        <v>59</v>
      </c>
    </row>
    <row r="51" spans="2:7" ht="15" thickBot="1">
      <c r="B51" t="s">
        <v>60</v>
      </c>
      <c r="C51" s="56" t="s">
        <v>61</v>
      </c>
      <c r="D51" s="50"/>
      <c r="E51" s="18" t="s">
        <v>62</v>
      </c>
    </row>
    <row r="52" spans="2:7" ht="15" thickBot="1">
      <c r="B52" t="s">
        <v>63</v>
      </c>
      <c r="C52" s="56" t="s">
        <v>64</v>
      </c>
      <c r="D52" s="50"/>
      <c r="E52" s="18" t="s">
        <v>65</v>
      </c>
    </row>
    <row r="53" spans="2:7" ht="15" thickBot="1">
      <c r="B53" t="s">
        <v>66</v>
      </c>
      <c r="C53" s="56" t="s">
        <v>64</v>
      </c>
      <c r="D53" s="50"/>
      <c r="E53" s="18" t="s">
        <v>67</v>
      </c>
    </row>
    <row r="54" spans="2:7" ht="15" thickBot="1">
      <c r="B54" t="s">
        <v>68</v>
      </c>
      <c r="C54" s="56" t="s">
        <v>69</v>
      </c>
      <c r="D54" s="50"/>
      <c r="E54" s="18" t="s">
        <v>70</v>
      </c>
    </row>
    <row r="55" spans="2:7" ht="15" thickBot="1">
      <c r="B55" t="s">
        <v>71</v>
      </c>
      <c r="C55" s="56" t="s">
        <v>25</v>
      </c>
      <c r="D55" s="50"/>
      <c r="E55" s="18" t="s">
        <v>72</v>
      </c>
    </row>
    <row r="56" spans="2:7" ht="15" thickBot="1">
      <c r="B56" t="s">
        <v>73</v>
      </c>
      <c r="C56" s="56" t="s">
        <v>74</v>
      </c>
      <c r="D56" s="50"/>
      <c r="E56" s="18" t="s">
        <v>75</v>
      </c>
    </row>
    <row r="57" spans="2:7" ht="15" thickBot="1">
      <c r="D57" s="7"/>
      <c r="E57" s="21"/>
      <c r="G57" s="19"/>
    </row>
    <row r="58" spans="2:7" ht="15" thickBot="1">
      <c r="B58" t="s">
        <v>76</v>
      </c>
      <c r="D58" s="55">
        <f>D50+D51+D52+D53+D54+D55+D56</f>
        <v>0</v>
      </c>
      <c r="E58" s="18" t="s">
        <v>77</v>
      </c>
      <c r="G58" s="19"/>
    </row>
    <row r="59" spans="2:7" ht="15" thickBot="1">
      <c r="B59" t="s">
        <v>78</v>
      </c>
      <c r="D59" s="4">
        <v>200000</v>
      </c>
      <c r="E59" s="18" t="s">
        <v>79</v>
      </c>
      <c r="G59" s="19"/>
    </row>
    <row r="60" spans="2:7">
      <c r="D60" s="49"/>
      <c r="E60" s="18"/>
      <c r="G60" s="19"/>
    </row>
    <row r="61" spans="2:7" ht="15" thickBot="1">
      <c r="D61" s="49"/>
      <c r="E61" s="18"/>
      <c r="G61" s="19"/>
    </row>
    <row r="62" spans="2:7" ht="15" thickBot="1">
      <c r="B62" t="s">
        <v>80</v>
      </c>
      <c r="E62" s="18"/>
      <c r="F62" s="55">
        <f>D58+D59</f>
        <v>200000</v>
      </c>
      <c r="G62" s="18" t="s">
        <v>81</v>
      </c>
    </row>
    <row r="63" spans="2:7" ht="15" thickBot="1">
      <c r="D63" s="57"/>
      <c r="E63" s="18"/>
      <c r="G63" s="18"/>
    </row>
    <row r="64" spans="2:7" ht="15" thickBot="1">
      <c r="B64" t="s">
        <v>82</v>
      </c>
      <c r="D64" s="29"/>
      <c r="E64" s="18" t="s">
        <v>83</v>
      </c>
      <c r="F64" s="11">
        <f>(F47+F62) *D64</f>
        <v>0</v>
      </c>
      <c r="G64" s="18" t="s">
        <v>84</v>
      </c>
    </row>
    <row r="65" spans="2:7" ht="15" thickBot="1">
      <c r="D65" s="57"/>
      <c r="E65" s="18"/>
      <c r="G65" s="18"/>
    </row>
    <row r="66" spans="2:7" ht="15" thickBot="1">
      <c r="B66" s="27" t="s">
        <v>85</v>
      </c>
      <c r="D66" s="57"/>
      <c r="E66" s="18"/>
      <c r="F66" s="10">
        <f>F47+F62+F64</f>
        <v>1200000</v>
      </c>
      <c r="G66" s="18" t="s">
        <v>86</v>
      </c>
    </row>
    <row r="67" spans="2:7">
      <c r="B67" s="27"/>
      <c r="D67" s="57"/>
      <c r="E67" s="18"/>
      <c r="F67" s="61"/>
      <c r="G67" s="60"/>
    </row>
    <row r="68" spans="2:7" ht="15" thickBot="1">
      <c r="D68" s="7"/>
      <c r="E68" s="21"/>
      <c r="G68" s="18"/>
    </row>
    <row r="69" spans="2:7" ht="15" thickBot="1">
      <c r="B69" t="s">
        <v>87</v>
      </c>
      <c r="D69" s="9"/>
      <c r="E69" s="21"/>
      <c r="F69" s="11">
        <f>D69</f>
        <v>0</v>
      </c>
      <c r="G69" s="18" t="s">
        <v>88</v>
      </c>
    </row>
    <row r="70" spans="2:7" ht="15" thickBot="1">
      <c r="D70" s="7"/>
      <c r="E70" s="21"/>
      <c r="G70" s="18"/>
    </row>
    <row r="71" spans="2:7" ht="15" thickBot="1">
      <c r="B71" t="s">
        <v>89</v>
      </c>
      <c r="D71" s="29"/>
      <c r="E71" s="18" t="s">
        <v>90</v>
      </c>
      <c r="F71" s="11">
        <f>(F66 + F69) * D71</f>
        <v>0</v>
      </c>
      <c r="G71" s="18" t="s">
        <v>91</v>
      </c>
    </row>
    <row r="72" spans="2:7" ht="15" thickBot="1">
      <c r="D72" s="30"/>
      <c r="E72" s="21"/>
      <c r="G72" s="18"/>
    </row>
    <row r="73" spans="2:7" ht="15" thickBot="1">
      <c r="B73" t="s">
        <v>92</v>
      </c>
      <c r="D73" s="29"/>
      <c r="E73" s="18" t="s">
        <v>93</v>
      </c>
      <c r="F73" s="11">
        <f xml:space="preserve"> (F66+F69+F71)*D73</f>
        <v>0</v>
      </c>
      <c r="G73" s="18" t="s">
        <v>94</v>
      </c>
    </row>
    <row r="74" spans="2:7" ht="15" thickBot="1">
      <c r="D74" s="30"/>
      <c r="E74" s="21"/>
      <c r="G74" s="18"/>
    </row>
    <row r="75" spans="2:7" ht="15" thickBot="1">
      <c r="B75" t="s">
        <v>95</v>
      </c>
      <c r="D75" s="29"/>
      <c r="E75" s="18" t="s">
        <v>96</v>
      </c>
      <c r="F75" s="11">
        <f>(F66+F69+F71+F73)*D75</f>
        <v>0</v>
      </c>
      <c r="G75" s="18" t="s">
        <v>97</v>
      </c>
    </row>
    <row r="76" spans="2:7">
      <c r="D76" s="59"/>
      <c r="E76" s="18"/>
      <c r="F76" s="58"/>
      <c r="G76" s="18"/>
    </row>
    <row r="77" spans="2:7" ht="15" thickBot="1">
      <c r="D77" s="7"/>
      <c r="G77" s="19"/>
    </row>
    <row r="78" spans="2:7" ht="15" thickBot="1">
      <c r="B78" t="s">
        <v>98</v>
      </c>
      <c r="F78" s="6"/>
      <c r="G78" s="18" t="s">
        <v>99</v>
      </c>
    </row>
    <row r="79" spans="2:7" ht="15" thickBot="1">
      <c r="F79" s="3"/>
      <c r="G79" s="18"/>
    </row>
    <row r="80" spans="2:7" ht="16.5" thickBot="1">
      <c r="B80" s="27" t="s">
        <v>100</v>
      </c>
      <c r="F80" s="62">
        <f>F66+F69+F71+F75+F73+F78</f>
        <v>1200000</v>
      </c>
      <c r="G80" s="18" t="s">
        <v>101</v>
      </c>
    </row>
    <row r="81" spans="2:7">
      <c r="G81" s="19"/>
    </row>
    <row r="83" spans="2:7" ht="45.75" customHeight="1">
      <c r="B83" s="66" t="s">
        <v>102</v>
      </c>
      <c r="C83" s="67"/>
      <c r="D83" s="67"/>
      <c r="E83" s="67"/>
      <c r="F83" s="67"/>
    </row>
    <row r="85" spans="2:7" ht="69.75" customHeight="1">
      <c r="B85" s="66" t="s">
        <v>103</v>
      </c>
      <c r="C85" s="67"/>
      <c r="D85" s="67"/>
      <c r="E85" s="67"/>
      <c r="F85" s="67"/>
    </row>
    <row r="86" spans="2:7">
      <c r="B86" s="68"/>
      <c r="C86" s="68"/>
      <c r="D86" s="68"/>
      <c r="E86" s="68"/>
      <c r="F86" s="68"/>
    </row>
  </sheetData>
  <mergeCells count="5">
    <mergeCell ref="B85:F85"/>
    <mergeCell ref="B86:F86"/>
    <mergeCell ref="B83:F83"/>
    <mergeCell ref="B14:G14"/>
    <mergeCell ref="B15:G15"/>
  </mergeCells>
  <phoneticPr fontId="15" type="noConversion"/>
  <pageMargins left="0.7" right="0.7" top="0.75" bottom="0.75" header="0.3" footer="0.3"/>
  <pageSetup paperSize="8"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D2CC-796E-477C-B18F-761F62055198}">
  <dimension ref="A1:D30"/>
  <sheetViews>
    <sheetView workbookViewId="0">
      <selection activeCell="B35" sqref="B35"/>
    </sheetView>
  </sheetViews>
  <sheetFormatPr defaultRowHeight="14.45"/>
  <cols>
    <col min="2" max="2" width="76.5703125" customWidth="1"/>
    <col min="3" max="3" width="14" customWidth="1"/>
  </cols>
  <sheetData>
    <row r="1" spans="1:4" ht="31.5">
      <c r="A1" s="31" t="s">
        <v>104</v>
      </c>
      <c r="B1" s="12"/>
      <c r="C1" s="13"/>
      <c r="D1" s="14"/>
    </row>
    <row r="2" spans="1:4">
      <c r="A2" s="12"/>
      <c r="B2" s="12"/>
      <c r="C2" s="13"/>
      <c r="D2" s="14"/>
    </row>
    <row r="3" spans="1:4">
      <c r="A3" s="12" t="s">
        <v>1</v>
      </c>
      <c r="B3" s="32">
        <v>46190</v>
      </c>
      <c r="C3" s="13"/>
      <c r="D3" s="14"/>
    </row>
    <row r="4" spans="1:4">
      <c r="A4" s="12" t="s">
        <v>2</v>
      </c>
      <c r="B4" s="12" t="s">
        <v>105</v>
      </c>
      <c r="C4" s="13"/>
      <c r="D4" s="14"/>
    </row>
    <row r="5" spans="1:4">
      <c r="A5" s="12" t="s">
        <v>106</v>
      </c>
      <c r="B5" s="33">
        <v>46204</v>
      </c>
      <c r="C5" s="13"/>
      <c r="D5" s="14"/>
    </row>
    <row r="6" spans="1:4">
      <c r="A6" s="12"/>
      <c r="B6" s="12"/>
      <c r="C6" s="13"/>
      <c r="D6" s="14"/>
    </row>
    <row r="7" spans="1:4">
      <c r="A7" s="14"/>
      <c r="B7" s="14"/>
      <c r="C7" s="34"/>
      <c r="D7" s="14"/>
    </row>
    <row r="8" spans="1:4">
      <c r="A8" s="14"/>
      <c r="B8" s="12" t="s">
        <v>107</v>
      </c>
      <c r="C8" s="64">
        <f>'Prijzenblad '!F78</f>
        <v>0</v>
      </c>
      <c r="D8" s="14"/>
    </row>
    <row r="9" spans="1:4">
      <c r="A9" s="14"/>
      <c r="B9" s="35" t="s">
        <v>108</v>
      </c>
      <c r="C9" s="16"/>
      <c r="D9" s="14"/>
    </row>
    <row r="10" spans="1:4">
      <c r="A10" s="14"/>
      <c r="B10" s="14"/>
      <c r="C10" s="34"/>
      <c r="D10" s="14"/>
    </row>
    <row r="11" spans="1:4">
      <c r="A11" s="14"/>
      <c r="B11" s="14"/>
      <c r="C11" s="34"/>
      <c r="D11" s="14"/>
    </row>
    <row r="12" spans="1:4">
      <c r="A12" s="14"/>
      <c r="B12" s="12" t="s">
        <v>109</v>
      </c>
      <c r="C12" s="34"/>
      <c r="D12" s="14"/>
    </row>
    <row r="13" spans="1:4">
      <c r="A13" s="14"/>
      <c r="B13" s="14" t="s">
        <v>110</v>
      </c>
      <c r="C13" s="34"/>
      <c r="D13" s="14"/>
    </row>
    <row r="14" spans="1:4" ht="51.75" customHeight="1">
      <c r="A14" s="14"/>
      <c r="B14" s="38" t="s">
        <v>111</v>
      </c>
      <c r="C14" s="34"/>
      <c r="D14" s="14"/>
    </row>
    <row r="15" spans="1:4">
      <c r="A15" s="14"/>
      <c r="B15" s="14"/>
      <c r="C15" s="13" t="s">
        <v>112</v>
      </c>
      <c r="D15" s="14"/>
    </row>
    <row r="16" spans="1:4">
      <c r="A16" s="14"/>
      <c r="B16" s="63" t="s">
        <v>113</v>
      </c>
      <c r="C16" s="65"/>
      <c r="D16" s="14"/>
    </row>
    <row r="17" spans="1:4">
      <c r="A17" s="14"/>
      <c r="B17" s="63" t="s">
        <v>114</v>
      </c>
      <c r="C17" s="65"/>
      <c r="D17" s="14"/>
    </row>
    <row r="18" spans="1:4">
      <c r="A18" s="14"/>
      <c r="B18" s="63" t="s">
        <v>115</v>
      </c>
      <c r="C18" s="65"/>
      <c r="D18" s="14"/>
    </row>
    <row r="19" spans="1:4">
      <c r="A19" s="14"/>
      <c r="B19" s="63" t="s">
        <v>116</v>
      </c>
      <c r="C19" s="65"/>
      <c r="D19" s="14"/>
    </row>
    <row r="20" spans="1:4">
      <c r="A20" s="14"/>
      <c r="B20" s="63" t="s">
        <v>117</v>
      </c>
      <c r="C20" s="65"/>
      <c r="D20" s="14"/>
    </row>
    <row r="21" spans="1:4">
      <c r="A21" s="14"/>
      <c r="B21" s="63" t="s">
        <v>118</v>
      </c>
      <c r="C21" s="65"/>
      <c r="D21" s="14"/>
    </row>
    <row r="22" spans="1:4">
      <c r="A22" s="14"/>
      <c r="B22" s="63" t="s">
        <v>119</v>
      </c>
      <c r="C22" s="65"/>
      <c r="D22" s="14"/>
    </row>
    <row r="23" spans="1:4">
      <c r="A23" s="14"/>
      <c r="B23" s="63" t="s">
        <v>120</v>
      </c>
      <c r="C23" s="65"/>
      <c r="D23" s="14"/>
    </row>
    <row r="24" spans="1:4">
      <c r="A24" s="14"/>
      <c r="B24" s="63" t="s">
        <v>121</v>
      </c>
      <c r="C24" s="65"/>
      <c r="D24" s="14"/>
    </row>
    <row r="25" spans="1:4">
      <c r="A25" s="14"/>
      <c r="B25" s="63" t="s">
        <v>122</v>
      </c>
      <c r="C25" s="65"/>
      <c r="D25" s="14"/>
    </row>
    <row r="26" spans="1:4">
      <c r="A26" s="14"/>
      <c r="B26" s="63" t="s">
        <v>123</v>
      </c>
      <c r="C26" s="65"/>
      <c r="D26" s="14"/>
    </row>
    <row r="27" spans="1:4">
      <c r="A27" s="14"/>
      <c r="B27" s="63" t="s">
        <v>124</v>
      </c>
      <c r="C27" s="65"/>
      <c r="D27" s="14"/>
    </row>
    <row r="28" spans="1:4">
      <c r="A28" s="14"/>
      <c r="B28" s="63" t="s">
        <v>125</v>
      </c>
      <c r="C28" s="65"/>
      <c r="D28" s="14"/>
    </row>
    <row r="29" spans="1:4">
      <c r="B29" s="63" t="s">
        <v>126</v>
      </c>
      <c r="C29" s="65"/>
    </row>
    <row r="30" spans="1:4">
      <c r="B30" s="63" t="s">
        <v>127</v>
      </c>
      <c r="C30" s="6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38B82B1D85B34BB107A8D618581C58" ma:contentTypeVersion="14" ma:contentTypeDescription="Een nieuw document maken." ma:contentTypeScope="" ma:versionID="1f132e036d8e491e5a24f561f5031db1">
  <xsd:schema xmlns:xsd="http://www.w3.org/2001/XMLSchema" xmlns:xs="http://www.w3.org/2001/XMLSchema" xmlns:p="http://schemas.microsoft.com/office/2006/metadata/properties" xmlns:ns2="dba0c1d9-4e7d-463a-970e-be73608336c3" xmlns:ns3="96c9ed44-78b3-4afa-876c-9280e1b09e81" targetNamespace="http://schemas.microsoft.com/office/2006/metadata/properties" ma:root="true" ma:fieldsID="3de41013344074b4819835e853a96a33" ns2:_="" ns3:_="">
    <xsd:import namespace="dba0c1d9-4e7d-463a-970e-be73608336c3"/>
    <xsd:import namespace="96c9ed44-78b3-4afa-876c-9280e1b09e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0c1d9-4e7d-463a-970e-be7360833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135eabb5-a18a-4215-84c6-3aa8d4454c8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c9ed44-78b3-4afa-876c-9280e1b09e8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fb62f055-b311-4812-a73a-950ecbac3e46}" ma:internalName="TaxCatchAll" ma:showField="CatchAllData" ma:web="96c9ed44-78b3-4afa-876c-9280e1b09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c9ed44-78b3-4afa-876c-9280e1b09e81" xsi:nil="true"/>
    <lcf76f155ced4ddcb4097134ff3c332f xmlns="dba0c1d9-4e7d-463a-970e-be73608336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4C9AE4-10A4-4AF1-A205-1FDB46166460}"/>
</file>

<file path=customXml/itemProps2.xml><?xml version="1.0" encoding="utf-8"?>
<ds:datastoreItem xmlns:ds="http://schemas.openxmlformats.org/officeDocument/2006/customXml" ds:itemID="{29F2782A-09F1-4673-93E6-D5A502E257E3}"/>
</file>

<file path=customXml/itemProps3.xml><?xml version="1.0" encoding="utf-8"?>
<ds:datastoreItem xmlns:ds="http://schemas.openxmlformats.org/officeDocument/2006/customXml" ds:itemID="{6CD3D9C0-8AD9-4C4B-A84C-8857A78BF1D1}"/>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eddy.vancaulil@wsp.com</dc:creator>
  <cp:keywords/>
  <dc:description/>
  <cp:lastModifiedBy>Boven, LG</cp:lastModifiedBy>
  <cp:revision/>
  <dcterms:created xsi:type="dcterms:W3CDTF">2025-12-11T15:36:24Z</dcterms:created>
  <dcterms:modified xsi:type="dcterms:W3CDTF">2026-06-17T15:39:42Z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0x0101009538B82B1D85B34BB107A8D618581C58</vt:lpwstr>
  </property>
  <property fmtid="{D5CDD505-2E9C-101B-9397-08002B2CF9AE}" pid="3" name="MediaServiceImageTags">
    <vt:lpwstr/>
  </property>
  <property fmtid="{D5CDD505-2E9C-101B-9397-08002B2CF9AE}" pid="4" name="_dlc_DocIdItemGuid">
    <vt:lpwstr>9d4558dc-0cd9-450b-8f7d-1e8e64802090</vt:lpwstr>
  </property>
  <property fmtid="{D5CDD505-2E9C-101B-9397-08002B2CF9AE}" pid="5" name="DocumentStatus">
    <vt:lpwstr>9;#Definitief|41a274ec-25ac-41da-9ed4-bd8dd06b057d</vt:lpwstr>
  </property>
  <property fmtid="{D5CDD505-2E9C-101B-9397-08002B2CF9AE}" pid="6" name="NLSFB">
    <vt:lpwstr/>
  </property>
  <property fmtid="{D5CDD505-2E9C-101B-9397-08002B2CF9AE}" pid="7" name="FinancieleCategorie">
    <vt:lpwstr/>
  </property>
  <property fmtid="{D5CDD505-2E9C-101B-9397-08002B2CF9AE}" pid="8" name="WBS">
    <vt:lpwstr/>
  </property>
  <property fmtid="{D5CDD505-2E9C-101B-9397-08002B2CF9AE}" pid="9" name="Marktsegment">
    <vt:lpwstr/>
  </property>
  <property fmtid="{D5CDD505-2E9C-101B-9397-08002B2CF9AE}" pid="10" name="Discipline">
    <vt:lpwstr/>
  </property>
  <property fmtid="{D5CDD505-2E9C-101B-9397-08002B2CF9AE}" pid="11" name="Stabu">
    <vt:lpwstr/>
  </property>
  <property fmtid="{D5CDD505-2E9C-101B-9397-08002B2CF9AE}" pid="12" name="Edocs_DocumentType">
    <vt:lpwstr>15;#Berekening|22adaad1-ffc5-45d6-86d8-e364557190fc</vt:lpwstr>
  </property>
  <property fmtid="{D5CDD505-2E9C-101B-9397-08002B2CF9AE}" pid="13" name="Bedrijf">
    <vt:lpwstr/>
  </property>
  <property fmtid="{D5CDD505-2E9C-101B-9397-08002B2CF9AE}" pid="14" name="FunctionalLocation">
    <vt:lpwstr/>
  </property>
  <property fmtid="{D5CDD505-2E9C-101B-9397-08002B2CF9AE}" pid="15" name="MSIP_Label_64a238cc-6af3-4341-9d32-201b7e04331f_Enabled">
    <vt:lpwstr>true</vt:lpwstr>
  </property>
  <property fmtid="{D5CDD505-2E9C-101B-9397-08002B2CF9AE}" pid="16" name="MSIP_Label_64a238cc-6af3-4341-9d32-201b7e04331f_SetDate">
    <vt:lpwstr>2026-04-02T07:38:35Z</vt:lpwstr>
  </property>
  <property fmtid="{D5CDD505-2E9C-101B-9397-08002B2CF9AE}" pid="17" name="MSIP_Label_64a238cc-6af3-4341-9d32-201b7e04331f_Method">
    <vt:lpwstr>Standard</vt:lpwstr>
  </property>
  <property fmtid="{D5CDD505-2E9C-101B-9397-08002B2CF9AE}" pid="18" name="MSIP_Label_64a238cc-6af3-4341-9d32-201b7e04331f_Name">
    <vt:lpwstr>Internal</vt:lpwstr>
  </property>
  <property fmtid="{D5CDD505-2E9C-101B-9397-08002B2CF9AE}" pid="19" name="MSIP_Label_64a238cc-6af3-4341-9d32-201b7e04331f_SiteId">
    <vt:lpwstr>09ebfde1-6505-4c31-942f-18875ff0189d</vt:lpwstr>
  </property>
  <property fmtid="{D5CDD505-2E9C-101B-9397-08002B2CF9AE}" pid="20" name="MSIP_Label_64a238cc-6af3-4341-9d32-201b7e04331f_ActionId">
    <vt:lpwstr>44e1fd57-2833-4d12-a4b8-436f4f3f71fa</vt:lpwstr>
  </property>
  <property fmtid="{D5CDD505-2E9C-101B-9397-08002B2CF9AE}" pid="21" name="MSIP_Label_64a238cc-6af3-4341-9d32-201b7e04331f_ContentBits">
    <vt:lpwstr>0</vt:lpwstr>
  </property>
  <property fmtid="{D5CDD505-2E9C-101B-9397-08002B2CF9AE}" pid="22" name="MSIP_Label_64a238cc-6af3-4341-9d32-201b7e04331f_Tag">
    <vt:lpwstr>10, 3, 0, 1</vt:lpwstr>
  </property>
</Properties>
</file>