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172.19.94.11\CompendaData\CRMAlphaAdviesBureauDB\Archief\00049000\"/>
    </mc:Choice>
  </mc:AlternateContent>
  <xr:revisionPtr revIDLastSave="0" documentId="13_ncr:1_{06354F85-63C8-4C28-8BC6-20985865C0CC}" xr6:coauthVersionLast="47" xr6:coauthVersionMax="47" xr10:uidLastSave="{00000000-0000-0000-0000-000000000000}"/>
  <bookViews>
    <workbookView xWindow="585" yWindow="1005" windowWidth="29010" windowHeight="15345" tabRatio="688" activeTab="1" xr2:uid="{00000000-000D-0000-FFFF-FFFF00000000}"/>
  </bookViews>
  <sheets>
    <sheet name="Basisgegevens" sheetId="2" r:id="rId1"/>
    <sheet name="Totaalblad " sheetId="3" r:id="rId2"/>
    <sheet name="Informatie" sheetId="7" r:id="rId3"/>
    <sheet name="Prijzenblad Multifunctionals" sheetId="5" r:id="rId4"/>
    <sheet name="Prijzenblad verbruiksgoederen" sheetId="6" r:id="rId5"/>
  </sheets>
  <externalReferences>
    <externalReference r:id="rId6"/>
  </externalReferences>
  <definedNames>
    <definedName name="_xlnm.Print_Area" localSheetId="0">Basisgegevens!$A$1:$B$15</definedName>
    <definedName name="bestekcontract" localSheetId="0">[1]verzamelblad!$A$2</definedName>
    <definedName name="bestekcontract">#REF!</definedName>
    <definedName name="besteknr" localSheetId="0">[1]verzamelblad!$A$3</definedName>
    <definedName name="besteknr">#REF!</definedName>
    <definedName name="directtoezicht">[1]uurtariefopbouw!$D$26</definedName>
    <definedName name="offertetarief">[1]uurtariefopbouw!$E$37</definedName>
    <definedName name="opdrachtgever">Basisgegevens!#REF!</definedName>
    <definedName name="opdrachtnemer">Basisgegevens!#REF!</definedName>
    <definedName name="opdrachtnemerplaats">Basisgegevens!#REF!</definedName>
    <definedName name="plaatsopdrnmr">Basisgegevens!#REF!</definedName>
    <definedName name="regietarief">[1]uurtariefopbouw!$G$37</definedName>
    <definedName name="spectarief">[1]uurtariefopbouw!$I$37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8" i="6" l="1"/>
  <c r="D48" i="6"/>
  <c r="E46" i="6"/>
  <c r="E47" i="6"/>
  <c r="C46" i="6"/>
  <c r="D46" i="6"/>
  <c r="C47" i="6"/>
  <c r="D47" i="6"/>
  <c r="B46" i="6"/>
  <c r="B47" i="6"/>
  <c r="E37" i="7"/>
  <c r="F37" i="7"/>
  <c r="G37" i="7"/>
  <c r="H37" i="7"/>
  <c r="J37" i="7"/>
  <c r="I35" i="7"/>
  <c r="I36" i="7"/>
  <c r="I37" i="7" s="1"/>
  <c r="D23" i="3"/>
  <c r="D28" i="3"/>
  <c r="H4" i="7"/>
  <c r="H5" i="7"/>
  <c r="H6" i="7"/>
  <c r="H7" i="7"/>
  <c r="H8" i="7"/>
  <c r="H9" i="7"/>
  <c r="H10" i="7"/>
  <c r="H11" i="7"/>
  <c r="H12" i="7"/>
  <c r="H13" i="7"/>
  <c r="H14" i="7"/>
  <c r="H15" i="7"/>
  <c r="H16" i="7"/>
  <c r="H17" i="7"/>
  <c r="H18" i="7"/>
  <c r="H19" i="7"/>
  <c r="H20" i="7"/>
  <c r="H21" i="7"/>
  <c r="H22" i="7"/>
  <c r="H23" i="7"/>
  <c r="H24" i="7"/>
  <c r="H25" i="7"/>
  <c r="H26" i="7"/>
  <c r="H27" i="7"/>
  <c r="H28" i="7"/>
  <c r="H29" i="7"/>
  <c r="H30" i="7"/>
  <c r="H31" i="7"/>
  <c r="H32" i="7"/>
  <c r="H33" i="7"/>
  <c r="H34" i="7"/>
  <c r="H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 i="7"/>
  <c r="E23" i="3" l="1"/>
  <c r="E28" i="3"/>
  <c r="I3" i="7"/>
  <c r="I22" i="7"/>
  <c r="I9" i="7"/>
  <c r="I8" i="7"/>
  <c r="I11" i="7" l="1"/>
  <c r="I34" i="7"/>
  <c r="I30" i="7"/>
  <c r="I28" i="7"/>
  <c r="I26" i="7"/>
  <c r="I7" i="7"/>
  <c r="I15" i="7"/>
  <c r="I17" i="7"/>
  <c r="I29" i="7"/>
  <c r="I25" i="7"/>
  <c r="I6" i="7"/>
  <c r="I16" i="7"/>
  <c r="I18" i="7"/>
  <c r="I19" i="7"/>
  <c r="I33" i="7"/>
  <c r="I31" i="7"/>
  <c r="I24" i="7"/>
  <c r="I27" i="7"/>
  <c r="I20" i="7"/>
  <c r="I32" i="7"/>
  <c r="I23" i="7"/>
  <c r="I21" i="7"/>
  <c r="I5" i="7"/>
  <c r="I10" i="7"/>
  <c r="I12" i="7"/>
  <c r="I14" i="7"/>
  <c r="I4" i="7"/>
  <c r="I13" i="7"/>
  <c r="B32" i="6" l="1"/>
  <c r="C32" i="6"/>
  <c r="D32" i="6"/>
  <c r="B33" i="6"/>
  <c r="C33" i="6"/>
  <c r="D33" i="6"/>
  <c r="B34" i="6"/>
  <c r="C34" i="6"/>
  <c r="D34" i="6"/>
  <c r="B35" i="6"/>
  <c r="C35" i="6"/>
  <c r="D35" i="6"/>
  <c r="B36" i="6"/>
  <c r="C36" i="6"/>
  <c r="D36" i="6"/>
  <c r="B37" i="6"/>
  <c r="C37" i="6"/>
  <c r="D37" i="6"/>
  <c r="B38" i="6"/>
  <c r="C38" i="6"/>
  <c r="D38" i="6"/>
  <c r="B39" i="6"/>
  <c r="C39" i="6"/>
  <c r="D39" i="6"/>
  <c r="B40" i="6"/>
  <c r="C40" i="6"/>
  <c r="D40" i="6"/>
  <c r="B41" i="6"/>
  <c r="C41" i="6"/>
  <c r="D41" i="6"/>
  <c r="B42" i="6"/>
  <c r="C42" i="6"/>
  <c r="D42" i="6"/>
  <c r="B43" i="6"/>
  <c r="C43" i="6"/>
  <c r="D43" i="6"/>
  <c r="B44" i="6"/>
  <c r="C44" i="6"/>
  <c r="D44" i="6"/>
  <c r="B45" i="6"/>
  <c r="C45" i="6"/>
  <c r="D45" i="6"/>
  <c r="C18" i="5"/>
  <c r="F18" i="5"/>
  <c r="C29" i="5"/>
  <c r="F29" i="5"/>
  <c r="B16" i="6"/>
  <c r="B17" i="6"/>
  <c r="B18" i="6"/>
  <c r="B19" i="6"/>
  <c r="B20" i="6"/>
  <c r="B21" i="6"/>
  <c r="B22" i="6"/>
  <c r="B23" i="6"/>
  <c r="B24" i="6"/>
  <c r="B25" i="6"/>
  <c r="B26" i="6"/>
  <c r="B27" i="6"/>
  <c r="B28" i="6"/>
  <c r="B29" i="6"/>
  <c r="B30" i="6"/>
  <c r="B31" i="6"/>
  <c r="D29" i="6"/>
  <c r="E44" i="6" l="1"/>
  <c r="E40" i="6"/>
  <c r="E36" i="6"/>
  <c r="E32" i="6"/>
  <c r="E42" i="6"/>
  <c r="E38" i="6"/>
  <c r="E34" i="6"/>
  <c r="E43" i="6"/>
  <c r="E39" i="6"/>
  <c r="E35" i="6"/>
  <c r="E45" i="6"/>
  <c r="E41" i="6"/>
  <c r="E37" i="6"/>
  <c r="E33" i="6"/>
  <c r="C29" i="6"/>
  <c r="B15" i="6"/>
  <c r="C16" i="6"/>
  <c r="D16" i="6"/>
  <c r="C17" i="6"/>
  <c r="D17" i="6"/>
  <c r="C18" i="6"/>
  <c r="D18" i="6"/>
  <c r="C19" i="6"/>
  <c r="D19" i="6"/>
  <c r="C20" i="6"/>
  <c r="D20" i="6"/>
  <c r="C21" i="6"/>
  <c r="D21" i="6"/>
  <c r="C22" i="6"/>
  <c r="D22" i="6"/>
  <c r="C23" i="6"/>
  <c r="D23" i="6"/>
  <c r="C24" i="6"/>
  <c r="D24" i="6"/>
  <c r="C25" i="6"/>
  <c r="D25" i="6"/>
  <c r="C26" i="6"/>
  <c r="D26" i="6"/>
  <c r="C27" i="6" l="1"/>
  <c r="D27" i="6"/>
  <c r="C28" i="6"/>
  <c r="D28" i="6"/>
  <c r="C30" i="6"/>
  <c r="D30" i="6"/>
  <c r="C31" i="6"/>
  <c r="D31" i="6"/>
  <c r="E27" i="6" l="1"/>
  <c r="O37" i="7" l="1"/>
  <c r="L37" i="7"/>
  <c r="K37" i="7"/>
  <c r="C9" i="3"/>
  <c r="D27" i="3"/>
  <c r="B14" i="6"/>
  <c r="D15" i="6"/>
  <c r="C15" i="6"/>
  <c r="D14" i="6"/>
  <c r="C14" i="6"/>
  <c r="E30" i="6" l="1"/>
  <c r="E28" i="6"/>
  <c r="E31" i="6"/>
  <c r="E29" i="6"/>
  <c r="E27" i="3"/>
  <c r="C14" i="3"/>
  <c r="E26" i="6" l="1"/>
  <c r="E14" i="6" l="1"/>
  <c r="E48" i="6" s="1"/>
  <c r="E15" i="6"/>
  <c r="E16" i="6"/>
  <c r="E17" i="6"/>
  <c r="E18" i="6"/>
  <c r="E19" i="6"/>
  <c r="E20" i="6"/>
  <c r="E21" i="6"/>
  <c r="E22" i="6"/>
  <c r="E23" i="6"/>
  <c r="E24" i="6"/>
  <c r="E25" i="6"/>
  <c r="D19" i="3" l="1"/>
  <c r="E19" i="3" s="1"/>
  <c r="D15" i="3"/>
  <c r="E15" i="3" s="1"/>
  <c r="D14" i="3"/>
  <c r="E14" i="3" s="1"/>
  <c r="D10" i="3"/>
  <c r="E10" i="3" s="1"/>
  <c r="D9" i="3" l="1"/>
  <c r="E9" i="3" s="1"/>
  <c r="E30" i="3" s="1"/>
</calcChain>
</file>

<file path=xl/sharedStrings.xml><?xml version="1.0" encoding="utf-8"?>
<sst xmlns="http://schemas.openxmlformats.org/spreadsheetml/2006/main" count="247" uniqueCount="187">
  <si>
    <t>Kvk-nummer</t>
  </si>
  <si>
    <t>Functie</t>
  </si>
  <si>
    <t>Contactpersoon offerte</t>
  </si>
  <si>
    <t>Apparaat 1</t>
  </si>
  <si>
    <t>Apparaat 2</t>
  </si>
  <si>
    <t xml:space="preserve">Minimaal aantal afdrukken per minuut </t>
  </si>
  <si>
    <t>Huurprijs per maand, op basis van 60 maanden</t>
  </si>
  <si>
    <t>Service en onderhoud, op basis van 60 maanden</t>
  </si>
  <si>
    <t>Software licentie, op basis van 60 maanden</t>
  </si>
  <si>
    <t>Totaal prijs per maand</t>
  </si>
  <si>
    <t xml:space="preserve">Prijzen vaste jaren </t>
  </si>
  <si>
    <t xml:space="preserve">prijs per maand </t>
  </si>
  <si>
    <t xml:space="preserve">Locatie </t>
  </si>
  <si>
    <t xml:space="preserve">Prijs per tellertik Zwart Wit </t>
  </si>
  <si>
    <t xml:space="preserve">Prijs per tellertik Kleur </t>
  </si>
  <si>
    <t xml:space="preserve">Afdrukken </t>
  </si>
  <si>
    <t xml:space="preserve">Totaal (inschrijfprijs) </t>
  </si>
  <si>
    <t>Nietjes (prijs per 1000 stuks)</t>
  </si>
  <si>
    <t xml:space="preserve">Overige prijzen </t>
  </si>
  <si>
    <t xml:space="preserve">Totaal </t>
  </si>
  <si>
    <t xml:space="preserve">Multifunctionals </t>
  </si>
  <si>
    <t xml:space="preserve">Aantal </t>
  </si>
  <si>
    <t xml:space="preserve">Prijs per jaar </t>
  </si>
  <si>
    <t>Afdrukken zwart/wit en kleur</t>
  </si>
  <si>
    <t>Aantal</t>
  </si>
  <si>
    <t>Prijs per eenheid</t>
  </si>
  <si>
    <t>Prijzenblad Multifunctional</t>
  </si>
  <si>
    <t>Prijzenblad verbruiksgoederen</t>
  </si>
  <si>
    <t>KvK-nummer</t>
  </si>
  <si>
    <t>Prijs per maand o.b.v. 60 maanden</t>
  </si>
  <si>
    <t>Prijzen optiejaren</t>
  </si>
  <si>
    <t xml:space="preserve">Totaalprijs </t>
  </si>
  <si>
    <t>Gemiddeld aantal afdrukken zwart wit</t>
  </si>
  <si>
    <t>Gemiddeld aantal afdrukken kleur</t>
  </si>
  <si>
    <t>Expiratie datum huidige</t>
  </si>
  <si>
    <t>overeenkomst</t>
  </si>
  <si>
    <t>Gemiddeld aantal afdrukken</t>
  </si>
  <si>
    <t>kleur / per jaar</t>
  </si>
  <si>
    <t>(totaal) per maand</t>
  </si>
  <si>
    <t>Apparaattype o.b.v.  aantal afdrukken per maand (totaal)</t>
  </si>
  <si>
    <t>Verhuiskosten</t>
  </si>
  <si>
    <t>All-in prijsstelling voor het verplaatsen van 1 multifunctional, inclusief</t>
  </si>
  <si>
    <t>alle bijkomende handelingen in zowel oude als nieuwe opstelling.</t>
  </si>
  <si>
    <t>Naam</t>
  </si>
  <si>
    <t>Adres</t>
  </si>
  <si>
    <t>Plaats</t>
  </si>
  <si>
    <t>Bijzonderheden</t>
  </si>
  <si>
    <t>Mobiel telefoonnummer</t>
  </si>
  <si>
    <t>Email adres</t>
  </si>
  <si>
    <t>Totaalprijs 5 jaren</t>
  </si>
  <si>
    <r>
      <t xml:space="preserve">TOTAAL, </t>
    </r>
    <r>
      <rPr>
        <b/>
        <sz val="12"/>
        <color theme="0"/>
        <rFont val="Calibri"/>
        <family val="2"/>
        <scheme val="minor"/>
      </rPr>
      <t>exclusief BTW (vergelijkingsprijs)</t>
    </r>
  </si>
  <si>
    <t>Verhuizing verwacht (aantal)</t>
  </si>
  <si>
    <t>Alle prijzen exclusief BTW.</t>
  </si>
  <si>
    <t>Multifunctional 1</t>
  </si>
  <si>
    <t>Multifunctional 2</t>
  </si>
  <si>
    <t xml:space="preserve">Basisgegevens </t>
  </si>
  <si>
    <t>Aanbestedende Dienst</t>
  </si>
  <si>
    <t>Vestigingsplaats Opdrachtgever</t>
  </si>
  <si>
    <t>Inschrijver</t>
  </si>
  <si>
    <t>Volledige naam Inschrijver (Handelsnaam KvK)</t>
  </si>
  <si>
    <t>Vestigingsplaats Inschrijver (KvK)</t>
  </si>
  <si>
    <t>Tekenbevoegde voor overeenkomt</t>
  </si>
  <si>
    <t xml:space="preserve">Minimaal aantal afdrukken per maand </t>
  </si>
  <si>
    <t>Optioneel: Extra papierlade 500 vel A4</t>
  </si>
  <si>
    <t>Optioneel: NFC kaartlezer</t>
  </si>
  <si>
    <t>Optioneel: Externe finisher (incl. nieten en uitvoer 2000 vel)</t>
  </si>
  <si>
    <t>Aangeboden machine (merk/type/uitvoering)</t>
  </si>
  <si>
    <t>Optioneel: Bookletmaker (inclusief perforeren en vouwen)*</t>
  </si>
  <si>
    <t>* Bij afname bookletmaker wordt automatisch ook de externe finisher afgenomen</t>
  </si>
  <si>
    <t xml:space="preserve">Aangeboden aantal afdrukken per minuut </t>
  </si>
  <si>
    <t xml:space="preserve">Aangeboden aantal afdrukken per maand </t>
  </si>
  <si>
    <t>tot 17500</t>
  </si>
  <si>
    <t>17500 - 35000</t>
  </si>
  <si>
    <t>35000 - 50000</t>
  </si>
  <si>
    <t>zwart  / per jaar</t>
  </si>
  <si>
    <t>Nietjes</t>
  </si>
  <si>
    <t>UITHUIZERMEEDEN</t>
  </si>
  <si>
    <t>4-2025 t/m 2-2026</t>
  </si>
  <si>
    <t>Zwart</t>
  </si>
  <si>
    <t>Kleur</t>
  </si>
  <si>
    <t>De Vlieger incl. Taalklas</t>
  </si>
  <si>
    <t>Hamrik 6</t>
  </si>
  <si>
    <t>WINSUM</t>
  </si>
  <si>
    <t>SWS De Dobbe</t>
  </si>
  <si>
    <t>Zuster Kortestraat 73</t>
  </si>
  <si>
    <t>ROODESCHOOL</t>
  </si>
  <si>
    <t>De Getijden</t>
  </si>
  <si>
    <t>Frederiksoordweg 26 D</t>
  </si>
  <si>
    <t>PIETERBUREN</t>
  </si>
  <si>
    <t>Kromme Akkers</t>
  </si>
  <si>
    <t>Hunzeweg 68</t>
  </si>
  <si>
    <t>GARNWERD</t>
  </si>
  <si>
    <t>De Wierde</t>
  </si>
  <si>
    <t>Kleinestraat 8</t>
  </si>
  <si>
    <t>ADORP</t>
  </si>
  <si>
    <t>Nijensteijn</t>
  </si>
  <si>
    <t>Onnemaweg 1</t>
  </si>
  <si>
    <t>ZANDEWEER</t>
  </si>
  <si>
    <t>CBS Koning Willem-Alexander</t>
  </si>
  <si>
    <t>Oude Tilsterweg 2</t>
  </si>
  <si>
    <t>UITHUIZEN</t>
  </si>
  <si>
    <t>De Regenboog bg</t>
  </si>
  <si>
    <t>R. Ritzemastraat 2 A</t>
  </si>
  <si>
    <t>LEENS</t>
  </si>
  <si>
    <t>1e etage</t>
  </si>
  <si>
    <t>Schoolstraat 12</t>
  </si>
  <si>
    <t>BEDUM</t>
  </si>
  <si>
    <t>De Piramiden bg</t>
  </si>
  <si>
    <t>Meeden 1g</t>
  </si>
  <si>
    <t>De Rank bg</t>
  </si>
  <si>
    <t>De Volle Handt 1</t>
  </si>
  <si>
    <t>WARFFUM</t>
  </si>
  <si>
    <t>H. de Cockschool bg</t>
  </si>
  <si>
    <t>Borgweg 46 A</t>
  </si>
  <si>
    <t>ULRUM</t>
  </si>
  <si>
    <t>De Meander bg</t>
  </si>
  <si>
    <t>Lindenlaan 14</t>
  </si>
  <si>
    <t>SAUWERD</t>
  </si>
  <si>
    <t>SWS De Zoutkamperril</t>
  </si>
  <si>
    <t>H. Doornbosweg 2 A</t>
  </si>
  <si>
    <t>ZOUTKAMP</t>
  </si>
  <si>
    <t>SWS 't Groenland</t>
  </si>
  <si>
    <t>Van Berumstraat 2</t>
  </si>
  <si>
    <t>ZUIDWOLDE</t>
  </si>
  <si>
    <t>CBS de Wieken</t>
  </si>
  <si>
    <t>Oldenhuisstraat 6</t>
  </si>
  <si>
    <t>TEN POST</t>
  </si>
  <si>
    <t>CBS de Til</t>
  </si>
  <si>
    <t>Kerkstraat 6</t>
  </si>
  <si>
    <t>THESINGE</t>
  </si>
  <si>
    <t>De Fontein</t>
  </si>
  <si>
    <t>Riekele Prinsstraat 1a</t>
  </si>
  <si>
    <t>TEN BOER</t>
  </si>
  <si>
    <t>De Borgschool bg</t>
  </si>
  <si>
    <t>Borgweg 46</t>
  </si>
  <si>
    <t>WINSUM GN</t>
  </si>
  <si>
    <t>Klinkenborg</t>
  </si>
  <si>
    <t>Pastorieweg 37 A</t>
  </si>
  <si>
    <t>KANTENS</t>
  </si>
  <si>
    <t>Mandegoud</t>
  </si>
  <si>
    <t>Halsemastraat 6</t>
  </si>
  <si>
    <t>KLOOSTERBUREN</t>
  </si>
  <si>
    <t>Op Wier</t>
  </si>
  <si>
    <t>Schoolstraat 28</t>
  </si>
  <si>
    <t>EZINGE</t>
  </si>
  <si>
    <t>Usquert</t>
  </si>
  <si>
    <t>Burgemeester Geerlingstraat 2</t>
  </si>
  <si>
    <t>USQUERT</t>
  </si>
  <si>
    <t>De 9 Wieken</t>
  </si>
  <si>
    <t>Het Hooge Heem 1</t>
  </si>
  <si>
    <t>Jansenius de</t>
  </si>
  <si>
    <t>Tiggeldobbe</t>
  </si>
  <si>
    <t>De Meeden 1 G</t>
  </si>
  <si>
    <t>Brunwerd</t>
  </si>
  <si>
    <t>Oude Tilsterweg 2 B</t>
  </si>
  <si>
    <t>De Octopus</t>
  </si>
  <si>
    <t>Hunse 2</t>
  </si>
  <si>
    <t>EENRUM</t>
  </si>
  <si>
    <t>Verenigingskantoor</t>
  </si>
  <si>
    <t>CBS De Noordkaap</t>
  </si>
  <si>
    <t>Willem de Merodelaan 1</t>
  </si>
  <si>
    <t>CBS Ichthus</t>
  </si>
  <si>
    <t>Meijmaweg 9 A</t>
  </si>
  <si>
    <t>RASQUERT</t>
  </si>
  <si>
    <t xml:space="preserve">Naam Opdrachtgever </t>
  </si>
  <si>
    <t xml:space="preserve">Prijzen vaste jaren (5 jaren) </t>
  </si>
  <si>
    <t xml:space="preserve">Prijzen optie jaren (3 jaren) </t>
  </si>
  <si>
    <t>Huurprijs per maand, op basis van 3 x 12 maanden</t>
  </si>
  <si>
    <t>Service en onderhoud, op basis van 3 x 12 maanden</t>
  </si>
  <si>
    <t>Software licentie, op basis van 3 x 12 maanden</t>
  </si>
  <si>
    <t>Totaalprijs 3 jaren</t>
  </si>
  <si>
    <t>Totaalprijs 8 jaren</t>
  </si>
  <si>
    <t>All-in verhuiskosten per multifunctional intern</t>
  </si>
  <si>
    <t>All-in verhuiskosten per multifunctional extern</t>
  </si>
  <si>
    <t xml:space="preserve">*Verhuizing binnen 1 locatie </t>
  </si>
  <si>
    <t>*Verhuizing van ene locatie naar een andere locatie</t>
  </si>
  <si>
    <t>All-in verhuiskosten intern</t>
  </si>
  <si>
    <t>All-in verhuiskosten extern</t>
  </si>
  <si>
    <t xml:space="preserve">Stichting Goud Onderwijs en Opvang </t>
  </si>
  <si>
    <t>Warffum</t>
  </si>
  <si>
    <t>02073954</t>
  </si>
  <si>
    <t>Prijs per maand o.b.v. 3 x 12 maanden</t>
  </si>
  <si>
    <t xml:space="preserve">Noorderstraat 13 </t>
  </si>
  <si>
    <t>Willem de Merodelaan 5</t>
  </si>
  <si>
    <t>NBS de Sterren</t>
  </si>
  <si>
    <t>Bestuurskantoor</t>
  </si>
  <si>
    <t>Totaalblad Versie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</si>
</sst>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10413]#,##0;\-#,##0"/>
    <numFmt numFmtId="165" formatCode="&quot;€&quot;\ #,##0.00"/>
    <numFmt numFmtId="166" formatCode="_ &quot;€&quot;\ * #,##0.0000_ ;_ &quot;€&quot;\ * \-#,##0.0000_ ;_ &quot;€&quot;\ * &quot;-&quot;??_ ;_ @_ "/>
  </numFmts>
  <fonts count="21"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4"/>
      <color theme="0"/>
      <name val="Calibri"/>
      <family val="2"/>
      <scheme val="minor"/>
    </font>
    <font>
      <sz val="11"/>
      <name val="Calibri"/>
      <family val="2"/>
      <scheme val="minor"/>
    </font>
    <font>
      <sz val="10"/>
      <name val="Arial"/>
      <family val="2"/>
    </font>
    <font>
      <b/>
      <sz val="16"/>
      <color theme="0"/>
      <name val="Calibri"/>
      <family val="2"/>
      <scheme val="minor"/>
    </font>
    <font>
      <b/>
      <sz val="12"/>
      <color theme="0"/>
      <name val="Calibri"/>
      <family val="2"/>
      <scheme val="minor"/>
    </font>
    <font>
      <sz val="20"/>
      <color theme="0"/>
      <name val="Calibri"/>
      <family val="2"/>
      <scheme val="minor"/>
    </font>
    <font>
      <b/>
      <sz val="20"/>
      <color theme="0"/>
      <name val="Calibri"/>
      <family val="2"/>
      <scheme val="minor"/>
    </font>
    <font>
      <b/>
      <sz val="11"/>
      <name val="Calibri"/>
      <family val="2"/>
      <scheme val="minor"/>
    </font>
    <font>
      <sz val="11"/>
      <color rgb="FF000000"/>
      <name val="Calibri"/>
      <family val="2"/>
      <scheme val="minor"/>
    </font>
    <font>
      <b/>
      <sz val="10"/>
      <color theme="0"/>
      <name val="Calibri"/>
      <family val="2"/>
      <scheme val="minor"/>
    </font>
    <font>
      <u/>
      <sz val="10"/>
      <color indexed="12"/>
      <name val="Arial"/>
      <family val="2"/>
    </font>
    <font>
      <sz val="11"/>
      <color rgb="FF005696"/>
      <name val="Calibri"/>
      <family val="2"/>
      <scheme val="minor"/>
    </font>
    <font>
      <sz val="11"/>
      <name val="Calibri"/>
      <family val="2"/>
    </font>
    <font>
      <sz val="10"/>
      <color theme="0"/>
      <name val="Aptos"/>
      <family val="2"/>
    </font>
    <font>
      <sz val="10"/>
      <color theme="1"/>
      <name val="Aptos"/>
      <family val="2"/>
    </font>
    <font>
      <sz val="10"/>
      <name val="Aptos"/>
      <family val="2"/>
    </font>
    <font>
      <sz val="10"/>
      <color rgb="FF000000"/>
      <name val="Aptos"/>
      <family val="2"/>
    </font>
  </fonts>
  <fills count="7">
    <fill>
      <patternFill patternType="none"/>
    </fill>
    <fill>
      <patternFill patternType="gray125"/>
    </fill>
    <fill>
      <patternFill patternType="solid">
        <fgColor theme="0"/>
        <bgColor indexed="64"/>
      </patternFill>
    </fill>
    <fill>
      <patternFill patternType="solid">
        <fgColor rgb="FF173583"/>
        <bgColor indexed="64"/>
      </patternFill>
    </fill>
    <fill>
      <patternFill patternType="solid">
        <fgColor rgb="FFC2E76B"/>
        <bgColor indexed="64"/>
      </patternFill>
    </fill>
    <fill>
      <patternFill patternType="solid">
        <fgColor rgb="FFFFFF00"/>
        <bgColor indexed="64"/>
      </patternFill>
    </fill>
    <fill>
      <patternFill patternType="solid">
        <fgColor theme="0" tint="-0.249977111117893"/>
        <bgColor indexed="64"/>
      </patternFill>
    </fill>
  </fills>
  <borders count="3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
    <xf numFmtId="0" fontId="0" fillId="0" borderId="0"/>
    <xf numFmtId="44" fontId="1" fillId="0" borderId="0" applyFont="0" applyFill="0" applyBorder="0" applyAlignment="0" applyProtection="0"/>
    <xf numFmtId="0" fontId="6" fillId="0" borderId="0"/>
    <xf numFmtId="0" fontId="12" fillId="0" borderId="0"/>
    <xf numFmtId="0" fontId="12" fillId="0" borderId="0"/>
    <xf numFmtId="44" fontId="1" fillId="0" borderId="0" applyFont="0" applyFill="0" applyBorder="0" applyAlignment="0" applyProtection="0"/>
    <xf numFmtId="0" fontId="14" fillId="0" borderId="0" applyNumberFormat="0" applyFill="0" applyBorder="0" applyAlignment="0" applyProtection="0">
      <alignment vertical="top"/>
      <protection locked="0"/>
    </xf>
  </cellStyleXfs>
  <cellXfs count="161">
    <xf numFmtId="0" fontId="0" fillId="0" borderId="0" xfId="0"/>
    <xf numFmtId="0" fontId="0" fillId="0" borderId="0" xfId="0" applyAlignment="1">
      <alignment horizontal="right"/>
    </xf>
    <xf numFmtId="0" fontId="0" fillId="2" borderId="0" xfId="0" applyFill="1"/>
    <xf numFmtId="0" fontId="9" fillId="2" borderId="23" xfId="0" applyFont="1" applyFill="1" applyBorder="1" applyAlignment="1">
      <alignment horizontal="center"/>
    </xf>
    <xf numFmtId="0" fontId="9" fillId="2" borderId="0" xfId="0" applyFont="1" applyFill="1" applyAlignment="1">
      <alignment horizontal="center"/>
    </xf>
    <xf numFmtId="0" fontId="9" fillId="2" borderId="24" xfId="0" applyFont="1" applyFill="1" applyBorder="1" applyAlignment="1">
      <alignment horizontal="center"/>
    </xf>
    <xf numFmtId="0" fontId="0" fillId="2" borderId="23" xfId="0" applyFill="1" applyBorder="1"/>
    <xf numFmtId="0" fontId="0" fillId="0" borderId="5" xfId="0" applyBorder="1"/>
    <xf numFmtId="0" fontId="3" fillId="2" borderId="0" xfId="0" applyFont="1" applyFill="1"/>
    <xf numFmtId="0" fontId="0" fillId="2" borderId="5" xfId="0" applyFill="1" applyBorder="1"/>
    <xf numFmtId="0" fontId="0" fillId="0" borderId="8" xfId="0" applyBorder="1"/>
    <xf numFmtId="0" fontId="0" fillId="2" borderId="10" xfId="0" applyFill="1" applyBorder="1"/>
    <xf numFmtId="0" fontId="0" fillId="2" borderId="11" xfId="0" applyFill="1" applyBorder="1"/>
    <xf numFmtId="0" fontId="0" fillId="0" borderId="12" xfId="0" applyBorder="1"/>
    <xf numFmtId="0" fontId="4" fillId="2" borderId="10" xfId="0" applyFont="1" applyFill="1" applyBorder="1" applyAlignment="1">
      <alignment horizontal="center"/>
    </xf>
    <xf numFmtId="0" fontId="4" fillId="2" borderId="0" xfId="0" applyFont="1" applyFill="1" applyAlignment="1">
      <alignment horizontal="center"/>
    </xf>
    <xf numFmtId="44" fontId="2" fillId="2" borderId="0" xfId="1" applyFont="1" applyFill="1" applyBorder="1" applyProtection="1"/>
    <xf numFmtId="0" fontId="0" fillId="2" borderId="12" xfId="0" applyFill="1" applyBorder="1"/>
    <xf numFmtId="0" fontId="0" fillId="0" borderId="5" xfId="0" applyBorder="1" applyAlignment="1">
      <alignment horizontal="center"/>
    </xf>
    <xf numFmtId="0" fontId="0" fillId="2" borderId="1" xfId="0" applyFill="1" applyBorder="1"/>
    <xf numFmtId="0" fontId="0" fillId="0" borderId="2" xfId="0" applyBorder="1"/>
    <xf numFmtId="0" fontId="5" fillId="2" borderId="10" xfId="0" applyFont="1" applyFill="1" applyBorder="1"/>
    <xf numFmtId="0" fontId="5" fillId="2" borderId="12" xfId="0" applyFont="1" applyFill="1" applyBorder="1"/>
    <xf numFmtId="0" fontId="2" fillId="3" borderId="11" xfId="0" applyFont="1" applyFill="1" applyBorder="1"/>
    <xf numFmtId="0" fontId="2" fillId="3" borderId="10" xfId="0" applyFont="1" applyFill="1" applyBorder="1"/>
    <xf numFmtId="44" fontId="2" fillId="3" borderId="9" xfId="1" applyFont="1" applyFill="1" applyBorder="1" applyProtection="1"/>
    <xf numFmtId="44" fontId="2" fillId="3" borderId="13" xfId="1" applyFont="1" applyFill="1" applyBorder="1" applyProtection="1"/>
    <xf numFmtId="44" fontId="11" fillId="4" borderId="9" xfId="1" applyFont="1" applyFill="1" applyBorder="1" applyProtection="1">
      <protection locked="0"/>
    </xf>
    <xf numFmtId="0" fontId="2" fillId="3" borderId="8" xfId="0" applyFont="1" applyFill="1" applyBorder="1"/>
    <xf numFmtId="0" fontId="2" fillId="3" borderId="5" xfId="0" applyFont="1" applyFill="1" applyBorder="1"/>
    <xf numFmtId="44" fontId="11" fillId="4" borderId="13" xfId="1" applyFont="1" applyFill="1" applyBorder="1" applyProtection="1">
      <protection locked="0"/>
    </xf>
    <xf numFmtId="0" fontId="2" fillId="3" borderId="3" xfId="0" applyFont="1" applyFill="1" applyBorder="1"/>
    <xf numFmtId="0" fontId="2" fillId="3" borderId="4" xfId="0" applyFont="1" applyFill="1" applyBorder="1"/>
    <xf numFmtId="0" fontId="2" fillId="3" borderId="21" xfId="0" applyFont="1" applyFill="1" applyBorder="1" applyAlignment="1">
      <alignment horizontal="center"/>
    </xf>
    <xf numFmtId="0" fontId="2" fillId="3" borderId="18" xfId="0" applyFont="1" applyFill="1" applyBorder="1" applyAlignment="1">
      <alignment horizontal="left"/>
    </xf>
    <xf numFmtId="0" fontId="5" fillId="0" borderId="5" xfId="0" applyFont="1" applyBorder="1"/>
    <xf numFmtId="0" fontId="8" fillId="3" borderId="19" xfId="0" applyFont="1" applyFill="1" applyBorder="1"/>
    <xf numFmtId="0" fontId="0" fillId="2" borderId="0" xfId="0" applyFill="1" applyProtection="1">
      <protection hidden="1"/>
    </xf>
    <xf numFmtId="0" fontId="3" fillId="3" borderId="5" xfId="0" applyFont="1" applyFill="1" applyBorder="1" applyProtection="1">
      <protection hidden="1"/>
    </xf>
    <xf numFmtId="0" fontId="5" fillId="0" borderId="5" xfId="0" applyFont="1" applyBorder="1" applyProtection="1">
      <protection hidden="1"/>
    </xf>
    <xf numFmtId="0" fontId="5" fillId="2" borderId="0" xfId="0" applyFont="1" applyFill="1" applyAlignment="1" applyProtection="1">
      <alignment horizontal="left"/>
      <protection hidden="1"/>
    </xf>
    <xf numFmtId="0" fontId="5" fillId="4" borderId="5" xfId="0" applyFont="1" applyFill="1" applyBorder="1" applyProtection="1">
      <protection locked="0"/>
    </xf>
    <xf numFmtId="49" fontId="5" fillId="4" borderId="5" xfId="0" applyNumberFormat="1" applyFont="1" applyFill="1" applyBorder="1" applyProtection="1">
      <protection locked="0"/>
    </xf>
    <xf numFmtId="0" fontId="5" fillId="4" borderId="5" xfId="0" applyFont="1" applyFill="1" applyBorder="1" applyAlignment="1" applyProtection="1">
      <alignment horizontal="left"/>
      <protection locked="0"/>
    </xf>
    <xf numFmtId="0" fontId="15" fillId="2" borderId="1" xfId="0" applyFont="1" applyFill="1" applyBorder="1" applyProtection="1">
      <protection hidden="1"/>
    </xf>
    <xf numFmtId="0" fontId="5" fillId="2" borderId="2" xfId="0" applyFont="1" applyFill="1" applyBorder="1"/>
    <xf numFmtId="44" fontId="11" fillId="4" borderId="27" xfId="1" applyFont="1" applyFill="1" applyBorder="1" applyProtection="1">
      <protection locked="0"/>
    </xf>
    <xf numFmtId="0" fontId="16" fillId="0" borderId="29" xfId="0" applyFont="1" applyBorder="1" applyAlignment="1">
      <alignment vertical="center"/>
    </xf>
    <xf numFmtId="0" fontId="0" fillId="0" borderId="0" xfId="0" applyAlignment="1">
      <alignment horizontal="center"/>
    </xf>
    <xf numFmtId="0" fontId="17" fillId="3" borderId="8" xfId="0" applyFont="1" applyFill="1" applyBorder="1" applyAlignment="1">
      <alignment horizontal="left"/>
    </xf>
    <xf numFmtId="0" fontId="17" fillId="3" borderId="8" xfId="0" applyFont="1" applyFill="1" applyBorder="1"/>
    <xf numFmtId="0" fontId="17" fillId="3" borderId="2" xfId="0" applyFont="1" applyFill="1" applyBorder="1"/>
    <xf numFmtId="0" fontId="17" fillId="3" borderId="19" xfId="0" applyFont="1" applyFill="1" applyBorder="1"/>
    <xf numFmtId="0" fontId="17" fillId="3" borderId="23" xfId="0" applyFont="1" applyFill="1" applyBorder="1"/>
    <xf numFmtId="0" fontId="17" fillId="3" borderId="23" xfId="0" applyFont="1" applyFill="1" applyBorder="1" applyAlignment="1">
      <alignment horizontal="center"/>
    </xf>
    <xf numFmtId="0" fontId="18" fillId="0" borderId="0" xfId="0" applyFont="1"/>
    <xf numFmtId="0" fontId="17" fillId="3" borderId="0" xfId="0" applyFont="1" applyFill="1" applyAlignment="1">
      <alignment horizontal="left"/>
    </xf>
    <xf numFmtId="3" fontId="17" fillId="3" borderId="0" xfId="0" applyNumberFormat="1" applyFont="1" applyFill="1" applyAlignment="1">
      <alignment horizontal="center"/>
    </xf>
    <xf numFmtId="0" fontId="17" fillId="3" borderId="0" xfId="0" applyFont="1" applyFill="1"/>
    <xf numFmtId="14" fontId="19" fillId="0" borderId="5" xfId="0" applyNumberFormat="1" applyFont="1" applyBorder="1" applyAlignment="1">
      <alignment horizontal="center"/>
    </xf>
    <xf numFmtId="0" fontId="18" fillId="0" borderId="5" xfId="0" applyFont="1" applyBorder="1"/>
    <xf numFmtId="0" fontId="18" fillId="0" borderId="5" xfId="0" applyFont="1" applyBorder="1" applyAlignment="1">
      <alignment horizontal="center"/>
    </xf>
    <xf numFmtId="0" fontId="19" fillId="0" borderId="5" xfId="0" applyFont="1" applyBorder="1"/>
    <xf numFmtId="1" fontId="18" fillId="0" borderId="25" xfId="0" applyNumberFormat="1" applyFont="1" applyBorder="1" applyAlignment="1">
      <alignment horizontal="center"/>
    </xf>
    <xf numFmtId="0" fontId="18" fillId="0" borderId="25" xfId="0" applyFont="1" applyBorder="1"/>
    <xf numFmtId="0" fontId="18" fillId="0" borderId="25" xfId="0" applyFont="1" applyBorder="1" applyAlignment="1">
      <alignment horizontal="center"/>
    </xf>
    <xf numFmtId="0" fontId="18" fillId="0" borderId="20" xfId="0" applyFont="1" applyBorder="1"/>
    <xf numFmtId="1" fontId="19" fillId="0" borderId="5" xfId="0" applyNumberFormat="1" applyFont="1" applyBorder="1" applyAlignment="1">
      <alignment horizontal="center"/>
    </xf>
    <xf numFmtId="0" fontId="17" fillId="3" borderId="12" xfId="0" applyFont="1" applyFill="1" applyBorder="1" applyAlignment="1">
      <alignment horizontal="left"/>
    </xf>
    <xf numFmtId="0" fontId="17" fillId="3" borderId="12" xfId="0" applyFont="1" applyFill="1" applyBorder="1"/>
    <xf numFmtId="0" fontId="17" fillId="3" borderId="26" xfId="0" applyFont="1" applyFill="1" applyBorder="1"/>
    <xf numFmtId="1" fontId="17" fillId="3" borderId="17" xfId="0" applyNumberFormat="1" applyFont="1" applyFill="1" applyBorder="1" applyAlignment="1">
      <alignment horizontal="center"/>
    </xf>
    <xf numFmtId="0" fontId="17" fillId="3" borderId="17" xfId="0" applyFont="1" applyFill="1" applyBorder="1"/>
    <xf numFmtId="0" fontId="18" fillId="0" borderId="0" xfId="0" applyFont="1" applyAlignment="1">
      <alignment horizontal="left"/>
    </xf>
    <xf numFmtId="1" fontId="18" fillId="0" borderId="0" xfId="0" applyNumberFormat="1" applyFont="1"/>
    <xf numFmtId="0" fontId="18" fillId="0" borderId="0" xfId="0" applyFont="1" applyAlignment="1">
      <alignment horizontal="center"/>
    </xf>
    <xf numFmtId="3" fontId="17" fillId="6" borderId="1" xfId="0" applyNumberFormat="1" applyFont="1" applyFill="1" applyBorder="1" applyAlignment="1">
      <alignment horizontal="center"/>
    </xf>
    <xf numFmtId="3" fontId="19" fillId="0" borderId="0" xfId="0" applyNumberFormat="1" applyFont="1" applyAlignment="1">
      <alignment horizontal="center"/>
    </xf>
    <xf numFmtId="3" fontId="19" fillId="0" borderId="32" xfId="0" applyNumberFormat="1" applyFont="1" applyBorder="1" applyAlignment="1">
      <alignment horizontal="center" vertical="top" wrapText="1"/>
    </xf>
    <xf numFmtId="3" fontId="19" fillId="0" borderId="31" xfId="0" applyNumberFormat="1" applyFont="1" applyBorder="1" applyAlignment="1">
      <alignment horizontal="center" vertical="top" wrapText="1"/>
    </xf>
    <xf numFmtId="3" fontId="18" fillId="0" borderId="0" xfId="0" applyNumberFormat="1" applyFont="1" applyAlignment="1">
      <alignment horizontal="center"/>
    </xf>
    <xf numFmtId="0" fontId="17" fillId="3" borderId="5" xfId="0" applyFont="1" applyFill="1" applyBorder="1" applyAlignment="1">
      <alignment horizontal="center"/>
    </xf>
    <xf numFmtId="3" fontId="17" fillId="3" borderId="2" xfId="0" applyNumberFormat="1" applyFont="1" applyFill="1" applyBorder="1" applyAlignment="1">
      <alignment horizontal="center"/>
    </xf>
    <xf numFmtId="3" fontId="19" fillId="0" borderId="33" xfId="0" applyNumberFormat="1" applyFont="1" applyBorder="1" applyAlignment="1">
      <alignment horizontal="center" vertical="top" wrapText="1"/>
    </xf>
    <xf numFmtId="3" fontId="19" fillId="0" borderId="34" xfId="0" applyNumberFormat="1" applyFont="1" applyBorder="1" applyAlignment="1">
      <alignment horizontal="center" vertical="top" wrapText="1"/>
    </xf>
    <xf numFmtId="3" fontId="20" fillId="0" borderId="5" xfId="4" applyNumberFormat="1" applyFont="1" applyBorder="1" applyAlignment="1">
      <alignment horizontal="center" vertical="top" wrapText="1" readingOrder="1"/>
    </xf>
    <xf numFmtId="3" fontId="17" fillId="3" borderId="23" xfId="0" applyNumberFormat="1" applyFont="1" applyFill="1" applyBorder="1" applyAlignment="1">
      <alignment horizontal="center"/>
    </xf>
    <xf numFmtId="3" fontId="18" fillId="0" borderId="2" xfId="0" applyNumberFormat="1" applyFont="1" applyBorder="1" applyAlignment="1">
      <alignment horizontal="center"/>
    </xf>
    <xf numFmtId="0" fontId="2" fillId="3" borderId="5" xfId="0" applyFont="1" applyFill="1" applyBorder="1" applyAlignment="1">
      <alignment horizontal="center"/>
    </xf>
    <xf numFmtId="3" fontId="2" fillId="3" borderId="5" xfId="0" applyNumberFormat="1" applyFont="1" applyFill="1" applyBorder="1" applyAlignment="1">
      <alignment horizontal="center"/>
    </xf>
    <xf numFmtId="3" fontId="5" fillId="0" borderId="5" xfId="0" applyNumberFormat="1" applyFont="1" applyBorder="1" applyAlignment="1">
      <alignment horizontal="center"/>
    </xf>
    <xf numFmtId="165" fontId="4" fillId="2" borderId="11" xfId="0" applyNumberFormat="1" applyFont="1" applyFill="1" applyBorder="1" applyAlignment="1">
      <alignment horizontal="center"/>
    </xf>
    <xf numFmtId="165" fontId="0" fillId="2" borderId="0" xfId="0" applyNumberFormat="1" applyFill="1" applyAlignment="1">
      <alignment horizontal="center"/>
    </xf>
    <xf numFmtId="165" fontId="0" fillId="2" borderId="11" xfId="0" applyNumberFormat="1" applyFill="1" applyBorder="1" applyAlignment="1">
      <alignment horizontal="center"/>
    </xf>
    <xf numFmtId="165" fontId="2" fillId="3" borderId="9" xfId="0" applyNumberFormat="1" applyFont="1" applyFill="1" applyBorder="1" applyAlignment="1">
      <alignment horizontal="center"/>
    </xf>
    <xf numFmtId="165" fontId="2" fillId="3" borderId="9" xfId="1" applyNumberFormat="1" applyFont="1" applyFill="1" applyBorder="1" applyAlignment="1" applyProtection="1">
      <alignment horizontal="center"/>
    </xf>
    <xf numFmtId="165" fontId="0" fillId="0" borderId="0" xfId="0" applyNumberFormat="1" applyAlignment="1">
      <alignment horizontal="center"/>
    </xf>
    <xf numFmtId="3" fontId="8" fillId="3" borderId="19" xfId="0" applyNumberFormat="1" applyFont="1" applyFill="1" applyBorder="1" applyAlignment="1">
      <alignment horizontal="center"/>
    </xf>
    <xf numFmtId="165" fontId="8" fillId="3" borderId="2" xfId="1" applyNumberFormat="1" applyFont="1" applyFill="1" applyBorder="1" applyAlignment="1" applyProtection="1">
      <alignment horizontal="center"/>
    </xf>
    <xf numFmtId="0" fontId="0" fillId="2" borderId="0" xfId="0" applyFill="1" applyAlignment="1">
      <alignment horizontal="center"/>
    </xf>
    <xf numFmtId="0" fontId="0" fillId="0" borderId="9" xfId="0" applyBorder="1" applyAlignment="1">
      <alignment horizontal="center"/>
    </xf>
    <xf numFmtId="3" fontId="0" fillId="0" borderId="9" xfId="0" applyNumberFormat="1" applyBorder="1" applyAlignment="1">
      <alignment horizontal="center"/>
    </xf>
    <xf numFmtId="0" fontId="5" fillId="4" borderId="9" xfId="0" applyFont="1" applyFill="1" applyBorder="1" applyAlignment="1" applyProtection="1">
      <alignment horizontal="center"/>
      <protection locked="0"/>
    </xf>
    <xf numFmtId="44" fontId="0" fillId="0" borderId="5" xfId="0" applyNumberFormat="1" applyBorder="1" applyAlignment="1">
      <alignment horizontal="center"/>
    </xf>
    <xf numFmtId="0" fontId="3" fillId="2" borderId="0" xfId="0" applyFont="1" applyFill="1" applyAlignment="1">
      <alignment horizontal="center"/>
    </xf>
    <xf numFmtId="0" fontId="2" fillId="3" borderId="19" xfId="0" applyFont="1" applyFill="1" applyBorder="1" applyAlignment="1">
      <alignment horizontal="center"/>
    </xf>
    <xf numFmtId="44" fontId="0" fillId="2" borderId="2" xfId="0" applyNumberFormat="1" applyFill="1" applyBorder="1" applyAlignment="1">
      <alignment horizontal="center"/>
    </xf>
    <xf numFmtId="44" fontId="0" fillId="2" borderId="5" xfId="0" applyNumberFormat="1" applyFill="1" applyBorder="1" applyAlignment="1">
      <alignment horizontal="center"/>
    </xf>
    <xf numFmtId="0" fontId="2" fillId="3" borderId="18" xfId="0" applyFont="1" applyFill="1" applyBorder="1" applyAlignment="1">
      <alignment horizontal="center"/>
    </xf>
    <xf numFmtId="0" fontId="0" fillId="2" borderId="24" xfId="0" applyFill="1" applyBorder="1" applyAlignment="1">
      <alignment horizontal="center"/>
    </xf>
    <xf numFmtId="44" fontId="2" fillId="3" borderId="5" xfId="1" applyFont="1" applyFill="1" applyBorder="1" applyAlignment="1" applyProtection="1">
      <alignment horizontal="center"/>
    </xf>
    <xf numFmtId="0" fontId="2" fillId="3" borderId="2" xfId="0" applyFont="1" applyFill="1" applyBorder="1" applyAlignment="1">
      <alignment horizontal="center"/>
    </xf>
    <xf numFmtId="0" fontId="2" fillId="3" borderId="22" xfId="0" applyFont="1" applyFill="1" applyBorder="1" applyAlignment="1">
      <alignment horizontal="center"/>
    </xf>
    <xf numFmtId="44" fontId="7" fillId="3" borderId="0" xfId="0" applyNumberFormat="1" applyFont="1" applyFill="1" applyAlignment="1">
      <alignment horizontal="center"/>
    </xf>
    <xf numFmtId="0" fontId="16" fillId="5" borderId="8" xfId="0" applyFont="1" applyFill="1" applyBorder="1" applyAlignment="1">
      <alignment vertical="center"/>
    </xf>
    <xf numFmtId="49" fontId="5" fillId="0" borderId="5" xfId="0" applyNumberFormat="1" applyFont="1" applyBorder="1" applyAlignment="1" applyProtection="1">
      <alignment horizontal="left"/>
      <protection hidden="1"/>
    </xf>
    <xf numFmtId="0" fontId="16" fillId="5" borderId="5" xfId="0" applyFont="1" applyFill="1" applyBorder="1" applyAlignment="1">
      <alignment vertical="center"/>
    </xf>
    <xf numFmtId="0" fontId="0" fillId="0" borderId="28" xfId="0" applyBorder="1"/>
    <xf numFmtId="0" fontId="16" fillId="0" borderId="8" xfId="0" applyFont="1" applyBorder="1" applyAlignment="1">
      <alignment vertical="center"/>
    </xf>
    <xf numFmtId="0" fontId="16" fillId="0" borderId="5" xfId="0" applyFont="1" applyBorder="1" applyAlignment="1">
      <alignment vertical="center"/>
    </xf>
    <xf numFmtId="0" fontId="16" fillId="0" borderId="30" xfId="0" applyFont="1" applyBorder="1" applyAlignment="1">
      <alignment vertical="center"/>
    </xf>
    <xf numFmtId="0" fontId="19" fillId="0" borderId="20" xfId="0" applyFont="1" applyBorder="1"/>
    <xf numFmtId="14" fontId="19" fillId="0" borderId="25" xfId="0" applyNumberFormat="1" applyFont="1" applyBorder="1" applyAlignment="1">
      <alignment horizontal="center"/>
    </xf>
    <xf numFmtId="0" fontId="17" fillId="3" borderId="20" xfId="0" applyFont="1" applyFill="1" applyBorder="1"/>
    <xf numFmtId="3" fontId="17" fillId="3" borderId="25" xfId="0" applyNumberFormat="1" applyFont="1" applyFill="1" applyBorder="1" applyAlignment="1">
      <alignment horizontal="center"/>
    </xf>
    <xf numFmtId="0" fontId="17" fillId="3" borderId="25" xfId="0" applyFont="1" applyFill="1" applyBorder="1" applyAlignment="1">
      <alignment horizontal="center"/>
    </xf>
    <xf numFmtId="0" fontId="19" fillId="0" borderId="35" xfId="0" applyFont="1" applyBorder="1"/>
    <xf numFmtId="3" fontId="20" fillId="0" borderId="35" xfId="4" applyNumberFormat="1" applyFont="1" applyBorder="1" applyAlignment="1">
      <alignment horizontal="center" vertical="top" wrapText="1" readingOrder="1"/>
    </xf>
    <xf numFmtId="3" fontId="18" fillId="0" borderId="22" xfId="0" applyNumberFormat="1" applyFont="1" applyBorder="1" applyAlignment="1">
      <alignment horizontal="center"/>
    </xf>
    <xf numFmtId="1" fontId="18" fillId="0" borderId="36" xfId="0" applyNumberFormat="1" applyFont="1" applyBorder="1" applyAlignment="1">
      <alignment horizontal="center"/>
    </xf>
    <xf numFmtId="0" fontId="20" fillId="0" borderId="5" xfId="4" applyFont="1" applyBorder="1" applyAlignment="1">
      <alignment vertical="top" wrapText="1" readingOrder="1"/>
    </xf>
    <xf numFmtId="164" fontId="20" fillId="0" borderId="5" xfId="4" applyNumberFormat="1" applyFont="1" applyBorder="1" applyAlignment="1">
      <alignment horizontal="center" vertical="top" wrapText="1" readingOrder="1"/>
    </xf>
    <xf numFmtId="164" fontId="19" fillId="0" borderId="5" xfId="0" applyNumberFormat="1" applyFont="1" applyBorder="1" applyAlignment="1">
      <alignment horizontal="center"/>
    </xf>
    <xf numFmtId="166" fontId="11" fillId="4" borderId="5" xfId="1" applyNumberFormat="1" applyFont="1" applyFill="1" applyBorder="1" applyAlignment="1" applyProtection="1">
      <alignment horizontal="center"/>
      <protection locked="0"/>
    </xf>
    <xf numFmtId="0" fontId="0" fillId="0" borderId="23" xfId="0" applyBorder="1" applyAlignment="1">
      <alignment horizontal="left" vertical="top"/>
    </xf>
    <xf numFmtId="0" fontId="0" fillId="0" borderId="23" xfId="0" applyBorder="1" applyAlignment="1">
      <alignment horizontal="left" vertical="top" wrapText="1"/>
    </xf>
    <xf numFmtId="0" fontId="9" fillId="3" borderId="3" xfId="0" applyFont="1" applyFill="1" applyBorder="1" applyAlignment="1">
      <alignment horizontal="center"/>
    </xf>
    <xf numFmtId="0" fontId="9" fillId="3" borderId="4" xfId="0" applyFont="1" applyFill="1" applyBorder="1" applyAlignment="1">
      <alignment horizontal="center"/>
    </xf>
    <xf numFmtId="0" fontId="9" fillId="3" borderId="20" xfId="0" applyFont="1" applyFill="1" applyBorder="1" applyAlignment="1">
      <alignment horizontal="center"/>
    </xf>
    <xf numFmtId="0" fontId="7" fillId="3" borderId="0" xfId="0" applyFont="1" applyFill="1" applyAlignment="1">
      <alignment horizontal="left"/>
    </xf>
    <xf numFmtId="0" fontId="4" fillId="3" borderId="21" xfId="0" applyFont="1" applyFill="1" applyBorder="1" applyAlignment="1">
      <alignment horizontal="left"/>
    </xf>
    <xf numFmtId="0" fontId="4" fillId="3" borderId="18" xfId="0" applyFont="1" applyFill="1" applyBorder="1" applyAlignment="1">
      <alignment horizontal="left"/>
    </xf>
    <xf numFmtId="0" fontId="4" fillId="3" borderId="22" xfId="0" applyFont="1" applyFill="1" applyBorder="1" applyAlignment="1">
      <alignment horizontal="left"/>
    </xf>
    <xf numFmtId="0" fontId="4" fillId="3" borderId="1" xfId="0" applyFont="1" applyFill="1" applyBorder="1" applyAlignment="1">
      <alignment horizontal="left"/>
    </xf>
    <xf numFmtId="0" fontId="4" fillId="3" borderId="19" xfId="0" applyFont="1" applyFill="1" applyBorder="1" applyAlignment="1">
      <alignment horizontal="left"/>
    </xf>
    <xf numFmtId="0" fontId="4" fillId="3" borderId="2" xfId="0" applyFont="1" applyFill="1" applyBorder="1" applyAlignment="1">
      <alignment horizontal="left"/>
    </xf>
    <xf numFmtId="0" fontId="4" fillId="3" borderId="3" xfId="0" applyFont="1" applyFill="1" applyBorder="1" applyAlignment="1">
      <alignment horizontal="left"/>
    </xf>
    <xf numFmtId="0" fontId="4" fillId="3" borderId="4" xfId="0" applyFont="1" applyFill="1" applyBorder="1" applyAlignment="1">
      <alignment horizontal="left"/>
    </xf>
    <xf numFmtId="0" fontId="4" fillId="3" borderId="20" xfId="0" applyFont="1" applyFill="1" applyBorder="1" applyAlignment="1">
      <alignment horizontal="left"/>
    </xf>
    <xf numFmtId="0" fontId="7" fillId="3" borderId="5" xfId="0" applyFont="1" applyFill="1" applyBorder="1" applyAlignment="1" applyProtection="1">
      <alignment horizontal="left"/>
      <protection hidden="1"/>
    </xf>
    <xf numFmtId="1" fontId="17" fillId="3" borderId="23" xfId="0" applyNumberFormat="1" applyFont="1" applyFill="1" applyBorder="1" applyAlignment="1">
      <alignment horizontal="center"/>
    </xf>
    <xf numFmtId="1" fontId="17" fillId="3" borderId="0" xfId="0" applyNumberFormat="1" applyFont="1" applyFill="1" applyAlignment="1">
      <alignment horizontal="center"/>
    </xf>
    <xf numFmtId="1" fontId="17" fillId="3" borderId="24" xfId="0" applyNumberFormat="1" applyFont="1" applyFill="1" applyBorder="1" applyAlignment="1">
      <alignment horizontal="center"/>
    </xf>
    <xf numFmtId="0" fontId="10" fillId="3" borderId="0" xfId="0" applyFont="1" applyFill="1" applyAlignment="1">
      <alignment horizontal="left"/>
    </xf>
    <xf numFmtId="0" fontId="13" fillId="3" borderId="0" xfId="0" applyFont="1" applyFill="1" applyAlignment="1">
      <alignment horizontal="right"/>
    </xf>
    <xf numFmtId="0" fontId="13" fillId="3" borderId="0" xfId="0" applyFont="1" applyFill="1" applyAlignment="1">
      <alignment horizontal="left"/>
    </xf>
    <xf numFmtId="0" fontId="4" fillId="3" borderId="6" xfId="0" applyFont="1" applyFill="1" applyBorder="1" applyAlignment="1">
      <alignment horizontal="left"/>
    </xf>
    <xf numFmtId="0" fontId="4" fillId="3" borderId="7" xfId="0" applyFont="1" applyFill="1" applyBorder="1" applyAlignment="1">
      <alignment horizontal="left"/>
    </xf>
    <xf numFmtId="0" fontId="4" fillId="3" borderId="14" xfId="0" applyFont="1" applyFill="1" applyBorder="1" applyAlignment="1">
      <alignment horizontal="left"/>
    </xf>
    <xf numFmtId="0" fontId="4" fillId="3" borderId="15" xfId="0" applyFont="1" applyFill="1" applyBorder="1" applyAlignment="1">
      <alignment horizontal="left"/>
    </xf>
    <xf numFmtId="0" fontId="4" fillId="3" borderId="16" xfId="0" applyFont="1" applyFill="1" applyBorder="1" applyAlignment="1">
      <alignment horizontal="left"/>
    </xf>
  </cellXfs>
  <cellStyles count="7">
    <cellStyle name="Hyperlink 2" xfId="6" xr:uid="{4174381C-0561-4908-81E5-2F04F87E3FAA}"/>
    <cellStyle name="Normal" xfId="4" xr:uid="{EDEC7C8A-1242-40E0-9333-68967DD6DB0F}"/>
    <cellStyle name="Standaard" xfId="0" builtinId="0"/>
    <cellStyle name="Standaard 2" xfId="2" xr:uid="{00000000-0005-0000-0000-000002000000}"/>
    <cellStyle name="Standaard 3" xfId="3" xr:uid="{857E2516-7EBA-4519-9D5B-DC860D5F5B62}"/>
    <cellStyle name="Valuta" xfId="1" builtinId="4"/>
    <cellStyle name="Valuta 2" xfId="5" xr:uid="{0B82564F-7EDD-4AB2-AA95-BAE7D7C0ED5A}"/>
  </cellStyles>
  <dxfs count="0"/>
  <tableStyles count="0" defaultTableStyle="TableStyleMedium2" defaultPivotStyle="PivotStyleLight16"/>
  <colors>
    <mruColors>
      <color rgb="FF173583"/>
      <color rgb="FFC2E7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57150</xdr:colOff>
      <xdr:row>1</xdr:row>
      <xdr:rowOff>66675</xdr:rowOff>
    </xdr:from>
    <xdr:to>
      <xdr:col>4</xdr:col>
      <xdr:colOff>1323975</xdr:colOff>
      <xdr:row>5</xdr:row>
      <xdr:rowOff>76200</xdr:rowOff>
    </xdr:to>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57150" y="400050"/>
          <a:ext cx="54483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Let op:</a:t>
          </a:r>
        </a:p>
        <a:p>
          <a:r>
            <a:rPr lang="nl-NL" sz="1100"/>
            <a:t>De aantallen zijn een verwachte afname.</a:t>
          </a:r>
          <a:r>
            <a:rPr lang="nl-NL" sz="1100" baseline="0"/>
            <a:t> In de werkelijkheid kan dit afwijken. Aan de aantallen kunnen geen rechten worden ontleend. Na de gunning worden de aantallen definitief vastgesteld met de opdrachtnemer. </a:t>
          </a:r>
        </a:p>
        <a:p>
          <a:endParaRPr lang="nl-NL" sz="1100" baseline="0"/>
        </a:p>
        <a:p>
          <a:r>
            <a:rPr lang="nl-NL" sz="1100" baseline="0"/>
            <a:t>Om apparaat 2 mee te laten wegen in de totale vergelijkingsprijs worden er 2 apparaten uitgevraagd. Na gunning besluit Opdrachtgever welke apparaten onderdeel worden van de opdracht. </a:t>
          </a:r>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6</xdr:row>
      <xdr:rowOff>142875</xdr:rowOff>
    </xdr:from>
    <xdr:to>
      <xdr:col>4</xdr:col>
      <xdr:colOff>1343025</xdr:colOff>
      <xdr:row>11</xdr:row>
      <xdr:rowOff>57150</xdr:rowOff>
    </xdr:to>
    <xdr:sp macro="" textlink="">
      <xdr:nvSpPr>
        <xdr:cNvPr id="2" name="Tekstvak 1">
          <a:extLst>
            <a:ext uri="{FF2B5EF4-FFF2-40B4-BE49-F238E27FC236}">
              <a16:creationId xmlns:a16="http://schemas.microsoft.com/office/drawing/2014/main" id="{00000000-0008-0000-0400-000002000000}"/>
            </a:ext>
          </a:extLst>
        </xdr:cNvPr>
        <xdr:cNvSpPr txBox="1"/>
      </xdr:nvSpPr>
      <xdr:spPr>
        <a:xfrm>
          <a:off x="19050" y="1495425"/>
          <a:ext cx="6286500" cy="876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Opmerking: onderstaande aantallen zijn gebaseerd op</a:t>
          </a:r>
          <a:r>
            <a:rPr lang="nl-NL" sz="1100" baseline="0"/>
            <a:t> de informatie zoals deze voorhanden is op het moment van opstellen. Deze zijn bedoeld als rekeneenheid om te vermenigvuldigen met de door de inschrijver op te geven prijzen per tellertik. Het aantal is het gemiddelde van de verbruiksaantallen over de laatste jaren twee jaren. Aan deze aantallen kunnen geen rechten worden ontleent. Gedurende de overeenkomst worden afdrukken afgerekend op basis van het werkelijke verbruik.</a:t>
          </a:r>
          <a:endParaRPr lang="nl-NL"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SJABLONEN\Inschrijfbiljetten%20120615%20met%20periode%20facturati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zamelblad"/>
      <sheetName val="basisgegevens"/>
      <sheetName val="uurtariefopbouw"/>
      <sheetName val="1"/>
      <sheetName val="1a"/>
      <sheetName val="2"/>
      <sheetName val="2a"/>
      <sheetName val="3"/>
      <sheetName val="3a"/>
      <sheetName val="4"/>
      <sheetName val="4a"/>
      <sheetName val="5"/>
      <sheetName val="5a"/>
      <sheetName val="6"/>
      <sheetName val="6a"/>
      <sheetName val="7"/>
      <sheetName val="7a"/>
      <sheetName val="8"/>
      <sheetName val="8a"/>
      <sheetName val="9"/>
      <sheetName val="9a"/>
      <sheetName val="10"/>
      <sheetName val="10a"/>
      <sheetName val="11"/>
      <sheetName val="11a"/>
      <sheetName val="12"/>
      <sheetName val="12a"/>
      <sheetName val="13"/>
      <sheetName val="13a"/>
      <sheetName val="14"/>
      <sheetName val="14a"/>
      <sheetName val="15"/>
      <sheetName val="15a"/>
      <sheetName val="16"/>
      <sheetName val="16a"/>
      <sheetName val="17"/>
      <sheetName val="17a"/>
      <sheetName val="18"/>
      <sheetName val="18a"/>
      <sheetName val="19"/>
      <sheetName val="19a"/>
      <sheetName val="20"/>
      <sheetName val="20a"/>
      <sheetName val="21"/>
      <sheetName val="21a"/>
      <sheetName val="22"/>
      <sheetName val="22a"/>
      <sheetName val="23"/>
      <sheetName val="23a"/>
      <sheetName val="24"/>
      <sheetName val="24a"/>
      <sheetName val="25"/>
      <sheetName val="25a"/>
      <sheetName val="26"/>
      <sheetName val="26a"/>
      <sheetName val="27"/>
      <sheetName val="27a"/>
      <sheetName val="28"/>
      <sheetName val="28a"/>
      <sheetName val="29"/>
      <sheetName val="29a"/>
      <sheetName val="30"/>
      <sheetName val="30a"/>
      <sheetName val="Totaalblad"/>
      <sheetName val="Wijzigingenblad"/>
      <sheetName val="Supplement"/>
    </sheetNames>
    <sheetDataSet>
      <sheetData sheetId="0" refreshError="1">
        <row r="2">
          <cell r="A2" t="str">
            <v>bestek</v>
          </cell>
        </row>
        <row r="3">
          <cell r="A3" t="str">
            <v>2013-700</v>
          </cell>
        </row>
      </sheetData>
      <sheetData sheetId="1" refreshError="1"/>
      <sheetData sheetId="2" refreshError="1">
        <row r="26">
          <cell r="D26">
            <v>0</v>
          </cell>
        </row>
        <row r="37">
          <cell r="E37">
            <v>28</v>
          </cell>
          <cell r="G37">
            <v>0</v>
          </cell>
          <cell r="I37">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tabColor rgb="FF173583"/>
  </sheetPr>
  <dimension ref="A1:B19"/>
  <sheetViews>
    <sheetView showGridLines="0" showZeros="0" zoomScale="115" zoomScaleNormal="115" workbookViewId="0">
      <pane ySplit="1" topLeftCell="A2" activePane="bottomLeft" state="frozen"/>
      <selection pane="bottomLeft" activeCell="B4" sqref="B4"/>
    </sheetView>
  </sheetViews>
  <sheetFormatPr defaultColWidth="9.140625" defaultRowHeight="0" customHeight="1" zeroHeight="1" x14ac:dyDescent="0.25"/>
  <cols>
    <col min="1" max="1" width="48.140625" bestFit="1" customWidth="1"/>
    <col min="2" max="2" width="61.7109375" style="1" bestFit="1" customWidth="1"/>
    <col min="3" max="3" width="9.140625" customWidth="1"/>
    <col min="4" max="4" width="14" customWidth="1"/>
    <col min="5" max="5" width="4.85546875" customWidth="1"/>
    <col min="6" max="6" width="23.5703125" bestFit="1" customWidth="1"/>
    <col min="7" max="7" width="23.7109375" customWidth="1"/>
    <col min="8" max="8" width="2.42578125" customWidth="1"/>
  </cols>
  <sheetData>
    <row r="1" spans="1:2" ht="21" x14ac:dyDescent="0.35">
      <c r="A1" s="149" t="s">
        <v>55</v>
      </c>
      <c r="B1" s="149"/>
    </row>
    <row r="2" spans="1:2" ht="15" x14ac:dyDescent="0.25">
      <c r="A2" s="37"/>
      <c r="B2" s="37"/>
    </row>
    <row r="3" spans="1:2" ht="21" x14ac:dyDescent="0.35">
      <c r="A3" s="149" t="s">
        <v>56</v>
      </c>
      <c r="B3" s="149"/>
    </row>
    <row r="4" spans="1:2" ht="15" x14ac:dyDescent="0.25">
      <c r="A4" s="38" t="s">
        <v>164</v>
      </c>
      <c r="B4" s="39" t="s">
        <v>178</v>
      </c>
    </row>
    <row r="5" spans="1:2" ht="15" x14ac:dyDescent="0.25">
      <c r="A5" s="38" t="s">
        <v>57</v>
      </c>
      <c r="B5" s="39" t="s">
        <v>179</v>
      </c>
    </row>
    <row r="6" spans="1:2" ht="15" x14ac:dyDescent="0.25">
      <c r="A6" s="38" t="s">
        <v>0</v>
      </c>
      <c r="B6" s="115" t="s">
        <v>180</v>
      </c>
    </row>
    <row r="7" spans="1:2" ht="15" x14ac:dyDescent="0.25">
      <c r="A7" s="40"/>
      <c r="B7" s="2"/>
    </row>
    <row r="8" spans="1:2" ht="15" x14ac:dyDescent="0.25">
      <c r="A8" s="40"/>
      <c r="B8" s="2"/>
    </row>
    <row r="9" spans="1:2" ht="21" x14ac:dyDescent="0.35">
      <c r="A9" s="149" t="s">
        <v>58</v>
      </c>
      <c r="B9" s="149"/>
    </row>
    <row r="10" spans="1:2" ht="15" x14ac:dyDescent="0.25">
      <c r="A10" s="38" t="s">
        <v>59</v>
      </c>
      <c r="B10" s="41"/>
    </row>
    <row r="11" spans="1:2" ht="15" x14ac:dyDescent="0.25">
      <c r="A11" s="38" t="s">
        <v>60</v>
      </c>
      <c r="B11" s="41"/>
    </row>
    <row r="12" spans="1:2" ht="15" x14ac:dyDescent="0.25">
      <c r="A12" s="38" t="s">
        <v>28</v>
      </c>
      <c r="B12" s="42"/>
    </row>
    <row r="13" spans="1:2" ht="15" x14ac:dyDescent="0.25">
      <c r="A13" s="38" t="s">
        <v>61</v>
      </c>
      <c r="B13" s="43"/>
    </row>
    <row r="14" spans="1:2" ht="15" x14ac:dyDescent="0.25">
      <c r="A14" s="38" t="s">
        <v>1</v>
      </c>
      <c r="B14" s="43"/>
    </row>
    <row r="15" spans="1:2" ht="15" x14ac:dyDescent="0.25">
      <c r="A15" s="44"/>
      <c r="B15" s="45"/>
    </row>
    <row r="16" spans="1:2" ht="15" x14ac:dyDescent="0.25">
      <c r="A16" s="38" t="s">
        <v>2</v>
      </c>
      <c r="B16" s="41"/>
    </row>
    <row r="17" spans="1:2" ht="15" x14ac:dyDescent="0.25">
      <c r="A17" s="38" t="s">
        <v>1</v>
      </c>
      <c r="B17" s="41"/>
    </row>
    <row r="18" spans="1:2" ht="15" x14ac:dyDescent="0.25">
      <c r="A18" s="38" t="s">
        <v>47</v>
      </c>
      <c r="B18" s="42"/>
    </row>
    <row r="19" spans="1:2" ht="15" x14ac:dyDescent="0.25">
      <c r="A19" s="38" t="s">
        <v>48</v>
      </c>
      <c r="B19" s="43"/>
    </row>
  </sheetData>
  <sheetProtection algorithmName="SHA-512" hashValue="1uhYyzPqK2XAb30TH5lwMfsVWpR/mVBEgzy1rbaRM9WKCn8IGZdaCadqo1CbBuzmh2EbGmGUCDbVPKkBaWo5Jg==" saltValue="vMrDeYamiGJsE/9kAyfCCg==" spinCount="100000" sheet="1" objects="1" scenarios="1"/>
  <mergeCells count="3">
    <mergeCell ref="A9:B9"/>
    <mergeCell ref="A1:B1"/>
    <mergeCell ref="A3:B3"/>
  </mergeCells>
  <pageMargins left="0.70866141732283472" right="0.70866141732283472" top="0.94488188976377963" bottom="0.74803149606299213" header="0.31496062992125984" footer="0.31496062992125984"/>
  <pageSetup paperSize="9" scale="83" orientation="portrait" r:id="rId1"/>
  <headerFooter>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73583"/>
  </sheetPr>
  <dimension ref="B1:F30"/>
  <sheetViews>
    <sheetView showGridLines="0" tabSelected="1" topLeftCell="B1" zoomScale="115" zoomScaleNormal="115" workbookViewId="0">
      <pane ySplit="1" topLeftCell="A2" activePane="bottomLeft" state="frozen"/>
      <selection pane="bottomLeft" activeCell="H29" sqref="H29"/>
    </sheetView>
  </sheetViews>
  <sheetFormatPr defaultRowHeight="15" x14ac:dyDescent="0.25"/>
  <cols>
    <col min="1" max="1" width="1.28515625" customWidth="1"/>
    <col min="2" max="2" width="27.5703125" bestFit="1" customWidth="1"/>
    <col min="3" max="3" width="7.140625" bestFit="1" customWidth="1"/>
    <col min="4" max="4" width="35" style="48" bestFit="1" customWidth="1"/>
    <col min="5" max="5" width="37.85546875" style="48" customWidth="1"/>
    <col min="6" max="6" width="38.7109375" customWidth="1"/>
  </cols>
  <sheetData>
    <row r="1" spans="2:5" ht="26.25" x14ac:dyDescent="0.4">
      <c r="B1" s="136" t="s">
        <v>186</v>
      </c>
      <c r="C1" s="137"/>
      <c r="D1" s="137"/>
      <c r="E1" s="138"/>
    </row>
    <row r="2" spans="2:5" ht="26.25" x14ac:dyDescent="0.4">
      <c r="B2" s="3"/>
      <c r="C2" s="4"/>
      <c r="D2" s="4"/>
      <c r="E2" s="5"/>
    </row>
    <row r="3" spans="2:5" x14ac:dyDescent="0.25">
      <c r="B3" s="6"/>
      <c r="C3" s="2"/>
      <c r="D3" s="99"/>
      <c r="E3" s="109"/>
    </row>
    <row r="4" spans="2:5" x14ac:dyDescent="0.25">
      <c r="B4" s="6"/>
      <c r="C4" s="2"/>
      <c r="D4" s="99"/>
      <c r="E4" s="109"/>
    </row>
    <row r="5" spans="2:5" ht="66" customHeight="1" x14ac:dyDescent="0.25">
      <c r="B5" s="6"/>
      <c r="C5" s="2"/>
      <c r="D5" s="99"/>
      <c r="E5" s="109"/>
    </row>
    <row r="6" spans="2:5" x14ac:dyDescent="0.25">
      <c r="B6" s="6"/>
      <c r="C6" s="2"/>
      <c r="D6" s="99"/>
      <c r="E6" s="109"/>
    </row>
    <row r="7" spans="2:5" ht="18.75" x14ac:dyDescent="0.3">
      <c r="B7" s="140" t="s">
        <v>10</v>
      </c>
      <c r="C7" s="141"/>
      <c r="D7" s="141"/>
      <c r="E7" s="142"/>
    </row>
    <row r="8" spans="2:5" x14ac:dyDescent="0.25">
      <c r="B8" s="29" t="s">
        <v>20</v>
      </c>
      <c r="C8" s="29" t="s">
        <v>21</v>
      </c>
      <c r="D8" s="88" t="s">
        <v>29</v>
      </c>
      <c r="E8" s="88" t="s">
        <v>49</v>
      </c>
    </row>
    <row r="9" spans="2:5" x14ac:dyDescent="0.25">
      <c r="B9" s="7" t="s">
        <v>3</v>
      </c>
      <c r="C9" s="18">
        <f>Informatie!J37</f>
        <v>34</v>
      </c>
      <c r="D9" s="103">
        <f>'Prijzenblad Multifunctionals'!C18</f>
        <v>0</v>
      </c>
      <c r="E9" s="110">
        <f>C9*D9*60</f>
        <v>0</v>
      </c>
    </row>
    <row r="10" spans="2:5" x14ac:dyDescent="0.25">
      <c r="B10" s="7" t="s">
        <v>4</v>
      </c>
      <c r="C10" s="18">
        <v>2</v>
      </c>
      <c r="D10" s="103">
        <f>'Prijzenblad Multifunctionals'!F18</f>
        <v>0</v>
      </c>
      <c r="E10" s="110">
        <f t="shared" ref="E10" si="0">C10*D10*60</f>
        <v>0</v>
      </c>
    </row>
    <row r="11" spans="2:5" x14ac:dyDescent="0.25">
      <c r="B11" s="8"/>
      <c r="C11" s="8"/>
      <c r="D11" s="104"/>
      <c r="E11" s="104"/>
    </row>
    <row r="12" spans="2:5" ht="18.75" x14ac:dyDescent="0.3">
      <c r="B12" s="143" t="s">
        <v>30</v>
      </c>
      <c r="C12" s="144"/>
      <c r="D12" s="144"/>
      <c r="E12" s="145"/>
    </row>
    <row r="13" spans="2:5" x14ac:dyDescent="0.25">
      <c r="B13" s="29" t="s">
        <v>20</v>
      </c>
      <c r="C13" s="29" t="s">
        <v>21</v>
      </c>
      <c r="D13" s="88" t="s">
        <v>181</v>
      </c>
      <c r="E13" s="88" t="s">
        <v>170</v>
      </c>
    </row>
    <row r="14" spans="2:5" x14ac:dyDescent="0.25">
      <c r="B14" s="7" t="s">
        <v>3</v>
      </c>
      <c r="C14" s="18">
        <f>Informatie!J37</f>
        <v>34</v>
      </c>
      <c r="D14" s="103">
        <f>'Prijzenblad Multifunctionals'!C29</f>
        <v>0</v>
      </c>
      <c r="E14" s="110">
        <f>C14*D14*36</f>
        <v>0</v>
      </c>
    </row>
    <row r="15" spans="2:5" x14ac:dyDescent="0.25">
      <c r="B15" s="7" t="s">
        <v>4</v>
      </c>
      <c r="C15" s="18">
        <v>2</v>
      </c>
      <c r="D15" s="103">
        <f>'Prijzenblad Multifunctionals'!F29</f>
        <v>0</v>
      </c>
      <c r="E15" s="110">
        <f>C15*D15*36</f>
        <v>0</v>
      </c>
    </row>
    <row r="16" spans="2:5" x14ac:dyDescent="0.25">
      <c r="B16" s="2"/>
      <c r="C16" s="2"/>
      <c r="D16" s="99"/>
      <c r="E16" s="99"/>
    </row>
    <row r="17" spans="2:6" ht="18.75" x14ac:dyDescent="0.3">
      <c r="B17" s="143" t="s">
        <v>15</v>
      </c>
      <c r="C17" s="144"/>
      <c r="D17" s="144"/>
      <c r="E17" s="145"/>
    </row>
    <row r="18" spans="2:6" x14ac:dyDescent="0.25">
      <c r="B18" s="31" t="s">
        <v>15</v>
      </c>
      <c r="C18" s="32"/>
      <c r="D18" s="105" t="s">
        <v>22</v>
      </c>
      <c r="E18" s="111" t="s">
        <v>171</v>
      </c>
    </row>
    <row r="19" spans="2:6" x14ac:dyDescent="0.25">
      <c r="B19" s="19" t="s">
        <v>23</v>
      </c>
      <c r="C19" s="20"/>
      <c r="D19" s="106">
        <f>'Prijzenblad verbruiksgoederen'!E48</f>
        <v>0</v>
      </c>
      <c r="E19" s="110">
        <f>D19*8</f>
        <v>0</v>
      </c>
    </row>
    <row r="20" spans="2:6" x14ac:dyDescent="0.25">
      <c r="B20" s="2"/>
      <c r="C20" s="2"/>
      <c r="D20" s="99"/>
      <c r="E20" s="99"/>
    </row>
    <row r="21" spans="2:6" ht="18.75" x14ac:dyDescent="0.3">
      <c r="B21" s="146" t="s">
        <v>18</v>
      </c>
      <c r="C21" s="147"/>
      <c r="D21" s="147"/>
      <c r="E21" s="148"/>
    </row>
    <row r="22" spans="2:6" x14ac:dyDescent="0.25">
      <c r="B22" s="33"/>
      <c r="C22" s="34"/>
      <c r="D22" s="105" t="s">
        <v>22</v>
      </c>
      <c r="E22" s="111" t="s">
        <v>171</v>
      </c>
      <c r="F22" s="134"/>
    </row>
    <row r="23" spans="2:6" x14ac:dyDescent="0.25">
      <c r="B23" s="19" t="s">
        <v>75</v>
      </c>
      <c r="C23" s="18">
        <v>500</v>
      </c>
      <c r="D23" s="107">
        <f>'Prijzenblad verbruiksgoederen'!H4</f>
        <v>0</v>
      </c>
      <c r="E23" s="110">
        <f>D23*C23*8</f>
        <v>0</v>
      </c>
      <c r="F23" s="134"/>
    </row>
    <row r="24" spans="2:6" x14ac:dyDescent="0.25">
      <c r="B24" s="2"/>
      <c r="C24" s="2"/>
      <c r="D24" s="99"/>
      <c r="E24" s="99"/>
    </row>
    <row r="25" spans="2:6" ht="18.75" x14ac:dyDescent="0.3">
      <c r="B25" s="146" t="s">
        <v>40</v>
      </c>
      <c r="C25" s="147"/>
      <c r="D25" s="147"/>
      <c r="E25" s="148"/>
    </row>
    <row r="26" spans="2:6" x14ac:dyDescent="0.25">
      <c r="B26" s="33"/>
      <c r="C26" s="34" t="s">
        <v>24</v>
      </c>
      <c r="D26" s="108" t="s">
        <v>25</v>
      </c>
      <c r="E26" s="112" t="s">
        <v>31</v>
      </c>
    </row>
    <row r="27" spans="2:6" x14ac:dyDescent="0.25">
      <c r="B27" s="9" t="s">
        <v>176</v>
      </c>
      <c r="C27" s="18">
        <v>8</v>
      </c>
      <c r="D27" s="107">
        <f>'Prijzenblad verbruiksgoederen'!H11</f>
        <v>0</v>
      </c>
      <c r="E27" s="110">
        <f>C27*D27</f>
        <v>0</v>
      </c>
      <c r="F27" s="135"/>
    </row>
    <row r="28" spans="2:6" x14ac:dyDescent="0.25">
      <c r="B28" s="9" t="s">
        <v>177</v>
      </c>
      <c r="C28" s="18">
        <v>7</v>
      </c>
      <c r="D28" s="107">
        <f>'Prijzenblad verbruiksgoederen'!H12</f>
        <v>0</v>
      </c>
      <c r="E28" s="110">
        <f>C28*D28</f>
        <v>0</v>
      </c>
      <c r="F28" s="135"/>
    </row>
    <row r="30" spans="2:6" ht="21" x14ac:dyDescent="0.35">
      <c r="B30" s="139" t="s">
        <v>50</v>
      </c>
      <c r="C30" s="139"/>
      <c r="D30" s="139"/>
      <c r="E30" s="113">
        <f>E9+E10+E14+E15+E19+E23+E27+E28</f>
        <v>0</v>
      </c>
    </row>
  </sheetData>
  <sheetProtection algorithmName="SHA-512" hashValue="YbcUdLjWNnbdCVQh/1IbnVNYHAKGeNOaZwCxt6LEDLQYfWi32VAXIltAk1JRj4cHl7EiKgGxzr6mEm16zNq1+A==" saltValue="Zf0KnIXvTHZQzIcg8pZawg==" spinCount="100000" sheet="1" objects="1" scenarios="1"/>
  <mergeCells count="9">
    <mergeCell ref="F22:F23"/>
    <mergeCell ref="F27:F28"/>
    <mergeCell ref="B1:E1"/>
    <mergeCell ref="B30:D30"/>
    <mergeCell ref="B7:E7"/>
    <mergeCell ref="B12:E12"/>
    <mergeCell ref="B17:E17"/>
    <mergeCell ref="B21:E21"/>
    <mergeCell ref="B25:E25"/>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7F840-D709-41CD-AD1C-C0B4AE9C1FE6}">
  <sheetPr>
    <tabColor rgb="FF173583"/>
  </sheetPr>
  <dimension ref="A1:O37"/>
  <sheetViews>
    <sheetView showGridLines="0" zoomScale="130" zoomScaleNormal="130" workbookViewId="0">
      <pane ySplit="2" topLeftCell="A3" activePane="bottomLeft" state="frozen"/>
      <selection activeCell="E25" sqref="E25"/>
      <selection pane="bottomLeft" activeCell="E40" sqref="E40"/>
    </sheetView>
  </sheetViews>
  <sheetFormatPr defaultColWidth="8.85546875" defaultRowHeight="13.5" x14ac:dyDescent="0.25"/>
  <cols>
    <col min="1" max="1" width="3.42578125" style="73" bestFit="1" customWidth="1"/>
    <col min="2" max="2" width="21.28515625" style="55" bestFit="1" customWidth="1"/>
    <col min="3" max="3" width="22.140625" style="55" customWidth="1"/>
    <col min="4" max="4" width="20.5703125" style="55" customWidth="1"/>
    <col min="5" max="5" width="23.7109375" style="80" customWidth="1"/>
    <col min="6" max="6" width="21.5703125" style="80" customWidth="1"/>
    <col min="7" max="7" width="27.85546875" style="80" bestFit="1" customWidth="1"/>
    <col min="8" max="8" width="27.85546875" style="75" bestFit="1" customWidth="1"/>
    <col min="9" max="9" width="27.85546875" style="80" bestFit="1" customWidth="1"/>
    <col min="10" max="10" width="21.28515625" style="74" customWidth="1"/>
    <col min="11" max="11" width="15" style="74" bestFit="1" customWidth="1"/>
    <col min="12" max="12" width="15.7109375" style="74" bestFit="1" customWidth="1"/>
    <col min="13" max="13" width="24" style="55" hidden="1" customWidth="1"/>
    <col min="14" max="14" width="16" style="55" hidden="1" customWidth="1"/>
    <col min="15" max="15" width="28.7109375" style="75" hidden="1" customWidth="1"/>
    <col min="16" max="17" width="2.140625" style="55" customWidth="1"/>
    <col min="18" max="16384" width="8.85546875" style="55"/>
  </cols>
  <sheetData>
    <row r="1" spans="1:15" x14ac:dyDescent="0.25">
      <c r="A1" s="49"/>
      <c r="B1" s="50" t="s">
        <v>12</v>
      </c>
      <c r="C1" s="51"/>
      <c r="D1" s="52"/>
      <c r="E1" s="76" t="s">
        <v>78</v>
      </c>
      <c r="F1" s="76" t="s">
        <v>79</v>
      </c>
      <c r="G1" s="82" t="s">
        <v>36</v>
      </c>
      <c r="H1" s="81" t="s">
        <v>36</v>
      </c>
      <c r="I1" s="86" t="s">
        <v>36</v>
      </c>
      <c r="J1" s="150" t="s">
        <v>39</v>
      </c>
      <c r="K1" s="151"/>
      <c r="L1" s="152"/>
      <c r="M1" s="53" t="s">
        <v>34</v>
      </c>
      <c r="N1" s="53" t="s">
        <v>46</v>
      </c>
      <c r="O1" s="54"/>
    </row>
    <row r="2" spans="1:15" x14ac:dyDescent="0.25">
      <c r="A2" s="56"/>
      <c r="B2" s="123" t="s">
        <v>43</v>
      </c>
      <c r="C2" s="123" t="s">
        <v>44</v>
      </c>
      <c r="D2" s="123" t="s">
        <v>45</v>
      </c>
      <c r="E2" s="77" t="s">
        <v>77</v>
      </c>
      <c r="F2" s="77" t="s">
        <v>77</v>
      </c>
      <c r="G2" s="124" t="s">
        <v>74</v>
      </c>
      <c r="H2" s="125" t="s">
        <v>37</v>
      </c>
      <c r="I2" s="57" t="s">
        <v>38</v>
      </c>
      <c r="J2" s="57" t="s">
        <v>71</v>
      </c>
      <c r="K2" s="57" t="s">
        <v>72</v>
      </c>
      <c r="L2" s="57" t="s">
        <v>73</v>
      </c>
      <c r="M2" s="58" t="s">
        <v>35</v>
      </c>
      <c r="N2" s="53"/>
      <c r="O2" s="54" t="s">
        <v>51</v>
      </c>
    </row>
    <row r="3" spans="1:15" x14ac:dyDescent="0.25">
      <c r="A3" s="56">
        <v>1</v>
      </c>
      <c r="B3" s="130" t="s">
        <v>80</v>
      </c>
      <c r="C3" s="130" t="s">
        <v>81</v>
      </c>
      <c r="D3" s="130" t="s">
        <v>82</v>
      </c>
      <c r="E3" s="85">
        <v>32131</v>
      </c>
      <c r="F3" s="85">
        <v>110557</v>
      </c>
      <c r="G3" s="85">
        <f>E3/11*12</f>
        <v>35052</v>
      </c>
      <c r="H3" s="85">
        <f>F3/11*12</f>
        <v>120607.63636363637</v>
      </c>
      <c r="I3" s="85">
        <f>(G3+H3)/12</f>
        <v>12971.636363636362</v>
      </c>
      <c r="J3" s="131">
        <v>1</v>
      </c>
      <c r="K3" s="132"/>
      <c r="L3" s="132"/>
      <c r="M3" s="59"/>
      <c r="N3" s="60"/>
      <c r="O3" s="61"/>
    </row>
    <row r="4" spans="1:15" x14ac:dyDescent="0.25">
      <c r="A4" s="56">
        <v>2</v>
      </c>
      <c r="B4" s="126" t="s">
        <v>83</v>
      </c>
      <c r="C4" s="126" t="s">
        <v>84</v>
      </c>
      <c r="D4" s="126" t="s">
        <v>85</v>
      </c>
      <c r="E4" s="79">
        <v>29094</v>
      </c>
      <c r="F4" s="84">
        <v>38092</v>
      </c>
      <c r="G4" s="127">
        <f t="shared" ref="G4:G34" si="0">E4/11*12</f>
        <v>31738.909090909092</v>
      </c>
      <c r="H4" s="127">
        <f t="shared" ref="H4:H34" si="1">F4/11*12</f>
        <v>41554.909090909088</v>
      </c>
      <c r="I4" s="128">
        <f t="shared" ref="I4:I19" si="2">(G4+H4)/12</f>
        <v>6107.8181818181811</v>
      </c>
      <c r="J4" s="129">
        <v>1</v>
      </c>
      <c r="K4" s="129"/>
      <c r="L4" s="129"/>
      <c r="M4" s="59"/>
      <c r="N4" s="60"/>
      <c r="O4" s="61"/>
    </row>
    <row r="5" spans="1:15" x14ac:dyDescent="0.25">
      <c r="A5" s="56">
        <v>3</v>
      </c>
      <c r="B5" s="62" t="s">
        <v>86</v>
      </c>
      <c r="C5" s="62" t="s">
        <v>87</v>
      </c>
      <c r="D5" s="62" t="s">
        <v>88</v>
      </c>
      <c r="E5" s="78">
        <v>16674</v>
      </c>
      <c r="F5" s="83">
        <v>24376</v>
      </c>
      <c r="G5" s="85">
        <f t="shared" si="0"/>
        <v>18189.81818181818</v>
      </c>
      <c r="H5" s="85">
        <f t="shared" si="1"/>
        <v>26592</v>
      </c>
      <c r="I5" s="87">
        <f t="shared" si="2"/>
        <v>3731.8181818181815</v>
      </c>
      <c r="J5" s="63">
        <v>1</v>
      </c>
      <c r="K5" s="63"/>
      <c r="L5" s="63"/>
      <c r="M5" s="59"/>
      <c r="N5" s="60"/>
      <c r="O5" s="61"/>
    </row>
    <row r="6" spans="1:15" x14ac:dyDescent="0.25">
      <c r="A6" s="56">
        <v>4</v>
      </c>
      <c r="B6" s="62" t="s">
        <v>89</v>
      </c>
      <c r="C6" s="62" t="s">
        <v>90</v>
      </c>
      <c r="D6" s="62" t="s">
        <v>91</v>
      </c>
      <c r="E6" s="78">
        <v>9400</v>
      </c>
      <c r="F6" s="83">
        <v>15885</v>
      </c>
      <c r="G6" s="85">
        <f t="shared" si="0"/>
        <v>10254.545454545454</v>
      </c>
      <c r="H6" s="85">
        <f t="shared" si="1"/>
        <v>17329.090909090908</v>
      </c>
      <c r="I6" s="87">
        <f t="shared" si="2"/>
        <v>2298.6363636363635</v>
      </c>
      <c r="J6" s="63">
        <v>1</v>
      </c>
      <c r="K6" s="63"/>
      <c r="L6" s="63"/>
      <c r="M6" s="59"/>
      <c r="N6" s="60"/>
      <c r="O6" s="61"/>
    </row>
    <row r="7" spans="1:15" x14ac:dyDescent="0.25">
      <c r="A7" s="56">
        <v>5</v>
      </c>
      <c r="B7" s="62" t="s">
        <v>92</v>
      </c>
      <c r="C7" s="62" t="s">
        <v>93</v>
      </c>
      <c r="D7" s="62" t="s">
        <v>94</v>
      </c>
      <c r="E7" s="78">
        <v>32893</v>
      </c>
      <c r="F7" s="83">
        <v>25404</v>
      </c>
      <c r="G7" s="85">
        <f t="shared" si="0"/>
        <v>35883.272727272728</v>
      </c>
      <c r="H7" s="85">
        <f t="shared" si="1"/>
        <v>27713.454545454544</v>
      </c>
      <c r="I7" s="87">
        <f t="shared" si="2"/>
        <v>5299.727272727273</v>
      </c>
      <c r="J7" s="63">
        <v>1</v>
      </c>
      <c r="K7" s="63"/>
      <c r="L7" s="63"/>
      <c r="M7" s="59"/>
      <c r="N7" s="60"/>
      <c r="O7" s="61"/>
    </row>
    <row r="8" spans="1:15" x14ac:dyDescent="0.25">
      <c r="A8" s="56">
        <v>6</v>
      </c>
      <c r="B8" s="62" t="s">
        <v>95</v>
      </c>
      <c r="C8" s="62" t="s">
        <v>96</v>
      </c>
      <c r="D8" s="62" t="s">
        <v>97</v>
      </c>
      <c r="E8" s="78">
        <v>10500</v>
      </c>
      <c r="F8" s="83">
        <v>21745</v>
      </c>
      <c r="G8" s="85">
        <f t="shared" si="0"/>
        <v>11454.545454545454</v>
      </c>
      <c r="H8" s="85">
        <f t="shared" si="1"/>
        <v>23721.81818181818</v>
      </c>
      <c r="I8" s="87">
        <f t="shared" si="2"/>
        <v>2931.363636363636</v>
      </c>
      <c r="J8" s="63">
        <v>1</v>
      </c>
      <c r="K8" s="63"/>
      <c r="L8" s="63"/>
      <c r="M8" s="59"/>
      <c r="N8" s="60"/>
      <c r="O8" s="61"/>
    </row>
    <row r="9" spans="1:15" x14ac:dyDescent="0.25">
      <c r="A9" s="56">
        <v>7</v>
      </c>
      <c r="B9" s="62" t="s">
        <v>98</v>
      </c>
      <c r="C9" s="62" t="s">
        <v>99</v>
      </c>
      <c r="D9" s="62" t="s">
        <v>100</v>
      </c>
      <c r="E9" s="78">
        <v>36363</v>
      </c>
      <c r="F9" s="83">
        <v>39655</v>
      </c>
      <c r="G9" s="85">
        <f t="shared" si="0"/>
        <v>39668.727272727272</v>
      </c>
      <c r="H9" s="85">
        <f t="shared" si="1"/>
        <v>43260</v>
      </c>
      <c r="I9" s="87">
        <f t="shared" si="2"/>
        <v>6910.7272727272721</v>
      </c>
      <c r="J9" s="63">
        <v>1</v>
      </c>
      <c r="K9" s="63"/>
      <c r="L9" s="63"/>
      <c r="M9" s="59"/>
      <c r="N9" s="60"/>
      <c r="O9" s="61"/>
    </row>
    <row r="10" spans="1:15" x14ac:dyDescent="0.25">
      <c r="A10" s="56">
        <v>8</v>
      </c>
      <c r="B10" s="62" t="s">
        <v>101</v>
      </c>
      <c r="C10" s="62" t="s">
        <v>102</v>
      </c>
      <c r="D10" s="62" t="s">
        <v>103</v>
      </c>
      <c r="E10" s="78">
        <v>15595</v>
      </c>
      <c r="F10" s="83">
        <v>41366</v>
      </c>
      <c r="G10" s="85">
        <f t="shared" si="0"/>
        <v>17012.727272727272</v>
      </c>
      <c r="H10" s="85">
        <f t="shared" si="1"/>
        <v>45126.545454545456</v>
      </c>
      <c r="I10" s="87">
        <f t="shared" si="2"/>
        <v>5178.272727272727</v>
      </c>
      <c r="J10" s="63">
        <v>1</v>
      </c>
      <c r="K10" s="63"/>
      <c r="L10" s="63"/>
      <c r="M10" s="59"/>
      <c r="N10" s="60"/>
      <c r="O10" s="61"/>
    </row>
    <row r="11" spans="1:15" x14ac:dyDescent="0.25">
      <c r="A11" s="56">
        <v>9</v>
      </c>
      <c r="B11" s="62" t="s">
        <v>104</v>
      </c>
      <c r="C11" s="62" t="s">
        <v>105</v>
      </c>
      <c r="D11" s="62" t="s">
        <v>106</v>
      </c>
      <c r="E11" s="78">
        <v>35303</v>
      </c>
      <c r="F11" s="83">
        <v>47361</v>
      </c>
      <c r="G11" s="85">
        <f t="shared" si="0"/>
        <v>38512.36363636364</v>
      </c>
      <c r="H11" s="85">
        <f t="shared" si="1"/>
        <v>51666.545454545456</v>
      </c>
      <c r="I11" s="87">
        <f t="shared" si="2"/>
        <v>7514.909090909091</v>
      </c>
      <c r="J11" s="63">
        <v>1</v>
      </c>
      <c r="K11" s="63"/>
      <c r="L11" s="63"/>
      <c r="M11" s="59"/>
      <c r="N11" s="60"/>
      <c r="O11" s="61"/>
    </row>
    <row r="12" spans="1:15" x14ac:dyDescent="0.25">
      <c r="A12" s="56">
        <v>10</v>
      </c>
      <c r="B12" s="62" t="s">
        <v>107</v>
      </c>
      <c r="C12" s="62" t="s">
        <v>108</v>
      </c>
      <c r="D12" s="62" t="s">
        <v>82</v>
      </c>
      <c r="E12" s="78">
        <v>17124</v>
      </c>
      <c r="F12" s="83">
        <v>17498</v>
      </c>
      <c r="G12" s="85">
        <f t="shared" si="0"/>
        <v>18680.727272727272</v>
      </c>
      <c r="H12" s="85">
        <f t="shared" si="1"/>
        <v>19088.727272727272</v>
      </c>
      <c r="I12" s="87">
        <f t="shared" si="2"/>
        <v>3147.4545454545455</v>
      </c>
      <c r="J12" s="63">
        <v>1</v>
      </c>
      <c r="K12" s="63"/>
      <c r="L12" s="63"/>
      <c r="M12" s="59"/>
      <c r="N12" s="60"/>
      <c r="O12" s="61"/>
    </row>
    <row r="13" spans="1:15" x14ac:dyDescent="0.25">
      <c r="A13" s="56">
        <v>11</v>
      </c>
      <c r="B13" s="62" t="s">
        <v>109</v>
      </c>
      <c r="C13" s="62" t="s">
        <v>110</v>
      </c>
      <c r="D13" s="62" t="s">
        <v>111</v>
      </c>
      <c r="E13" s="78">
        <v>8111</v>
      </c>
      <c r="F13" s="83">
        <v>18975</v>
      </c>
      <c r="G13" s="85">
        <f t="shared" si="0"/>
        <v>8848.363636363636</v>
      </c>
      <c r="H13" s="85">
        <f t="shared" si="1"/>
        <v>20700</v>
      </c>
      <c r="I13" s="87">
        <f t="shared" si="2"/>
        <v>2462.3636363636365</v>
      </c>
      <c r="J13" s="63">
        <v>1</v>
      </c>
      <c r="K13" s="63"/>
      <c r="L13" s="63"/>
      <c r="M13" s="59"/>
      <c r="N13" s="60"/>
      <c r="O13" s="61"/>
    </row>
    <row r="14" spans="1:15" x14ac:dyDescent="0.25">
      <c r="A14" s="56">
        <v>12</v>
      </c>
      <c r="B14" s="62" t="s">
        <v>112</v>
      </c>
      <c r="C14" s="62" t="s">
        <v>113</v>
      </c>
      <c r="D14" s="62" t="s">
        <v>114</v>
      </c>
      <c r="E14" s="78">
        <v>20181</v>
      </c>
      <c r="F14" s="83">
        <v>39512</v>
      </c>
      <c r="G14" s="85">
        <f t="shared" si="0"/>
        <v>22015.636363636364</v>
      </c>
      <c r="H14" s="85">
        <f t="shared" si="1"/>
        <v>43104</v>
      </c>
      <c r="I14" s="87">
        <f t="shared" si="2"/>
        <v>5426.636363636364</v>
      </c>
      <c r="J14" s="63">
        <v>1</v>
      </c>
      <c r="K14" s="63"/>
      <c r="L14" s="63"/>
      <c r="M14" s="59"/>
      <c r="N14" s="60"/>
      <c r="O14" s="61"/>
    </row>
    <row r="15" spans="1:15" x14ac:dyDescent="0.25">
      <c r="A15" s="56">
        <v>13</v>
      </c>
      <c r="B15" s="62" t="s">
        <v>115</v>
      </c>
      <c r="C15" s="62" t="s">
        <v>116</v>
      </c>
      <c r="D15" s="62" t="s">
        <v>117</v>
      </c>
      <c r="E15" s="78">
        <v>14148</v>
      </c>
      <c r="F15" s="83">
        <v>29042</v>
      </c>
      <c r="G15" s="85">
        <f t="shared" si="0"/>
        <v>15434.18181818182</v>
      </c>
      <c r="H15" s="85">
        <f t="shared" si="1"/>
        <v>31682.181818181816</v>
      </c>
      <c r="I15" s="87">
        <f t="shared" si="2"/>
        <v>3926.363636363636</v>
      </c>
      <c r="J15" s="63">
        <v>1</v>
      </c>
      <c r="K15" s="63"/>
      <c r="L15" s="63"/>
      <c r="M15" s="59"/>
      <c r="N15" s="64"/>
      <c r="O15" s="65"/>
    </row>
    <row r="16" spans="1:15" x14ac:dyDescent="0.25">
      <c r="A16" s="56">
        <v>14</v>
      </c>
      <c r="B16" s="62" t="s">
        <v>118</v>
      </c>
      <c r="C16" s="66" t="s">
        <v>119</v>
      </c>
      <c r="D16" s="66" t="s">
        <v>120</v>
      </c>
      <c r="E16" s="78">
        <v>20765</v>
      </c>
      <c r="F16" s="83">
        <v>53042</v>
      </c>
      <c r="G16" s="85">
        <f t="shared" si="0"/>
        <v>22652.727272727272</v>
      </c>
      <c r="H16" s="85">
        <f t="shared" si="1"/>
        <v>57864</v>
      </c>
      <c r="I16" s="87">
        <f t="shared" si="2"/>
        <v>6709.7272727272721</v>
      </c>
      <c r="J16" s="63">
        <v>1</v>
      </c>
      <c r="K16" s="67"/>
      <c r="L16" s="67"/>
      <c r="M16" s="59"/>
      <c r="N16" s="60"/>
      <c r="O16" s="65"/>
    </row>
    <row r="17" spans="1:15" x14ac:dyDescent="0.25">
      <c r="A17" s="56">
        <v>15</v>
      </c>
      <c r="B17" s="62" t="s">
        <v>121</v>
      </c>
      <c r="C17" s="66" t="s">
        <v>122</v>
      </c>
      <c r="D17" s="66" t="s">
        <v>123</v>
      </c>
      <c r="E17" s="78">
        <v>25675</v>
      </c>
      <c r="F17" s="83">
        <v>27632</v>
      </c>
      <c r="G17" s="85">
        <f t="shared" si="0"/>
        <v>28009.090909090908</v>
      </c>
      <c r="H17" s="85">
        <f t="shared" si="1"/>
        <v>30144</v>
      </c>
      <c r="I17" s="87">
        <f t="shared" si="2"/>
        <v>4846.090909090909</v>
      </c>
      <c r="J17" s="63">
        <v>1</v>
      </c>
      <c r="K17" s="67"/>
      <c r="L17" s="67"/>
      <c r="M17" s="59"/>
      <c r="N17" s="64"/>
      <c r="O17" s="65"/>
    </row>
    <row r="18" spans="1:15" x14ac:dyDescent="0.25">
      <c r="A18" s="56">
        <v>16</v>
      </c>
      <c r="B18" s="62" t="s">
        <v>124</v>
      </c>
      <c r="C18" s="62" t="s">
        <v>125</v>
      </c>
      <c r="D18" s="62" t="s">
        <v>126</v>
      </c>
      <c r="E18" s="78">
        <v>11607</v>
      </c>
      <c r="F18" s="83">
        <v>22073</v>
      </c>
      <c r="G18" s="85">
        <f t="shared" si="0"/>
        <v>12662.18181818182</v>
      </c>
      <c r="H18" s="85">
        <f t="shared" si="1"/>
        <v>24079.636363636364</v>
      </c>
      <c r="I18" s="87">
        <f t="shared" si="2"/>
        <v>3061.818181818182</v>
      </c>
      <c r="J18" s="63">
        <v>1</v>
      </c>
      <c r="K18" s="63"/>
      <c r="L18" s="63"/>
      <c r="M18" s="59"/>
      <c r="N18" s="60"/>
      <c r="O18" s="65"/>
    </row>
    <row r="19" spans="1:15" x14ac:dyDescent="0.25">
      <c r="A19" s="56">
        <v>17</v>
      </c>
      <c r="B19" s="62" t="s">
        <v>127</v>
      </c>
      <c r="C19" s="66" t="s">
        <v>128</v>
      </c>
      <c r="D19" s="66" t="s">
        <v>129</v>
      </c>
      <c r="E19" s="79">
        <v>6804</v>
      </c>
      <c r="F19" s="84">
        <v>21089</v>
      </c>
      <c r="G19" s="85">
        <f t="shared" si="0"/>
        <v>7422.545454545454</v>
      </c>
      <c r="H19" s="85">
        <f t="shared" si="1"/>
        <v>23006.18181818182</v>
      </c>
      <c r="I19" s="87">
        <f t="shared" si="2"/>
        <v>2535.7272727272725</v>
      </c>
      <c r="J19" s="63">
        <v>1</v>
      </c>
      <c r="K19" s="63"/>
      <c r="L19" s="67"/>
      <c r="M19" s="59"/>
      <c r="N19" s="64"/>
      <c r="O19" s="65"/>
    </row>
    <row r="20" spans="1:15" x14ac:dyDescent="0.25">
      <c r="A20" s="56">
        <v>18</v>
      </c>
      <c r="B20" s="62" t="s">
        <v>130</v>
      </c>
      <c r="C20" s="66" t="s">
        <v>131</v>
      </c>
      <c r="D20" s="66" t="s">
        <v>132</v>
      </c>
      <c r="E20" s="78">
        <v>33954</v>
      </c>
      <c r="F20" s="83">
        <v>27627</v>
      </c>
      <c r="G20" s="85">
        <f t="shared" si="0"/>
        <v>37040.727272727272</v>
      </c>
      <c r="H20" s="85">
        <f t="shared" si="1"/>
        <v>30138.545454545456</v>
      </c>
      <c r="I20" s="87">
        <f t="shared" ref="I20:I36" si="3">(G20+H20)/12</f>
        <v>5598.2727272727279</v>
      </c>
      <c r="J20" s="63">
        <v>1</v>
      </c>
      <c r="K20" s="67"/>
      <c r="L20" s="67"/>
      <c r="M20" s="59"/>
      <c r="N20" s="64"/>
      <c r="O20" s="65"/>
    </row>
    <row r="21" spans="1:15" x14ac:dyDescent="0.25">
      <c r="A21" s="56">
        <v>19</v>
      </c>
      <c r="B21" s="62" t="s">
        <v>133</v>
      </c>
      <c r="C21" s="66" t="s">
        <v>134</v>
      </c>
      <c r="D21" s="66" t="s">
        <v>135</v>
      </c>
      <c r="E21" s="78">
        <v>23180</v>
      </c>
      <c r="F21" s="83">
        <v>28476</v>
      </c>
      <c r="G21" s="85">
        <f t="shared" si="0"/>
        <v>25287.272727272728</v>
      </c>
      <c r="H21" s="85">
        <f t="shared" si="1"/>
        <v>31064.727272727272</v>
      </c>
      <c r="I21" s="87">
        <f t="shared" si="3"/>
        <v>4696</v>
      </c>
      <c r="J21" s="63">
        <v>1</v>
      </c>
      <c r="K21" s="67"/>
      <c r="L21" s="67"/>
      <c r="M21" s="59"/>
      <c r="N21" s="64"/>
      <c r="O21" s="65"/>
    </row>
    <row r="22" spans="1:15" x14ac:dyDescent="0.25">
      <c r="A22" s="56">
        <v>20</v>
      </c>
      <c r="B22" s="62" t="s">
        <v>136</v>
      </c>
      <c r="C22" s="66" t="s">
        <v>137</v>
      </c>
      <c r="D22" s="66" t="s">
        <v>138</v>
      </c>
      <c r="E22" s="78">
        <v>11014</v>
      </c>
      <c r="F22" s="83">
        <v>26906</v>
      </c>
      <c r="G22" s="85">
        <f t="shared" si="0"/>
        <v>12015.272727272728</v>
      </c>
      <c r="H22" s="85">
        <f t="shared" si="1"/>
        <v>29352</v>
      </c>
      <c r="I22" s="87">
        <f t="shared" si="3"/>
        <v>3447.2727272727275</v>
      </c>
      <c r="J22" s="63">
        <v>1</v>
      </c>
      <c r="K22" s="67"/>
      <c r="L22" s="67"/>
      <c r="M22" s="59"/>
      <c r="N22" s="64"/>
      <c r="O22" s="65"/>
    </row>
    <row r="23" spans="1:15" x14ac:dyDescent="0.25">
      <c r="A23" s="56">
        <v>21</v>
      </c>
      <c r="B23" s="62" t="s">
        <v>139</v>
      </c>
      <c r="C23" s="66" t="s">
        <v>140</v>
      </c>
      <c r="D23" s="66" t="s">
        <v>141</v>
      </c>
      <c r="E23" s="78">
        <v>20212</v>
      </c>
      <c r="F23" s="83">
        <v>27851</v>
      </c>
      <c r="G23" s="85">
        <f t="shared" si="0"/>
        <v>22049.454545454544</v>
      </c>
      <c r="H23" s="85">
        <f t="shared" si="1"/>
        <v>30382.909090909092</v>
      </c>
      <c r="I23" s="87">
        <f t="shared" si="3"/>
        <v>4369.363636363636</v>
      </c>
      <c r="J23" s="63">
        <v>1</v>
      </c>
      <c r="K23" s="67"/>
      <c r="L23" s="67"/>
      <c r="M23" s="59"/>
      <c r="N23" s="64"/>
      <c r="O23" s="65"/>
    </row>
    <row r="24" spans="1:15" x14ac:dyDescent="0.25">
      <c r="A24" s="56">
        <v>22</v>
      </c>
      <c r="B24" s="62" t="s">
        <v>142</v>
      </c>
      <c r="C24" s="66" t="s">
        <v>143</v>
      </c>
      <c r="D24" s="66" t="s">
        <v>144</v>
      </c>
      <c r="E24" s="78">
        <v>15060</v>
      </c>
      <c r="F24" s="83">
        <v>10634</v>
      </c>
      <c r="G24" s="85">
        <f t="shared" si="0"/>
        <v>16429.090909090908</v>
      </c>
      <c r="H24" s="85">
        <f t="shared" si="1"/>
        <v>11600.727272727272</v>
      </c>
      <c r="I24" s="87">
        <f t="shared" si="3"/>
        <v>2335.8181818181815</v>
      </c>
      <c r="J24" s="63">
        <v>1</v>
      </c>
      <c r="K24" s="67"/>
      <c r="L24" s="67"/>
      <c r="M24" s="59"/>
      <c r="N24" s="64"/>
      <c r="O24" s="65"/>
    </row>
    <row r="25" spans="1:15" x14ac:dyDescent="0.25">
      <c r="A25" s="56">
        <v>23</v>
      </c>
      <c r="B25" s="62" t="s">
        <v>145</v>
      </c>
      <c r="C25" s="66" t="s">
        <v>146</v>
      </c>
      <c r="D25" s="66" t="s">
        <v>147</v>
      </c>
      <c r="E25" s="79">
        <v>11485</v>
      </c>
      <c r="F25" s="84">
        <v>30031</v>
      </c>
      <c r="G25" s="85">
        <f t="shared" si="0"/>
        <v>12529.090909090908</v>
      </c>
      <c r="H25" s="85">
        <f t="shared" si="1"/>
        <v>32761.090909090908</v>
      </c>
      <c r="I25" s="87">
        <f t="shared" si="3"/>
        <v>3774.181818181818</v>
      </c>
      <c r="J25" s="63">
        <v>1</v>
      </c>
      <c r="K25" s="67"/>
      <c r="L25" s="67"/>
      <c r="M25" s="59"/>
      <c r="N25" s="64"/>
      <c r="O25" s="65"/>
    </row>
    <row r="26" spans="1:15" x14ac:dyDescent="0.25">
      <c r="A26" s="56">
        <v>24</v>
      </c>
      <c r="B26" s="62" t="s">
        <v>148</v>
      </c>
      <c r="C26" s="66" t="s">
        <v>149</v>
      </c>
      <c r="D26" s="66" t="s">
        <v>82</v>
      </c>
      <c r="E26" s="78">
        <v>16843</v>
      </c>
      <c r="F26" s="83">
        <v>26175</v>
      </c>
      <c r="G26" s="85">
        <f t="shared" si="0"/>
        <v>18374.18181818182</v>
      </c>
      <c r="H26" s="85">
        <f t="shared" si="1"/>
        <v>28554.545454545456</v>
      </c>
      <c r="I26" s="87">
        <f t="shared" si="3"/>
        <v>3910.7272727272734</v>
      </c>
      <c r="J26" s="63">
        <v>1</v>
      </c>
      <c r="K26" s="67"/>
      <c r="L26" s="67"/>
      <c r="M26" s="59"/>
      <c r="N26" s="64"/>
      <c r="O26" s="65"/>
    </row>
    <row r="27" spans="1:15" x14ac:dyDescent="0.25">
      <c r="A27" s="56">
        <v>25</v>
      </c>
      <c r="B27" s="62" t="s">
        <v>150</v>
      </c>
      <c r="C27" s="66" t="s">
        <v>110</v>
      </c>
      <c r="D27" s="66" t="s">
        <v>111</v>
      </c>
      <c r="E27" s="78">
        <v>34968</v>
      </c>
      <c r="F27" s="83">
        <v>34161</v>
      </c>
      <c r="G27" s="85">
        <f t="shared" si="0"/>
        <v>38146.909090909088</v>
      </c>
      <c r="H27" s="85">
        <f t="shared" si="1"/>
        <v>37266.545454545456</v>
      </c>
      <c r="I27" s="87">
        <f t="shared" si="3"/>
        <v>6284.454545454545</v>
      </c>
      <c r="J27" s="63">
        <v>1</v>
      </c>
      <c r="K27" s="67"/>
      <c r="L27" s="67"/>
      <c r="M27" s="59"/>
      <c r="N27" s="64"/>
      <c r="O27" s="65"/>
    </row>
    <row r="28" spans="1:15" x14ac:dyDescent="0.25">
      <c r="A28" s="56">
        <v>26</v>
      </c>
      <c r="B28" s="62" t="s">
        <v>151</v>
      </c>
      <c r="C28" s="66" t="s">
        <v>152</v>
      </c>
      <c r="D28" s="66" t="s">
        <v>82</v>
      </c>
      <c r="E28" s="78">
        <v>46107</v>
      </c>
      <c r="F28" s="83">
        <v>67191</v>
      </c>
      <c r="G28" s="85">
        <f t="shared" si="0"/>
        <v>50298.545454545456</v>
      </c>
      <c r="H28" s="85">
        <f t="shared" si="1"/>
        <v>73299.272727272721</v>
      </c>
      <c r="I28" s="87">
        <f t="shared" si="3"/>
        <v>10299.818181818182</v>
      </c>
      <c r="J28" s="63">
        <v>1</v>
      </c>
      <c r="K28" s="67"/>
      <c r="L28" s="67"/>
      <c r="M28" s="59"/>
      <c r="N28" s="64"/>
      <c r="O28" s="65"/>
    </row>
    <row r="29" spans="1:15" x14ac:dyDescent="0.25">
      <c r="A29" s="56">
        <v>27</v>
      </c>
      <c r="B29" s="62" t="s">
        <v>153</v>
      </c>
      <c r="C29" s="66" t="s">
        <v>154</v>
      </c>
      <c r="D29" s="66" t="s">
        <v>100</v>
      </c>
      <c r="E29" s="78">
        <v>15777</v>
      </c>
      <c r="F29" s="83">
        <v>52768</v>
      </c>
      <c r="G29" s="85">
        <f t="shared" si="0"/>
        <v>17211.272727272728</v>
      </c>
      <c r="H29" s="85">
        <f t="shared" si="1"/>
        <v>57565.090909090912</v>
      </c>
      <c r="I29" s="87">
        <f t="shared" si="3"/>
        <v>6231.3636363636369</v>
      </c>
      <c r="J29" s="63">
        <v>1</v>
      </c>
      <c r="K29" s="67"/>
      <c r="L29" s="67"/>
      <c r="M29" s="59"/>
      <c r="N29" s="64"/>
      <c r="O29" s="65"/>
    </row>
    <row r="30" spans="1:15" x14ac:dyDescent="0.25">
      <c r="A30" s="56">
        <v>28</v>
      </c>
      <c r="B30" s="62" t="s">
        <v>155</v>
      </c>
      <c r="C30" s="66" t="s">
        <v>156</v>
      </c>
      <c r="D30" s="66" t="s">
        <v>157</v>
      </c>
      <c r="E30" s="78">
        <v>34728</v>
      </c>
      <c r="F30" s="83">
        <v>101837</v>
      </c>
      <c r="G30" s="85">
        <f t="shared" si="0"/>
        <v>37885.090909090912</v>
      </c>
      <c r="H30" s="85">
        <f t="shared" si="1"/>
        <v>111094.90909090909</v>
      </c>
      <c r="I30" s="87">
        <f t="shared" si="3"/>
        <v>12415</v>
      </c>
      <c r="J30" s="63">
        <v>1</v>
      </c>
      <c r="K30" s="67"/>
      <c r="L30" s="67"/>
      <c r="M30" s="59"/>
      <c r="N30" s="64"/>
      <c r="O30" s="65"/>
    </row>
    <row r="31" spans="1:15" x14ac:dyDescent="0.25">
      <c r="A31" s="56">
        <v>29</v>
      </c>
      <c r="B31" s="62" t="s">
        <v>158</v>
      </c>
      <c r="C31" s="66" t="s">
        <v>113</v>
      </c>
      <c r="D31" s="66" t="s">
        <v>135</v>
      </c>
      <c r="E31" s="78">
        <v>5488</v>
      </c>
      <c r="F31" s="83">
        <v>13739</v>
      </c>
      <c r="G31" s="85">
        <f t="shared" si="0"/>
        <v>5986.909090909091</v>
      </c>
      <c r="H31" s="85">
        <f t="shared" si="1"/>
        <v>14988</v>
      </c>
      <c r="I31" s="87">
        <f t="shared" si="3"/>
        <v>1747.909090909091</v>
      </c>
      <c r="J31" s="63">
        <v>1</v>
      </c>
      <c r="K31" s="67"/>
      <c r="L31" s="67"/>
      <c r="M31" s="59"/>
      <c r="N31" s="64"/>
      <c r="O31" s="65"/>
    </row>
    <row r="32" spans="1:15" x14ac:dyDescent="0.25">
      <c r="A32" s="56">
        <v>30</v>
      </c>
      <c r="B32" s="62" t="s">
        <v>159</v>
      </c>
      <c r="C32" s="66" t="s">
        <v>160</v>
      </c>
      <c r="D32" s="66" t="s">
        <v>76</v>
      </c>
      <c r="E32" s="78">
        <v>40143</v>
      </c>
      <c r="F32" s="83">
        <v>63366</v>
      </c>
      <c r="G32" s="85">
        <f t="shared" si="0"/>
        <v>43792.36363636364</v>
      </c>
      <c r="H32" s="85">
        <f t="shared" si="1"/>
        <v>69126.545454545456</v>
      </c>
      <c r="I32" s="87">
        <f t="shared" si="3"/>
        <v>9409.9090909090901</v>
      </c>
      <c r="J32" s="63">
        <v>1</v>
      </c>
      <c r="K32" s="67"/>
      <c r="L32" s="67"/>
      <c r="M32" s="59"/>
      <c r="N32" s="64"/>
      <c r="O32" s="65"/>
    </row>
    <row r="33" spans="1:15" x14ac:dyDescent="0.25">
      <c r="A33" s="56">
        <v>31</v>
      </c>
      <c r="B33" s="62" t="s">
        <v>101</v>
      </c>
      <c r="C33" s="66" t="s">
        <v>105</v>
      </c>
      <c r="D33" s="66" t="s">
        <v>106</v>
      </c>
      <c r="E33" s="78">
        <v>78000</v>
      </c>
      <c r="F33" s="83">
        <v>70218</v>
      </c>
      <c r="G33" s="85">
        <f t="shared" si="0"/>
        <v>85090.909090909088</v>
      </c>
      <c r="H33" s="85">
        <f t="shared" si="1"/>
        <v>76601.454545454544</v>
      </c>
      <c r="I33" s="87">
        <f t="shared" si="3"/>
        <v>13474.363636363638</v>
      </c>
      <c r="J33" s="63">
        <v>1</v>
      </c>
      <c r="K33" s="67"/>
      <c r="L33" s="67"/>
      <c r="M33" s="59"/>
      <c r="N33" s="64"/>
      <c r="O33" s="65"/>
    </row>
    <row r="34" spans="1:15" x14ac:dyDescent="0.25">
      <c r="A34" s="56">
        <v>32</v>
      </c>
      <c r="B34" s="62" t="s">
        <v>161</v>
      </c>
      <c r="C34" s="66" t="s">
        <v>162</v>
      </c>
      <c r="D34" s="66" t="s">
        <v>163</v>
      </c>
      <c r="E34" s="78">
        <v>19922</v>
      </c>
      <c r="F34" s="83">
        <v>41925</v>
      </c>
      <c r="G34" s="85">
        <f t="shared" si="0"/>
        <v>21733.090909090908</v>
      </c>
      <c r="H34" s="85">
        <f t="shared" si="1"/>
        <v>45736.36363636364</v>
      </c>
      <c r="I34" s="87">
        <f t="shared" si="3"/>
        <v>5622.454545454545</v>
      </c>
      <c r="J34" s="63">
        <v>1</v>
      </c>
      <c r="K34" s="67"/>
      <c r="L34" s="67"/>
      <c r="M34" s="59"/>
      <c r="N34" s="64"/>
      <c r="O34" s="65"/>
    </row>
    <row r="35" spans="1:15" x14ac:dyDescent="0.25">
      <c r="A35" s="56"/>
      <c r="B35" s="121" t="s">
        <v>185</v>
      </c>
      <c r="C35" s="66" t="s">
        <v>182</v>
      </c>
      <c r="D35" s="66" t="s">
        <v>111</v>
      </c>
      <c r="E35" s="78"/>
      <c r="F35" s="83"/>
      <c r="G35" s="85">
        <v>11950</v>
      </c>
      <c r="H35" s="85">
        <v>33895</v>
      </c>
      <c r="I35" s="87">
        <f t="shared" si="3"/>
        <v>3820.4166666666665</v>
      </c>
      <c r="J35" s="63">
        <v>1</v>
      </c>
      <c r="K35" s="67"/>
      <c r="L35" s="67"/>
      <c r="M35" s="122"/>
      <c r="N35" s="64"/>
      <c r="O35" s="65"/>
    </row>
    <row r="36" spans="1:15" x14ac:dyDescent="0.25">
      <c r="A36" s="56"/>
      <c r="B36" s="121" t="s">
        <v>184</v>
      </c>
      <c r="C36" s="66" t="s">
        <v>183</v>
      </c>
      <c r="D36" s="66" t="s">
        <v>76</v>
      </c>
      <c r="E36" s="78"/>
      <c r="F36" s="83"/>
      <c r="G36" s="85">
        <v>37650</v>
      </c>
      <c r="H36" s="85">
        <v>27275</v>
      </c>
      <c r="I36" s="87">
        <f t="shared" si="3"/>
        <v>5410.416666666667</v>
      </c>
      <c r="J36" s="63">
        <v>1</v>
      </c>
      <c r="K36" s="67"/>
      <c r="L36" s="67"/>
      <c r="M36" s="122"/>
      <c r="N36" s="64"/>
      <c r="O36" s="65"/>
    </row>
    <row r="37" spans="1:15" ht="14.25" thickBot="1" x14ac:dyDescent="0.3">
      <c r="A37" s="68"/>
      <c r="B37" s="69" t="s">
        <v>19</v>
      </c>
      <c r="C37" s="70"/>
      <c r="D37" s="70"/>
      <c r="E37" s="71">
        <f t="shared" ref="E37:H37" si="4">SUM(E3:E36)</f>
        <v>749249</v>
      </c>
      <c r="F37" s="71">
        <f t="shared" si="4"/>
        <v>1216209</v>
      </c>
      <c r="G37" s="71">
        <f t="shared" si="4"/>
        <v>866962.5454545453</v>
      </c>
      <c r="H37" s="71">
        <f t="shared" si="4"/>
        <v>1387943.4545454544</v>
      </c>
      <c r="I37" s="71">
        <f>SUM(I3:I36)</f>
        <v>187908.83333333331</v>
      </c>
      <c r="J37" s="71">
        <f>SUM(J3:J36)</f>
        <v>34</v>
      </c>
      <c r="K37" s="71">
        <f t="shared" ref="K37:L37" si="5">SUM(K3:K34)</f>
        <v>0</v>
      </c>
      <c r="L37" s="71">
        <f t="shared" si="5"/>
        <v>0</v>
      </c>
      <c r="M37" s="72"/>
      <c r="N37" s="72"/>
      <c r="O37" s="71">
        <f>SUM(O3:O34)</f>
        <v>0</v>
      </c>
    </row>
  </sheetData>
  <sheetProtection algorithmName="SHA-512" hashValue="WYnaEL1Z4HFKS4N1c2z6C2LKAyUjRNYG7bQgp2qLpuf0cOKEaPtQYKUNzkNSs+Zm9ehNRzsEFgZ06M7TOixadg==" saltValue="hDn4rLktC1+R53L/FIbC2Q==" spinCount="100000" sheet="1" objects="1" scenarios="1"/>
  <mergeCells count="1">
    <mergeCell ref="J1:L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2E76B"/>
  </sheetPr>
  <dimension ref="B1:F33"/>
  <sheetViews>
    <sheetView showGridLines="0" zoomScale="115" zoomScaleNormal="115" workbookViewId="0">
      <pane ySplit="1" topLeftCell="A2" activePane="bottomLeft" state="frozen"/>
      <selection pane="bottomLeft" activeCell="C49" sqref="C49"/>
    </sheetView>
  </sheetViews>
  <sheetFormatPr defaultRowHeight="15" x14ac:dyDescent="0.25"/>
  <cols>
    <col min="1" max="1" width="1.28515625" customWidth="1"/>
    <col min="2" max="2" width="61.28515625" bestFit="1" customWidth="1"/>
    <col min="3" max="3" width="45.7109375" customWidth="1"/>
    <col min="4" max="4" width="1.7109375" customWidth="1"/>
    <col min="5" max="5" width="61.28515625" bestFit="1" customWidth="1"/>
    <col min="6" max="6" width="45.7109375" customWidth="1"/>
    <col min="7" max="7" width="1.28515625" customWidth="1"/>
  </cols>
  <sheetData>
    <row r="1" spans="2:6" ht="26.25" x14ac:dyDescent="0.4">
      <c r="B1" s="153" t="s">
        <v>26</v>
      </c>
      <c r="C1" s="153"/>
      <c r="D1" s="153"/>
      <c r="E1" s="153"/>
      <c r="F1" s="153"/>
    </row>
    <row r="2" spans="2:6" ht="15.75" thickBot="1" x14ac:dyDescent="0.3">
      <c r="B2" s="2"/>
      <c r="C2" s="2"/>
      <c r="D2" s="2"/>
      <c r="E2" s="2"/>
      <c r="F2" s="2"/>
    </row>
    <row r="3" spans="2:6" ht="18.75" x14ac:dyDescent="0.3">
      <c r="B3" s="156" t="s">
        <v>53</v>
      </c>
      <c r="C3" s="157"/>
      <c r="D3" s="2"/>
      <c r="E3" s="156" t="s">
        <v>54</v>
      </c>
      <c r="F3" s="157"/>
    </row>
    <row r="4" spans="2:6" x14ac:dyDescent="0.25">
      <c r="B4" s="10" t="s">
        <v>5</v>
      </c>
      <c r="C4" s="100">
        <v>25</v>
      </c>
      <c r="D4" s="2"/>
      <c r="E4" s="10" t="s">
        <v>5</v>
      </c>
      <c r="F4" s="100">
        <v>30</v>
      </c>
    </row>
    <row r="5" spans="2:6" x14ac:dyDescent="0.25">
      <c r="B5" s="10" t="s">
        <v>62</v>
      </c>
      <c r="C5" s="101">
        <v>17500</v>
      </c>
      <c r="D5" s="2"/>
      <c r="E5" s="10" t="s">
        <v>62</v>
      </c>
      <c r="F5" s="101">
        <v>35000</v>
      </c>
    </row>
    <row r="6" spans="2:6" x14ac:dyDescent="0.25">
      <c r="B6" s="10" t="s">
        <v>66</v>
      </c>
      <c r="C6" s="102"/>
      <c r="D6" s="2"/>
      <c r="E6" s="10" t="s">
        <v>66</v>
      </c>
      <c r="F6" s="102"/>
    </row>
    <row r="7" spans="2:6" x14ac:dyDescent="0.25">
      <c r="B7" s="10" t="s">
        <v>69</v>
      </c>
      <c r="C7" s="102"/>
      <c r="D7" s="2"/>
      <c r="E7" s="10" t="s">
        <v>69</v>
      </c>
      <c r="F7" s="102"/>
    </row>
    <row r="8" spans="2:6" x14ac:dyDescent="0.25">
      <c r="B8" s="10" t="s">
        <v>70</v>
      </c>
      <c r="C8" s="102"/>
      <c r="D8" s="2"/>
      <c r="E8" s="10" t="s">
        <v>70</v>
      </c>
      <c r="F8" s="102"/>
    </row>
    <row r="9" spans="2:6" x14ac:dyDescent="0.25">
      <c r="B9" s="11"/>
      <c r="C9" s="12"/>
      <c r="D9" s="2"/>
      <c r="E9" s="11"/>
      <c r="F9" s="12"/>
    </row>
    <row r="10" spans="2:6" x14ac:dyDescent="0.25">
      <c r="B10" s="24" t="s">
        <v>165</v>
      </c>
      <c r="C10" s="23" t="s">
        <v>11</v>
      </c>
      <c r="D10" s="2"/>
      <c r="E10" s="24" t="s">
        <v>165</v>
      </c>
      <c r="F10" s="23" t="s">
        <v>11</v>
      </c>
    </row>
    <row r="11" spans="2:6" x14ac:dyDescent="0.25">
      <c r="B11" s="10" t="s">
        <v>6</v>
      </c>
      <c r="C11" s="27">
        <v>0</v>
      </c>
      <c r="D11" s="2"/>
      <c r="E11" s="10" t="s">
        <v>6</v>
      </c>
      <c r="F11" s="27">
        <v>0</v>
      </c>
    </row>
    <row r="12" spans="2:6" x14ac:dyDescent="0.25">
      <c r="B12" s="10" t="s">
        <v>7</v>
      </c>
      <c r="C12" s="27">
        <v>0</v>
      </c>
      <c r="D12" s="2"/>
      <c r="E12" s="10" t="s">
        <v>7</v>
      </c>
      <c r="F12" s="27">
        <v>0</v>
      </c>
    </row>
    <row r="13" spans="2:6" x14ac:dyDescent="0.25">
      <c r="B13" s="117" t="s">
        <v>8</v>
      </c>
      <c r="C13" s="27">
        <v>0</v>
      </c>
      <c r="D13" s="2"/>
      <c r="E13" s="117" t="s">
        <v>8</v>
      </c>
      <c r="F13" s="27">
        <v>0</v>
      </c>
    </row>
    <row r="14" spans="2:6" ht="15.75" thickBot="1" x14ac:dyDescent="0.3">
      <c r="B14" s="118" t="s">
        <v>65</v>
      </c>
      <c r="C14" s="46">
        <v>0</v>
      </c>
      <c r="D14" s="47"/>
      <c r="E14" s="118" t="s">
        <v>65</v>
      </c>
      <c r="F14" s="46">
        <v>0</v>
      </c>
    </row>
    <row r="15" spans="2:6" x14ac:dyDescent="0.25">
      <c r="B15" s="118" t="s">
        <v>67</v>
      </c>
      <c r="C15" s="46">
        <v>0</v>
      </c>
      <c r="D15" s="2"/>
      <c r="E15" s="118" t="s">
        <v>67</v>
      </c>
      <c r="F15" s="46">
        <v>0</v>
      </c>
    </row>
    <row r="16" spans="2:6" x14ac:dyDescent="0.25">
      <c r="B16" s="119" t="s">
        <v>63</v>
      </c>
      <c r="C16" s="46">
        <v>0</v>
      </c>
      <c r="D16" s="2"/>
      <c r="E16" s="119" t="s">
        <v>63</v>
      </c>
      <c r="F16" s="46">
        <v>0</v>
      </c>
    </row>
    <row r="17" spans="2:6" hidden="1" x14ac:dyDescent="0.25">
      <c r="B17" s="116" t="s">
        <v>64</v>
      </c>
      <c r="C17" s="46">
        <v>0</v>
      </c>
      <c r="D17" s="2"/>
      <c r="E17" s="116" t="s">
        <v>64</v>
      </c>
      <c r="F17" s="27">
        <v>0</v>
      </c>
    </row>
    <row r="18" spans="2:6" x14ac:dyDescent="0.25">
      <c r="B18" s="7" t="s">
        <v>9</v>
      </c>
      <c r="C18" s="25">
        <f>SUM(C11:C17)</f>
        <v>0</v>
      </c>
      <c r="D18" s="2"/>
      <c r="E18" s="7" t="s">
        <v>9</v>
      </c>
      <c r="F18" s="25">
        <f>SUM(F11:F17)</f>
        <v>0</v>
      </c>
    </row>
    <row r="19" spans="2:6" x14ac:dyDescent="0.25">
      <c r="B19" s="11"/>
      <c r="C19" s="12"/>
      <c r="D19" s="2"/>
      <c r="E19" s="11"/>
      <c r="F19" s="12"/>
    </row>
    <row r="20" spans="2:6" x14ac:dyDescent="0.25">
      <c r="B20" s="11"/>
      <c r="C20" s="12"/>
      <c r="D20" s="2"/>
      <c r="E20" s="11"/>
      <c r="F20" s="12"/>
    </row>
    <row r="21" spans="2:6" x14ac:dyDescent="0.25">
      <c r="B21" s="24" t="s">
        <v>166</v>
      </c>
      <c r="C21" s="23" t="s">
        <v>11</v>
      </c>
      <c r="D21" s="2"/>
      <c r="E21" s="24" t="s">
        <v>166</v>
      </c>
      <c r="F21" s="23" t="s">
        <v>11</v>
      </c>
    </row>
    <row r="22" spans="2:6" x14ac:dyDescent="0.25">
      <c r="B22" s="10" t="s">
        <v>167</v>
      </c>
      <c r="C22" s="27">
        <v>0</v>
      </c>
      <c r="D22" s="2"/>
      <c r="E22" s="10" t="s">
        <v>167</v>
      </c>
      <c r="F22" s="27">
        <v>0</v>
      </c>
    </row>
    <row r="23" spans="2:6" x14ac:dyDescent="0.25">
      <c r="B23" s="10" t="s">
        <v>168</v>
      </c>
      <c r="C23" s="27">
        <v>0</v>
      </c>
      <c r="D23" s="2"/>
      <c r="E23" s="10" t="s">
        <v>168</v>
      </c>
      <c r="F23" s="27">
        <v>0</v>
      </c>
    </row>
    <row r="24" spans="2:6" x14ac:dyDescent="0.25">
      <c r="B24" s="10" t="s">
        <v>169</v>
      </c>
      <c r="C24" s="27">
        <v>0</v>
      </c>
      <c r="D24" s="2"/>
      <c r="E24" s="10" t="s">
        <v>169</v>
      </c>
      <c r="F24" s="27">
        <v>0</v>
      </c>
    </row>
    <row r="25" spans="2:6" ht="15.75" thickBot="1" x14ac:dyDescent="0.3">
      <c r="B25" s="118" t="s">
        <v>65</v>
      </c>
      <c r="C25" s="46">
        <v>0</v>
      </c>
      <c r="D25" s="47"/>
      <c r="E25" s="118" t="s">
        <v>65</v>
      </c>
      <c r="F25" s="46">
        <v>0</v>
      </c>
    </row>
    <row r="26" spans="2:6" x14ac:dyDescent="0.25">
      <c r="B26" s="118" t="s">
        <v>67</v>
      </c>
      <c r="C26" s="46">
        <v>0</v>
      </c>
      <c r="D26" s="2"/>
      <c r="E26" s="118" t="s">
        <v>67</v>
      </c>
      <c r="F26" s="46">
        <v>0</v>
      </c>
    </row>
    <row r="27" spans="2:6" x14ac:dyDescent="0.25">
      <c r="B27" s="120" t="s">
        <v>63</v>
      </c>
      <c r="C27" s="46">
        <v>0</v>
      </c>
      <c r="D27" s="2"/>
      <c r="E27" s="120" t="s">
        <v>63</v>
      </c>
      <c r="F27" s="46">
        <v>0</v>
      </c>
    </row>
    <row r="28" spans="2:6" hidden="1" x14ac:dyDescent="0.25">
      <c r="B28" s="114" t="s">
        <v>64</v>
      </c>
      <c r="C28" s="46">
        <v>0</v>
      </c>
      <c r="D28" s="2"/>
      <c r="E28" s="114" t="s">
        <v>64</v>
      </c>
      <c r="F28" s="27">
        <v>0</v>
      </c>
    </row>
    <row r="29" spans="2:6" ht="15.75" thickBot="1" x14ac:dyDescent="0.3">
      <c r="B29" s="13" t="s">
        <v>9</v>
      </c>
      <c r="C29" s="26">
        <f>SUM(C22:C28)</f>
        <v>0</v>
      </c>
      <c r="D29" s="2"/>
      <c r="E29" s="13" t="s">
        <v>9</v>
      </c>
      <c r="F29" s="26">
        <f>SUM(F22:F28)</f>
        <v>0</v>
      </c>
    </row>
    <row r="30" spans="2:6" x14ac:dyDescent="0.25">
      <c r="B30" s="2"/>
      <c r="C30" s="2"/>
      <c r="D30" s="2"/>
      <c r="E30" s="2"/>
      <c r="F30" s="2"/>
    </row>
    <row r="31" spans="2:6" x14ac:dyDescent="0.25">
      <c r="B31" s="154"/>
      <c r="C31" s="154"/>
      <c r="D31" s="154"/>
      <c r="E31" s="154"/>
      <c r="F31" s="154"/>
    </row>
    <row r="32" spans="2:6" x14ac:dyDescent="0.25">
      <c r="B32" s="155" t="s">
        <v>68</v>
      </c>
      <c r="C32" s="155"/>
      <c r="D32" s="155"/>
      <c r="E32" s="155"/>
      <c r="F32" s="155"/>
    </row>
    <row r="33" spans="2:6" x14ac:dyDescent="0.25">
      <c r="B33" s="155" t="s">
        <v>52</v>
      </c>
      <c r="C33" s="155"/>
      <c r="D33" s="155"/>
      <c r="E33" s="155"/>
      <c r="F33" s="155"/>
    </row>
  </sheetData>
  <sheetProtection algorithmName="SHA-512" hashValue="kXpNJ4Urcxb1HBvfWjM+Jlk68S7xRrnmrjNN1TdgqpY0Th/8XzWvN0LK7OhFqc1ABUCnL/Qkj7SZRfKU240/kw==" saltValue="WYVTdh1LQSXiQ8U+em8sXA==" spinCount="100000" sheet="1" objects="1" scenarios="1"/>
  <mergeCells count="6">
    <mergeCell ref="B1:F1"/>
    <mergeCell ref="B31:F31"/>
    <mergeCell ref="B32:F32"/>
    <mergeCell ref="B33:F33"/>
    <mergeCell ref="B3:C3"/>
    <mergeCell ref="E3:F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2E76B"/>
  </sheetPr>
  <dimension ref="B1:I48"/>
  <sheetViews>
    <sheetView showGridLines="0" zoomScaleNormal="100" workbookViewId="0">
      <pane ySplit="1" topLeftCell="A7" activePane="bottomLeft" state="frozen"/>
      <selection pane="bottomLeft" activeCell="G22" sqref="G22"/>
    </sheetView>
  </sheetViews>
  <sheetFormatPr defaultRowHeight="15" x14ac:dyDescent="0.25"/>
  <cols>
    <col min="1" max="1" width="1.28515625" customWidth="1"/>
    <col min="2" max="2" width="37.42578125" bestFit="1" customWidth="1"/>
    <col min="3" max="4" width="36.5703125" customWidth="1"/>
    <col min="5" max="5" width="24.5703125" style="96" customWidth="1"/>
    <col min="7" max="7" width="47.7109375" customWidth="1"/>
    <col min="8" max="8" width="25.85546875" customWidth="1"/>
    <col min="9" max="9" width="62.85546875" bestFit="1" customWidth="1"/>
  </cols>
  <sheetData>
    <row r="1" spans="2:9" ht="26.25" x14ac:dyDescent="0.4">
      <c r="B1" s="153" t="s">
        <v>27</v>
      </c>
      <c r="C1" s="153"/>
      <c r="D1" s="153"/>
      <c r="E1" s="153"/>
      <c r="F1" s="153"/>
      <c r="G1" s="153"/>
      <c r="H1" s="153"/>
    </row>
    <row r="2" spans="2:9" ht="15.75" thickBot="1" x14ac:dyDescent="0.3">
      <c r="B2" s="2"/>
      <c r="C2" s="2"/>
      <c r="D2" s="2"/>
      <c r="E2" s="92"/>
      <c r="F2" s="2"/>
      <c r="G2" s="2"/>
      <c r="H2" s="2"/>
    </row>
    <row r="3" spans="2:9" ht="18.75" x14ac:dyDescent="0.3">
      <c r="B3" s="158" t="s">
        <v>15</v>
      </c>
      <c r="C3" s="159"/>
      <c r="D3" s="159"/>
      <c r="E3" s="160"/>
      <c r="F3" s="2"/>
      <c r="G3" s="158" t="s">
        <v>18</v>
      </c>
      <c r="H3" s="160"/>
    </row>
    <row r="4" spans="2:9" ht="19.5" thickBot="1" x14ac:dyDescent="0.35">
      <c r="B4" s="14"/>
      <c r="C4" s="15"/>
      <c r="D4" s="15"/>
      <c r="E4" s="91"/>
      <c r="F4" s="2"/>
      <c r="G4" s="17" t="s">
        <v>17</v>
      </c>
      <c r="H4" s="30">
        <v>0</v>
      </c>
    </row>
    <row r="5" spans="2:9" x14ac:dyDescent="0.25">
      <c r="B5" s="117" t="s">
        <v>13</v>
      </c>
      <c r="C5" s="133">
        <v>0</v>
      </c>
      <c r="D5" s="2"/>
      <c r="E5" s="93"/>
      <c r="F5" s="2"/>
    </row>
    <row r="6" spans="2:9" ht="15.75" thickBot="1" x14ac:dyDescent="0.3">
      <c r="B6" s="10" t="s">
        <v>14</v>
      </c>
      <c r="C6" s="133">
        <v>0</v>
      </c>
      <c r="D6" s="2"/>
      <c r="E6" s="93"/>
      <c r="F6" s="2"/>
      <c r="G6" s="2"/>
      <c r="H6" s="16"/>
    </row>
    <row r="7" spans="2:9" ht="18.75" x14ac:dyDescent="0.3">
      <c r="B7" s="11"/>
      <c r="C7" s="2"/>
      <c r="D7" s="2"/>
      <c r="E7" s="93"/>
      <c r="F7" s="2"/>
      <c r="G7" s="158" t="s">
        <v>40</v>
      </c>
      <c r="H7" s="160"/>
    </row>
    <row r="8" spans="2:9" x14ac:dyDescent="0.25">
      <c r="B8" s="11"/>
      <c r="C8" s="2"/>
      <c r="D8" s="2"/>
      <c r="E8" s="93"/>
      <c r="F8" s="2"/>
      <c r="G8" s="21" t="s">
        <v>41</v>
      </c>
      <c r="H8" s="12"/>
    </row>
    <row r="9" spans="2:9" x14ac:dyDescent="0.25">
      <c r="B9" s="11"/>
      <c r="C9" s="2"/>
      <c r="D9" s="2"/>
      <c r="E9" s="93"/>
      <c r="F9" s="2"/>
      <c r="G9" s="21" t="s">
        <v>42</v>
      </c>
      <c r="H9" s="12"/>
    </row>
    <row r="10" spans="2:9" x14ac:dyDescent="0.25">
      <c r="B10" s="11"/>
      <c r="C10" s="2"/>
      <c r="D10" s="2"/>
      <c r="E10" s="93"/>
      <c r="F10" s="2"/>
      <c r="G10" s="21"/>
      <c r="H10" s="12"/>
    </row>
    <row r="11" spans="2:9" ht="15.75" thickBot="1" x14ac:dyDescent="0.3">
      <c r="B11" s="11"/>
      <c r="C11" s="2"/>
      <c r="D11" s="2"/>
      <c r="E11" s="93"/>
      <c r="F11" s="2"/>
      <c r="G11" s="22" t="s">
        <v>172</v>
      </c>
      <c r="H11" s="30">
        <v>0</v>
      </c>
      <c r="I11" t="s">
        <v>174</v>
      </c>
    </row>
    <row r="12" spans="2:9" ht="15.75" thickBot="1" x14ac:dyDescent="0.3">
      <c r="B12" s="11"/>
      <c r="C12" s="2"/>
      <c r="D12" s="2"/>
      <c r="E12" s="93"/>
      <c r="F12" s="2"/>
      <c r="G12" s="22" t="s">
        <v>173</v>
      </c>
      <c r="H12" s="30">
        <v>0</v>
      </c>
      <c r="I12" t="s">
        <v>175</v>
      </c>
    </row>
    <row r="13" spans="2:9" x14ac:dyDescent="0.25">
      <c r="B13" s="28" t="s">
        <v>12</v>
      </c>
      <c r="C13" s="89" t="s">
        <v>32</v>
      </c>
      <c r="D13" s="89" t="s">
        <v>33</v>
      </c>
      <c r="E13" s="94" t="s">
        <v>16</v>
      </c>
      <c r="F13" s="2"/>
    </row>
    <row r="14" spans="2:9" x14ac:dyDescent="0.25">
      <c r="B14" s="35" t="str">
        <f>Informatie!B3</f>
        <v>De Vlieger incl. Taalklas</v>
      </c>
      <c r="C14" s="90">
        <f>Informatie!G3</f>
        <v>35052</v>
      </c>
      <c r="D14" s="90">
        <f>Informatie!H3</f>
        <v>120607.63636363637</v>
      </c>
      <c r="E14" s="95">
        <f t="shared" ref="E14:E31" si="0">SUM(C14*$C$5)+(D14*$C$6)</f>
        <v>0</v>
      </c>
      <c r="F14" s="2"/>
    </row>
    <row r="15" spans="2:9" x14ac:dyDescent="0.25">
      <c r="B15" s="35" t="str">
        <f>Informatie!B4</f>
        <v>SWS De Dobbe</v>
      </c>
      <c r="C15" s="90">
        <f>Informatie!G4</f>
        <v>31738.909090909092</v>
      </c>
      <c r="D15" s="90">
        <f>Informatie!H4</f>
        <v>41554.909090909088</v>
      </c>
      <c r="E15" s="95">
        <f t="shared" si="0"/>
        <v>0</v>
      </c>
      <c r="F15" s="2"/>
    </row>
    <row r="16" spans="2:9" x14ac:dyDescent="0.25">
      <c r="B16" s="35" t="str">
        <f>Informatie!B5</f>
        <v>De Getijden</v>
      </c>
      <c r="C16" s="90">
        <f>Informatie!G5</f>
        <v>18189.81818181818</v>
      </c>
      <c r="D16" s="90">
        <f>Informatie!H5</f>
        <v>26592</v>
      </c>
      <c r="E16" s="95">
        <f t="shared" si="0"/>
        <v>0</v>
      </c>
      <c r="F16" s="2"/>
    </row>
    <row r="17" spans="2:6" x14ac:dyDescent="0.25">
      <c r="B17" s="35" t="str">
        <f>Informatie!B6</f>
        <v>Kromme Akkers</v>
      </c>
      <c r="C17" s="90">
        <f>Informatie!G6</f>
        <v>10254.545454545454</v>
      </c>
      <c r="D17" s="90">
        <f>Informatie!H6</f>
        <v>17329.090909090908</v>
      </c>
      <c r="E17" s="95">
        <f t="shared" si="0"/>
        <v>0</v>
      </c>
      <c r="F17" s="2"/>
    </row>
    <row r="18" spans="2:6" x14ac:dyDescent="0.25">
      <c r="B18" s="35" t="str">
        <f>Informatie!B7</f>
        <v>De Wierde</v>
      </c>
      <c r="C18" s="90">
        <f>Informatie!G7</f>
        <v>35883.272727272728</v>
      </c>
      <c r="D18" s="90">
        <f>Informatie!H7</f>
        <v>27713.454545454544</v>
      </c>
      <c r="E18" s="95">
        <f t="shared" si="0"/>
        <v>0</v>
      </c>
      <c r="F18" s="2"/>
    </row>
    <row r="19" spans="2:6" x14ac:dyDescent="0.25">
      <c r="B19" s="35" t="str">
        <f>Informatie!B8</f>
        <v>Nijensteijn</v>
      </c>
      <c r="C19" s="90">
        <f>Informatie!G8</f>
        <v>11454.545454545454</v>
      </c>
      <c r="D19" s="90">
        <f>Informatie!H8</f>
        <v>23721.81818181818</v>
      </c>
      <c r="E19" s="95">
        <f t="shared" si="0"/>
        <v>0</v>
      </c>
      <c r="F19" s="2"/>
    </row>
    <row r="20" spans="2:6" x14ac:dyDescent="0.25">
      <c r="B20" s="35" t="str">
        <f>Informatie!B9</f>
        <v>CBS Koning Willem-Alexander</v>
      </c>
      <c r="C20" s="90">
        <f>Informatie!G9</f>
        <v>39668.727272727272</v>
      </c>
      <c r="D20" s="90">
        <f>Informatie!H9</f>
        <v>43260</v>
      </c>
      <c r="E20" s="95">
        <f t="shared" si="0"/>
        <v>0</v>
      </c>
      <c r="F20" s="2"/>
    </row>
    <row r="21" spans="2:6" x14ac:dyDescent="0.25">
      <c r="B21" s="35" t="str">
        <f>Informatie!B10</f>
        <v>De Regenboog bg</v>
      </c>
      <c r="C21" s="90">
        <f>Informatie!G10</f>
        <v>17012.727272727272</v>
      </c>
      <c r="D21" s="90">
        <f>Informatie!H10</f>
        <v>45126.545454545456</v>
      </c>
      <c r="E21" s="95">
        <f t="shared" si="0"/>
        <v>0</v>
      </c>
      <c r="F21" s="2"/>
    </row>
    <row r="22" spans="2:6" x14ac:dyDescent="0.25">
      <c r="B22" s="35" t="str">
        <f>Informatie!B11</f>
        <v>1e etage</v>
      </c>
      <c r="C22" s="90">
        <f>Informatie!G11</f>
        <v>38512.36363636364</v>
      </c>
      <c r="D22" s="90">
        <f>Informatie!H11</f>
        <v>51666.545454545456</v>
      </c>
      <c r="E22" s="95">
        <f t="shared" si="0"/>
        <v>0</v>
      </c>
      <c r="F22" s="2"/>
    </row>
    <row r="23" spans="2:6" x14ac:dyDescent="0.25">
      <c r="B23" s="35" t="str">
        <f>Informatie!B12</f>
        <v>De Piramiden bg</v>
      </c>
      <c r="C23" s="90">
        <f>Informatie!G12</f>
        <v>18680.727272727272</v>
      </c>
      <c r="D23" s="90">
        <f>Informatie!H12</f>
        <v>19088.727272727272</v>
      </c>
      <c r="E23" s="95">
        <f t="shared" si="0"/>
        <v>0</v>
      </c>
      <c r="F23" s="2"/>
    </row>
    <row r="24" spans="2:6" x14ac:dyDescent="0.25">
      <c r="B24" s="35" t="str">
        <f>Informatie!B13</f>
        <v>De Rank bg</v>
      </c>
      <c r="C24" s="90">
        <f>Informatie!G13</f>
        <v>8848.363636363636</v>
      </c>
      <c r="D24" s="90">
        <f>Informatie!H13</f>
        <v>20700</v>
      </c>
      <c r="E24" s="95">
        <f t="shared" si="0"/>
        <v>0</v>
      </c>
      <c r="F24" s="2"/>
    </row>
    <row r="25" spans="2:6" x14ac:dyDescent="0.25">
      <c r="B25" s="35" t="str">
        <f>Informatie!B14</f>
        <v>H. de Cockschool bg</v>
      </c>
      <c r="C25" s="90">
        <f>Informatie!G14</f>
        <v>22015.636363636364</v>
      </c>
      <c r="D25" s="90">
        <f>Informatie!H14</f>
        <v>43104</v>
      </c>
      <c r="E25" s="95">
        <f t="shared" si="0"/>
        <v>0</v>
      </c>
      <c r="F25" s="2"/>
    </row>
    <row r="26" spans="2:6" x14ac:dyDescent="0.25">
      <c r="B26" s="35" t="str">
        <f>Informatie!B15</f>
        <v>De Meander bg</v>
      </c>
      <c r="C26" s="90">
        <f>Informatie!G15</f>
        <v>15434.18181818182</v>
      </c>
      <c r="D26" s="90">
        <f>Informatie!H15</f>
        <v>31682.181818181816</v>
      </c>
      <c r="E26" s="95">
        <f t="shared" si="0"/>
        <v>0</v>
      </c>
      <c r="F26" s="2"/>
    </row>
    <row r="27" spans="2:6" x14ac:dyDescent="0.25">
      <c r="B27" s="35" t="str">
        <f>Informatie!B16</f>
        <v>SWS De Zoutkamperril</v>
      </c>
      <c r="C27" s="90">
        <f>Informatie!G16</f>
        <v>22652.727272727272</v>
      </c>
      <c r="D27" s="90">
        <f>Informatie!H16</f>
        <v>57864</v>
      </c>
      <c r="E27" s="95">
        <f t="shared" si="0"/>
        <v>0</v>
      </c>
      <c r="F27" s="2"/>
    </row>
    <row r="28" spans="2:6" x14ac:dyDescent="0.25">
      <c r="B28" s="35" t="str">
        <f>Informatie!B17</f>
        <v>SWS 't Groenland</v>
      </c>
      <c r="C28" s="90">
        <f>Informatie!G17</f>
        <v>28009.090909090908</v>
      </c>
      <c r="D28" s="90">
        <f>Informatie!H17</f>
        <v>30144</v>
      </c>
      <c r="E28" s="95">
        <f t="shared" si="0"/>
        <v>0</v>
      </c>
      <c r="F28" s="2"/>
    </row>
    <row r="29" spans="2:6" x14ac:dyDescent="0.25">
      <c r="B29" s="35" t="str">
        <f>Informatie!B18</f>
        <v>CBS de Wieken</v>
      </c>
      <c r="C29" s="90">
        <f>Informatie!G18</f>
        <v>12662.18181818182</v>
      </c>
      <c r="D29" s="90">
        <f>Informatie!H18</f>
        <v>24079.636363636364</v>
      </c>
      <c r="E29" s="95">
        <f t="shared" si="0"/>
        <v>0</v>
      </c>
      <c r="F29" s="2"/>
    </row>
    <row r="30" spans="2:6" x14ac:dyDescent="0.25">
      <c r="B30" s="35" t="str">
        <f>Informatie!B19</f>
        <v>CBS de Til</v>
      </c>
      <c r="C30" s="90">
        <f>Informatie!G19</f>
        <v>7422.545454545454</v>
      </c>
      <c r="D30" s="90">
        <f>Informatie!H19</f>
        <v>23006.18181818182</v>
      </c>
      <c r="E30" s="95">
        <f t="shared" si="0"/>
        <v>0</v>
      </c>
      <c r="F30" s="2"/>
    </row>
    <row r="31" spans="2:6" x14ac:dyDescent="0.25">
      <c r="B31" s="35" t="str">
        <f>Informatie!B20</f>
        <v>De Fontein</v>
      </c>
      <c r="C31" s="90">
        <f>Informatie!G20</f>
        <v>37040.727272727272</v>
      </c>
      <c r="D31" s="90">
        <f>Informatie!H20</f>
        <v>30138.545454545456</v>
      </c>
      <c r="E31" s="95">
        <f t="shared" si="0"/>
        <v>0</v>
      </c>
      <c r="F31" s="2"/>
    </row>
    <row r="32" spans="2:6" x14ac:dyDescent="0.25">
      <c r="B32" s="35" t="str">
        <f>Informatie!B21</f>
        <v>De Borgschool bg</v>
      </c>
      <c r="C32" s="90">
        <f>Informatie!G21</f>
        <v>25287.272727272728</v>
      </c>
      <c r="D32" s="90">
        <f>Informatie!H21</f>
        <v>31064.727272727272</v>
      </c>
      <c r="E32" s="95">
        <f t="shared" ref="E32:E47" si="1">SUM(C32*$C$5)+(D32*$C$6)</f>
        <v>0</v>
      </c>
      <c r="F32" s="2"/>
    </row>
    <row r="33" spans="2:5" x14ac:dyDescent="0.25">
      <c r="B33" s="35" t="str">
        <f>Informatie!B22</f>
        <v>Klinkenborg</v>
      </c>
      <c r="C33" s="90">
        <f>Informatie!G22</f>
        <v>12015.272727272728</v>
      </c>
      <c r="D33" s="90">
        <f>Informatie!H22</f>
        <v>29352</v>
      </c>
      <c r="E33" s="95">
        <f t="shared" si="1"/>
        <v>0</v>
      </c>
    </row>
    <row r="34" spans="2:5" x14ac:dyDescent="0.25">
      <c r="B34" s="35" t="str">
        <f>Informatie!B23</f>
        <v>Mandegoud</v>
      </c>
      <c r="C34" s="90">
        <f>Informatie!G23</f>
        <v>22049.454545454544</v>
      </c>
      <c r="D34" s="90">
        <f>Informatie!H23</f>
        <v>30382.909090909092</v>
      </c>
      <c r="E34" s="95">
        <f t="shared" si="1"/>
        <v>0</v>
      </c>
    </row>
    <row r="35" spans="2:5" x14ac:dyDescent="0.25">
      <c r="B35" s="35" t="str">
        <f>Informatie!B24</f>
        <v>Op Wier</v>
      </c>
      <c r="C35" s="90">
        <f>Informatie!G24</f>
        <v>16429.090909090908</v>
      </c>
      <c r="D35" s="90">
        <f>Informatie!H24</f>
        <v>11600.727272727272</v>
      </c>
      <c r="E35" s="95">
        <f t="shared" si="1"/>
        <v>0</v>
      </c>
    </row>
    <row r="36" spans="2:5" x14ac:dyDescent="0.25">
      <c r="B36" s="35" t="str">
        <f>Informatie!B25</f>
        <v>Usquert</v>
      </c>
      <c r="C36" s="90">
        <f>Informatie!G25</f>
        <v>12529.090909090908</v>
      </c>
      <c r="D36" s="90">
        <f>Informatie!H25</f>
        <v>32761.090909090908</v>
      </c>
      <c r="E36" s="95">
        <f t="shared" si="1"/>
        <v>0</v>
      </c>
    </row>
    <row r="37" spans="2:5" x14ac:dyDescent="0.25">
      <c r="B37" s="35" t="str">
        <f>Informatie!B26</f>
        <v>De 9 Wieken</v>
      </c>
      <c r="C37" s="90">
        <f>Informatie!G26</f>
        <v>18374.18181818182</v>
      </c>
      <c r="D37" s="90">
        <f>Informatie!H26</f>
        <v>28554.545454545456</v>
      </c>
      <c r="E37" s="95">
        <f t="shared" si="1"/>
        <v>0</v>
      </c>
    </row>
    <row r="38" spans="2:5" x14ac:dyDescent="0.25">
      <c r="B38" s="35" t="str">
        <f>Informatie!B27</f>
        <v>Jansenius de</v>
      </c>
      <c r="C38" s="90">
        <f>Informatie!G27</f>
        <v>38146.909090909088</v>
      </c>
      <c r="D38" s="90">
        <f>Informatie!H27</f>
        <v>37266.545454545456</v>
      </c>
      <c r="E38" s="95">
        <f t="shared" si="1"/>
        <v>0</v>
      </c>
    </row>
    <row r="39" spans="2:5" x14ac:dyDescent="0.25">
      <c r="B39" s="35" t="str">
        <f>Informatie!B28</f>
        <v>Tiggeldobbe</v>
      </c>
      <c r="C39" s="90">
        <f>Informatie!G28</f>
        <v>50298.545454545456</v>
      </c>
      <c r="D39" s="90">
        <f>Informatie!H28</f>
        <v>73299.272727272721</v>
      </c>
      <c r="E39" s="95">
        <f t="shared" si="1"/>
        <v>0</v>
      </c>
    </row>
    <row r="40" spans="2:5" x14ac:dyDescent="0.25">
      <c r="B40" s="35" t="str">
        <f>Informatie!B29</f>
        <v>Brunwerd</v>
      </c>
      <c r="C40" s="90">
        <f>Informatie!G29</f>
        <v>17211.272727272728</v>
      </c>
      <c r="D40" s="90">
        <f>Informatie!H29</f>
        <v>57565.090909090912</v>
      </c>
      <c r="E40" s="95">
        <f t="shared" si="1"/>
        <v>0</v>
      </c>
    </row>
    <row r="41" spans="2:5" x14ac:dyDescent="0.25">
      <c r="B41" s="35" t="str">
        <f>Informatie!B30</f>
        <v>De Octopus</v>
      </c>
      <c r="C41" s="90">
        <f>Informatie!G30</f>
        <v>37885.090909090912</v>
      </c>
      <c r="D41" s="90">
        <f>Informatie!H30</f>
        <v>111094.90909090909</v>
      </c>
      <c r="E41" s="95">
        <f t="shared" si="1"/>
        <v>0</v>
      </c>
    </row>
    <row r="42" spans="2:5" x14ac:dyDescent="0.25">
      <c r="B42" s="35" t="str">
        <f>Informatie!B31</f>
        <v>Verenigingskantoor</v>
      </c>
      <c r="C42" s="90">
        <f>Informatie!G31</f>
        <v>5986.909090909091</v>
      </c>
      <c r="D42" s="90">
        <f>Informatie!H31</f>
        <v>14988</v>
      </c>
      <c r="E42" s="95">
        <f t="shared" si="1"/>
        <v>0</v>
      </c>
    </row>
    <row r="43" spans="2:5" x14ac:dyDescent="0.25">
      <c r="B43" s="35" t="str">
        <f>Informatie!B32</f>
        <v>CBS De Noordkaap</v>
      </c>
      <c r="C43" s="90">
        <f>Informatie!G32</f>
        <v>43792.36363636364</v>
      </c>
      <c r="D43" s="90">
        <f>Informatie!H32</f>
        <v>69126.545454545456</v>
      </c>
      <c r="E43" s="95">
        <f t="shared" si="1"/>
        <v>0</v>
      </c>
    </row>
    <row r="44" spans="2:5" x14ac:dyDescent="0.25">
      <c r="B44" s="35" t="str">
        <f>Informatie!B33</f>
        <v>De Regenboog bg</v>
      </c>
      <c r="C44" s="90">
        <f>Informatie!G33</f>
        <v>85090.909090909088</v>
      </c>
      <c r="D44" s="90">
        <f>Informatie!H33</f>
        <v>76601.454545454544</v>
      </c>
      <c r="E44" s="95">
        <f t="shared" si="1"/>
        <v>0</v>
      </c>
    </row>
    <row r="45" spans="2:5" x14ac:dyDescent="0.25">
      <c r="B45" s="35" t="str">
        <f>Informatie!B34</f>
        <v>CBS Ichthus</v>
      </c>
      <c r="C45" s="90">
        <f>Informatie!G34</f>
        <v>21733.090909090908</v>
      </c>
      <c r="D45" s="90">
        <f>Informatie!H34</f>
        <v>45736.36363636364</v>
      </c>
      <c r="E45" s="95">
        <f t="shared" si="1"/>
        <v>0</v>
      </c>
    </row>
    <row r="46" spans="2:5" x14ac:dyDescent="0.25">
      <c r="B46" s="35" t="str">
        <f>Informatie!B35</f>
        <v>Bestuurskantoor</v>
      </c>
      <c r="C46" s="90">
        <f>Informatie!G35</f>
        <v>11950</v>
      </c>
      <c r="D46" s="90">
        <f>Informatie!H35</f>
        <v>33895</v>
      </c>
      <c r="E46" s="95">
        <f t="shared" si="1"/>
        <v>0</v>
      </c>
    </row>
    <row r="47" spans="2:5" x14ac:dyDescent="0.25">
      <c r="B47" s="35" t="str">
        <f>Informatie!B36</f>
        <v>NBS de Sterren</v>
      </c>
      <c r="C47" s="90">
        <f>Informatie!G36</f>
        <v>37650</v>
      </c>
      <c r="D47" s="90">
        <f>Informatie!H36</f>
        <v>27275</v>
      </c>
      <c r="E47" s="95">
        <f t="shared" si="1"/>
        <v>0</v>
      </c>
    </row>
    <row r="48" spans="2:5" ht="15.75" x14ac:dyDescent="0.25">
      <c r="B48" s="36" t="s">
        <v>19</v>
      </c>
      <c r="C48" s="97">
        <f>SUM(C14:C47)</f>
        <v>866962.5454545453</v>
      </c>
      <c r="D48" s="97">
        <f>SUM(D14:D47)</f>
        <v>1387943.4545454544</v>
      </c>
      <c r="E48" s="98">
        <f>SUM(E14:E47)</f>
        <v>0</v>
      </c>
    </row>
  </sheetData>
  <sheetProtection algorithmName="SHA-512" hashValue="wiS2q7gbJTvAdpPt6L+/WpdzxlvKJhzJSq0ooJFaQi5+IK1aqhrjuKIi9G/swmPz0qcvTdrvWYwUicoRf6hM0Q==" saltValue="qs/OVVZSK9+j0dCHh8SmTg==" spinCount="100000" sheet="1" objects="1" scenarios="1"/>
  <mergeCells count="4">
    <mergeCell ref="B3:E3"/>
    <mergeCell ref="G3:H3"/>
    <mergeCell ref="B1:H1"/>
    <mergeCell ref="G7:H7"/>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7620617454FB4E994FF5988DDACDB3" ma:contentTypeVersion="3" ma:contentTypeDescription="Een nieuw document maken." ma:contentTypeScope="" ma:versionID="ffbcedf48fd20025030595ade71f09d2">
  <xsd:schema xmlns:xsd="http://www.w3.org/2001/XMLSchema" xmlns:xs="http://www.w3.org/2001/XMLSchema" xmlns:p="http://schemas.microsoft.com/office/2006/metadata/properties" xmlns:ns2="70f9bcc2-12d9-4d12-9f79-fb979dcd7faf" targetNamespace="http://schemas.microsoft.com/office/2006/metadata/properties" ma:root="true" ma:fieldsID="28d2563d878c151d36f303e589b9049b" ns2:_="">
    <xsd:import namespace="70f9bcc2-12d9-4d12-9f79-fb979dcd7faf"/>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f9bcc2-12d9-4d12-9f79-fb979dcd7f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F77C8E-39A0-4339-9A03-5D30F72AF613}">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70f9bcc2-12d9-4d12-9f79-fb979dcd7faf"/>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20C82B19-05DB-46BA-A097-0EEAF84116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f9bcc2-12d9-4d12-9f79-fb979dcd7f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895E62-2505-4D84-887C-282EE30CAA9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Basisgegevens</vt:lpstr>
      <vt:lpstr>Totaalblad </vt:lpstr>
      <vt:lpstr>Informatie</vt:lpstr>
      <vt:lpstr>Prijzenblad Multifunctionals</vt:lpstr>
      <vt:lpstr>Prijzenblad verbruiksgoederen</vt:lpstr>
      <vt:lpstr>Basisgegevens!Afdrukbereik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Mitchel Vos</dc:creator>
  <cp:lastModifiedBy>Lieke Buurman</cp:lastModifiedBy>
  <dcterms:created xsi:type="dcterms:W3CDTF">2020-03-11T15:04:20Z</dcterms:created>
  <dcterms:modified xsi:type="dcterms:W3CDTF">2026-07-08T12:40:00Z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0x0101006C7620617454FB4E994FF5988DDACDB3</vt:lpwstr>
  </property>
</Properties>
</file>