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INK\1. Inkoop\A. Aanbestedingen\6. Vervoer, aandrijfsystemen, emballage\2026 Fietsen lease\Aanbestedingsdocumenten\"/>
    </mc:Choice>
  </mc:AlternateContent>
  <xr:revisionPtr revIDLastSave="0" documentId="14_{3FE9C5B8-4581-473E-B34C-D415EC0037DD}" xr6:coauthVersionLast="47" xr6:coauthVersionMax="47" xr10:uidLastSave="{00000000-0000-0000-0000-000000000000}"/>
  <bookViews>
    <workbookView xWindow="28680" yWindow="-120" windowWidth="29040" windowHeight="15720" activeTab="2" xr2:uid="{95D12162-9F8C-48DA-90CF-DCF81A1B434F}"/>
  </bookViews>
  <sheets>
    <sheet name="Toelichting" sheetId="4" r:id="rId1"/>
    <sheet name="Scoreblad" sheetId="3" r:id="rId2"/>
    <sheet name="Tarievenblad" sheetId="1" r:id="rId3"/>
    <sheet name="Santos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6" i="3" l="1"/>
  <c r="D6" i="3" s="1"/>
  <c r="E6" i="3" s="1"/>
  <c r="B5" i="3"/>
  <c r="D5" i="3" s="1"/>
  <c r="E5" i="3" s="1"/>
  <c r="B4" i="3"/>
  <c r="D4" i="3" s="1"/>
  <c r="E4" i="3" s="1"/>
  <c r="C8" i="3"/>
  <c r="D8" i="3" l="1"/>
  <c r="E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Joost Wymenga</author>
  </authors>
  <commentList>
    <comment ref="J3" authorId="0" shapeId="0" xr:uid="{0BCDCB57-FF1F-4739-AA25-1670694A0E1E}">
      <text>
        <r>
          <rPr>
            <sz val="9"/>
            <color indexed="81"/>
            <rFont val="Tahoma"/>
            <charset val="1"/>
          </rPr>
          <t xml:space="preserve">let op dat er geen BTW over belasting gerekend wordt.
</t>
        </r>
      </text>
    </comment>
  </commentList>
</comments>
</file>

<file path=xl/sharedStrings.xml><?xml version="1.0" encoding="utf-8"?>
<sst xmlns="http://schemas.openxmlformats.org/spreadsheetml/2006/main" count="95" uniqueCount="70">
  <si>
    <t>Tarievenformulier Gemeente Eindhoven 2026</t>
  </si>
  <si>
    <t>Leasetarieven:</t>
  </si>
  <si>
    <r>
      <t xml:space="preserve">- Inschrijver dient het volledige formulier in te vullen. Inschrijver dient uitsluitend gebruik te maken van dit document voor het indienen van prijzen.
- Het is niet toegestaan om wijzigingen aan te brengen in dit documenten en de prijzen dienen gebaseerd te zijn op de beschreven objecten.
- De merken/modellen zijn o.b.v. beschikbaarheid d.d. 18 mei 2026
- Voor de reguliere fietsen is een stelpost voor bestickering opgenomen, dit is een fictief vast bedrag, zodat een gelijk speelveld in de aanbesteding geborgd is.
- Voor de handhavingsfietsen is de Santos Patrol Bike opgenomen, deze dient conform specificaties in de bijlage en het PvE gehanteerd te worden.
- Inschrijver wordt uitgenodigd om een kwalitatief gelijkwaardig alternatief voor de bovengenoemde Patrol bike aan te bieden, zolang deze voldoet aan de genoemde eisen. 
   Hiervan voegt Inschrijver een offerte/specificatie toe aan de inschrijving.
- Inschrijver vult alle lichtrood gemarkeerde cellen in.
- Verkregen kortingspercentages worden vermeld met maximaal één (1) decimaal.
- In kolommen U t/m X heeft inschrijver de mogelijkheid om eventuele overige componenten op te nemen.
- Eventuele subsidies of fiscale stimuleringsmaatregelen dienen </t>
    </r>
    <r>
      <rPr>
        <b/>
        <u/>
        <sz val="11"/>
        <color theme="1"/>
        <rFont val="Aptos Narrow"/>
        <family val="2"/>
        <scheme val="minor"/>
      </rPr>
      <t>niet</t>
    </r>
    <r>
      <rPr>
        <sz val="11"/>
        <color theme="1"/>
        <rFont val="Aptos Narrow"/>
        <family val="2"/>
        <scheme val="minor"/>
      </rPr>
      <t xml:space="preserve"> te worden opgenomen in de berekeningen.
- Negatieve bedragen zijn niet toegestaan. Wanneer een bedrag €0,00 is, vult Inschrijver €0,01 in.</t>
    </r>
  </si>
  <si>
    <t>Scoreblad:</t>
  </si>
  <si>
    <t>- Opdrachtgever hanteert een gewogen berekening van de te verwachten jaarlijkse leasekosten voor een fictieve vloot.
- De hoogste score op dit onderdeel gaat naar de inschrijver met de laagste gemiddelde jaarlijkse leasekosten.
- Let op dat bij de gunningscriteria in de aanbestedingsleidraad m.b.t. prijsbroging voor toekomstige aanvragen overtuigend dient te zijn. Strategische/ niet marktconforme lage inschrijvingen wordt 
   niet geaccepteerd.</t>
  </si>
  <si>
    <t>Categorie</t>
  </si>
  <si>
    <t>Gemiddeld leasetarief</t>
  </si>
  <si>
    <t>Fictief aantal</t>
  </si>
  <si>
    <t>Fictieve maandkosten</t>
  </si>
  <si>
    <t>Fictief Totaal per jaar</t>
  </si>
  <si>
    <t>Fictieve inschrijfsom</t>
  </si>
  <si>
    <t>Tarievenblad fietslease</t>
  </si>
  <si>
    <t>Vul de lichtrode cellen in.
Geen negatieve bedragen. Als iets €0,00 kost, noteer dan €0,01.
Vermeld percentages met maximaal 1 decimaal.
In kolom U t/m X heeft Inschrijver de gelegenheid om eventuele aanvullende kosten/componenten op te nemen.</t>
  </si>
  <si>
    <t>Ref.</t>
  </si>
  <si>
    <t>Merk</t>
  </si>
  <si>
    <t>Model</t>
  </si>
  <si>
    <t>Type</t>
  </si>
  <si>
    <t>Opmerkingen</t>
  </si>
  <si>
    <t>Consumenteprijs in. BTW.</t>
  </si>
  <si>
    <t>Leasetarief ex. BTW</t>
  </si>
  <si>
    <t>Leasetarief inc. BTW</t>
  </si>
  <si>
    <t>BTW (%) let op opmerking</t>
  </si>
  <si>
    <t>Inkoopkorting in procenten</t>
  </si>
  <si>
    <t>Investerings-waarde ex BTW</t>
  </si>
  <si>
    <t>Restwaarde ex. BTW</t>
  </si>
  <si>
    <t>Afschrijving per maand</t>
  </si>
  <si>
    <t>Rente-
basis (%)</t>
  </si>
  <si>
    <t>Rente-opslag (%)</t>
  </si>
  <si>
    <t>Rente (€)</t>
  </si>
  <si>
    <t>Assurantietarief 
inc. Belasting</t>
  </si>
  <si>
    <t>Administratie-/servicekosten</t>
  </si>
  <si>
    <t xml:space="preserve">Onderhouds-/ reparatiekosten </t>
  </si>
  <si>
    <t>Hulpverlening</t>
  </si>
  <si>
    <t>Overige kosten (in te 
vullen door inschrijver)</t>
  </si>
  <si>
    <t>Tarief</t>
  </si>
  <si>
    <t>Overige kosten (in te vullen door inschrijver)</t>
  </si>
  <si>
    <t>Hoger segment</t>
  </si>
  <si>
    <t>HS01</t>
  </si>
  <si>
    <t>Gazelle</t>
  </si>
  <si>
    <t>Grenoble C5</t>
  </si>
  <si>
    <t>600 wh</t>
  </si>
  <si>
    <t>Stelpost à €100 ex. BTW voor bestickering</t>
  </si>
  <si>
    <t>omschrijving</t>
  </si>
  <si>
    <t>HS02</t>
  </si>
  <si>
    <t>Kalkhoff</t>
  </si>
  <si>
    <t>IMAGE 5+ MOVE</t>
  </si>
  <si>
    <t>800 wh</t>
  </si>
  <si>
    <t>HS03</t>
  </si>
  <si>
    <t>Sparta</t>
  </si>
  <si>
    <t>D-Rule Ultra</t>
  </si>
  <si>
    <t>625 wh</t>
  </si>
  <si>
    <t>Midden segment</t>
  </si>
  <si>
    <t>MS01</t>
  </si>
  <si>
    <t>A-Lane Fit 2026</t>
  </si>
  <si>
    <t>500 wh</t>
  </si>
  <si>
    <t>MS02</t>
  </si>
  <si>
    <t>Batavus</t>
  </si>
  <si>
    <t>Altura CP 2026</t>
  </si>
  <si>
    <t>MS03</t>
  </si>
  <si>
    <t>Esprit C7</t>
  </si>
  <si>
    <t>504 wh</t>
  </si>
  <si>
    <t>Handhavingsfietsen</t>
  </si>
  <si>
    <t>HH01</t>
  </si>
  <si>
    <t>Santos</t>
  </si>
  <si>
    <t>Patrol Bike</t>
  </si>
  <si>
    <t>SUB V3</t>
  </si>
  <si>
    <t>Conform bijlage tabblad Santos</t>
  </si>
  <si>
    <t>HH02</t>
  </si>
  <si>
    <t>Suggestie</t>
  </si>
  <si>
    <t>Vergelijkbaar met specificatie Santos Patrol Bike. Specificaties/offerte bijvoegen bij inschrijving.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</si>
</sst>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indexed="81"/>
      <name val="Tahoma"/>
      <charset val="1"/>
    </font>
    <font>
      <b/>
      <sz val="2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36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32527"/>
        <bgColor indexed="64"/>
      </patternFill>
    </fill>
    <fill>
      <patternFill patternType="solid">
        <fgColor rgb="FFF7BFB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E32527"/>
      </bottom>
      <diagonal/>
    </border>
    <border>
      <left style="thin">
        <color indexed="64"/>
      </left>
      <right style="thin">
        <color rgb="FFE32527"/>
      </right>
      <top/>
      <bottom/>
      <diagonal/>
    </border>
    <border>
      <left style="thin">
        <color rgb="FFE32527"/>
      </left>
      <right style="thin">
        <color rgb="FFE32527"/>
      </right>
      <top/>
      <bottom style="thin">
        <color rgb="FFE32527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44" fontId="0" fillId="0" borderId="0" xfId="1" applyFont="1" applyAlignment="1">
      <alignment horizontal="left" vertical="top"/>
    </xf>
    <xf numFmtId="49" fontId="0" fillId="0" borderId="0" xfId="1" applyNumberFormat="1" applyFont="1" applyAlignment="1">
      <alignment horizontal="left" vertical="top" wrapText="1"/>
    </xf>
    <xf numFmtId="9" fontId="0" fillId="0" borderId="0" xfId="2" applyFont="1" applyAlignment="1">
      <alignment horizontal="center" vertical="top"/>
    </xf>
    <xf numFmtId="0" fontId="5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49" fontId="0" fillId="0" borderId="3" xfId="0" applyNumberFormat="1" applyBorder="1" applyAlignment="1">
      <alignment horizontal="left" vertical="top" wrapText="1"/>
    </xf>
    <xf numFmtId="0" fontId="8" fillId="2" borderId="0" xfId="0" applyFont="1" applyFill="1" applyAlignment="1">
      <alignment horizontal="center" vertical="center" wrapText="1"/>
    </xf>
    <xf numFmtId="49" fontId="8" fillId="2" borderId="0" xfId="1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44" fontId="3" fillId="2" borderId="0" xfId="1" applyFont="1" applyFill="1"/>
    <xf numFmtId="0" fontId="3" fillId="2" borderId="0" xfId="0" applyFont="1" applyFill="1"/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0" applyNumberFormat="1"/>
    <xf numFmtId="44" fontId="2" fillId="0" borderId="0" xfId="0" applyNumberFormat="1" applyFont="1"/>
    <xf numFmtId="44" fontId="0" fillId="0" borderId="0" xfId="1" applyFont="1" applyFill="1" applyAlignment="1">
      <alignment horizontal="left" vertical="top"/>
    </xf>
    <xf numFmtId="44" fontId="0" fillId="3" borderId="0" xfId="1" applyFont="1" applyFill="1" applyAlignment="1" applyProtection="1">
      <alignment horizontal="left" vertical="top"/>
      <protection locked="0"/>
    </xf>
    <xf numFmtId="9" fontId="0" fillId="3" borderId="0" xfId="2" applyFont="1" applyFill="1" applyAlignment="1" applyProtection="1">
      <alignment horizontal="center" vertical="top"/>
      <protection locked="0"/>
    </xf>
    <xf numFmtId="0" fontId="0" fillId="3" borderId="0" xfId="0" applyFill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center" vertical="top"/>
    </xf>
    <xf numFmtId="0" fontId="9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7BFBF"/>
      <color rgb="FFE325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228601</xdr:rowOff>
    </xdr:from>
    <xdr:to>
      <xdr:col>3</xdr:col>
      <xdr:colOff>600555</xdr:colOff>
      <xdr:row>0</xdr:row>
      <xdr:rowOff>571501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90412C2-EC54-4B0F-BF02-F55C325BB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63375" y="228601"/>
          <a:ext cx="1200630" cy="342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142875</xdr:colOff>
      <xdr:row>0</xdr:row>
      <xdr:rowOff>247650</xdr:rowOff>
    </xdr:from>
    <xdr:to>
      <xdr:col>17</xdr:col>
      <xdr:colOff>762480</xdr:colOff>
      <xdr:row>0</xdr:row>
      <xdr:rowOff>590550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614DF23-B6A7-44D5-8231-EE2C05B4A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96825" y="247650"/>
          <a:ext cx="1200630" cy="342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115252</xdr:colOff>
      <xdr:row>41</xdr:row>
      <xdr:rowOff>134432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ABE0655-2B64-07C7-511D-2B7F26489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6820852" cy="7754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002F3-BED1-4D5F-BB28-184274360AD0}">
  <dimension ref="B1:D7"/>
  <sheetViews>
    <sheetView workbookViewId="0">
      <selection activeCell="B4" sqref="B4"/>
    </sheetView>
  </sheetViews>
  <sheetFormatPr defaultColWidth="9.1796875" defaultRowHeight="14.5" x14ac:dyDescent="0.35"/>
  <cols>
    <col min="1" max="1" width="2.26953125" style="1" customWidth="1"/>
    <col min="2" max="2" width="174" style="1" customWidth="1"/>
    <col min="3" max="16384" width="9.1796875" style="1"/>
  </cols>
  <sheetData>
    <row r="1" spans="2:4" ht="61.5" customHeight="1" x14ac:dyDescent="0.35">
      <c r="B1" s="6" t="s">
        <v>0</v>
      </c>
      <c r="C1" s="31"/>
      <c r="D1" s="31"/>
    </row>
    <row r="2" spans="2:4" x14ac:dyDescent="0.35">
      <c r="B2" s="7"/>
    </row>
    <row r="3" spans="2:4" ht="18.5" x14ac:dyDescent="0.35">
      <c r="B3" s="8" t="s">
        <v>1</v>
      </c>
    </row>
    <row r="4" spans="2:4" ht="174" x14ac:dyDescent="0.35">
      <c r="B4" s="9" t="s">
        <v>2</v>
      </c>
    </row>
    <row r="6" spans="2:4" ht="18.5" x14ac:dyDescent="0.35">
      <c r="B6" s="8" t="s">
        <v>3</v>
      </c>
    </row>
    <row r="7" spans="2:4" ht="60" customHeight="1" x14ac:dyDescent="0.35">
      <c r="B7" s="9" t="s">
        <v>4</v>
      </c>
    </row>
  </sheetData>
  <sheetProtection algorithmName="SHA-512" hashValue="P7kPb8OWl+S0EgPVmBit8Dk9wJd5uVE3jWuJTU3OdgMg+rlxHiSShAaY7Y5blN00QC3hBLRDi8wuSYNsSS60+w==" saltValue="PRp+1phBsqZEOf2QbqUzcg==" spinCount="100000" sheet="1" objects="1" scenarios="1"/>
  <mergeCells count="1">
    <mergeCell ref="C1:D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CD70C-C407-410E-829B-7777C392B302}">
  <dimension ref="A3:E8"/>
  <sheetViews>
    <sheetView workbookViewId="0">
      <selection activeCell="A4" sqref="A4:XFD6"/>
    </sheetView>
  </sheetViews>
  <sheetFormatPr defaultRowHeight="14.5" x14ac:dyDescent="0.35"/>
  <cols>
    <col min="1" max="1" width="9.26953125" bestFit="1" customWidth="1"/>
    <col min="2" max="2" width="21.54296875" bestFit="1" customWidth="1"/>
    <col min="3" max="3" width="12.453125" bestFit="1" customWidth="1"/>
    <col min="4" max="4" width="20.453125" bestFit="1" customWidth="1"/>
    <col min="5" max="5" width="19.81640625" bestFit="1" customWidth="1"/>
  </cols>
  <sheetData>
    <row r="3" spans="1:5" x14ac:dyDescent="0.35">
      <c r="A3" s="14" t="s">
        <v>5</v>
      </c>
      <c r="B3" s="15" t="s">
        <v>6</v>
      </c>
      <c r="C3" s="14" t="s">
        <v>7</v>
      </c>
      <c r="D3" s="16" t="s">
        <v>8</v>
      </c>
      <c r="E3" s="16" t="s">
        <v>9</v>
      </c>
    </row>
    <row r="4" spans="1:5" hidden="1" x14ac:dyDescent="0.35">
      <c r="A4" s="17">
        <v>1</v>
      </c>
      <c r="B4" s="18">
        <f>AVERAGE(Tarievenblad!H5:H7)</f>
        <v>0</v>
      </c>
      <c r="C4" s="17">
        <v>17</v>
      </c>
      <c r="D4" s="19">
        <f>B4*C4</f>
        <v>0</v>
      </c>
      <c r="E4" s="19">
        <f>D4*12</f>
        <v>0</v>
      </c>
    </row>
    <row r="5" spans="1:5" hidden="1" x14ac:dyDescent="0.35">
      <c r="A5" s="17">
        <v>2</v>
      </c>
      <c r="B5" s="18">
        <f>AVERAGE(Tarievenblad!H10:H12)</f>
        <v>0</v>
      </c>
      <c r="C5" s="17">
        <v>18</v>
      </c>
      <c r="D5" s="19">
        <f>B5*C5</f>
        <v>0</v>
      </c>
      <c r="E5" s="19">
        <f>D5*12</f>
        <v>0</v>
      </c>
    </row>
    <row r="6" spans="1:5" hidden="1" x14ac:dyDescent="0.35">
      <c r="A6" s="17">
        <v>3</v>
      </c>
      <c r="B6" s="18" t="str">
        <f>IF(AND(Tarievenblad!H15&gt;0.01,Tarievenblad!H16&gt;0.01),AVERAGE(Tarievenblad!H15,Tarievenblad!H16),IF(Tarievenblad!H15&gt;0.01,Tarievenblad!H15,IF(Tarievenblad!H16&gt;0.01,Tarievenblad!H16,"")))</f>
        <v/>
      </c>
      <c r="C6" s="17">
        <v>25</v>
      </c>
      <c r="D6" s="19" t="e">
        <f>B6*C6</f>
        <v>#VALUE!</v>
      </c>
      <c r="E6" s="19" t="e">
        <f>D6*12</f>
        <v>#VALUE!</v>
      </c>
    </row>
    <row r="7" spans="1:5" x14ac:dyDescent="0.35">
      <c r="A7" s="17"/>
      <c r="B7" s="18"/>
      <c r="C7" s="17"/>
    </row>
    <row r="8" spans="1:5" x14ac:dyDescent="0.35">
      <c r="A8" s="32" t="s">
        <v>10</v>
      </c>
      <c r="B8" s="32"/>
      <c r="C8" s="17">
        <f>SUM(C4:C6)</f>
        <v>60</v>
      </c>
      <c r="D8" s="19" t="e">
        <f>SUM(D4:D6)</f>
        <v>#VALUE!</v>
      </c>
      <c r="E8" s="20" t="e">
        <f>SUM(E4:E6)</f>
        <v>#VALUE!</v>
      </c>
    </row>
  </sheetData>
  <sheetProtection algorithmName="SHA-512" hashValue="IUs6FC6aT2N3huIjQ4csXOOHo1gI6oaBsFT0Y7i0fgo1KcuV5/coSlX2aEuSX6W3P/D8a7JaqVTK2MEcCgC8gw==" saltValue="SFjFCR1WYeVDPTeDnd3xDw==" spinCount="100000" sheet="1" objects="1" scenarios="1"/>
  <mergeCells count="1">
    <mergeCell ref="A8: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E9FB3-AF70-4869-B3AB-7022EA9B0B22}">
  <dimension ref="A1:Y17"/>
  <sheetViews>
    <sheetView tabSelected="1" zoomScaleNormal="100" workbookViewId="0">
      <pane xSplit="7" ySplit="3" topLeftCell="H4" activePane="bottomRight" state="frozen"/>
      <selection pane="topRight" activeCell="G1" sqref="G1"/>
      <selection pane="bottomLeft" activeCell="A4" sqref="A4"/>
      <selection pane="bottomRight" activeCell="J21" sqref="J21"/>
    </sheetView>
  </sheetViews>
  <sheetFormatPr defaultColWidth="9.1796875" defaultRowHeight="14.5" x14ac:dyDescent="0.35"/>
  <cols>
    <col min="1" max="1" width="9.1796875" style="2"/>
    <col min="2" max="3" width="16.1796875" style="2" customWidth="1"/>
    <col min="4" max="4" width="6.54296875" style="2" bestFit="1" customWidth="1"/>
    <col min="5" max="5" width="28.1796875" style="1" customWidth="1"/>
    <col min="6" max="6" width="17.1796875" style="3" customWidth="1"/>
    <col min="7" max="7" width="2" style="2" customWidth="1"/>
    <col min="8" max="9" width="14.26953125" style="2" customWidth="1"/>
    <col min="10" max="10" width="13.7265625" style="2" bestFit="1" customWidth="1"/>
    <col min="11" max="11" width="13.54296875" style="2" customWidth="1"/>
    <col min="12" max="12" width="14.7265625" style="2" customWidth="1"/>
    <col min="13" max="13" width="12.26953125" style="2" customWidth="1"/>
    <col min="14" max="14" width="11.26953125" style="2" bestFit="1" customWidth="1"/>
    <col min="15" max="15" width="9.26953125" style="2" bestFit="1" customWidth="1"/>
    <col min="16" max="16" width="10.1796875" style="2" customWidth="1"/>
    <col min="17" max="17" width="8.7265625" style="2" bestFit="1" customWidth="1"/>
    <col min="18" max="18" width="15.1796875" style="2" bestFit="1" customWidth="1"/>
    <col min="19" max="19" width="15.1796875" style="2" customWidth="1"/>
    <col min="20" max="20" width="15" style="2" bestFit="1" customWidth="1"/>
    <col min="21" max="21" width="12.81640625" style="2" customWidth="1"/>
    <col min="22" max="22" width="21.7265625" style="2" bestFit="1" customWidth="1"/>
    <col min="23" max="23" width="9.1796875" style="2"/>
    <col min="24" max="24" width="22.7265625" style="2" customWidth="1"/>
    <col min="25" max="16384" width="9.1796875" style="2"/>
  </cols>
  <sheetData>
    <row r="1" spans="1:25" ht="63.75" customHeight="1" x14ac:dyDescent="0.35">
      <c r="A1" s="29" t="s">
        <v>11</v>
      </c>
      <c r="B1" s="29"/>
      <c r="C1" s="29"/>
      <c r="D1" s="29"/>
      <c r="E1" s="29"/>
      <c r="F1" s="29"/>
      <c r="H1" s="26" t="s">
        <v>12</v>
      </c>
      <c r="I1" s="27"/>
      <c r="J1" s="27"/>
      <c r="K1" s="27"/>
      <c r="L1" s="27"/>
      <c r="M1" s="27"/>
      <c r="N1" s="27"/>
      <c r="O1" s="27"/>
      <c r="P1" s="27"/>
      <c r="Q1" s="28"/>
      <c r="R1" s="28"/>
    </row>
    <row r="2" spans="1:25" ht="9" customHeight="1" x14ac:dyDescent="0.35">
      <c r="B2" s="13"/>
      <c r="C2" s="13"/>
      <c r="D2" s="13"/>
      <c r="E2" s="13"/>
      <c r="F2" s="13"/>
    </row>
    <row r="3" spans="1:25" s="1" customFormat="1" ht="32.25" customHeight="1" x14ac:dyDescent="0.35">
      <c r="A3" s="10" t="s">
        <v>13</v>
      </c>
      <c r="B3" s="10" t="s">
        <v>14</v>
      </c>
      <c r="C3" s="10" t="s">
        <v>15</v>
      </c>
      <c r="D3" s="10" t="s">
        <v>16</v>
      </c>
      <c r="E3" s="10" t="s">
        <v>17</v>
      </c>
      <c r="F3" s="11" t="s">
        <v>18</v>
      </c>
      <c r="G3" s="12"/>
      <c r="H3" s="12" t="s">
        <v>19</v>
      </c>
      <c r="I3" s="12" t="s">
        <v>20</v>
      </c>
      <c r="J3" s="12" t="s">
        <v>21</v>
      </c>
      <c r="K3" s="12" t="s">
        <v>22</v>
      </c>
      <c r="L3" s="12" t="s">
        <v>23</v>
      </c>
      <c r="M3" s="12" t="s">
        <v>24</v>
      </c>
      <c r="N3" s="12" t="s">
        <v>25</v>
      </c>
      <c r="O3" s="12" t="s">
        <v>26</v>
      </c>
      <c r="P3" s="12" t="s">
        <v>27</v>
      </c>
      <c r="Q3" s="12" t="s">
        <v>28</v>
      </c>
      <c r="R3" s="12" t="s">
        <v>29</v>
      </c>
      <c r="S3" s="12" t="s">
        <v>30</v>
      </c>
      <c r="T3" s="12" t="s">
        <v>31</v>
      </c>
      <c r="U3" s="12" t="s">
        <v>32</v>
      </c>
      <c r="V3" s="12" t="s">
        <v>33</v>
      </c>
      <c r="W3" s="12" t="s">
        <v>34</v>
      </c>
      <c r="X3" s="12" t="s">
        <v>35</v>
      </c>
      <c r="Y3" s="12" t="s">
        <v>34</v>
      </c>
    </row>
    <row r="4" spans="1:25" s="1" customFormat="1" x14ac:dyDescent="0.35">
      <c r="A4" s="30" t="s">
        <v>36</v>
      </c>
      <c r="B4" s="30"/>
      <c r="C4" s="30"/>
      <c r="F4" s="4"/>
    </row>
    <row r="5" spans="1:25" ht="29" x14ac:dyDescent="0.35">
      <c r="A5" s="2" t="s">
        <v>37</v>
      </c>
      <c r="B5" s="2" t="s">
        <v>38</v>
      </c>
      <c r="C5" s="2" t="s">
        <v>39</v>
      </c>
      <c r="D5" s="2" t="s">
        <v>40</v>
      </c>
      <c r="E5" s="1" t="s">
        <v>41</v>
      </c>
      <c r="F5" s="3">
        <v>4275</v>
      </c>
      <c r="H5" s="22">
        <v>0</v>
      </c>
      <c r="I5" s="22">
        <v>0</v>
      </c>
      <c r="J5" s="22">
        <v>0</v>
      </c>
      <c r="K5" s="23">
        <v>0</v>
      </c>
      <c r="L5" s="22">
        <v>0</v>
      </c>
      <c r="M5" s="22">
        <v>0</v>
      </c>
      <c r="N5" s="22">
        <v>0</v>
      </c>
      <c r="O5" s="23">
        <v>0</v>
      </c>
      <c r="P5" s="23">
        <v>0</v>
      </c>
      <c r="Q5" s="22">
        <v>0</v>
      </c>
      <c r="R5" s="22">
        <v>0</v>
      </c>
      <c r="S5" s="22">
        <v>0</v>
      </c>
      <c r="T5" s="22">
        <v>0</v>
      </c>
      <c r="U5" s="22">
        <v>0</v>
      </c>
      <c r="V5" s="24" t="s">
        <v>42</v>
      </c>
      <c r="W5" s="22">
        <v>0</v>
      </c>
      <c r="X5" s="24" t="s">
        <v>42</v>
      </c>
      <c r="Y5" s="22">
        <v>0</v>
      </c>
    </row>
    <row r="6" spans="1:25" ht="29" x14ac:dyDescent="0.35">
      <c r="A6" s="2" t="s">
        <v>43</v>
      </c>
      <c r="B6" s="2" t="s">
        <v>44</v>
      </c>
      <c r="C6" s="2" t="s">
        <v>45</v>
      </c>
      <c r="D6" s="2" t="s">
        <v>46</v>
      </c>
      <c r="E6" s="1" t="s">
        <v>41</v>
      </c>
      <c r="F6" s="3">
        <v>4899</v>
      </c>
      <c r="H6" s="22">
        <v>0</v>
      </c>
      <c r="I6" s="22">
        <v>0</v>
      </c>
      <c r="J6" s="22">
        <v>0</v>
      </c>
      <c r="K6" s="23">
        <v>0</v>
      </c>
      <c r="L6" s="22">
        <v>0</v>
      </c>
      <c r="M6" s="22">
        <v>0</v>
      </c>
      <c r="N6" s="22">
        <v>0</v>
      </c>
      <c r="O6" s="23">
        <v>0</v>
      </c>
      <c r="P6" s="23">
        <v>0</v>
      </c>
      <c r="Q6" s="22">
        <v>0</v>
      </c>
      <c r="R6" s="22">
        <v>0</v>
      </c>
      <c r="S6" s="22">
        <v>0</v>
      </c>
      <c r="T6" s="22">
        <v>0</v>
      </c>
      <c r="U6" s="22">
        <v>0</v>
      </c>
      <c r="V6" s="24" t="s">
        <v>42</v>
      </c>
      <c r="W6" s="22">
        <v>0</v>
      </c>
      <c r="X6" s="24" t="s">
        <v>42</v>
      </c>
      <c r="Y6" s="22">
        <v>0</v>
      </c>
    </row>
    <row r="7" spans="1:25" ht="29" x14ac:dyDescent="0.35">
      <c r="A7" s="2" t="s">
        <v>47</v>
      </c>
      <c r="B7" s="2" t="s">
        <v>48</v>
      </c>
      <c r="C7" s="2" t="s">
        <v>49</v>
      </c>
      <c r="D7" s="2" t="s">
        <v>50</v>
      </c>
      <c r="E7" s="1" t="s">
        <v>41</v>
      </c>
      <c r="F7" s="3">
        <v>4524</v>
      </c>
      <c r="H7" s="22">
        <v>0</v>
      </c>
      <c r="I7" s="22">
        <v>0</v>
      </c>
      <c r="J7" s="22"/>
      <c r="K7" s="23">
        <v>0</v>
      </c>
      <c r="L7" s="22">
        <v>0</v>
      </c>
      <c r="M7" s="22">
        <v>0</v>
      </c>
      <c r="N7" s="22">
        <v>0</v>
      </c>
      <c r="O7" s="23">
        <v>0</v>
      </c>
      <c r="P7" s="23">
        <v>0</v>
      </c>
      <c r="Q7" s="22">
        <v>0</v>
      </c>
      <c r="R7" s="22">
        <v>0</v>
      </c>
      <c r="S7" s="22">
        <v>0</v>
      </c>
      <c r="T7" s="22">
        <v>0</v>
      </c>
      <c r="U7" s="22">
        <v>0</v>
      </c>
      <c r="V7" s="24" t="s">
        <v>42</v>
      </c>
      <c r="W7" s="22">
        <v>0</v>
      </c>
      <c r="X7" s="24" t="s">
        <v>42</v>
      </c>
      <c r="Y7" s="22">
        <v>0</v>
      </c>
    </row>
    <row r="8" spans="1:25" x14ac:dyDescent="0.35">
      <c r="K8" s="5"/>
      <c r="L8" s="3"/>
      <c r="M8" s="3"/>
      <c r="N8" s="3"/>
      <c r="O8" s="5"/>
      <c r="P8" s="5"/>
      <c r="Q8" s="3"/>
      <c r="R8" s="3"/>
      <c r="S8" s="3"/>
      <c r="T8" s="3"/>
      <c r="U8" s="3"/>
      <c r="W8" s="3"/>
      <c r="Y8" s="3"/>
    </row>
    <row r="9" spans="1:25" x14ac:dyDescent="0.35">
      <c r="A9" s="25" t="s">
        <v>51</v>
      </c>
      <c r="B9" s="25"/>
      <c r="C9" s="25"/>
      <c r="K9" s="5"/>
      <c r="L9" s="3"/>
      <c r="M9" s="3"/>
      <c r="N9" s="3"/>
      <c r="O9" s="5"/>
      <c r="P9" s="5"/>
      <c r="Q9" s="3"/>
      <c r="R9" s="3"/>
      <c r="S9" s="3"/>
      <c r="T9" s="3"/>
      <c r="U9" s="3"/>
      <c r="W9" s="3"/>
      <c r="Y9" s="3"/>
    </row>
    <row r="10" spans="1:25" ht="29" x14ac:dyDescent="0.35">
      <c r="A10" s="2" t="s">
        <v>52</v>
      </c>
      <c r="B10" s="2" t="s">
        <v>48</v>
      </c>
      <c r="C10" s="2" t="s">
        <v>53</v>
      </c>
      <c r="D10" s="2" t="s">
        <v>54</v>
      </c>
      <c r="E10" s="1" t="s">
        <v>41</v>
      </c>
      <c r="F10" s="3">
        <v>2499</v>
      </c>
      <c r="H10" s="22">
        <v>0</v>
      </c>
      <c r="I10" s="22">
        <v>0</v>
      </c>
      <c r="J10" s="22">
        <v>0</v>
      </c>
      <c r="K10" s="23">
        <v>0</v>
      </c>
      <c r="L10" s="22">
        <v>0</v>
      </c>
      <c r="M10" s="22">
        <v>0</v>
      </c>
      <c r="N10" s="22">
        <v>0</v>
      </c>
      <c r="O10" s="23">
        <v>0</v>
      </c>
      <c r="P10" s="23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4" t="s">
        <v>42</v>
      </c>
      <c r="W10" s="22">
        <v>0</v>
      </c>
      <c r="X10" s="24" t="s">
        <v>42</v>
      </c>
      <c r="Y10" s="22">
        <v>0</v>
      </c>
    </row>
    <row r="11" spans="1:25" ht="29" x14ac:dyDescent="0.35">
      <c r="A11" s="2" t="s">
        <v>55</v>
      </c>
      <c r="B11" s="2" t="s">
        <v>56</v>
      </c>
      <c r="C11" s="2" t="s">
        <v>57</v>
      </c>
      <c r="D11" s="2" t="s">
        <v>54</v>
      </c>
      <c r="E11" s="1" t="s">
        <v>41</v>
      </c>
      <c r="F11" s="3">
        <v>2699</v>
      </c>
      <c r="H11" s="22">
        <v>0</v>
      </c>
      <c r="I11" s="22">
        <v>0</v>
      </c>
      <c r="J11" s="22">
        <v>0</v>
      </c>
      <c r="K11" s="23">
        <v>0</v>
      </c>
      <c r="L11" s="22">
        <v>0</v>
      </c>
      <c r="M11" s="22">
        <v>0</v>
      </c>
      <c r="N11" s="22">
        <v>0</v>
      </c>
      <c r="O11" s="23">
        <v>0</v>
      </c>
      <c r="P11" s="23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4" t="s">
        <v>42</v>
      </c>
      <c r="W11" s="22">
        <v>0</v>
      </c>
      <c r="X11" s="24" t="s">
        <v>42</v>
      </c>
      <c r="Y11" s="22">
        <v>0</v>
      </c>
    </row>
    <row r="12" spans="1:25" ht="29" x14ac:dyDescent="0.35">
      <c r="A12" s="2" t="s">
        <v>58</v>
      </c>
      <c r="B12" s="2" t="s">
        <v>38</v>
      </c>
      <c r="C12" s="2" t="s">
        <v>59</v>
      </c>
      <c r="D12" s="2" t="s">
        <v>60</v>
      </c>
      <c r="E12" s="1" t="s">
        <v>41</v>
      </c>
      <c r="F12" s="3">
        <v>2578</v>
      </c>
      <c r="H12" s="22">
        <v>0</v>
      </c>
      <c r="I12" s="22">
        <v>0</v>
      </c>
      <c r="J12" s="22">
        <v>0</v>
      </c>
      <c r="K12" s="23">
        <v>0</v>
      </c>
      <c r="L12" s="22">
        <v>0</v>
      </c>
      <c r="M12" s="22">
        <v>0</v>
      </c>
      <c r="N12" s="22">
        <v>0</v>
      </c>
      <c r="O12" s="23">
        <v>0</v>
      </c>
      <c r="P12" s="23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4" t="s">
        <v>42</v>
      </c>
      <c r="W12" s="22">
        <v>0</v>
      </c>
      <c r="X12" s="24" t="s">
        <v>42</v>
      </c>
      <c r="Y12" s="22">
        <v>0</v>
      </c>
    </row>
    <row r="13" spans="1:25" x14ac:dyDescent="0.35">
      <c r="K13" s="5"/>
      <c r="L13" s="3"/>
      <c r="M13" s="3"/>
      <c r="N13" s="3"/>
      <c r="O13" s="5"/>
      <c r="P13" s="5"/>
      <c r="Q13" s="3"/>
      <c r="R13" s="3"/>
      <c r="S13" s="3"/>
      <c r="T13" s="3"/>
      <c r="U13" s="3"/>
      <c r="W13" s="3"/>
      <c r="Y13" s="3"/>
    </row>
    <row r="14" spans="1:25" x14ac:dyDescent="0.35">
      <c r="A14" s="25" t="s">
        <v>61</v>
      </c>
      <c r="B14" s="25"/>
      <c r="C14" s="25"/>
      <c r="K14" s="5"/>
      <c r="L14" s="3"/>
      <c r="M14" s="3"/>
      <c r="N14" s="3"/>
      <c r="O14" s="5"/>
      <c r="P14" s="5"/>
      <c r="Q14" s="3"/>
      <c r="R14" s="3"/>
      <c r="S14" s="3"/>
      <c r="T14" s="3"/>
      <c r="U14" s="3"/>
      <c r="W14" s="3"/>
      <c r="Y14" s="3"/>
    </row>
    <row r="15" spans="1:25" x14ac:dyDescent="0.35">
      <c r="A15" s="2" t="s">
        <v>62</v>
      </c>
      <c r="B15" s="2" t="s">
        <v>63</v>
      </c>
      <c r="C15" s="2" t="s">
        <v>64</v>
      </c>
      <c r="D15" t="s">
        <v>65</v>
      </c>
      <c r="E15" s="1" t="s">
        <v>66</v>
      </c>
      <c r="F15" s="21">
        <v>5902</v>
      </c>
      <c r="H15" s="22">
        <v>0</v>
      </c>
      <c r="I15" s="22">
        <v>0</v>
      </c>
      <c r="J15" s="22"/>
      <c r="K15" s="23">
        <v>0</v>
      </c>
      <c r="L15" s="22">
        <v>0</v>
      </c>
      <c r="M15" s="22">
        <v>0</v>
      </c>
      <c r="N15" s="22">
        <v>0</v>
      </c>
      <c r="O15" s="23">
        <v>0</v>
      </c>
      <c r="P15" s="23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4" t="s">
        <v>42</v>
      </c>
      <c r="W15" s="22">
        <v>0</v>
      </c>
      <c r="X15" s="24" t="s">
        <v>42</v>
      </c>
      <c r="Y15" s="22">
        <v>0</v>
      </c>
    </row>
    <row r="16" spans="1:25" ht="58" x14ac:dyDescent="0.35">
      <c r="A16" s="2" t="s">
        <v>67</v>
      </c>
      <c r="B16" s="24" t="s">
        <v>68</v>
      </c>
      <c r="C16" s="24" t="s">
        <v>68</v>
      </c>
      <c r="E16" s="1" t="s">
        <v>69</v>
      </c>
      <c r="F16" s="22">
        <v>0</v>
      </c>
      <c r="H16" s="22">
        <v>0</v>
      </c>
      <c r="I16" s="22">
        <v>0</v>
      </c>
      <c r="J16" s="22">
        <v>0</v>
      </c>
      <c r="K16" s="23">
        <v>0</v>
      </c>
      <c r="L16" s="22">
        <v>0</v>
      </c>
      <c r="M16" s="22">
        <v>0</v>
      </c>
      <c r="N16" s="22">
        <v>0</v>
      </c>
      <c r="O16" s="23">
        <v>0</v>
      </c>
      <c r="P16" s="23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4" t="s">
        <v>42</v>
      </c>
      <c r="W16" s="22">
        <v>0</v>
      </c>
      <c r="X16" s="24" t="s">
        <v>42</v>
      </c>
      <c r="Y16" s="22">
        <v>0</v>
      </c>
    </row>
    <row r="17" spans="8:8" x14ac:dyDescent="0.35">
      <c r="H17" s="3"/>
    </row>
  </sheetData>
  <sheetProtection algorithmName="SHA-512" hashValue="2bvUQou4WmTEO6GOWxjhq7VulxVRSObBTjgUgOqiL9IHJ1wG+I3Prro0St3dvut4gDksE0cTAQk7/dt1hkCLKQ==" saltValue="u1uu/GpJn+QdQPVaeMx53A==" spinCount="100000" sheet="1" objects="1" scenarios="1"/>
  <mergeCells count="6">
    <mergeCell ref="A14:C14"/>
    <mergeCell ref="H1:P1"/>
    <mergeCell ref="Q1:R1"/>
    <mergeCell ref="A1:F1"/>
    <mergeCell ref="A4:C4"/>
    <mergeCell ref="A9:C9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47AC6-596A-4B37-ABB0-720B3F773536}">
  <dimension ref="A1"/>
  <sheetViews>
    <sheetView workbookViewId="0"/>
  </sheetViews>
  <sheetFormatPr defaultRowHeight="14.5" x14ac:dyDescent="0.35"/>
  <sheetData/>
  <sheetProtection algorithmName="SHA-512" hashValue="wmtXxaomN5sfAYq7joVb4WrkA5xaJicavsCuUhuBZuysV3Sk85/TUonJRg22ng2vEXGquFSgYo1kgVomDjvPsA==" saltValue="OaBYRHO3DuhWl3663Ud0YA==" spinCount="100000" sheet="1" objects="1" scenarios="1"/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A6ACA98B16404192AB5A183B81C32F" ma:contentTypeVersion="10" ma:contentTypeDescription="Een nieuw document maken." ma:contentTypeScope="" ma:versionID="9ead9a33f52f60a23b0103b57fa8b2b9">
  <xsd:schema xmlns:xsd="http://www.w3.org/2001/XMLSchema" xmlns:xs="http://www.w3.org/2001/XMLSchema" xmlns:p="http://schemas.microsoft.com/office/2006/metadata/properties" xmlns:ns2="72f440e4-bb14-4d7c-acc5-bfa546975aeb" xmlns:ns3="f1b1396a-d69e-4a13-8268-ce4943c0a971" targetNamespace="http://schemas.microsoft.com/office/2006/metadata/properties" ma:root="true" ma:fieldsID="308f7a42e5006b6664c66cf6e4fc74b3" ns2:_="" ns3:_="">
    <xsd:import namespace="72f440e4-bb14-4d7c-acc5-bfa546975aeb"/>
    <xsd:import namespace="f1b1396a-d69e-4a13-8268-ce4943c0a9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440e4-bb14-4d7c-acc5-bfa546975a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4983774e-c9c0-4148-8baf-3e848fe304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1396a-d69e-4a13-8268-ce4943c0a97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4cb82c4-340f-4a77-a1e0-813841046b0c}" ma:internalName="TaxCatchAll" ma:showField="CatchAllData" ma:web="f1b1396a-d69e-4a13-8268-ce4943c0a9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f440e4-bb14-4d7c-acc5-bfa546975aeb">
      <Terms xmlns="http://schemas.microsoft.com/office/infopath/2007/PartnerControls"/>
    </lcf76f155ced4ddcb4097134ff3c332f>
    <TaxCatchAll xmlns="f1b1396a-d69e-4a13-8268-ce4943c0a97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601E9A-CD4C-4AD4-AB78-048C28CE0B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f440e4-bb14-4d7c-acc5-bfa546975aeb"/>
    <ds:schemaRef ds:uri="f1b1396a-d69e-4a13-8268-ce4943c0a9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DCDB89-3D71-427F-AD2E-F73B005B4A12}">
  <ds:schemaRefs>
    <ds:schemaRef ds:uri="http://schemas.microsoft.com/office/2006/metadata/properties"/>
    <ds:schemaRef ds:uri="http://schemas.microsoft.com/office/infopath/2007/PartnerControls"/>
    <ds:schemaRef ds:uri="72f440e4-bb14-4d7c-acc5-bfa546975aeb"/>
    <ds:schemaRef ds:uri="f1b1396a-d69e-4a13-8268-ce4943c0a971"/>
  </ds:schemaRefs>
</ds:datastoreItem>
</file>

<file path=customXml/itemProps3.xml><?xml version="1.0" encoding="utf-8"?>
<ds:datastoreItem xmlns:ds="http://schemas.openxmlformats.org/officeDocument/2006/customXml" ds:itemID="{B05B2155-3F08-4A32-A9FE-D98AF1B8052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ec39e8-aec4-4585-9457-4b7f7d82af96}" enabled="0" method="" siteId="{f3ec39e8-aec4-4585-9457-4b7f7d82af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Toelichting</vt:lpstr>
      <vt:lpstr>Scoreblad</vt:lpstr>
      <vt:lpstr>Tarievenblad</vt:lpstr>
      <vt:lpstr>Santos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Joost Wymenga</dc:creator>
  <cp:keywords/>
  <dc:description/>
  <cp:lastModifiedBy>Willem Coolen</cp:lastModifiedBy>
  <cp:revision/>
  <dcterms:created xsi:type="dcterms:W3CDTF">2026-06-08T07:44:02Z</dcterms:created>
  <dcterms:modified xsi:type="dcterms:W3CDTF">2026-06-17T09:07:11Z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0x0101007FA6ACA98B16404192AB5A183B81C32F</vt:lpwstr>
  </property>
  <property fmtid="{D5CDD505-2E9C-101B-9397-08002B2CF9AE}" pid="3" name="MediaServiceImageTags">
    <vt:lpwstr/>
  </property>
</Properties>
</file>