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22"/>
  <workbookPr showInkAnnotation="0" autoCompressPictures="0"/>
  <mc:AlternateContent xmlns:mc="http://schemas.openxmlformats.org/markup-compatibility/2006">
    <mc:Choice Requires="x15">
      <x15ac:absPath xmlns:x15ac="http://schemas.microsoft.com/office/spreadsheetml/2010/11/ac" url="/Users/quincent/Library/CloudStorage/GoogleDrive-q.ripassa@advanq.nl/Mijn Drive/Drive AdvanQ/Projecten (lopend)/Edam Volendam/200 Aanbesteding /220 bestek/222 Bijlagen Leidraad/"/>
    </mc:Choice>
  </mc:AlternateContent>
  <xr:revisionPtr revIDLastSave="0" documentId="8_{F0FED570-E715-9549-89CD-4DB9CB72401C}" xr6:coauthVersionLast="47" xr6:coauthVersionMax="47" xr10:uidLastSave="{00000000-0000-0000-0000-000000000000}"/>
  <bookViews>
    <workbookView xWindow="16080" yWindow="-25920" windowWidth="31920" windowHeight="25920" tabRatio="819" xr2:uid="{00000000-000D-0000-FFFF-FFFF00000000}"/>
  </bookViews>
  <sheets>
    <sheet name="Uitleg Prijslijst" sheetId="6" r:id="rId1"/>
    <sheet name="1. Totalen" sheetId="5" r:id="rId2"/>
    <sheet name="2. Implementatie" sheetId="18" r:id="rId3"/>
    <sheet name="3. Beheerkosten" sheetId="13" r:id="rId4"/>
    <sheet name="4. Stuksprijzen beheer" sheetId="14" r:id="rId5"/>
    <sheet name="5. Energieverbruik" sheetId="17" r:id="rId6"/>
    <sheet name="Gegevensvalidatie" sheetId="15"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0" i="18" l="1"/>
  <c r="D23" i="18"/>
  <c r="C39" i="13"/>
  <c r="E39" i="13" s="1"/>
  <c r="G39" i="13" s="1"/>
  <c r="C40" i="13"/>
  <c r="E40" i="13"/>
  <c r="G40" i="13" s="1"/>
  <c r="D39" i="13"/>
  <c r="D28" i="13"/>
  <c r="E28" i="13" s="1"/>
  <c r="G28" i="13" s="1"/>
  <c r="D27" i="13"/>
  <c r="E27" i="13" s="1"/>
  <c r="G27" i="13" s="1"/>
  <c r="E11" i="13"/>
  <c r="G11" i="13" s="1"/>
  <c r="E35" i="18"/>
  <c r="G35" i="18" s="1"/>
  <c r="E21" i="18"/>
  <c r="G21" i="18" s="1"/>
  <c r="G41" i="13" l="1"/>
  <c r="D10" i="13"/>
  <c r="D9" i="13"/>
  <c r="D32" i="18"/>
  <c r="D26" i="13" s="1"/>
  <c r="E26" i="13" s="1"/>
  <c r="G26" i="13" s="1"/>
  <c r="D31" i="18"/>
  <c r="E20" i="18"/>
  <c r="G20" i="18" s="1"/>
  <c r="E19" i="18"/>
  <c r="G19" i="18" s="1"/>
  <c r="D8" i="13"/>
  <c r="E18" i="18"/>
  <c r="G18" i="18" s="1"/>
  <c r="E11" i="14" l="1"/>
  <c r="G11" i="14" s="1"/>
  <c r="E34" i="18"/>
  <c r="G34" i="18" s="1"/>
  <c r="E17" i="18"/>
  <c r="G17" i="18" s="1"/>
  <c r="E50" i="14" l="1"/>
  <c r="G50" i="14" s="1"/>
  <c r="E36" i="18"/>
  <c r="G36" i="18" s="1"/>
  <c r="E20" i="14" l="1"/>
  <c r="G20" i="14" s="1"/>
  <c r="D38" i="13" l="1"/>
  <c r="E8" i="13"/>
  <c r="G8" i="13" s="1"/>
  <c r="D7" i="13"/>
  <c r="E7" i="13" s="1"/>
  <c r="G7" i="13" s="1"/>
  <c r="D6" i="13"/>
  <c r="E16" i="13"/>
  <c r="G16" i="13" s="1"/>
  <c r="E27" i="18"/>
  <c r="G27" i="18" s="1"/>
  <c r="D14" i="13" l="1"/>
  <c r="D25" i="13"/>
  <c r="E25" i="13" s="1"/>
  <c r="G25" i="13" s="1"/>
  <c r="E10" i="13"/>
  <c r="G10" i="13" s="1"/>
  <c r="D24" i="13"/>
  <c r="D36" i="13" s="1"/>
  <c r="E9" i="13"/>
  <c r="G9" i="13" s="1"/>
  <c r="D23" i="13"/>
  <c r="E6" i="13"/>
  <c r="D15" i="13" l="1"/>
  <c r="E15" i="13" s="1"/>
  <c r="G15" i="13" s="1"/>
  <c r="D40" i="13"/>
  <c r="D37" i="13"/>
  <c r="E24" i="13"/>
  <c r="G24" i="13" s="1"/>
  <c r="E14" i="13"/>
  <c r="G14" i="13" s="1"/>
  <c r="E13" i="13"/>
  <c r="E23" i="13"/>
  <c r="D35" i="13"/>
  <c r="G6" i="13"/>
  <c r="E17" i="13" l="1"/>
  <c r="E18" i="13" s="1"/>
  <c r="E29" i="13"/>
  <c r="E30" i="13" s="1"/>
  <c r="G13" i="13"/>
  <c r="G23" i="13"/>
  <c r="G29" i="13" s="1"/>
  <c r="G30" i="13" s="1"/>
  <c r="G17" i="13" l="1"/>
  <c r="G18" i="13" s="1"/>
  <c r="E44" i="18"/>
  <c r="G44" i="18" s="1"/>
  <c r="E43" i="18"/>
  <c r="G43" i="18" s="1"/>
  <c r="E42" i="18"/>
  <c r="G42" i="18" s="1"/>
  <c r="E41" i="18"/>
  <c r="G41" i="18" s="1"/>
  <c r="E40" i="18"/>
  <c r="G40" i="18" s="1"/>
  <c r="E32" i="18"/>
  <c r="G32" i="18" s="1"/>
  <c r="E31" i="18"/>
  <c r="G31" i="18" s="1"/>
  <c r="E30" i="18"/>
  <c r="G30" i="18" s="1"/>
  <c r="E29" i="18"/>
  <c r="G29" i="18" s="1"/>
  <c r="E28" i="18"/>
  <c r="G28" i="18" s="1"/>
  <c r="E26" i="18"/>
  <c r="G26" i="18" s="1"/>
  <c r="E25" i="18"/>
  <c r="G25" i="18" s="1"/>
  <c r="E24" i="18"/>
  <c r="G24" i="18" s="1"/>
  <c r="E23" i="18"/>
  <c r="G23" i="18" s="1"/>
  <c r="E16" i="18"/>
  <c r="G16" i="18" s="1"/>
  <c r="E15" i="18"/>
  <c r="E14" i="18"/>
  <c r="E9" i="18"/>
  <c r="G9" i="18" s="1"/>
  <c r="E8" i="18"/>
  <c r="G8" i="18" s="1"/>
  <c r="E7" i="18"/>
  <c r="G7" i="18" s="1"/>
  <c r="E6" i="18"/>
  <c r="F81" i="17"/>
  <c r="F80" i="17"/>
  <c r="F79" i="17"/>
  <c r="F76" i="17"/>
  <c r="F75" i="17"/>
  <c r="F74" i="17"/>
  <c r="F64" i="17"/>
  <c r="F63" i="17"/>
  <c r="F62" i="17"/>
  <c r="F59" i="17"/>
  <c r="F58" i="17"/>
  <c r="F57" i="17"/>
  <c r="F47" i="17"/>
  <c r="F46" i="17"/>
  <c r="F45" i="17"/>
  <c r="F42" i="17"/>
  <c r="F41" i="17"/>
  <c r="F40" i="17"/>
  <c r="F30" i="17"/>
  <c r="F29" i="17"/>
  <c r="F28" i="17"/>
  <c r="F25" i="17"/>
  <c r="F24" i="17"/>
  <c r="F23" i="17"/>
  <c r="F13" i="17"/>
  <c r="F12" i="17"/>
  <c r="F11" i="17"/>
  <c r="F8" i="17"/>
  <c r="F7" i="17"/>
  <c r="F6" i="17"/>
  <c r="E42" i="14"/>
  <c r="G42" i="14" s="1"/>
  <c r="E43" i="14"/>
  <c r="G43" i="14" s="1"/>
  <c r="E44" i="14"/>
  <c r="G44" i="14" s="1"/>
  <c r="E45" i="14"/>
  <c r="G45" i="14" s="1"/>
  <c r="E46" i="14"/>
  <c r="G46" i="14" s="1"/>
  <c r="E47" i="14"/>
  <c r="G47" i="14" s="1"/>
  <c r="E48" i="14"/>
  <c r="G48" i="14" s="1"/>
  <c r="E37" i="18" l="1"/>
  <c r="E10" i="18"/>
  <c r="G14" i="18"/>
  <c r="G37" i="18" s="1"/>
  <c r="G15" i="18"/>
  <c r="G6" i="18"/>
  <c r="G10" i="18" s="1"/>
  <c r="F65" i="17"/>
  <c r="F14" i="17"/>
  <c r="F31" i="17"/>
  <c r="F82" i="17"/>
  <c r="F9" i="17"/>
  <c r="F77" i="17"/>
  <c r="F60" i="17"/>
  <c r="F48" i="17"/>
  <c r="F26" i="17"/>
  <c r="F43" i="17"/>
  <c r="E46" i="18" l="1"/>
  <c r="E5" i="5" s="1"/>
  <c r="F67" i="17"/>
  <c r="F68" i="17" s="1"/>
  <c r="F69" i="17" s="1"/>
  <c r="C38" i="13"/>
  <c r="E38" i="13" s="1"/>
  <c r="G38" i="13" s="1"/>
  <c r="F33" i="17"/>
  <c r="F34" i="17" s="1"/>
  <c r="F35" i="17" s="1"/>
  <c r="G46" i="18"/>
  <c r="F16" i="17"/>
  <c r="F17" i="17" s="1"/>
  <c r="F18" i="17" s="1"/>
  <c r="F84" i="17"/>
  <c r="F85" i="17" s="1"/>
  <c r="F86" i="17" s="1"/>
  <c r="F50" i="17"/>
  <c r="F51" i="17" s="1"/>
  <c r="F52" i="17" s="1"/>
  <c r="G5" i="5" l="1"/>
  <c r="C37" i="13"/>
  <c r="E37" i="13" s="1"/>
  <c r="G37" i="13" s="1"/>
  <c r="C36" i="13"/>
  <c r="E36" i="13" s="1"/>
  <c r="G36" i="13" s="1"/>
  <c r="C35" i="13"/>
  <c r="E35" i="13" s="1"/>
  <c r="E41" i="13" l="1"/>
  <c r="E42" i="13" s="1"/>
  <c r="E44" i="13" s="1"/>
  <c r="E8" i="5" s="1"/>
  <c r="G35" i="13"/>
  <c r="G42" i="13" l="1"/>
  <c r="G44" i="13" s="1"/>
  <c r="G8" i="5" s="1"/>
  <c r="E16" i="14"/>
  <c r="G16" i="14" s="1"/>
  <c r="E18" i="14" l="1"/>
  <c r="G18" i="14" s="1"/>
  <c r="E53" i="14" l="1"/>
  <c r="G53" i="14" s="1"/>
  <c r="E37" i="14" l="1"/>
  <c r="G37" i="14" s="1"/>
  <c r="E12" i="14"/>
  <c r="G12" i="14" s="1"/>
  <c r="E13" i="14"/>
  <c r="G13" i="14" s="1"/>
  <c r="E40" i="14" l="1"/>
  <c r="E15" i="14"/>
  <c r="G15" i="14" s="1"/>
  <c r="G40" i="14" l="1"/>
  <c r="E54" i="14" l="1"/>
  <c r="E55" i="14"/>
  <c r="G55" i="14" s="1"/>
  <c r="E52" i="14" l="1"/>
  <c r="G52" i="14" s="1"/>
  <c r="E26" i="14"/>
  <c r="G26" i="14" s="1"/>
  <c r="E31" i="14" l="1"/>
  <c r="G31" i="14" s="1"/>
  <c r="E30" i="14"/>
  <c r="G30" i="14" s="1"/>
  <c r="E25" i="14"/>
  <c r="G25" i="14" s="1"/>
  <c r="E24" i="14"/>
  <c r="G24" i="14" s="1"/>
  <c r="E49" i="14" l="1"/>
  <c r="G49" i="14" s="1"/>
  <c r="E51" i="14"/>
  <c r="G51" i="14" s="1"/>
  <c r="E5" i="14" l="1"/>
  <c r="E6" i="14"/>
  <c r="G6" i="14" s="1"/>
  <c r="E7" i="14"/>
  <c r="G7" i="14" s="1"/>
  <c r="E8" i="14"/>
  <c r="G8" i="14" s="1"/>
  <c r="E9" i="14"/>
  <c r="G9" i="14" s="1"/>
  <c r="E10" i="14"/>
  <c r="G10" i="14" s="1"/>
  <c r="E14" i="14"/>
  <c r="G14" i="14" s="1"/>
  <c r="E17" i="14"/>
  <c r="G17" i="14" s="1"/>
  <c r="E19" i="14"/>
  <c r="G19" i="14" s="1"/>
  <c r="E21" i="14"/>
  <c r="G21" i="14" s="1"/>
  <c r="E22" i="14"/>
  <c r="G22" i="14" s="1"/>
  <c r="E23" i="14"/>
  <c r="G23" i="14" s="1"/>
  <c r="E27" i="14"/>
  <c r="G27" i="14" s="1"/>
  <c r="E28" i="14"/>
  <c r="G28" i="14" s="1"/>
  <c r="E29" i="14"/>
  <c r="G29" i="14" s="1"/>
  <c r="E32" i="14"/>
  <c r="G32" i="14" s="1"/>
  <c r="E33" i="14"/>
  <c r="G33" i="14" s="1"/>
  <c r="E34" i="14"/>
  <c r="G34" i="14" s="1"/>
  <c r="E35" i="14"/>
  <c r="G35" i="14" s="1"/>
  <c r="E36" i="14"/>
  <c r="G36" i="14" s="1"/>
  <c r="E38" i="14"/>
  <c r="G38" i="14" s="1"/>
  <c r="E39" i="14"/>
  <c r="G39" i="14" s="1"/>
  <c r="E41" i="14"/>
  <c r="G54" i="14"/>
  <c r="E56" i="14"/>
  <c r="G56" i="14" s="1"/>
  <c r="E57" i="14"/>
  <c r="G57" i="14" s="1"/>
  <c r="E58" i="14"/>
  <c r="G58" i="14" s="1"/>
  <c r="E61" i="14" l="1"/>
  <c r="E9" i="5" s="1"/>
  <c r="G41" i="14"/>
  <c r="G5" i="14"/>
  <c r="G61" i="14" l="1"/>
  <c r="G9" i="5" s="1"/>
  <c r="E11" i="5" l="1"/>
  <c r="G11" i="5" l="1"/>
</calcChain>
</file>

<file path=xl/sharedStrings.xml><?xml version="1.0" encoding="utf-8"?>
<sst xmlns="http://schemas.openxmlformats.org/spreadsheetml/2006/main" count="454" uniqueCount="173">
  <si>
    <t>Uitleg Prijslijst</t>
  </si>
  <si>
    <t>Totaal Inschrijfprijs</t>
  </si>
  <si>
    <t>Kosten</t>
  </si>
  <si>
    <t>Weging</t>
  </si>
  <si>
    <t>Gewogen kosten</t>
  </si>
  <si>
    <t>Implementatiekosten</t>
  </si>
  <si>
    <t>gewogen</t>
  </si>
  <si>
    <t xml:space="preserve">Beheerkosten </t>
  </si>
  <si>
    <t>Totaal Extra stuksprijzen</t>
  </si>
  <si>
    <t>Totaal inschrijfsom</t>
  </si>
  <si>
    <t>Ter ondertekening</t>
  </si>
  <si>
    <t>Datum:</t>
  </si>
  <si>
    <t>…...........................................................................................................................................</t>
  </si>
  <si>
    <t>Plaats:</t>
  </si>
  <si>
    <t>Tekenbevoegde namens Inschrijver:</t>
  </si>
  <si>
    <t>Handtekening:</t>
  </si>
  <si>
    <t>Stukprijs</t>
  </si>
  <si>
    <t>Aantal</t>
  </si>
  <si>
    <t>Opmerkingen</t>
  </si>
  <si>
    <t>1. Algemene implementatiekosten (turn-key/all-in)</t>
  </si>
  <si>
    <t>Implementatiekosten Haltesystemen</t>
  </si>
  <si>
    <t>Kosten Projectmanagement</t>
  </si>
  <si>
    <t>Kosten voor het testen van de soft- en hardware FAT/SIT/SAT</t>
  </si>
  <si>
    <t>Subtotaal</t>
  </si>
  <si>
    <t xml:space="preserve"> Subtotaal </t>
  </si>
  <si>
    <t>2. Uit te vragen type Haltesystemen en specifieke kosten</t>
  </si>
  <si>
    <t>2.1 Haltesystemen op reguliere haltes</t>
  </si>
  <si>
    <t>Type A: groot Haltesysteem vier regels</t>
  </si>
  <si>
    <t>Type A: R-net haltevanen</t>
  </si>
  <si>
    <t>2.3 Algemene kosten voor alle Haltesystemen</t>
  </si>
  <si>
    <t>Opstellen locatieplan per (stations-)locatie</t>
  </si>
  <si>
    <t>Kosten voor bodemonderzoek (schoon grond verklaring)</t>
  </si>
  <si>
    <t>Optie: Prijs aanleg (turn-key) energiekabel per meter 'graven'</t>
  </si>
  <si>
    <t>Optie: Prijs aanleg (turn-key) energiekabel per meter 'gestuurde boring'</t>
  </si>
  <si>
    <t>2 displays * 15 meter = 30 * prijs (kolom C) = uitkomst (kolom E)</t>
  </si>
  <si>
    <t>max. aantal</t>
  </si>
  <si>
    <t>Fundatie Type C: Overzichtsdisplay beton</t>
  </si>
  <si>
    <t>2.4 Kosten voor oude Haltesystemen</t>
  </si>
  <si>
    <t>Optie: Prijs voor aanpassen kleur bestaande mast naar RAL7016</t>
  </si>
  <si>
    <t>Uurtarief extra werkzaamheden: Projectleider/-manager</t>
  </si>
  <si>
    <t>Uurtarief extra werkzaamheden: werkvoorbereider/programmameur</t>
  </si>
  <si>
    <t>Uurtarief extra werkzaamheden: Installatiemedewerker</t>
  </si>
  <si>
    <t>Uurtarief extra werkzaamheden: beheerder/servicemonteur</t>
  </si>
  <si>
    <t>Opslagkosten per display per maand</t>
  </si>
  <si>
    <t>Totaal Implementatiekosten</t>
  </si>
  <si>
    <t>Beheerkosten (excl. stroom- en datakosten) per maand:</t>
  </si>
  <si>
    <t>Haltesystemen op reguliere haltes en busstations</t>
  </si>
  <si>
    <t>Overige beheerkosten</t>
  </si>
  <si>
    <t>Conserveren masten in beheerfase</t>
  </si>
  <si>
    <t>Installatieverantwoordelijkheid per display</t>
  </si>
  <si>
    <t>Servicedesk (24/7 ondersteuning)</t>
  </si>
  <si>
    <t>Totaal</t>
  </si>
  <si>
    <t>Kosten dataverbruik haltesystemen per maand:</t>
  </si>
  <si>
    <t>kWh</t>
  </si>
  <si>
    <t>Stroomverbruik haltesystemen per maand:</t>
  </si>
  <si>
    <t>Stuksprijzen tijdens Beheerperiode</t>
  </si>
  <si>
    <t>Extra stuksprijzen (levering plus installatie) tijdens Beheerperiode:</t>
  </si>
  <si>
    <t>Losse ditgitale klok overzichtsdisplay</t>
  </si>
  <si>
    <t xml:space="preserve">Leveren en installatie Type A: groot Haltesysteem vier regels </t>
  </si>
  <si>
    <t>Leveren en installatie Type A: groot Haltesysteem zes regels</t>
  </si>
  <si>
    <t>Leveren en installatie Type A: groot Haltesysteem acht regels</t>
  </si>
  <si>
    <t>Leveren en installatie Type C: Overzichtsdisplay 12 regels</t>
  </si>
  <si>
    <t>Leveren en installatie Type C: Overzichtsdisplay 16 regels</t>
  </si>
  <si>
    <t>Vervangen 1x deur behuizing display 4 regels type A of D (incl. spuiten)</t>
  </si>
  <si>
    <t>Vervangen 1x deur behuizing display 6 regels type A of D (incl. spuiten)</t>
  </si>
  <si>
    <t>Vervangen 1x deur behuizing display 8 regels type A of D (incl. spuiten)</t>
  </si>
  <si>
    <t>Verplaatsen van display type A, D of E + mast en fundatie</t>
  </si>
  <si>
    <t>Kosten verplaatsing energievoorziening per locatie Haltesysteem</t>
  </si>
  <si>
    <t>Verwijderen van display type A of D  + mast en fundatie (incl. 25 meter bekabeling)</t>
  </si>
  <si>
    <t>Verwijderen van een voedingskast (incl. 25 meter bekabeling)</t>
  </si>
  <si>
    <t>Verwijderen meerlengste elektrabekabeling (per meter)</t>
  </si>
  <si>
    <t>Verwijderen kwetsende of racistische graffiti (storing HOOG)</t>
  </si>
  <si>
    <t>Verwijderen niet kwetsende of racistische graffiti (storing LAAG)</t>
  </si>
  <si>
    <t>Vervangen losse LED module (type A of D)</t>
  </si>
  <si>
    <t>Vervangen losse LED module (type C)</t>
  </si>
  <si>
    <t>Vervangen Halteprocesser (type A, C, D of E)</t>
  </si>
  <si>
    <t>Vervanging display Type A of D: 4 regels incl. Mast en fundatie</t>
  </si>
  <si>
    <t>Vervanging display Type A of D: 6 regels incl. Mast en fundatie</t>
  </si>
  <si>
    <t>Vervanging display Type A of D: 8 regels incl. Mast en fundatie</t>
  </si>
  <si>
    <t>Vervanging display Type A of D: 4 regels ex. Mast en fundatie</t>
  </si>
  <si>
    <t>Vervanging display Type A of D: 6 regels ex. Mast en fundatie</t>
  </si>
  <si>
    <t>Vervanging display Type A of D: 8 regels ex. Mast en fundatie</t>
  </si>
  <si>
    <t>Vervanging/levering mast Type A, D of E: 4 regels</t>
  </si>
  <si>
    <t>Vervanging/levering mast Type A, D of E: 6 regels</t>
  </si>
  <si>
    <t>Vervanging/levering mast Type A, D of E: 8 regels</t>
  </si>
  <si>
    <t>Vervangen/levering mast Overzichtsdisplay type C 12 regels</t>
  </si>
  <si>
    <t>Vervangen/levering mast Overzichtsdisplay type C 16 regels</t>
  </si>
  <si>
    <t>Vervangen ruit Overzichtsdisplay type C 16 regels</t>
  </si>
  <si>
    <t>Vervanging audiovoorziening Type A, D of E</t>
  </si>
  <si>
    <t>Vervanging audiovoorziening Type C</t>
  </si>
  <si>
    <t>Fundatie Type A, D of E beton</t>
  </si>
  <si>
    <t>Prijs aanleg (turn-key) energiekabel per meter 'graven'</t>
  </si>
  <si>
    <t>Prijs aanleg (turn-key) energiekabel per meter 'gestuurde boring'</t>
  </si>
  <si>
    <t>Sticker haltevaan (geheel oppervlakte) tweezijdig</t>
  </si>
  <si>
    <t>Prijs aanleg (turn-key) per elektrakast en afgaande bekabeling</t>
  </si>
  <si>
    <t>Vogelprikker per display type</t>
  </si>
  <si>
    <t>Wijziging van IP-adres van het CDD (prijs per incident)</t>
  </si>
  <si>
    <t>Uurtarief Projectleider/-manager</t>
  </si>
  <si>
    <t>Uurtarief ontwerper (hard- en/of software)</t>
  </si>
  <si>
    <t>Uurtarief Installatieverantwoordelijke</t>
  </si>
  <si>
    <t>Uutarief werkvoorbereider/programmameur</t>
  </si>
  <si>
    <t>Uurtarief Installatiemedewerker</t>
  </si>
  <si>
    <t>Uurtarief beheerder/servicemonteur</t>
  </si>
  <si>
    <t>Voorrijkosten monteur per vandalisme/onderhoud</t>
  </si>
  <si>
    <t>Uitgaande dat er ca. 2 displays gedurende looptijd in opslag wordt gevraagd.</t>
  </si>
  <si>
    <t>Energieverbruik Haltesystemen</t>
  </si>
  <si>
    <t>Reguliere Haltesystemen</t>
  </si>
  <si>
    <t xml:space="preserve">Haltesysteem A/D: 4 regels </t>
  </si>
  <si>
    <t>basisgegevens</t>
  </si>
  <si>
    <t>resultaten</t>
  </si>
  <si>
    <t>Maximaal verbruik</t>
  </si>
  <si>
    <t>Watt</t>
  </si>
  <si>
    <t>warme dag (80% brightness)</t>
  </si>
  <si>
    <t>Wh</t>
  </si>
  <si>
    <t>Gemiddeld verbruik tijdens dienst (80% brightness)</t>
  </si>
  <si>
    <t>warme dag (50% brightness)</t>
  </si>
  <si>
    <t>Gemiddeld verbruik tijdens dienst (50% brightness)</t>
  </si>
  <si>
    <t>nacht</t>
  </si>
  <si>
    <t>Gemiddeld verbruik tijdens dienst (80% brightness, bij T lager dan 5°C)</t>
  </si>
  <si>
    <t>totaal (warm)</t>
  </si>
  <si>
    <t>Gemiddeld verbruik tijdens dienst (50% Brightness, bij T lager dan 5°C)</t>
  </si>
  <si>
    <t>Verbruik sluimerstand</t>
  </si>
  <si>
    <t>koude dag (80% brightness)</t>
  </si>
  <si>
    <t>Verbruik sluimerstand (Bij T lager dan 5°C)</t>
  </si>
  <si>
    <t>koude dag (50% brightness)</t>
  </si>
  <si>
    <t>Werking (uur per dag)</t>
  </si>
  <si>
    <t>u/d</t>
  </si>
  <si>
    <t>Werking met 80% brightness</t>
  </si>
  <si>
    <t>totaal (koud)</t>
  </si>
  <si>
    <t>Werking met 50% brightness</t>
  </si>
  <si>
    <t>Aantal dagen kouder dan 5°C</t>
  </si>
  <si>
    <t>d</t>
  </si>
  <si>
    <t>jaartotaal</t>
  </si>
  <si>
    <t>geschat jaarverbruik</t>
  </si>
  <si>
    <t>geschat verbruik per maand</t>
  </si>
  <si>
    <t>Haltesysteem A/D: 6 regels</t>
  </si>
  <si>
    <t xml:space="preserve">Haltesysteem A/D: 8 regels </t>
  </si>
  <si>
    <t>Haltesysteem C: 12 regels</t>
  </si>
  <si>
    <t>Haltesysteem C: 16 regels</t>
  </si>
  <si>
    <t>Ranges</t>
  </si>
  <si>
    <t>Implementatie Haltesystemen</t>
  </si>
  <si>
    <t>Beheerkosten Haltesystemen Noord-Holland</t>
  </si>
  <si>
    <t>Totaal Beheerkosten (15 jaar)</t>
  </si>
  <si>
    <t>Vervangen van een vaan Haltedisplay type A of D (voor een zelfde of andere kleur, incl. spuiten en logo)</t>
  </si>
  <si>
    <t>Prijs voor aanpassen kleur bestaande mast naar RAL7016</t>
  </si>
  <si>
    <t>Verplaatsen van een voedingskast</t>
  </si>
  <si>
    <t>Levering en installatie van een voedingskast</t>
  </si>
  <si>
    <t>Kosten Implementatie</t>
  </si>
  <si>
    <t>Totaal Beheerkosten</t>
  </si>
  <si>
    <t>Implementatie software Haltesystemen</t>
  </si>
  <si>
    <t>Optie: Kosten voor bodemonderzoek (schoon grond verklaring)</t>
  </si>
  <si>
    <t>Optie: Fundatie Type A, D en E beton</t>
  </si>
  <si>
    <t>Optie: Fundatie Type A, D en E buispaal</t>
  </si>
  <si>
    <t>Optie: Fundatie Type C: Overzichtsdisplay beton</t>
  </si>
  <si>
    <t>Optie: Mast display Type A, D en E</t>
  </si>
  <si>
    <t>Optie: Mast displays Type C, 12 regels</t>
  </si>
  <si>
    <t>Verwijderen oude Haltesystemen: groot exemplaar zonder mast en fundatie</t>
  </si>
  <si>
    <t>3. Tarieven voor aanvullende werkzaamheden Implementatiefase</t>
  </si>
  <si>
    <t>Optie type C: Overzichtsdisplay 12 regels</t>
  </si>
  <si>
    <t>Optie type C: Overzichtsdisplay 16 regels</t>
  </si>
  <si>
    <t>Optie: Type A: groot Haltesysteem zes regels</t>
  </si>
  <si>
    <t>Optie: Type A: groot Haltesysteem acht regels</t>
  </si>
  <si>
    <t>1 display * 15 meter = 15 * prijs (kolom C) = uitkomst (kolom E)</t>
  </si>
  <si>
    <t>Optie: Type A: M-net haltevanen</t>
  </si>
  <si>
    <t>Type D: groot Haltesysteem vier regels met haltevaan</t>
  </si>
  <si>
    <t>Verwijderen oud overzichtsdisplay met mast en fundatie</t>
  </si>
  <si>
    <t>Optie Type A: groot Haltesysteem acht regels</t>
  </si>
  <si>
    <t>Type C: Overzichtsdisplay 16 regels</t>
  </si>
  <si>
    <t>Mast displays Type C, 16 regels</t>
  </si>
  <si>
    <t xml:space="preserve">Reiniging per display (2 * per jaar) </t>
  </si>
  <si>
    <t>Range € 100 - € 150</t>
  </si>
  <si>
    <t>Range € 75 - € 130</t>
  </si>
  <si>
    <r>
      <t xml:space="preserve">Max </t>
    </r>
    <r>
      <rPr>
        <sz val="8"/>
        <color rgb="FF000000"/>
        <rFont val="Calibri"/>
        <family val="2"/>
      </rPr>
      <t>€</t>
    </r>
    <r>
      <rPr>
        <sz val="8"/>
        <color rgb="FF000000"/>
        <rFont val="Verdana"/>
        <family val="2"/>
      </rPr>
      <t xml:space="preserve"> 85,-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</si>
</sst>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_(&quot;€&quot;\ * \(#,##0.00\);_(&quot;€&quot;\ * &quot;-&quot;??_);_(@_)"/>
    <numFmt numFmtId="164" formatCode="_([$€-2]\ * #,##0.00_);_([$€-2]\ * \(#,##0.00\);_([$€-2]\ * &quot;-&quot;??_);_(@_)"/>
  </numFmts>
  <fonts count="23" x14ac:knownFonts="1">
    <font>
      <sz val="12"/>
      <color theme="1"/>
      <name val="Calibri"/>
      <family val="2"/>
      <scheme val="minor"/>
    </font>
    <font>
      <sz val="8"/>
      <color indexed="8"/>
      <name val="Verdana"/>
      <family val="2"/>
    </font>
    <font>
      <b/>
      <sz val="8"/>
      <color indexed="8"/>
      <name val="Verdana"/>
      <family val="2"/>
    </font>
    <font>
      <u/>
      <sz val="12"/>
      <color theme="10"/>
      <name val="Calibri"/>
      <family val="2"/>
      <scheme val="minor"/>
    </font>
    <font>
      <u/>
      <sz val="12"/>
      <color theme="11"/>
      <name val="Calibri"/>
      <family val="2"/>
      <scheme val="minor"/>
    </font>
    <font>
      <b/>
      <sz val="11"/>
      <color theme="1"/>
      <name val="Calibri"/>
      <family val="2"/>
      <scheme val="minor"/>
    </font>
    <font>
      <sz val="8"/>
      <name val="Verdana"/>
      <family val="2"/>
    </font>
    <font>
      <sz val="8"/>
      <color rgb="FF000000"/>
      <name val="Verdana"/>
      <family val="2"/>
    </font>
    <font>
      <sz val="8"/>
      <color theme="1"/>
      <name val="Verdana"/>
      <family val="2"/>
    </font>
    <font>
      <b/>
      <sz val="18"/>
      <color theme="1"/>
      <name val="Verdana"/>
      <family val="2"/>
    </font>
    <font>
      <b/>
      <sz val="8"/>
      <color theme="1"/>
      <name val="Verdana"/>
      <family val="2"/>
    </font>
    <font>
      <b/>
      <sz val="20"/>
      <color theme="1"/>
      <name val="Verdana"/>
      <family val="2"/>
    </font>
    <font>
      <b/>
      <sz val="20"/>
      <color theme="1"/>
      <name val="Calibri"/>
      <family val="2"/>
      <scheme val="minor"/>
    </font>
    <font>
      <sz val="12"/>
      <color theme="1"/>
      <name val="Calibri"/>
      <family val="2"/>
      <scheme val="minor"/>
    </font>
    <font>
      <b/>
      <sz val="12"/>
      <color theme="1"/>
      <name val="Calibri"/>
      <family val="2"/>
      <scheme val="minor"/>
    </font>
    <font>
      <sz val="8"/>
      <name val="Calibri"/>
      <family val="2"/>
      <scheme val="minor"/>
    </font>
    <font>
      <sz val="8"/>
      <color rgb="FF000000"/>
      <name val="Calibri"/>
      <family val="2"/>
    </font>
    <font>
      <b/>
      <sz val="8"/>
      <name val="Verdana"/>
      <family val="2"/>
    </font>
    <font>
      <b/>
      <sz val="18"/>
      <color rgb="FF000000"/>
      <name val="Verdana"/>
      <family val="2"/>
    </font>
    <font>
      <sz val="11"/>
      <color rgb="FF000000"/>
      <name val="Calibri"/>
      <family val="2"/>
      <scheme val="minor"/>
    </font>
    <font>
      <sz val="14"/>
      <color rgb="FF000000"/>
      <name val="Calibri"/>
      <family val="2"/>
      <scheme val="minor"/>
    </font>
    <font>
      <b/>
      <sz val="11"/>
      <color rgb="FF000000"/>
      <name val="Calibri"/>
      <family val="2"/>
      <scheme val="minor"/>
    </font>
    <font>
      <b/>
      <sz val="14"/>
      <color rgb="FF000000"/>
      <name val="Verdana"/>
      <family val="2"/>
    </font>
  </fonts>
  <fills count="16">
    <fill>
      <patternFill patternType="none"/>
    </fill>
    <fill>
      <patternFill patternType="gray125"/>
    </fill>
    <fill>
      <patternFill patternType="solid">
        <fgColor rgb="FF00CCFF"/>
        <bgColor indexed="64"/>
      </patternFill>
    </fill>
    <fill>
      <patternFill patternType="solid">
        <fgColor indexed="40"/>
        <bgColor indexed="64"/>
      </patternFill>
    </fill>
    <fill>
      <patternFill patternType="solid">
        <fgColor rgb="FF00CCFF"/>
        <bgColor rgb="FF000000"/>
      </patternFill>
    </fill>
    <fill>
      <patternFill patternType="solid">
        <fgColor theme="0" tint="-0.14999847407452621"/>
        <bgColor indexed="64"/>
      </patternFill>
    </fill>
    <fill>
      <patternFill patternType="solid">
        <fgColor rgb="FF99FFCC"/>
        <bgColor rgb="FF000000"/>
      </patternFill>
    </fill>
    <fill>
      <patternFill patternType="solid">
        <fgColor rgb="FF99FFCC"/>
        <bgColor indexed="64"/>
      </patternFill>
    </fill>
    <fill>
      <patternFill patternType="solid">
        <fgColor indexed="65"/>
        <bgColor indexed="64"/>
      </patternFill>
    </fill>
    <fill>
      <patternFill patternType="solid">
        <fgColor theme="0" tint="-4.9989318521683403E-2"/>
        <bgColor indexed="64"/>
      </patternFill>
    </fill>
    <fill>
      <patternFill patternType="solid">
        <fgColor rgb="FF70AD47"/>
        <bgColor rgb="FF000000"/>
      </patternFill>
    </fill>
    <fill>
      <patternFill patternType="solid">
        <fgColor rgb="FF7B7B7B"/>
        <bgColor rgb="FF000000"/>
      </patternFill>
    </fill>
    <fill>
      <patternFill patternType="solid">
        <fgColor rgb="FFEDEDED"/>
        <bgColor rgb="FF000000"/>
      </patternFill>
    </fill>
    <fill>
      <patternFill patternType="solid">
        <fgColor rgb="FFDBDBDB"/>
        <bgColor rgb="FF000000"/>
      </patternFill>
    </fill>
    <fill>
      <patternFill patternType="solid">
        <fgColor rgb="FFFFC000"/>
        <bgColor rgb="FF000000"/>
      </patternFill>
    </fill>
    <fill>
      <patternFill patternType="solid">
        <fgColor theme="2"/>
        <bgColor indexed="64"/>
      </patternFill>
    </fill>
  </fills>
  <borders count="17">
    <border>
      <left/>
      <right/>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80">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13" fillId="0" borderId="0" applyFont="0" applyFill="0" applyBorder="0" applyAlignment="0" applyProtection="0"/>
  </cellStyleXfs>
  <cellXfs count="161">
    <xf numFmtId="0" fontId="0" fillId="0" borderId="0" xfId="0"/>
    <xf numFmtId="0" fontId="12" fillId="0" borderId="0" xfId="0" applyFont="1"/>
    <xf numFmtId="44" fontId="0" fillId="0" borderId="0" xfId="179" applyFont="1"/>
    <xf numFmtId="44" fontId="1" fillId="0" borderId="8" xfId="179" applyFont="1" applyBorder="1" applyAlignment="1" applyProtection="1">
      <alignment vertical="center"/>
    </xf>
    <xf numFmtId="44" fontId="1" fillId="0" borderId="7" xfId="179" applyFont="1" applyBorder="1" applyAlignment="1" applyProtection="1">
      <alignment vertical="center"/>
    </xf>
    <xf numFmtId="164" fontId="1" fillId="0" borderId="7" xfId="0" applyNumberFormat="1" applyFont="1" applyBorder="1" applyAlignment="1">
      <alignment vertical="center"/>
    </xf>
    <xf numFmtId="44" fontId="1" fillId="0" borderId="7" xfId="0" applyNumberFormat="1" applyFont="1" applyBorder="1" applyAlignment="1">
      <alignment vertical="center"/>
    </xf>
    <xf numFmtId="0" fontId="14" fillId="0" borderId="0" xfId="0" applyFont="1"/>
    <xf numFmtId="44" fontId="1" fillId="7" borderId="7" xfId="179" applyFont="1" applyFill="1" applyBorder="1" applyAlignment="1" applyProtection="1">
      <alignment vertical="center"/>
      <protection locked="0"/>
    </xf>
    <xf numFmtId="44" fontId="6" fillId="6" borderId="7" xfId="179" applyFont="1" applyFill="1" applyBorder="1" applyAlignment="1" applyProtection="1">
      <alignment vertical="center"/>
      <protection locked="0"/>
    </xf>
    <xf numFmtId="0" fontId="11" fillId="0" borderId="0" xfId="0" applyFont="1" applyAlignment="1">
      <alignment vertical="center"/>
    </xf>
    <xf numFmtId="0" fontId="0" fillId="0" borderId="0" xfId="0" applyAlignment="1">
      <alignment vertical="center"/>
    </xf>
    <xf numFmtId="44" fontId="0" fillId="0" borderId="0" xfId="179" applyFont="1" applyAlignment="1" applyProtection="1">
      <alignment vertical="center"/>
    </xf>
    <xf numFmtId="44" fontId="2" fillId="0" borderId="8" xfId="179" applyFont="1" applyBorder="1" applyAlignment="1" applyProtection="1">
      <alignment vertical="center"/>
    </xf>
    <xf numFmtId="0" fontId="2" fillId="0" borderId="8" xfId="0" applyFont="1" applyBorder="1" applyAlignment="1">
      <alignment vertical="center"/>
    </xf>
    <xf numFmtId="44" fontId="2" fillId="2" borderId="8" xfId="179" applyFont="1" applyFill="1" applyBorder="1" applyAlignment="1" applyProtection="1">
      <alignment vertical="center"/>
    </xf>
    <xf numFmtId="0" fontId="2" fillId="2" borderId="8" xfId="0" applyFont="1" applyFill="1" applyBorder="1" applyAlignment="1">
      <alignment vertical="center"/>
    </xf>
    <xf numFmtId="3" fontId="10" fillId="0" borderId="8" xfId="0" applyNumberFormat="1" applyFont="1" applyBorder="1" applyAlignment="1">
      <alignment horizontal="right" vertical="center"/>
    </xf>
    <xf numFmtId="0" fontId="7" fillId="0" borderId="0" xfId="0" applyFont="1" applyAlignment="1">
      <alignment vertical="center"/>
    </xf>
    <xf numFmtId="44" fontId="10" fillId="5" borderId="8" xfId="179" applyFont="1" applyFill="1" applyBorder="1" applyAlignment="1" applyProtection="1">
      <alignment vertical="center"/>
    </xf>
    <xf numFmtId="3" fontId="10" fillId="5" borderId="8" xfId="0" applyNumberFormat="1" applyFont="1" applyFill="1" applyBorder="1" applyAlignment="1">
      <alignment horizontal="right" vertical="center"/>
    </xf>
    <xf numFmtId="0" fontId="14" fillId="0" borderId="10" xfId="0" applyFont="1" applyBorder="1" applyAlignment="1">
      <alignment vertical="center"/>
    </xf>
    <xf numFmtId="0" fontId="0" fillId="0" borderId="11" xfId="0" applyBorder="1" applyAlignment="1">
      <alignment vertical="center"/>
    </xf>
    <xf numFmtId="44" fontId="0" fillId="0" borderId="11" xfId="179" applyFont="1" applyBorder="1" applyAlignment="1" applyProtection="1">
      <alignment vertical="center"/>
    </xf>
    <xf numFmtId="44" fontId="0" fillId="0" borderId="2" xfId="179" applyFont="1" applyBorder="1" applyAlignment="1" applyProtection="1">
      <alignment vertical="center"/>
    </xf>
    <xf numFmtId="0" fontId="0" fillId="0" borderId="12" xfId="0" applyBorder="1" applyAlignment="1">
      <alignment vertical="center"/>
    </xf>
    <xf numFmtId="44" fontId="0" fillId="0" borderId="0" xfId="179" applyFont="1" applyBorder="1" applyAlignment="1" applyProtection="1">
      <alignment vertical="center"/>
    </xf>
    <xf numFmtId="44" fontId="0" fillId="0" borderId="13" xfId="179" applyFont="1" applyBorder="1" applyAlignment="1" applyProtection="1">
      <alignment vertical="center"/>
    </xf>
    <xf numFmtId="0" fontId="9" fillId="0" borderId="0" xfId="0" applyFont="1" applyAlignment="1">
      <alignment vertical="center"/>
    </xf>
    <xf numFmtId="0" fontId="1" fillId="0" borderId="0" xfId="0" applyFont="1" applyAlignment="1">
      <alignment vertical="center"/>
    </xf>
    <xf numFmtId="3" fontId="2" fillId="0" borderId="1" xfId="0" applyNumberFormat="1" applyFont="1" applyBorder="1" applyAlignment="1">
      <alignment vertical="center"/>
    </xf>
    <xf numFmtId="3" fontId="2" fillId="0" borderId="2" xfId="0" applyNumberFormat="1" applyFont="1" applyBorder="1" applyAlignment="1">
      <alignment vertical="center"/>
    </xf>
    <xf numFmtId="0" fontId="2" fillId="4" borderId="3" xfId="0" applyFont="1" applyFill="1" applyBorder="1" applyAlignment="1">
      <alignment vertical="center"/>
    </xf>
    <xf numFmtId="0" fontId="1" fillId="0" borderId="6" xfId="0" applyFont="1" applyBorder="1" applyAlignment="1">
      <alignment vertical="center"/>
    </xf>
    <xf numFmtId="0" fontId="7" fillId="0" borderId="6" xfId="0" applyFont="1" applyBorder="1" applyAlignment="1">
      <alignment vertical="center"/>
    </xf>
    <xf numFmtId="0" fontId="0" fillId="0" borderId="8" xfId="0" applyBorder="1" applyAlignment="1">
      <alignment vertical="center"/>
    </xf>
    <xf numFmtId="0" fontId="7" fillId="0" borderId="8" xfId="0" applyFont="1" applyBorder="1" applyAlignment="1">
      <alignment vertical="center"/>
    </xf>
    <xf numFmtId="0" fontId="1" fillId="0" borderId="8" xfId="0" applyFont="1" applyBorder="1" applyAlignment="1">
      <alignment vertical="center"/>
    </xf>
    <xf numFmtId="44" fontId="2" fillId="0" borderId="2" xfId="179" applyFont="1" applyBorder="1" applyAlignment="1" applyProtection="1">
      <alignment vertical="center"/>
    </xf>
    <xf numFmtId="3" fontId="1" fillId="2" borderId="4" xfId="0" applyNumberFormat="1" applyFont="1" applyFill="1" applyBorder="1" applyAlignment="1">
      <alignment vertical="center"/>
    </xf>
    <xf numFmtId="44" fontId="1" fillId="2" borderId="4" xfId="179" applyFont="1" applyFill="1" applyBorder="1" applyAlignment="1" applyProtection="1">
      <alignment vertical="center"/>
    </xf>
    <xf numFmtId="3" fontId="1" fillId="0" borderId="0" xfId="0" applyNumberFormat="1" applyFont="1" applyAlignment="1">
      <alignment vertical="center"/>
    </xf>
    <xf numFmtId="0" fontId="2" fillId="0" borderId="0" xfId="0" applyFont="1" applyAlignment="1">
      <alignment vertical="center"/>
    </xf>
    <xf numFmtId="44" fontId="8" fillId="0" borderId="0" xfId="179" applyFont="1" applyBorder="1" applyAlignment="1" applyProtection="1">
      <alignment vertical="center"/>
    </xf>
    <xf numFmtId="0" fontId="0" fillId="0" borderId="0" xfId="0" applyAlignment="1">
      <alignment horizontal="center" vertical="center"/>
    </xf>
    <xf numFmtId="0" fontId="2" fillId="0" borderId="2" xfId="0" applyFont="1" applyBorder="1" applyAlignment="1">
      <alignment horizontal="center" vertical="center"/>
    </xf>
    <xf numFmtId="0" fontId="1" fillId="0" borderId="7" xfId="0" applyFont="1" applyBorder="1" applyAlignment="1">
      <alignment horizontal="center" vertical="center"/>
    </xf>
    <xf numFmtId="0" fontId="1" fillId="2" borderId="4" xfId="0" applyFont="1" applyFill="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9" fontId="1" fillId="0" borderId="7" xfId="0" applyNumberFormat="1" applyFont="1" applyBorder="1" applyAlignment="1">
      <alignment horizontal="center" vertical="center"/>
    </xf>
    <xf numFmtId="3" fontId="5" fillId="5" borderId="8" xfId="0" applyNumberFormat="1" applyFont="1" applyFill="1" applyBorder="1" applyAlignment="1">
      <alignment horizontal="center" vertical="center"/>
    </xf>
    <xf numFmtId="3" fontId="5" fillId="0" borderId="0" xfId="0" applyNumberFormat="1" applyFont="1" applyAlignment="1">
      <alignment horizontal="center" vertical="center"/>
    </xf>
    <xf numFmtId="44" fontId="1" fillId="7" borderId="6" xfId="179" applyFont="1" applyFill="1" applyBorder="1" applyAlignment="1" applyProtection="1">
      <alignment vertical="center"/>
      <protection locked="0"/>
    </xf>
    <xf numFmtId="44" fontId="1" fillId="8" borderId="7" xfId="179" applyFont="1" applyFill="1" applyBorder="1" applyAlignment="1" applyProtection="1">
      <alignment vertical="center"/>
    </xf>
    <xf numFmtId="9" fontId="1" fillId="8" borderId="7" xfId="0" applyNumberFormat="1" applyFont="1" applyFill="1" applyBorder="1" applyAlignment="1">
      <alignment horizontal="center" vertical="center"/>
    </xf>
    <xf numFmtId="44" fontId="1" fillId="0" borderId="7" xfId="179" applyFont="1" applyFill="1" applyBorder="1" applyAlignment="1" applyProtection="1">
      <alignment vertical="center"/>
    </xf>
    <xf numFmtId="44" fontId="1" fillId="7" borderId="8" xfId="179" applyFont="1" applyFill="1" applyBorder="1" applyAlignment="1" applyProtection="1">
      <alignment vertical="center"/>
      <protection locked="0"/>
    </xf>
    <xf numFmtId="44" fontId="1" fillId="6" borderId="7" xfId="179" applyFont="1" applyFill="1" applyBorder="1" applyAlignment="1" applyProtection="1">
      <alignment vertical="center"/>
      <protection locked="0"/>
    </xf>
    <xf numFmtId="0" fontId="1" fillId="0" borderId="3" xfId="0" applyFont="1" applyBorder="1" applyAlignment="1">
      <alignment vertical="center"/>
    </xf>
    <xf numFmtId="0" fontId="2" fillId="9" borderId="14" xfId="0" applyFont="1" applyFill="1" applyBorder="1" applyAlignment="1">
      <alignment horizontal="left" vertical="center"/>
    </xf>
    <xf numFmtId="0" fontId="2" fillId="9" borderId="9" xfId="0" applyFont="1" applyFill="1" applyBorder="1" applyAlignment="1">
      <alignment horizontal="left" vertical="center"/>
    </xf>
    <xf numFmtId="0" fontId="2" fillId="9" borderId="7" xfId="0" applyFont="1" applyFill="1" applyBorder="1" applyAlignment="1">
      <alignment horizontal="left" vertical="center"/>
    </xf>
    <xf numFmtId="0" fontId="1" fillId="0" borderId="9" xfId="0" applyFont="1" applyBorder="1" applyAlignment="1">
      <alignment horizontal="center" vertical="center"/>
    </xf>
    <xf numFmtId="44" fontId="1" fillId="0" borderId="9" xfId="0" applyNumberFormat="1" applyFont="1" applyBorder="1" applyAlignment="1">
      <alignment vertical="center"/>
    </xf>
    <xf numFmtId="9" fontId="1" fillId="0" borderId="9" xfId="0" applyNumberFormat="1" applyFont="1" applyBorder="1" applyAlignment="1">
      <alignment horizontal="center" vertical="center"/>
    </xf>
    <xf numFmtId="164" fontId="1" fillId="0" borderId="9" xfId="0" applyNumberFormat="1" applyFont="1" applyBorder="1" applyAlignment="1">
      <alignment vertical="center"/>
    </xf>
    <xf numFmtId="0" fontId="7" fillId="0" borderId="5" xfId="0" applyFont="1" applyBorder="1" applyAlignment="1">
      <alignment vertical="center"/>
    </xf>
    <xf numFmtId="44" fontId="1" fillId="0" borderId="9" xfId="179" applyFont="1" applyBorder="1" applyAlignment="1" applyProtection="1">
      <alignment vertical="center"/>
    </xf>
    <xf numFmtId="0" fontId="7" fillId="0" borderId="7" xfId="0" applyFont="1" applyBorder="1" applyAlignment="1">
      <alignment vertical="center"/>
    </xf>
    <xf numFmtId="0" fontId="1" fillId="0" borderId="14" xfId="0" applyFont="1" applyBorder="1" applyAlignment="1">
      <alignment vertical="center"/>
    </xf>
    <xf numFmtId="44" fontId="2" fillId="0" borderId="7" xfId="179" applyFont="1" applyBorder="1" applyAlignment="1" applyProtection="1">
      <alignment vertical="center"/>
    </xf>
    <xf numFmtId="3" fontId="0" fillId="7" borderId="16" xfId="0" applyNumberFormat="1" applyFill="1" applyBorder="1" applyProtection="1">
      <protection locked="0"/>
    </xf>
    <xf numFmtId="0" fontId="1" fillId="15" borderId="14" xfId="0" applyFont="1" applyFill="1" applyBorder="1" applyAlignment="1">
      <alignment vertical="center"/>
    </xf>
    <xf numFmtId="0" fontId="0" fillId="15" borderId="5" xfId="0" applyFill="1" applyBorder="1" applyAlignment="1">
      <alignment vertical="center"/>
    </xf>
    <xf numFmtId="0" fontId="7" fillId="15" borderId="7" xfId="0" applyFont="1" applyFill="1" applyBorder="1" applyAlignment="1">
      <alignment vertical="center"/>
    </xf>
    <xf numFmtId="0" fontId="2" fillId="3" borderId="3" xfId="0" applyFont="1" applyFill="1" applyBorder="1" applyAlignment="1">
      <alignment vertical="center"/>
    </xf>
    <xf numFmtId="44" fontId="6" fillId="15" borderId="9" xfId="179" applyFont="1" applyFill="1" applyBorder="1" applyAlignment="1" applyProtection="1">
      <alignment vertical="center"/>
    </xf>
    <xf numFmtId="44" fontId="17" fillId="15" borderId="9" xfId="179" applyFont="1" applyFill="1" applyBorder="1" applyAlignment="1" applyProtection="1">
      <alignment horizontal="center" vertical="center"/>
    </xf>
    <xf numFmtId="44" fontId="17" fillId="15" borderId="9" xfId="0" applyNumberFormat="1" applyFont="1" applyFill="1" applyBorder="1" applyAlignment="1">
      <alignment horizontal="center" vertical="center"/>
    </xf>
    <xf numFmtId="44" fontId="1" fillId="0" borderId="9" xfId="179" applyFont="1" applyFill="1" applyBorder="1" applyAlignment="1" applyProtection="1">
      <alignment vertical="center"/>
    </xf>
    <xf numFmtId="44" fontId="6" fillId="0" borderId="9" xfId="179" applyFont="1" applyFill="1" applyBorder="1" applyAlignment="1" applyProtection="1">
      <alignment vertical="center"/>
    </xf>
    <xf numFmtId="0" fontId="18" fillId="0" borderId="0" xfId="0" applyFont="1"/>
    <xf numFmtId="0" fontId="19" fillId="0" borderId="0" xfId="0" applyFont="1"/>
    <xf numFmtId="0" fontId="22" fillId="0" borderId="0" xfId="0" applyFont="1"/>
    <xf numFmtId="0" fontId="19" fillId="12" borderId="12" xfId="0" applyFont="1" applyFill="1" applyBorder="1"/>
    <xf numFmtId="0" fontId="19" fillId="12" borderId="0" xfId="0" applyFont="1" applyFill="1" applyAlignment="1">
      <alignment horizontal="left"/>
    </xf>
    <xf numFmtId="0" fontId="19" fillId="12" borderId="0" xfId="0" applyFont="1" applyFill="1"/>
    <xf numFmtId="0" fontId="19" fillId="12" borderId="13" xfId="0" applyFont="1" applyFill="1" applyBorder="1"/>
    <xf numFmtId="0" fontId="19" fillId="13" borderId="12" xfId="0" applyFont="1" applyFill="1" applyBorder="1"/>
    <xf numFmtId="0" fontId="19" fillId="13" borderId="0" xfId="0" applyFont="1" applyFill="1" applyAlignment="1">
      <alignment horizontal="left"/>
    </xf>
    <xf numFmtId="3" fontId="19" fillId="13" borderId="0" xfId="0" applyNumberFormat="1" applyFont="1" applyFill="1"/>
    <xf numFmtId="0" fontId="19" fillId="13" borderId="13" xfId="0" applyFont="1" applyFill="1" applyBorder="1"/>
    <xf numFmtId="0" fontId="21" fillId="13" borderId="12" xfId="0" applyFont="1" applyFill="1" applyBorder="1"/>
    <xf numFmtId="0" fontId="21" fillId="13" borderId="0" xfId="0" applyFont="1" applyFill="1"/>
    <xf numFmtId="0" fontId="21" fillId="13" borderId="13" xfId="0" applyFont="1" applyFill="1" applyBorder="1"/>
    <xf numFmtId="0" fontId="19" fillId="13" borderId="0" xfId="0" applyFont="1" applyFill="1"/>
    <xf numFmtId="3" fontId="19" fillId="12" borderId="0" xfId="0" applyNumberFormat="1" applyFont="1" applyFill="1"/>
    <xf numFmtId="0" fontId="21" fillId="12" borderId="12" xfId="0" applyFont="1" applyFill="1" applyBorder="1"/>
    <xf numFmtId="0" fontId="21" fillId="12" borderId="0" xfId="0" applyFont="1" applyFill="1"/>
    <xf numFmtId="0" fontId="21" fillId="12" borderId="13" xfId="0" applyFont="1" applyFill="1" applyBorder="1"/>
    <xf numFmtId="0" fontId="19" fillId="12" borderId="14" xfId="0" applyFont="1" applyFill="1" applyBorder="1"/>
    <xf numFmtId="3" fontId="19" fillId="12" borderId="9" xfId="0" applyNumberFormat="1" applyFont="1" applyFill="1" applyBorder="1"/>
    <xf numFmtId="0" fontId="19" fillId="12" borderId="9" xfId="0" applyFont="1" applyFill="1" applyBorder="1" applyAlignment="1">
      <alignment horizontal="left"/>
    </xf>
    <xf numFmtId="0" fontId="19" fillId="11" borderId="3" xfId="0" applyFont="1" applyFill="1" applyBorder="1"/>
    <xf numFmtId="0" fontId="19" fillId="11" borderId="4" xfId="0" applyFont="1" applyFill="1" applyBorder="1"/>
    <xf numFmtId="0" fontId="19" fillId="11" borderId="5" xfId="0" applyFont="1" applyFill="1" applyBorder="1"/>
    <xf numFmtId="0" fontId="19" fillId="11" borderId="14" xfId="0" applyFont="1" applyFill="1" applyBorder="1"/>
    <xf numFmtId="0" fontId="19" fillId="14" borderId="9" xfId="0" applyFont="1" applyFill="1" applyBorder="1"/>
    <xf numFmtId="0" fontId="19" fillId="11" borderId="7" xfId="0" applyFont="1" applyFill="1" applyBorder="1"/>
    <xf numFmtId="3" fontId="1" fillId="4" borderId="4" xfId="0" applyNumberFormat="1" applyFont="1" applyFill="1" applyBorder="1" applyAlignment="1">
      <alignment vertical="center"/>
    </xf>
    <xf numFmtId="0" fontId="1" fillId="4" borderId="4" xfId="0" applyFont="1" applyFill="1" applyBorder="1" applyAlignment="1">
      <alignment horizontal="center" vertical="center"/>
    </xf>
    <xf numFmtId="44" fontId="2" fillId="15" borderId="6" xfId="179" applyFont="1" applyFill="1" applyBorder="1" applyAlignment="1" applyProtection="1">
      <alignment vertical="center"/>
    </xf>
    <xf numFmtId="44" fontId="2" fillId="5" borderId="6" xfId="179" applyFont="1" applyFill="1" applyBorder="1" applyAlignment="1" applyProtection="1">
      <alignment vertical="center"/>
    </xf>
    <xf numFmtId="44" fontId="2" fillId="0" borderId="6" xfId="179" applyFont="1" applyBorder="1" applyAlignment="1" applyProtection="1">
      <alignment vertical="center"/>
    </xf>
    <xf numFmtId="44" fontId="2" fillId="0" borderId="9" xfId="179" applyFont="1" applyBorder="1" applyAlignment="1" applyProtection="1">
      <alignment vertical="center"/>
    </xf>
    <xf numFmtId="44" fontId="2" fillId="0" borderId="0" xfId="179" applyFont="1" applyBorder="1" applyAlignment="1" applyProtection="1">
      <alignment vertical="center"/>
    </xf>
    <xf numFmtId="44" fontId="1" fillId="6" borderId="8" xfId="179" applyFont="1" applyFill="1" applyBorder="1" applyAlignment="1" applyProtection="1">
      <alignment vertical="center"/>
      <protection locked="0"/>
    </xf>
    <xf numFmtId="44" fontId="1" fillId="6" borderId="6" xfId="179" applyFont="1" applyFill="1" applyBorder="1" applyAlignment="1" applyProtection="1">
      <alignment vertical="center"/>
      <protection locked="0"/>
    </xf>
    <xf numFmtId="2" fontId="1" fillId="7" borderId="7" xfId="179" applyNumberFormat="1" applyFont="1" applyFill="1" applyBorder="1" applyAlignment="1" applyProtection="1">
      <alignment vertical="center"/>
      <protection locked="0"/>
    </xf>
    <xf numFmtId="0" fontId="0" fillId="0" borderId="1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2" xfId="0" applyBorder="1" applyAlignment="1">
      <alignment horizontal="left" vertical="center"/>
    </xf>
    <xf numFmtId="0" fontId="0" fillId="0" borderId="0" xfId="0" applyAlignment="1">
      <alignment horizontal="left" vertical="center"/>
    </xf>
    <xf numFmtId="44" fontId="0" fillId="0" borderId="0" xfId="179" applyFont="1" applyBorder="1" applyAlignment="1" applyProtection="1">
      <alignment horizontal="left" vertical="center"/>
      <protection locked="0"/>
    </xf>
    <xf numFmtId="44" fontId="0" fillId="0" borderId="13" xfId="179" applyFont="1" applyBorder="1" applyAlignment="1" applyProtection="1">
      <alignment horizontal="left" vertical="center"/>
      <protection locked="0"/>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5" borderId="3" xfId="0" applyFont="1" applyFill="1" applyBorder="1" applyAlignment="1">
      <alignment vertical="center"/>
    </xf>
    <xf numFmtId="0" fontId="14" fillId="5" borderId="4" xfId="0" applyFont="1" applyFill="1" applyBorder="1" applyAlignment="1">
      <alignment vertical="center"/>
    </xf>
    <xf numFmtId="0" fontId="14" fillId="5" borderId="5" xfId="0" applyFont="1" applyFill="1" applyBorder="1" applyAlignment="1">
      <alignment vertical="center"/>
    </xf>
    <xf numFmtId="0" fontId="1" fillId="0" borderId="3"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0" fillId="5" borderId="4" xfId="0" applyFill="1" applyBorder="1" applyAlignment="1">
      <alignment vertical="center"/>
    </xf>
    <xf numFmtId="0" fontId="0" fillId="5" borderId="5" xfId="0" applyFill="1" applyBorder="1" applyAlignment="1">
      <alignment vertical="center"/>
    </xf>
    <xf numFmtId="0" fontId="2" fillId="5" borderId="3" xfId="0" applyFont="1" applyFill="1" applyBorder="1" applyAlignment="1">
      <alignment horizontal="left" vertical="center"/>
    </xf>
    <xf numFmtId="0" fontId="2" fillId="5" borderId="4" xfId="0" applyFont="1" applyFill="1" applyBorder="1" applyAlignment="1">
      <alignment horizontal="left" vertical="center"/>
    </xf>
    <xf numFmtId="0" fontId="2" fillId="5" borderId="5" xfId="0" applyFont="1" applyFill="1" applyBorder="1" applyAlignment="1">
      <alignment horizontal="left" vertical="center"/>
    </xf>
    <xf numFmtId="3" fontId="1" fillId="4" borderId="4" xfId="0" applyNumberFormat="1" applyFont="1" applyFill="1" applyBorder="1" applyAlignment="1">
      <alignment horizontal="center" vertical="center"/>
    </xf>
    <xf numFmtId="3" fontId="1" fillId="4" borderId="5" xfId="0" applyNumberFormat="1" applyFont="1" applyFill="1" applyBorder="1" applyAlignment="1">
      <alignment horizontal="center" vertical="center"/>
    </xf>
    <xf numFmtId="3" fontId="1" fillId="2" borderId="4" xfId="0" applyNumberFormat="1" applyFont="1" applyFill="1" applyBorder="1" applyAlignment="1">
      <alignment horizontal="center" vertical="center"/>
    </xf>
    <xf numFmtId="3" fontId="1" fillId="2" borderId="5" xfId="0" applyNumberFormat="1" applyFont="1" applyFill="1" applyBorder="1" applyAlignment="1">
      <alignment horizontal="center"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20" fillId="10" borderId="3" xfId="0" applyFont="1" applyFill="1" applyBorder="1" applyAlignment="1">
      <alignment horizontal="center"/>
    </xf>
    <xf numFmtId="0" fontId="20" fillId="10" borderId="4" xfId="0" applyFont="1" applyFill="1" applyBorder="1" applyAlignment="1">
      <alignment horizontal="center"/>
    </xf>
    <xf numFmtId="0" fontId="20" fillId="10" borderId="15" xfId="0" applyFont="1" applyFill="1" applyBorder="1" applyAlignment="1">
      <alignment horizontal="center"/>
    </xf>
    <xf numFmtId="0" fontId="19" fillId="11" borderId="3" xfId="0" applyFont="1" applyFill="1" applyBorder="1" applyAlignment="1">
      <alignment horizontal="center"/>
    </xf>
    <xf numFmtId="0" fontId="19" fillId="11" borderId="4" xfId="0" applyFont="1" applyFill="1" applyBorder="1" applyAlignment="1">
      <alignment horizontal="center"/>
    </xf>
    <xf numFmtId="0" fontId="19" fillId="11" borderId="5" xfId="0" applyFont="1" applyFill="1" applyBorder="1" applyAlignment="1">
      <alignment horizontal="center"/>
    </xf>
    <xf numFmtId="0" fontId="19" fillId="11" borderId="15" xfId="0" applyFont="1" applyFill="1" applyBorder="1" applyAlignment="1">
      <alignment horizontal="center"/>
    </xf>
  </cellXfs>
  <cellStyles count="180">
    <cellStyle name="Gevolgde hyperlink" xfId="176" builtinId="9" hidden="1"/>
    <cellStyle name="Gevolgde hyperlink" xfId="174" builtinId="9" hidden="1"/>
    <cellStyle name="Gevolgde hyperlink" xfId="166" builtinId="9" hidden="1"/>
    <cellStyle name="Gevolgde hyperlink" xfId="158" builtinId="9" hidden="1"/>
    <cellStyle name="Gevolgde hyperlink" xfId="150" builtinId="9" hidden="1"/>
    <cellStyle name="Gevolgde hyperlink" xfId="142" builtinId="9" hidden="1"/>
    <cellStyle name="Gevolgde hyperlink" xfId="134" builtinId="9" hidden="1"/>
    <cellStyle name="Gevolgde hyperlink" xfId="126" builtinId="9" hidden="1"/>
    <cellStyle name="Gevolgde hyperlink" xfId="118" builtinId="9" hidden="1"/>
    <cellStyle name="Gevolgde hyperlink" xfId="110" builtinId="9" hidden="1"/>
    <cellStyle name="Gevolgde hyperlink" xfId="102" builtinId="9" hidden="1"/>
    <cellStyle name="Gevolgde hyperlink" xfId="94" builtinId="9" hidden="1"/>
    <cellStyle name="Gevolgde hyperlink" xfId="86" builtinId="9" hidden="1"/>
    <cellStyle name="Gevolgde hyperlink" xfId="78" builtinId="9" hidden="1"/>
    <cellStyle name="Gevolgde hyperlink" xfId="70" builtinId="9" hidden="1"/>
    <cellStyle name="Gevolgde hyperlink" xfId="62" builtinId="9" hidden="1"/>
    <cellStyle name="Gevolgde hyperlink" xfId="20" builtinId="9" hidden="1"/>
    <cellStyle name="Gevolgde hyperlink" xfId="26" builtinId="9" hidden="1"/>
    <cellStyle name="Gevolgde hyperlink" xfId="32" builtinId="9" hidden="1"/>
    <cellStyle name="Gevolgde hyperlink" xfId="36" builtinId="9" hidden="1"/>
    <cellStyle name="Gevolgde hyperlink" xfId="42" builtinId="9" hidden="1"/>
    <cellStyle name="Gevolgde hyperlink" xfId="48" builtinId="9" hidden="1"/>
    <cellStyle name="Gevolgde hyperlink" xfId="52" builtinId="9" hidden="1"/>
    <cellStyle name="Gevolgde hyperlink" xfId="54" builtinId="9" hidden="1"/>
    <cellStyle name="Gevolgde hyperlink" xfId="38" builtinId="9" hidden="1"/>
    <cellStyle name="Gevolgde hyperlink" xfId="22" builtinId="9" hidden="1"/>
    <cellStyle name="Gevolgde hyperlink" xfId="12" builtinId="9" hidden="1"/>
    <cellStyle name="Gevolgde hyperlink" xfId="16" builtinId="9" hidden="1"/>
    <cellStyle name="Gevolgde hyperlink" xfId="4" builtinId="9" hidden="1"/>
    <cellStyle name="Gevolgde hyperlink" xfId="6" builtinId="9" hidden="1"/>
    <cellStyle name="Gevolgde hyperlink" xfId="2" builtinId="9" hidden="1"/>
    <cellStyle name="Gevolgde hyperlink" xfId="8" builtinId="9" hidden="1"/>
    <cellStyle name="Gevolgde hyperlink" xfId="18" builtinId="9" hidden="1"/>
    <cellStyle name="Gevolgde hyperlink" xfId="14" builtinId="9" hidden="1"/>
    <cellStyle name="Gevolgde hyperlink" xfId="10" builtinId="9" hidden="1"/>
    <cellStyle name="Gevolgde hyperlink" xfId="30" builtinId="9" hidden="1"/>
    <cellStyle name="Gevolgde hyperlink" xfId="46" builtinId="9" hidden="1"/>
    <cellStyle name="Gevolgde hyperlink" xfId="56" builtinId="9" hidden="1"/>
    <cellStyle name="Gevolgde hyperlink" xfId="50" builtinId="9" hidden="1"/>
    <cellStyle name="Gevolgde hyperlink" xfId="44" builtinId="9" hidden="1"/>
    <cellStyle name="Gevolgde hyperlink" xfId="40" builtinId="9" hidden="1"/>
    <cellStyle name="Gevolgde hyperlink" xfId="34" builtinId="9" hidden="1"/>
    <cellStyle name="Gevolgde hyperlink" xfId="28" builtinId="9" hidden="1"/>
    <cellStyle name="Gevolgde hyperlink" xfId="24" builtinId="9" hidden="1"/>
    <cellStyle name="Gevolgde hyperlink" xfId="58" builtinId="9" hidden="1"/>
    <cellStyle name="Gevolgde hyperlink" xfId="66" builtinId="9" hidden="1"/>
    <cellStyle name="Gevolgde hyperlink" xfId="74" builtinId="9" hidden="1"/>
    <cellStyle name="Gevolgde hyperlink" xfId="82" builtinId="9" hidden="1"/>
    <cellStyle name="Gevolgde hyperlink" xfId="90" builtinId="9" hidden="1"/>
    <cellStyle name="Gevolgde hyperlink" xfId="98" builtinId="9" hidden="1"/>
    <cellStyle name="Gevolgde hyperlink" xfId="106" builtinId="9" hidden="1"/>
    <cellStyle name="Gevolgde hyperlink" xfId="114" builtinId="9" hidden="1"/>
    <cellStyle name="Gevolgde hyperlink" xfId="122" builtinId="9" hidden="1"/>
    <cellStyle name="Gevolgde hyperlink" xfId="130" builtinId="9" hidden="1"/>
    <cellStyle name="Gevolgde hyperlink" xfId="138" builtinId="9" hidden="1"/>
    <cellStyle name="Gevolgde hyperlink" xfId="146" builtinId="9" hidden="1"/>
    <cellStyle name="Gevolgde hyperlink" xfId="154" builtinId="9" hidden="1"/>
    <cellStyle name="Gevolgde hyperlink" xfId="162" builtinId="9" hidden="1"/>
    <cellStyle name="Gevolgde hyperlink" xfId="170" builtinId="9" hidden="1"/>
    <cellStyle name="Gevolgde hyperlink" xfId="178" builtinId="9" hidden="1"/>
    <cellStyle name="Gevolgde hyperlink" xfId="172" builtinId="9" hidden="1"/>
    <cellStyle name="Gevolgde hyperlink" xfId="96" builtinId="9" hidden="1"/>
    <cellStyle name="Gevolgde hyperlink" xfId="104" builtinId="9" hidden="1"/>
    <cellStyle name="Gevolgde hyperlink" xfId="108" builtinId="9" hidden="1"/>
    <cellStyle name="Gevolgde hyperlink" xfId="112" builtinId="9" hidden="1"/>
    <cellStyle name="Gevolgde hyperlink" xfId="120" builtinId="9" hidden="1"/>
    <cellStyle name="Gevolgde hyperlink" xfId="124" builtinId="9" hidden="1"/>
    <cellStyle name="Gevolgde hyperlink" xfId="128" builtinId="9" hidden="1"/>
    <cellStyle name="Gevolgde hyperlink" xfId="136" builtinId="9" hidden="1"/>
    <cellStyle name="Gevolgde hyperlink" xfId="140" builtinId="9" hidden="1"/>
    <cellStyle name="Gevolgde hyperlink" xfId="144" builtinId="9" hidden="1"/>
    <cellStyle name="Gevolgde hyperlink" xfId="152" builtinId="9" hidden="1"/>
    <cellStyle name="Gevolgde hyperlink" xfId="156" builtinId="9" hidden="1"/>
    <cellStyle name="Gevolgde hyperlink" xfId="160" builtinId="9" hidden="1"/>
    <cellStyle name="Gevolgde hyperlink" xfId="168" builtinId="9" hidden="1"/>
    <cellStyle name="Gevolgde hyperlink" xfId="164" builtinId="9" hidden="1"/>
    <cellStyle name="Gevolgde hyperlink" xfId="148" builtinId="9" hidden="1"/>
    <cellStyle name="Gevolgde hyperlink" xfId="132" builtinId="9" hidden="1"/>
    <cellStyle name="Gevolgde hyperlink" xfId="116" builtinId="9" hidden="1"/>
    <cellStyle name="Gevolgde hyperlink" xfId="100" builtinId="9" hidden="1"/>
    <cellStyle name="Gevolgde hyperlink" xfId="76" builtinId="9" hidden="1"/>
    <cellStyle name="Gevolgde hyperlink" xfId="80" builtinId="9" hidden="1"/>
    <cellStyle name="Gevolgde hyperlink" xfId="84" builtinId="9" hidden="1"/>
    <cellStyle name="Gevolgde hyperlink" xfId="88" builtinId="9" hidden="1"/>
    <cellStyle name="Gevolgde hyperlink" xfId="92" builtinId="9" hidden="1"/>
    <cellStyle name="Gevolgde hyperlink" xfId="64" builtinId="9" hidden="1"/>
    <cellStyle name="Gevolgde hyperlink" xfId="72" builtinId="9" hidden="1"/>
    <cellStyle name="Gevolgde hyperlink" xfId="68" builtinId="9" hidden="1"/>
    <cellStyle name="Gevolgde hyperlink" xfId="60" builtinId="9" hidden="1"/>
    <cellStyle name="Hyperlink" xfId="161" builtinId="8" hidden="1"/>
    <cellStyle name="Hyperlink" xfId="145" builtinId="8" hidden="1"/>
    <cellStyle name="Hyperlink" xfId="137" builtinId="8" hidden="1"/>
    <cellStyle name="Hyperlink" xfId="129" builtinId="8" hidden="1"/>
    <cellStyle name="Hyperlink" xfId="113" builtinId="8" hidden="1"/>
    <cellStyle name="Hyperlink" xfId="105" builtinId="8" hidden="1"/>
    <cellStyle name="Hyperlink" xfId="97" builtinId="8" hidden="1"/>
    <cellStyle name="Hyperlink" xfId="81" builtinId="8" hidden="1"/>
    <cellStyle name="Hyperlink" xfId="35" builtinId="8" hidden="1"/>
    <cellStyle name="Hyperlink" xfId="37" builtinId="8" hidden="1"/>
    <cellStyle name="Hyperlink" xfId="41" builtinId="8" hidden="1"/>
    <cellStyle name="Hyperlink" xfId="43" builtinId="8" hidden="1"/>
    <cellStyle name="Hyperlink" xfId="45" builtinId="8" hidden="1"/>
    <cellStyle name="Hyperlink" xfId="51" builtinId="8" hidden="1"/>
    <cellStyle name="Hyperlink" xfId="53" builtinId="8" hidden="1"/>
    <cellStyle name="Hyperlink" xfId="55" builtinId="8" hidden="1"/>
    <cellStyle name="Hyperlink" xfId="59" builtinId="8" hidden="1"/>
    <cellStyle name="Hyperlink" xfId="61" builtinId="8" hidden="1"/>
    <cellStyle name="Hyperlink" xfId="63" builtinId="8" hidden="1"/>
    <cellStyle name="Hyperlink" xfId="69" builtinId="8" hidden="1"/>
    <cellStyle name="Hyperlink" xfId="71" builtinId="8" hidden="1"/>
    <cellStyle name="Hyperlink" xfId="73" builtinId="8" hidden="1"/>
    <cellStyle name="Hyperlink" xfId="77" builtinId="8" hidden="1"/>
    <cellStyle name="Hyperlink" xfId="65" builtinId="8" hidden="1"/>
    <cellStyle name="Hyperlink" xfId="49" builtinId="8" hidden="1"/>
    <cellStyle name="Hyperlink" xfId="15" builtinId="8" hidden="1"/>
    <cellStyle name="Hyperlink" xfId="19" builtinId="8" hidden="1"/>
    <cellStyle name="Hyperlink" xfId="21" builtinId="8" hidden="1"/>
    <cellStyle name="Hyperlink" xfId="25" builtinId="8" hidden="1"/>
    <cellStyle name="Hyperlink" xfId="27" builtinId="8" hidden="1"/>
    <cellStyle name="Hyperlink" xfId="29" builtinId="8" hidden="1"/>
    <cellStyle name="Hyperlink" xfId="17" builtinId="8" hidden="1"/>
    <cellStyle name="Hyperlink" xfId="7" builtinId="8" hidden="1"/>
    <cellStyle name="Hyperlink" xfId="9" builtinId="8" hidden="1"/>
    <cellStyle name="Hyperlink" xfId="13" builtinId="8" hidden="1"/>
    <cellStyle name="Hyperlink" xfId="3" builtinId="8" hidden="1"/>
    <cellStyle name="Hyperlink" xfId="5" builtinId="8" hidden="1"/>
    <cellStyle name="Hyperlink" xfId="1" builtinId="8" hidden="1"/>
    <cellStyle name="Hyperlink" xfId="11" builtinId="8" hidden="1"/>
    <cellStyle name="Hyperlink" xfId="31" builtinId="8" hidden="1"/>
    <cellStyle name="Hyperlink" xfId="23" builtinId="8" hidden="1"/>
    <cellStyle name="Hyperlink" xfId="33" builtinId="8" hidden="1"/>
    <cellStyle name="Hyperlink" xfId="75" builtinId="8" hidden="1"/>
    <cellStyle name="Hyperlink" xfId="67" builtinId="8" hidden="1"/>
    <cellStyle name="Hyperlink" xfId="57" builtinId="8" hidden="1"/>
    <cellStyle name="Hyperlink" xfId="47" builtinId="8" hidden="1"/>
    <cellStyle name="Hyperlink" xfId="39" builtinId="8" hidden="1"/>
    <cellStyle name="Hyperlink" xfId="89" builtinId="8" hidden="1"/>
    <cellStyle name="Hyperlink" xfId="121" builtinId="8" hidden="1"/>
    <cellStyle name="Hyperlink" xfId="153" builtinId="8" hidden="1"/>
    <cellStyle name="Hyperlink" xfId="125" builtinId="8" hidden="1"/>
    <cellStyle name="Hyperlink" xfId="127" builtinId="8" hidden="1"/>
    <cellStyle name="Hyperlink" xfId="131" builtinId="8" hidden="1"/>
    <cellStyle name="Hyperlink" xfId="133" builtinId="8" hidden="1"/>
    <cellStyle name="Hyperlink" xfId="135" builtinId="8" hidden="1"/>
    <cellStyle name="Hyperlink" xfId="139" builtinId="8" hidden="1"/>
    <cellStyle name="Hyperlink" xfId="141" builtinId="8" hidden="1"/>
    <cellStyle name="Hyperlink" xfId="147" builtinId="8" hidden="1"/>
    <cellStyle name="Hyperlink" xfId="149" builtinId="8" hidden="1"/>
    <cellStyle name="Hyperlink" xfId="151" builtinId="8" hidden="1"/>
    <cellStyle name="Hyperlink" xfId="155" builtinId="8" hidden="1"/>
    <cellStyle name="Hyperlink" xfId="157" builtinId="8" hidden="1"/>
    <cellStyle name="Hyperlink" xfId="159" builtinId="8" hidden="1"/>
    <cellStyle name="Hyperlink" xfId="163" builtinId="8" hidden="1"/>
    <cellStyle name="Hyperlink" xfId="167" builtinId="8" hidden="1"/>
    <cellStyle name="Hyperlink" xfId="171" builtinId="8" hidden="1"/>
    <cellStyle name="Hyperlink" xfId="173" builtinId="8" hidden="1"/>
    <cellStyle name="Hyperlink" xfId="175" builtinId="8" hidden="1"/>
    <cellStyle name="Hyperlink" xfId="177" builtinId="8" hidden="1"/>
    <cellStyle name="Hyperlink" xfId="169" builtinId="8" hidden="1"/>
    <cellStyle name="Hyperlink" xfId="165" builtinId="8" hidden="1"/>
    <cellStyle name="Hyperlink" xfId="143" builtinId="8" hidden="1"/>
    <cellStyle name="Hyperlink" xfId="123" builtinId="8" hidden="1"/>
    <cellStyle name="Hyperlink" xfId="99" builtinId="8" hidden="1"/>
    <cellStyle name="Hyperlink" xfId="103" builtinId="8" hidden="1"/>
    <cellStyle name="Hyperlink" xfId="107" builtinId="8" hidden="1"/>
    <cellStyle name="Hyperlink" xfId="109" builtinId="8" hidden="1"/>
    <cellStyle name="Hyperlink" xfId="111" builtinId="8" hidden="1"/>
    <cellStyle name="Hyperlink" xfId="115" builtinId="8" hidden="1"/>
    <cellStyle name="Hyperlink" xfId="117" builtinId="8" hidden="1"/>
    <cellStyle name="Hyperlink" xfId="119" builtinId="8" hidden="1"/>
    <cellStyle name="Hyperlink" xfId="101" builtinId="8" hidden="1"/>
    <cellStyle name="Hyperlink" xfId="87" builtinId="8" hidden="1"/>
    <cellStyle name="Hyperlink" xfId="91" builtinId="8" hidden="1"/>
    <cellStyle name="Hyperlink" xfId="93" builtinId="8" hidden="1"/>
    <cellStyle name="Hyperlink" xfId="95" builtinId="8" hidden="1"/>
    <cellStyle name="Hyperlink" xfId="83" builtinId="8" hidden="1"/>
    <cellStyle name="Hyperlink" xfId="85" builtinId="8" hidden="1"/>
    <cellStyle name="Hyperlink" xfId="79" builtinId="8" hidden="1"/>
    <cellStyle name="Standaard" xfId="0" builtinId="0"/>
    <cellStyle name="Valuta" xfId="179" builtinId="4"/>
  </cellStyles>
  <dxfs count="0"/>
  <tableStyles count="0" defaultTableStyle="TableStyleMedium9" defaultPivotStyle="PivotStyleMedium4"/>
  <colors>
    <mruColors>
      <color rgb="FF99FFCC"/>
      <color rgb="FFD2ECB6"/>
      <color rgb="FF99FF99"/>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307041</xdr:colOff>
      <xdr:row>2</xdr:row>
      <xdr:rowOff>97118</xdr:rowOff>
    </xdr:from>
    <xdr:to>
      <xdr:col>8</xdr:col>
      <xdr:colOff>105335</xdr:colOff>
      <xdr:row>24</xdr:row>
      <xdr:rowOff>20918</xdr:rowOff>
    </xdr:to>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307041" y="627530"/>
          <a:ext cx="6760882" cy="4361329"/>
        </a:xfrm>
        <a:prstGeom prst="rect">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400"/>
            <a:t>De prijslijst bestaat</a:t>
          </a:r>
          <a:r>
            <a:rPr lang="nl-NL" sz="1400" baseline="0"/>
            <a:t> uit 6 tabbladen die allen volledig ingevuld dienen te worden:</a:t>
          </a:r>
        </a:p>
        <a:p>
          <a:r>
            <a:rPr lang="nl-NL" sz="1400" baseline="0"/>
            <a:t>1. Totalen: hierin een totaal overzicht van alle kosten van de verschillende onderdelen.</a:t>
          </a:r>
        </a:p>
        <a:p>
          <a:r>
            <a:rPr lang="nl-NL" sz="1400" baseline="0"/>
            <a:t>2. Implementatiekosten</a:t>
          </a:r>
        </a:p>
        <a:p>
          <a:r>
            <a:rPr lang="nl-NL" sz="1400" baseline="0"/>
            <a:t>3. Beheerkosten</a:t>
          </a:r>
        </a:p>
        <a:p>
          <a:pPr marL="0" marR="0" lvl="0" indent="0" defTabSz="914400" eaLnBrk="1" fontAlgn="auto" latinLnBrk="0" hangingPunct="1">
            <a:lnSpc>
              <a:spcPct val="100000"/>
            </a:lnSpc>
            <a:spcBef>
              <a:spcPts val="0"/>
            </a:spcBef>
            <a:spcAft>
              <a:spcPts val="0"/>
            </a:spcAft>
            <a:buClrTx/>
            <a:buSzTx/>
            <a:buFontTx/>
            <a:buNone/>
            <a:tabLst/>
            <a:defRPr/>
          </a:pPr>
          <a:r>
            <a:rPr lang="nl-NL" sz="1400" baseline="0"/>
            <a:t>4. Stuksprijzen in de beheerfase</a:t>
          </a:r>
        </a:p>
        <a:p>
          <a:pPr marL="0" marR="0" lvl="0" indent="0" defTabSz="914400" eaLnBrk="1" fontAlgn="auto" latinLnBrk="0" hangingPunct="1">
            <a:lnSpc>
              <a:spcPct val="100000"/>
            </a:lnSpc>
            <a:spcBef>
              <a:spcPts val="0"/>
            </a:spcBef>
            <a:spcAft>
              <a:spcPts val="0"/>
            </a:spcAft>
            <a:buClrTx/>
            <a:buSzTx/>
            <a:buFontTx/>
            <a:buNone/>
            <a:tabLst/>
            <a:defRPr/>
          </a:pPr>
          <a:r>
            <a:rPr lang="nl-NL" sz="1400" baseline="0"/>
            <a:t>5. Energieverbruik</a:t>
          </a:r>
        </a:p>
        <a:p>
          <a:endParaRPr lang="nl-NL" sz="1400" baseline="0"/>
        </a:p>
        <a:p>
          <a:r>
            <a:rPr lang="nl-NL" sz="1400"/>
            <a:t>- Per tabblad staat</a:t>
          </a:r>
          <a:r>
            <a:rPr lang="nl-NL" sz="1400" baseline="0"/>
            <a:t>, daar waar nodig, een uitleg van de toegepaste rekenmethode. </a:t>
          </a:r>
        </a:p>
        <a:p>
          <a:r>
            <a:rPr lang="nl-NL" sz="1400" baseline="0"/>
            <a:t>- De Inschrijver dient enkel de en </a:t>
          </a:r>
          <a:r>
            <a:rPr lang="nl-NL" sz="1400" u="sng" baseline="0"/>
            <a:t>alle</a:t>
          </a:r>
          <a:r>
            <a:rPr lang="nl-NL" sz="1400" baseline="0"/>
            <a:t> groene velden in te vullen. </a:t>
          </a:r>
        </a:p>
        <a:p>
          <a:r>
            <a:rPr lang="nl-NL" sz="1400" baseline="0"/>
            <a:t>- Afwijking van de geschetste range voor de uurtarieven leidt tot uitsluiting van de aanbesteding;</a:t>
          </a:r>
        </a:p>
        <a:p>
          <a:r>
            <a:rPr lang="nl-NL" sz="1400" baseline="0"/>
            <a:t>-</a:t>
          </a:r>
          <a:r>
            <a:rPr lang="nl-NL" sz="1400"/>
            <a:t>De prijzen zijn in euro’s, exclusief BTW en zijn </a:t>
          </a:r>
          <a:r>
            <a:rPr lang="nl-NL" sz="1400" u="sng"/>
            <a:t>all-in</a:t>
          </a:r>
          <a:r>
            <a:rPr lang="nl-NL" sz="14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193040</xdr:colOff>
      <xdr:row>12</xdr:row>
      <xdr:rowOff>111760</xdr:rowOff>
    </xdr:from>
    <xdr:to>
      <xdr:col>6</xdr:col>
      <xdr:colOff>955040</xdr:colOff>
      <xdr:row>16</xdr:row>
      <xdr:rowOff>40640</xdr:rowOff>
    </xdr:to>
    <xdr:sp macro="" textlink="">
      <xdr:nvSpPr>
        <xdr:cNvPr id="2" name="Tekstvak 1">
          <a:extLst>
            <a:ext uri="{FF2B5EF4-FFF2-40B4-BE49-F238E27FC236}">
              <a16:creationId xmlns:a16="http://schemas.microsoft.com/office/drawing/2014/main" id="{00000000-0008-0000-0100-000002000000}"/>
            </a:ext>
          </a:extLst>
        </xdr:cNvPr>
        <xdr:cNvSpPr txBox="1"/>
      </xdr:nvSpPr>
      <xdr:spPr>
        <a:xfrm>
          <a:off x="193040" y="3464560"/>
          <a:ext cx="4876800" cy="701040"/>
        </a:xfrm>
        <a:prstGeom prst="rect">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600"/>
            <a:t>Het tabblad Totalen wordt automatisch ingevuld</a:t>
          </a:r>
          <a:r>
            <a:rPr lang="nl-NL" sz="1600" baseline="0"/>
            <a:t> met de totaalwaarden van de afzonderlijke tabbladen 2 t/m 5</a:t>
          </a:r>
        </a:p>
        <a:p>
          <a:r>
            <a:rPr lang="nl-NL" sz="1600" baseline="0"/>
            <a:t>.</a:t>
          </a:r>
          <a:endParaRPr lang="nl-NL" sz="1600"/>
        </a:p>
      </xdr:txBody>
    </xdr:sp>
    <xdr:clientData/>
  </xdr:twoCellAnchor>
  <xdr:twoCellAnchor>
    <xdr:from>
      <xdr:col>1</xdr:col>
      <xdr:colOff>66038</xdr:colOff>
      <xdr:row>28</xdr:row>
      <xdr:rowOff>82137</xdr:rowOff>
    </xdr:from>
    <xdr:to>
      <xdr:col>6</xdr:col>
      <xdr:colOff>1533769</xdr:colOff>
      <xdr:row>35</xdr:row>
      <xdr:rowOff>75885</xdr:rowOff>
    </xdr:to>
    <xdr:sp macro="" textlink="">
      <xdr:nvSpPr>
        <xdr:cNvPr id="3" name="Tekstvak 2">
          <a:extLst>
            <a:ext uri="{FF2B5EF4-FFF2-40B4-BE49-F238E27FC236}">
              <a16:creationId xmlns:a16="http://schemas.microsoft.com/office/drawing/2014/main" id="{22BD2470-7028-D04C-881D-C01472BCE540}"/>
            </a:ext>
          </a:extLst>
        </xdr:cNvPr>
        <xdr:cNvSpPr txBox="1"/>
      </xdr:nvSpPr>
      <xdr:spPr>
        <a:xfrm>
          <a:off x="330872" y="6925692"/>
          <a:ext cx="6391238" cy="1426259"/>
        </a:xfrm>
        <a:prstGeom prst="rect">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nl-NL"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154940</xdr:colOff>
      <xdr:row>49</xdr:row>
      <xdr:rowOff>96521</xdr:rowOff>
    </xdr:from>
    <xdr:to>
      <xdr:col>6</xdr:col>
      <xdr:colOff>944880</xdr:colOff>
      <xdr:row>66</xdr:row>
      <xdr:rowOff>147411</xdr:rowOff>
    </xdr:to>
    <xdr:sp macro="" textlink="">
      <xdr:nvSpPr>
        <xdr:cNvPr id="2" name="Tekstvak 1">
          <a:extLst>
            <a:ext uri="{FF2B5EF4-FFF2-40B4-BE49-F238E27FC236}">
              <a16:creationId xmlns:a16="http://schemas.microsoft.com/office/drawing/2014/main" id="{F16DD49D-CEDB-1640-9D8A-8211A27C5FE0}"/>
            </a:ext>
          </a:extLst>
        </xdr:cNvPr>
        <xdr:cNvSpPr txBox="1"/>
      </xdr:nvSpPr>
      <xdr:spPr>
        <a:xfrm>
          <a:off x="427083" y="25780003"/>
          <a:ext cx="11040654" cy="3520712"/>
        </a:xfrm>
        <a:prstGeom prst="rect">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200" b="1"/>
            <a:t>Enkele</a:t>
          </a:r>
          <a:r>
            <a:rPr lang="nl-NL" sz="1200" b="1" baseline="0"/>
            <a:t> velden behoeven uitleg:</a:t>
          </a:r>
        </a:p>
        <a:p>
          <a:endParaRPr lang="nl-NL" sz="1200" baseline="0"/>
        </a:p>
        <a:p>
          <a:r>
            <a:rPr lang="nl-NL" sz="1200" i="1" baseline="0"/>
            <a:t>Gebruikte aantallen</a:t>
          </a:r>
        </a:p>
        <a:p>
          <a:r>
            <a:rPr lang="nl-NL" sz="1200" i="0" baseline="0"/>
            <a:t>Voor verschillende velden (Implementatie DRIS-displays) worden aantallen gebruikt uit de </a:t>
          </a:r>
          <a:r>
            <a:rPr lang="nl-NL" sz="1200" b="0" i="0" baseline="0"/>
            <a:t>Bijlage Haltelijst</a:t>
          </a:r>
          <a:r>
            <a:rPr lang="nl-NL" sz="1200" i="0" baseline="0"/>
            <a:t>. De onderverdeling voor de verschillende volgposten zijn een fictieve inschatting/verdeling:</a:t>
          </a:r>
        </a:p>
        <a:p>
          <a:r>
            <a:rPr lang="nl-NL" sz="1200" i="0" baseline="0"/>
            <a:t>- Prijs aanleg (turn-key) energiekabel per meter 'graven'</a:t>
          </a:r>
        </a:p>
        <a:p>
          <a:r>
            <a:rPr lang="nl-NL" sz="1200" i="0" baseline="0"/>
            <a:t>- Prijs aanleg (turn-key) energiekabel per meter 'gestuurde boring'</a:t>
          </a:r>
        </a:p>
        <a:p>
          <a:endParaRPr lang="nl-NL" sz="1200" baseline="0"/>
        </a:p>
        <a:p>
          <a:r>
            <a:rPr lang="nl-NL" sz="1200" i="1" baseline="0"/>
            <a:t>Prijs aanleg energiekabel per meter 'graven':</a:t>
          </a:r>
        </a:p>
        <a:p>
          <a:r>
            <a:rPr lang="nl-NL" sz="1200" i="0" baseline="0"/>
            <a:t>De Inschrijver geeft de prijs per meter in veld </a:t>
          </a:r>
          <a:r>
            <a:rPr lang="nl-NL" sz="1200" b="0" i="0" baseline="0"/>
            <a:t>C25</a:t>
          </a:r>
          <a:r>
            <a:rPr lang="nl-NL" sz="1200" i="0" baseline="0"/>
            <a:t> aan. Voor een de berekening van de implementatiekosten houdt Opdrachtgever rekening met een energiekabel van gemiddeld 15 meter per locatie. De ingevoerde prijs in veld</a:t>
          </a:r>
          <a:r>
            <a:rPr lang="nl-NL" sz="1200" b="1" i="0" baseline="0"/>
            <a:t> </a:t>
          </a:r>
          <a:r>
            <a:rPr lang="nl-NL" sz="1200" b="0" i="0" baseline="0"/>
            <a:t>C25</a:t>
          </a:r>
          <a:r>
            <a:rPr lang="nl-NL" sz="1200" b="1" i="0" baseline="0"/>
            <a:t> </a:t>
          </a:r>
          <a:r>
            <a:rPr lang="nl-NL" sz="1200" i="0" baseline="0"/>
            <a:t>wordt vermenigvuldigt met het aantal te plaatsen Haltesystemen (2) vermenigvuldigt met 15 (=30 meter). Dit resulteert in een totaalprijs in veld E25, maal de weging een totaal gewogen prijs in veld G25.</a:t>
          </a:r>
        </a:p>
        <a:p>
          <a:endParaRPr lang="nl-NL" sz="1200" i="1" baseline="0"/>
        </a:p>
        <a:p>
          <a:r>
            <a:rPr lang="nl-NL" sz="1200" i="1" baseline="0"/>
            <a:t>Prijs aanleg energiekabel per meter 'gestuurde boring':</a:t>
          </a:r>
        </a:p>
        <a:p>
          <a:r>
            <a:rPr lang="nl-NL" sz="1200" i="0" baseline="0"/>
            <a:t>De Inschrijver geeft de prijs per meter in veld C26 aan. Voor een de berekening van de implementatiekosten houdt Opdrachtgever rekening met een energiekabel van 15 meter per locatie. De ingevoerde prijs in veld C26 wordt vermenigvuldigt met het aantal te plaatsen Haltesystemen (1) vermenigvuldigt met 15 (=15 meter). Dit resulteert in een totaalprijs in veld E26, maal de weging een totaal gewogen prijs in veld G26.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46</xdr:row>
      <xdr:rowOff>127000</xdr:rowOff>
    </xdr:from>
    <xdr:to>
      <xdr:col>6</xdr:col>
      <xdr:colOff>850900</xdr:colOff>
      <xdr:row>62</xdr:row>
      <xdr:rowOff>182880</xdr:rowOff>
    </xdr:to>
    <xdr:sp macro="" textlink="">
      <xdr:nvSpPr>
        <xdr:cNvPr id="3" name="Tekstvak 2">
          <a:extLst>
            <a:ext uri="{FF2B5EF4-FFF2-40B4-BE49-F238E27FC236}">
              <a16:creationId xmlns:a16="http://schemas.microsoft.com/office/drawing/2014/main" id="{1FBC88DD-86CE-0549-B7AD-6AF109FE39DF}"/>
            </a:ext>
          </a:extLst>
        </xdr:cNvPr>
        <xdr:cNvSpPr txBox="1"/>
      </xdr:nvSpPr>
      <xdr:spPr>
        <a:xfrm>
          <a:off x="381000" y="23583900"/>
          <a:ext cx="10985500" cy="330708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200" b="1"/>
            <a:t>Enkele velden behoeven uitleg:</a:t>
          </a:r>
        </a:p>
        <a:p>
          <a:endParaRPr lang="nl-NL" sz="1200" b="1"/>
        </a:p>
        <a:p>
          <a:r>
            <a:rPr lang="nl-NL" sz="1200" b="0" i="1"/>
            <a:t>Algemene opmerkingen:</a:t>
          </a:r>
        </a:p>
        <a:p>
          <a:r>
            <a:rPr lang="nl-NL" sz="1200" b="0" i="0" baseline="0"/>
            <a:t>- De Totalen worden verrekend voor de maximale duur van de looptijd van de Beheerovereenkomst van 15 jaar (15 x 12 maanden = 180 maanden)</a:t>
          </a:r>
        </a:p>
        <a:p>
          <a:endParaRPr lang="nl-NL" sz="1200" b="0" i="0" baseline="0"/>
        </a:p>
        <a:p>
          <a:r>
            <a:rPr lang="nl-NL" sz="1200" b="0" i="1"/>
            <a:t>Reiniging per display (4 * per jaar):</a:t>
          </a:r>
        </a:p>
        <a:p>
          <a:r>
            <a:rPr lang="nl-NL" sz="1200" b="0" i="0"/>
            <a:t>De Inschrijver geeft hier de</a:t>
          </a:r>
          <a:r>
            <a:rPr lang="nl-NL" sz="1200" b="0" i="0" baseline="0"/>
            <a:t> prijs per Haltesysteem </a:t>
          </a:r>
          <a:r>
            <a:rPr lang="nl-NL" sz="1200" b="1" i="0" baseline="0"/>
            <a:t>per maand </a:t>
          </a:r>
          <a:r>
            <a:rPr lang="nl-NL" sz="1200" b="0" i="0" baseline="0"/>
            <a:t>aan om vier keer per jaar het Haltesysteem te laten reinigen.</a:t>
          </a:r>
        </a:p>
        <a:p>
          <a:endParaRPr lang="nl-NL" sz="1200" b="0" i="0" baseline="0"/>
        </a:p>
        <a:p>
          <a:r>
            <a:rPr lang="nl-NL" sz="1200" b="0" i="1"/>
            <a:t>Stroomverbruik displays:</a:t>
          </a:r>
        </a:p>
        <a:p>
          <a:r>
            <a:rPr lang="nl-NL" sz="1200" b="0" i="0"/>
            <a:t>De kosten voor het stroomverbruik, </a:t>
          </a:r>
          <a:r>
            <a:rPr lang="nl-NL" sz="1200" b="0" i="0" baseline="0"/>
            <a:t>tijdens de looptijd van de Beheerovereenkomst , worden door de wegbeheerders gedragen. Daarom wenst de Provincie inzicht te krijgen in het te verwachten stroomverbruik. De Inschrijver geeft per type Halteysteem het verbruik in kWh aan per maand. In kolom D staan de aantallen displays. In kolom E wordt het totaal aantal kWh vermenigvuldigd met een prijs van € 0,27427. Deze referentieprijs is afkomstig van Eneco Ecostroom 1 jaar, prijslijst te downloaden via www.eneco.nl. </a:t>
          </a:r>
        </a:p>
        <a:p>
          <a:endParaRPr lang="nl-NL" sz="1200" b="0" i="0"/>
        </a:p>
        <a:p>
          <a:pPr marL="0" marR="0" lvl="0" indent="0" defTabSz="914400" eaLnBrk="1" fontAlgn="auto" latinLnBrk="0" hangingPunct="1">
            <a:lnSpc>
              <a:spcPct val="100000"/>
            </a:lnSpc>
            <a:spcBef>
              <a:spcPts val="0"/>
            </a:spcBef>
            <a:spcAft>
              <a:spcPts val="0"/>
            </a:spcAft>
            <a:buClrTx/>
            <a:buSzTx/>
            <a:buFontTx/>
            <a:buNone/>
            <a:tabLst/>
            <a:defRPr/>
          </a:pPr>
          <a:r>
            <a:rPr lang="nl-NL" sz="1200" b="0" i="0" baseline="0"/>
            <a:t>LET OP: de opgegeven waarde voor het stroomverbruik mag in het Project en tijdens de looptijd van de Beheerovereenkomst  niet meer stijgen dan 125% van de hier opgegeven waarde. </a:t>
          </a:r>
          <a:r>
            <a:rPr lang="nl-NL" sz="1200">
              <a:solidFill>
                <a:schemeClr val="dk1"/>
              </a:solidFill>
              <a:effectLst/>
              <a:latin typeface="+mn-lt"/>
              <a:ea typeface="+mn-ea"/>
              <a:cs typeface="+mn-cs"/>
            </a:rPr>
            <a:t>Een overschrijding leidt per (type) Haltesysteem - waar dit van toepassing is - tot een korting van € 0,30 per kwh overschrijding op de maandelijkse beheerkosten.</a:t>
          </a:r>
          <a:r>
            <a:rPr lang="nl-NL" sz="1200">
              <a:effectLst/>
            </a:rPr>
            <a:t> </a:t>
          </a:r>
          <a:r>
            <a:rPr lang="nl-NL" sz="1200" b="0" i="0" baseline="0"/>
            <a:t> </a:t>
          </a:r>
        </a:p>
        <a:p>
          <a:endParaRPr lang="nl-NL" sz="1200" b="0" i="0"/>
        </a:p>
      </xdr:txBody>
    </xdr:sp>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
  <sheetViews>
    <sheetView tabSelected="1" zoomScale="170" workbookViewId="0">
      <selection activeCell="J10" sqref="J10"/>
    </sheetView>
  </sheetViews>
  <sheetFormatPr baseColWidth="10" defaultColWidth="11" defaultRowHeight="16" x14ac:dyDescent="0.2"/>
  <cols>
    <col min="2" max="2" width="14.5" bestFit="1" customWidth="1"/>
  </cols>
  <sheetData>
    <row r="1" spans="1:2" ht="26" x14ac:dyDescent="0.3">
      <c r="A1" s="1" t="s">
        <v>0</v>
      </c>
    </row>
    <row r="5" spans="1:2" x14ac:dyDescent="0.2">
      <c r="B5" s="2">
        <v>5500000</v>
      </c>
    </row>
    <row r="6" spans="1:2" x14ac:dyDescent="0.2">
      <c r="B6" s="2">
        <v>2400000</v>
      </c>
    </row>
  </sheetData>
  <sheetProtection algorithmName="SHA-512" hashValue="jeqe7h0VhKG5PiZn06V5AsAnbrLaHkKB+/3Q931CUl8ULuva5v9HAzOWI7eWP9xvNTJWn8pi/0BC+eWDx4WMIg==" saltValue="oDiS7bmh8ZrM3A/3FqPXdg==" spinCount="100000" sheet="1" selectLockedCells="1" sort="0"/>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6"/>
  <sheetViews>
    <sheetView showGridLines="0" zoomScale="120" zoomScaleNormal="120" zoomScalePageLayoutView="125" workbookViewId="0">
      <selection activeCell="E45" sqref="E45"/>
    </sheetView>
  </sheetViews>
  <sheetFormatPr baseColWidth="10" defaultColWidth="11" defaultRowHeight="16" x14ac:dyDescent="0.2"/>
  <cols>
    <col min="1" max="1" width="3.5" style="11" customWidth="1"/>
    <col min="2" max="4" width="11" style="11"/>
    <col min="5" max="5" width="20.6640625" style="12" customWidth="1"/>
    <col min="6" max="6" width="11" style="11"/>
    <col min="7" max="7" width="21.5" style="12" customWidth="1"/>
    <col min="8" max="16384" width="11" style="11"/>
  </cols>
  <sheetData>
    <row r="1" spans="2:7" ht="25" x14ac:dyDescent="0.2">
      <c r="B1" s="10" t="s">
        <v>1</v>
      </c>
    </row>
    <row r="2" spans="2:7" ht="17" thickBot="1" x14ac:dyDescent="0.25"/>
    <row r="3" spans="2:7" ht="17" thickBot="1" x14ac:dyDescent="0.25">
      <c r="E3" s="13" t="s">
        <v>2</v>
      </c>
      <c r="F3" s="14" t="s">
        <v>3</v>
      </c>
      <c r="G3" s="13" t="s">
        <v>4</v>
      </c>
    </row>
    <row r="4" spans="2:7" ht="17" thickBot="1" x14ac:dyDescent="0.25">
      <c r="B4" s="130" t="s">
        <v>5</v>
      </c>
      <c r="C4" s="131"/>
      <c r="D4" s="132"/>
      <c r="E4" s="15"/>
      <c r="F4" s="16"/>
      <c r="G4" s="15"/>
    </row>
    <row r="5" spans="2:7" ht="17" thickBot="1" x14ac:dyDescent="0.25">
      <c r="B5" s="139" t="s">
        <v>147</v>
      </c>
      <c r="C5" s="140"/>
      <c r="D5" s="141"/>
      <c r="E5" s="3">
        <f>'2. Implementatie'!E46</f>
        <v>0</v>
      </c>
      <c r="F5" s="17" t="s">
        <v>6</v>
      </c>
      <c r="G5" s="3">
        <f>'2. Implementatie'!G46</f>
        <v>0</v>
      </c>
    </row>
    <row r="6" spans="2:7" ht="17" thickBot="1" x14ac:dyDescent="0.25">
      <c r="B6" s="18"/>
    </row>
    <row r="7" spans="2:7" ht="17" thickBot="1" x14ac:dyDescent="0.25">
      <c r="B7" s="130" t="s">
        <v>7</v>
      </c>
      <c r="C7" s="131"/>
      <c r="D7" s="131"/>
      <c r="E7" s="15"/>
      <c r="F7" s="16"/>
      <c r="G7" s="15"/>
    </row>
    <row r="8" spans="2:7" ht="17" thickBot="1" x14ac:dyDescent="0.25">
      <c r="B8" s="136" t="s">
        <v>148</v>
      </c>
      <c r="C8" s="137"/>
      <c r="D8" s="137"/>
      <c r="E8" s="3">
        <f>'3. Beheerkosten'!E44</f>
        <v>0</v>
      </c>
      <c r="F8" s="17" t="s">
        <v>6</v>
      </c>
      <c r="G8" s="3">
        <f>'3. Beheerkosten'!G44</f>
        <v>0</v>
      </c>
    </row>
    <row r="9" spans="2:7" ht="17" thickBot="1" x14ac:dyDescent="0.25">
      <c r="B9" s="136" t="s">
        <v>8</v>
      </c>
      <c r="C9" s="137"/>
      <c r="D9" s="138"/>
      <c r="E9" s="3">
        <f>'4. Stuksprijzen beheer'!E61</f>
        <v>0</v>
      </c>
      <c r="F9" s="17" t="s">
        <v>6</v>
      </c>
      <c r="G9" s="3">
        <f>'4. Stuksprijzen beheer'!G61</f>
        <v>0</v>
      </c>
    </row>
    <row r="10" spans="2:7" ht="17" thickBot="1" x14ac:dyDescent="0.25"/>
    <row r="11" spans="2:7" ht="17" thickBot="1" x14ac:dyDescent="0.25">
      <c r="B11" s="133" t="s">
        <v>9</v>
      </c>
      <c r="C11" s="134"/>
      <c r="D11" s="135"/>
      <c r="E11" s="19">
        <f>SUM(E5:E10)</f>
        <v>0</v>
      </c>
      <c r="F11" s="20" t="s">
        <v>6</v>
      </c>
      <c r="G11" s="19">
        <f>SUM(G5:G10)</f>
        <v>0</v>
      </c>
    </row>
    <row r="19" spans="2:7" ht="17" thickBot="1" x14ac:dyDescent="0.25"/>
    <row r="20" spans="2:7" x14ac:dyDescent="0.2">
      <c r="B20" s="21" t="s">
        <v>10</v>
      </c>
      <c r="C20" s="22"/>
      <c r="D20" s="22"/>
      <c r="E20" s="23"/>
      <c r="F20" s="22"/>
      <c r="G20" s="24"/>
    </row>
    <row r="21" spans="2:7" x14ac:dyDescent="0.2">
      <c r="B21" s="25"/>
      <c r="E21" s="26"/>
      <c r="G21" s="27"/>
    </row>
    <row r="22" spans="2:7" x14ac:dyDescent="0.2">
      <c r="B22" s="25" t="s">
        <v>11</v>
      </c>
      <c r="C22" s="121" t="s">
        <v>12</v>
      </c>
      <c r="D22" s="121"/>
      <c r="E22" s="121"/>
      <c r="F22" s="121"/>
      <c r="G22" s="122"/>
    </row>
    <row r="23" spans="2:7" x14ac:dyDescent="0.2">
      <c r="B23" s="25" t="s">
        <v>13</v>
      </c>
      <c r="C23" s="121" t="s">
        <v>12</v>
      </c>
      <c r="D23" s="121"/>
      <c r="E23" s="121"/>
      <c r="F23" s="121"/>
      <c r="G23" s="122"/>
    </row>
    <row r="24" spans="2:7" x14ac:dyDescent="0.2">
      <c r="B24" s="25"/>
      <c r="E24" s="26"/>
      <c r="G24" s="27"/>
    </row>
    <row r="25" spans="2:7" x14ac:dyDescent="0.2">
      <c r="B25" s="126" t="s">
        <v>14</v>
      </c>
      <c r="C25" s="127"/>
      <c r="D25" s="127"/>
      <c r="E25" s="128" t="s">
        <v>12</v>
      </c>
      <c r="F25" s="128"/>
      <c r="G25" s="129"/>
    </row>
    <row r="26" spans="2:7" x14ac:dyDescent="0.2">
      <c r="B26" s="25"/>
      <c r="E26" s="26"/>
      <c r="G26" s="27"/>
    </row>
    <row r="27" spans="2:7" x14ac:dyDescent="0.2">
      <c r="B27" s="25"/>
      <c r="E27" s="26"/>
      <c r="G27" s="27"/>
    </row>
    <row r="28" spans="2:7" x14ac:dyDescent="0.2">
      <c r="B28" s="25" t="s">
        <v>15</v>
      </c>
      <c r="E28" s="26"/>
      <c r="G28" s="27"/>
    </row>
    <row r="29" spans="2:7" x14ac:dyDescent="0.2">
      <c r="B29" s="120"/>
      <c r="C29" s="121"/>
      <c r="D29" s="121"/>
      <c r="E29" s="121"/>
      <c r="F29" s="121"/>
      <c r="G29" s="122"/>
    </row>
    <row r="30" spans="2:7" x14ac:dyDescent="0.2">
      <c r="B30" s="120"/>
      <c r="C30" s="121"/>
      <c r="D30" s="121"/>
      <c r="E30" s="121"/>
      <c r="F30" s="121"/>
      <c r="G30" s="122"/>
    </row>
    <row r="31" spans="2:7" x14ac:dyDescent="0.2">
      <c r="B31" s="120"/>
      <c r="C31" s="121"/>
      <c r="D31" s="121"/>
      <c r="E31" s="121"/>
      <c r="F31" s="121"/>
      <c r="G31" s="122"/>
    </row>
    <row r="32" spans="2:7" x14ac:dyDescent="0.2">
      <c r="B32" s="120"/>
      <c r="C32" s="121"/>
      <c r="D32" s="121"/>
      <c r="E32" s="121"/>
      <c r="F32" s="121"/>
      <c r="G32" s="122"/>
    </row>
    <row r="33" spans="2:7" x14ac:dyDescent="0.2">
      <c r="B33" s="120"/>
      <c r="C33" s="121"/>
      <c r="D33" s="121"/>
      <c r="E33" s="121"/>
      <c r="F33" s="121"/>
      <c r="G33" s="122"/>
    </row>
    <row r="34" spans="2:7" x14ac:dyDescent="0.2">
      <c r="B34" s="120"/>
      <c r="C34" s="121"/>
      <c r="D34" s="121"/>
      <c r="E34" s="121"/>
      <c r="F34" s="121"/>
      <c r="G34" s="122"/>
    </row>
    <row r="35" spans="2:7" x14ac:dyDescent="0.2">
      <c r="B35" s="120"/>
      <c r="C35" s="121"/>
      <c r="D35" s="121"/>
      <c r="E35" s="121"/>
      <c r="F35" s="121"/>
      <c r="G35" s="122"/>
    </row>
    <row r="36" spans="2:7" ht="17" thickBot="1" x14ac:dyDescent="0.25">
      <c r="B36" s="123"/>
      <c r="C36" s="124"/>
      <c r="D36" s="124"/>
      <c r="E36" s="124"/>
      <c r="F36" s="124"/>
      <c r="G36" s="125"/>
    </row>
  </sheetData>
  <sheetProtection algorithmName="SHA-512" hashValue="OJJamn5gx7XRVoM/uWFfG6ccJvLJy+xNDiu3/ZaLJkmLwwE3dvjql8YIyK+bHvjgJlK98RsWRCOkKmuMXBJMsQ==" saltValue="qP8qYwGWtLyQLbVjF8eSww==" spinCount="100000" sheet="1" scenarios="1" selectLockedCells="1" selectUnlockedCells="1"/>
  <mergeCells count="11">
    <mergeCell ref="B29:G36"/>
    <mergeCell ref="B25:D25"/>
    <mergeCell ref="E25:G25"/>
    <mergeCell ref="B4:D4"/>
    <mergeCell ref="B7:D7"/>
    <mergeCell ref="B11:D11"/>
    <mergeCell ref="B9:D9"/>
    <mergeCell ref="B5:D5"/>
    <mergeCell ref="B8:D8"/>
    <mergeCell ref="C23:G23"/>
    <mergeCell ref="C22:G22"/>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8BB0F-5AD0-884B-8175-36C7E1E85D92}">
  <dimension ref="B1:H46"/>
  <sheetViews>
    <sheetView showGridLines="0" topLeftCell="A25" zoomScale="150" workbookViewId="0">
      <selection activeCell="C26" sqref="C26"/>
    </sheetView>
  </sheetViews>
  <sheetFormatPr baseColWidth="10" defaultColWidth="11" defaultRowHeight="16" x14ac:dyDescent="0.2"/>
  <cols>
    <col min="1" max="1" width="3.5" style="11" customWidth="1"/>
    <col min="2" max="2" width="83.1640625" style="11" customWidth="1"/>
    <col min="3" max="3" width="12.83203125" style="11" customWidth="1"/>
    <col min="4" max="4" width="11.1640625" style="44" customWidth="1"/>
    <col min="5" max="5" width="16.1640625" style="11" customWidth="1"/>
    <col min="6" max="6" width="11.1640625" style="44" customWidth="1"/>
    <col min="7" max="7" width="16.1640625" style="11" customWidth="1"/>
    <col min="8" max="8" width="53.1640625" style="11" customWidth="1"/>
    <col min="9" max="16384" width="11" style="11"/>
  </cols>
  <sheetData>
    <row r="1" spans="2:8" ht="23" x14ac:dyDescent="0.2">
      <c r="B1" s="28" t="s">
        <v>20</v>
      </c>
    </row>
    <row r="2" spans="2:8" ht="17" thickBot="1" x14ac:dyDescent="0.25"/>
    <row r="3" spans="2:8" ht="17" thickBot="1" x14ac:dyDescent="0.25">
      <c r="B3" s="29"/>
      <c r="C3" s="30" t="s">
        <v>16</v>
      </c>
      <c r="D3" s="45" t="s">
        <v>17</v>
      </c>
      <c r="E3" s="31" t="s">
        <v>2</v>
      </c>
      <c r="F3" s="45" t="s">
        <v>3</v>
      </c>
      <c r="G3" s="31" t="s">
        <v>4</v>
      </c>
      <c r="H3" s="31" t="s">
        <v>18</v>
      </c>
    </row>
    <row r="4" spans="2:8" ht="17" thickBot="1" x14ac:dyDescent="0.25">
      <c r="B4" s="32" t="s">
        <v>140</v>
      </c>
      <c r="C4" s="110"/>
      <c r="D4" s="111"/>
      <c r="E4" s="110"/>
      <c r="F4" s="111"/>
      <c r="G4" s="147"/>
      <c r="H4" s="148"/>
    </row>
    <row r="5" spans="2:8" ht="17" thickBot="1" x14ac:dyDescent="0.25">
      <c r="B5" s="144" t="s">
        <v>19</v>
      </c>
      <c r="C5" s="145"/>
      <c r="D5" s="145"/>
      <c r="E5" s="145"/>
      <c r="F5" s="145"/>
      <c r="G5" s="145"/>
      <c r="H5" s="146"/>
    </row>
    <row r="6" spans="2:8" ht="17" thickBot="1" x14ac:dyDescent="0.25">
      <c r="B6" s="33" t="s">
        <v>20</v>
      </c>
      <c r="C6" s="58"/>
      <c r="D6" s="46">
        <v>1</v>
      </c>
      <c r="E6" s="4">
        <f t="shared" ref="E6:E9" si="0">C6*D6</f>
        <v>0</v>
      </c>
      <c r="F6" s="50">
        <v>1</v>
      </c>
      <c r="G6" s="4">
        <f>E6*F6</f>
        <v>0</v>
      </c>
      <c r="H6" s="34"/>
    </row>
    <row r="7" spans="2:8" ht="17" thickBot="1" x14ac:dyDescent="0.25">
      <c r="B7" s="33" t="s">
        <v>21</v>
      </c>
      <c r="C7" s="8"/>
      <c r="D7" s="46">
        <v>1</v>
      </c>
      <c r="E7" s="4">
        <f>C7*D7</f>
        <v>0</v>
      </c>
      <c r="F7" s="50">
        <v>1</v>
      </c>
      <c r="G7" s="5">
        <f>E7*F7</f>
        <v>0</v>
      </c>
      <c r="H7" s="35"/>
    </row>
    <row r="8" spans="2:8" ht="17" thickBot="1" x14ac:dyDescent="0.25">
      <c r="B8" s="33" t="s">
        <v>149</v>
      </c>
      <c r="C8" s="58"/>
      <c r="D8" s="46">
        <v>1</v>
      </c>
      <c r="E8" s="4">
        <f t="shared" si="0"/>
        <v>0</v>
      </c>
      <c r="F8" s="50">
        <v>1</v>
      </c>
      <c r="G8" s="5">
        <f t="shared" ref="G8" si="1">E8*F8</f>
        <v>0</v>
      </c>
      <c r="H8" s="36"/>
    </row>
    <row r="9" spans="2:8" ht="17" thickBot="1" x14ac:dyDescent="0.25">
      <c r="B9" s="37" t="s">
        <v>22</v>
      </c>
      <c r="C9" s="8"/>
      <c r="D9" s="46">
        <v>1</v>
      </c>
      <c r="E9" s="4">
        <f t="shared" si="0"/>
        <v>0</v>
      </c>
      <c r="F9" s="50">
        <v>1</v>
      </c>
      <c r="G9" s="5">
        <f>E9*F9</f>
        <v>0</v>
      </c>
      <c r="H9" s="35"/>
    </row>
    <row r="10" spans="2:8" ht="17" thickBot="1" x14ac:dyDescent="0.25">
      <c r="B10" s="73"/>
      <c r="C10" s="77"/>
      <c r="D10" s="78" t="s">
        <v>23</v>
      </c>
      <c r="E10" s="112">
        <f>SUM(E6:E9)</f>
        <v>0</v>
      </c>
      <c r="F10" s="79" t="s">
        <v>24</v>
      </c>
      <c r="G10" s="112">
        <f>SUM(G6:G9)</f>
        <v>0</v>
      </c>
      <c r="H10" s="74"/>
    </row>
    <row r="11" spans="2:8" ht="17" thickBot="1" x14ac:dyDescent="0.25">
      <c r="B11" s="59"/>
      <c r="C11" s="80"/>
      <c r="D11" s="63"/>
      <c r="E11" s="64"/>
      <c r="F11" s="65"/>
      <c r="G11" s="66"/>
      <c r="H11" s="67"/>
    </row>
    <row r="12" spans="2:8" ht="17" thickBot="1" x14ac:dyDescent="0.25">
      <c r="B12" s="144" t="s">
        <v>25</v>
      </c>
      <c r="C12" s="145"/>
      <c r="D12" s="145"/>
      <c r="E12" s="145"/>
      <c r="F12" s="145"/>
      <c r="G12" s="145"/>
      <c r="H12" s="146"/>
    </row>
    <row r="13" spans="2:8" ht="17" thickBot="1" x14ac:dyDescent="0.25">
      <c r="B13" s="60" t="s">
        <v>26</v>
      </c>
      <c r="C13" s="61"/>
      <c r="D13" s="61"/>
      <c r="E13" s="61"/>
      <c r="F13" s="61"/>
      <c r="G13" s="61"/>
      <c r="H13" s="62"/>
    </row>
    <row r="14" spans="2:8" ht="17" thickBot="1" x14ac:dyDescent="0.25">
      <c r="B14" s="33" t="s">
        <v>27</v>
      </c>
      <c r="C14" s="58"/>
      <c r="D14" s="46">
        <v>4</v>
      </c>
      <c r="E14" s="4">
        <f t="shared" ref="E14:E44" si="2">C14*D14</f>
        <v>0</v>
      </c>
      <c r="F14" s="50">
        <v>1</v>
      </c>
      <c r="G14" s="4">
        <f t="shared" ref="G14:G44" si="3">E14*F14</f>
        <v>0</v>
      </c>
      <c r="H14" s="34"/>
    </row>
    <row r="15" spans="2:8" ht="17" thickBot="1" x14ac:dyDescent="0.25">
      <c r="B15" s="33" t="s">
        <v>160</v>
      </c>
      <c r="C15" s="58"/>
      <c r="D15" s="46">
        <v>1</v>
      </c>
      <c r="E15" s="4">
        <f t="shared" si="2"/>
        <v>0</v>
      </c>
      <c r="F15" s="50">
        <v>1</v>
      </c>
      <c r="G15" s="4">
        <f t="shared" si="3"/>
        <v>0</v>
      </c>
      <c r="H15" s="34"/>
    </row>
    <row r="16" spans="2:8" ht="17" thickBot="1" x14ac:dyDescent="0.25">
      <c r="B16" s="33" t="s">
        <v>161</v>
      </c>
      <c r="C16" s="58"/>
      <c r="D16" s="46">
        <v>1</v>
      </c>
      <c r="E16" s="4">
        <f t="shared" si="2"/>
        <v>0</v>
      </c>
      <c r="F16" s="50">
        <v>1</v>
      </c>
      <c r="G16" s="4">
        <f t="shared" si="3"/>
        <v>0</v>
      </c>
      <c r="H16" s="36"/>
    </row>
    <row r="17" spans="2:8" ht="17" thickBot="1" x14ac:dyDescent="0.25">
      <c r="B17" s="33" t="s">
        <v>28</v>
      </c>
      <c r="C17" s="58"/>
      <c r="D17" s="46">
        <v>4</v>
      </c>
      <c r="E17" s="4">
        <f t="shared" ref="E17" si="4">C17*D17</f>
        <v>0</v>
      </c>
      <c r="F17" s="50">
        <v>1</v>
      </c>
      <c r="G17" s="4">
        <f t="shared" ref="G17" si="5">E17*F17</f>
        <v>0</v>
      </c>
      <c r="H17" s="36"/>
    </row>
    <row r="18" spans="2:8" ht="17" thickBot="1" x14ac:dyDescent="0.25">
      <c r="B18" s="33" t="s">
        <v>163</v>
      </c>
      <c r="C18" s="58"/>
      <c r="D18" s="46">
        <v>1</v>
      </c>
      <c r="E18" s="4">
        <f t="shared" ref="E18:E20" si="6">C18*D18</f>
        <v>0</v>
      </c>
      <c r="F18" s="50">
        <v>1</v>
      </c>
      <c r="G18" s="4">
        <f>E18*F18</f>
        <v>0</v>
      </c>
      <c r="H18" s="36"/>
    </row>
    <row r="19" spans="2:8" ht="17" thickBot="1" x14ac:dyDescent="0.25">
      <c r="B19" s="33" t="s">
        <v>158</v>
      </c>
      <c r="C19" s="58"/>
      <c r="D19" s="46">
        <v>1</v>
      </c>
      <c r="E19" s="4">
        <f t="shared" si="6"/>
        <v>0</v>
      </c>
      <c r="F19" s="50">
        <v>1</v>
      </c>
      <c r="G19" s="4">
        <f t="shared" ref="G19:G20" si="7">E19*F19</f>
        <v>0</v>
      </c>
      <c r="H19" s="36"/>
    </row>
    <row r="20" spans="2:8" ht="17" thickBot="1" x14ac:dyDescent="0.25">
      <c r="B20" s="33" t="s">
        <v>167</v>
      </c>
      <c r="C20" s="58"/>
      <c r="D20" s="46">
        <v>1</v>
      </c>
      <c r="E20" s="4">
        <f t="shared" si="6"/>
        <v>0</v>
      </c>
      <c r="F20" s="50">
        <v>1</v>
      </c>
      <c r="G20" s="4">
        <f t="shared" si="7"/>
        <v>0</v>
      </c>
      <c r="H20" s="36"/>
    </row>
    <row r="21" spans="2:8" ht="17" thickBot="1" x14ac:dyDescent="0.25">
      <c r="B21" s="33" t="s">
        <v>164</v>
      </c>
      <c r="C21" s="58"/>
      <c r="D21" s="46">
        <v>6</v>
      </c>
      <c r="E21" s="4">
        <f>C21*D21</f>
        <v>0</v>
      </c>
      <c r="F21" s="50">
        <v>1</v>
      </c>
      <c r="G21" s="4">
        <f>E21*F21</f>
        <v>0</v>
      </c>
      <c r="H21" s="34"/>
    </row>
    <row r="22" spans="2:8" ht="17" thickBot="1" x14ac:dyDescent="0.25">
      <c r="B22" s="60" t="s">
        <v>29</v>
      </c>
      <c r="C22" s="61"/>
      <c r="D22" s="61"/>
      <c r="E22" s="61"/>
      <c r="F22" s="61"/>
      <c r="G22" s="61"/>
      <c r="H22" s="62"/>
    </row>
    <row r="23" spans="2:8" ht="17" thickBot="1" x14ac:dyDescent="0.25">
      <c r="B23" s="33" t="s">
        <v>30</v>
      </c>
      <c r="C23" s="58"/>
      <c r="D23" s="46">
        <f>D14+D20+D21</f>
        <v>11</v>
      </c>
      <c r="E23" s="4">
        <f t="shared" si="2"/>
        <v>0</v>
      </c>
      <c r="F23" s="50">
        <v>1</v>
      </c>
      <c r="G23" s="4">
        <f t="shared" si="3"/>
        <v>0</v>
      </c>
      <c r="H23" s="36"/>
    </row>
    <row r="24" spans="2:8" ht="17" thickBot="1" x14ac:dyDescent="0.25">
      <c r="B24" s="33" t="s">
        <v>150</v>
      </c>
      <c r="C24" s="58"/>
      <c r="D24" s="46">
        <v>5</v>
      </c>
      <c r="E24" s="4">
        <f t="shared" si="2"/>
        <v>0</v>
      </c>
      <c r="F24" s="50">
        <v>1</v>
      </c>
      <c r="G24" s="4">
        <f t="shared" si="3"/>
        <v>0</v>
      </c>
      <c r="H24" s="36"/>
    </row>
    <row r="25" spans="2:8" ht="17" thickBot="1" x14ac:dyDescent="0.25">
      <c r="B25" s="33" t="s">
        <v>32</v>
      </c>
      <c r="C25" s="58"/>
      <c r="D25" s="46">
        <v>30</v>
      </c>
      <c r="E25" s="4">
        <f>C25*D25</f>
        <v>0</v>
      </c>
      <c r="F25" s="50">
        <v>1</v>
      </c>
      <c r="G25" s="4">
        <f t="shared" si="3"/>
        <v>0</v>
      </c>
      <c r="H25" s="34" t="s">
        <v>34</v>
      </c>
    </row>
    <row r="26" spans="2:8" ht="17" thickBot="1" x14ac:dyDescent="0.25">
      <c r="B26" s="33" t="s">
        <v>33</v>
      </c>
      <c r="C26" s="58"/>
      <c r="D26" s="46">
        <v>15</v>
      </c>
      <c r="E26" s="4">
        <f t="shared" si="2"/>
        <v>0</v>
      </c>
      <c r="F26" s="50">
        <v>1</v>
      </c>
      <c r="G26" s="4">
        <f t="shared" si="3"/>
        <v>0</v>
      </c>
      <c r="H26" s="34" t="s">
        <v>162</v>
      </c>
    </row>
    <row r="27" spans="2:8" ht="17" thickBot="1" x14ac:dyDescent="0.25">
      <c r="B27" s="33" t="s">
        <v>151</v>
      </c>
      <c r="C27" s="9"/>
      <c r="D27" s="46">
        <v>10</v>
      </c>
      <c r="E27" s="4">
        <f t="shared" si="2"/>
        <v>0</v>
      </c>
      <c r="F27" s="50">
        <v>1</v>
      </c>
      <c r="G27" s="4">
        <f t="shared" si="3"/>
        <v>0</v>
      </c>
      <c r="H27" s="34" t="s">
        <v>35</v>
      </c>
    </row>
    <row r="28" spans="2:8" ht="17" thickBot="1" x14ac:dyDescent="0.25">
      <c r="B28" s="33" t="s">
        <v>152</v>
      </c>
      <c r="C28" s="9"/>
      <c r="D28" s="46">
        <v>2</v>
      </c>
      <c r="E28" s="4">
        <f t="shared" si="2"/>
        <v>0</v>
      </c>
      <c r="F28" s="50">
        <v>1</v>
      </c>
      <c r="G28" s="4">
        <f t="shared" si="3"/>
        <v>0</v>
      </c>
      <c r="H28" s="34"/>
    </row>
    <row r="29" spans="2:8" ht="17" thickBot="1" x14ac:dyDescent="0.25">
      <c r="B29" s="33" t="s">
        <v>153</v>
      </c>
      <c r="C29" s="9"/>
      <c r="D29" s="46">
        <v>1</v>
      </c>
      <c r="E29" s="4">
        <f t="shared" si="2"/>
        <v>0</v>
      </c>
      <c r="F29" s="50">
        <v>1</v>
      </c>
      <c r="G29" s="4">
        <f t="shared" si="3"/>
        <v>0</v>
      </c>
      <c r="H29" s="34" t="s">
        <v>35</v>
      </c>
    </row>
    <row r="30" spans="2:8" ht="17" thickBot="1" x14ac:dyDescent="0.25">
      <c r="B30" s="33" t="s">
        <v>154</v>
      </c>
      <c r="C30" s="9"/>
      <c r="D30" s="46">
        <f>D27</f>
        <v>10</v>
      </c>
      <c r="E30" s="4">
        <f t="shared" si="2"/>
        <v>0</v>
      </c>
      <c r="F30" s="50">
        <v>1</v>
      </c>
      <c r="G30" s="4">
        <f t="shared" si="3"/>
        <v>0</v>
      </c>
      <c r="H30" s="34" t="s">
        <v>35</v>
      </c>
    </row>
    <row r="31" spans="2:8" ht="17" thickBot="1" x14ac:dyDescent="0.25">
      <c r="B31" s="33" t="s">
        <v>155</v>
      </c>
      <c r="C31" s="9"/>
      <c r="D31" s="46">
        <f>D19</f>
        <v>1</v>
      </c>
      <c r="E31" s="4">
        <f t="shared" si="2"/>
        <v>0</v>
      </c>
      <c r="F31" s="50">
        <v>1</v>
      </c>
      <c r="G31" s="4">
        <f t="shared" si="3"/>
        <v>0</v>
      </c>
      <c r="H31" s="34"/>
    </row>
    <row r="32" spans="2:8" ht="17" thickBot="1" x14ac:dyDescent="0.25">
      <c r="B32" s="33" t="s">
        <v>168</v>
      </c>
      <c r="C32" s="9"/>
      <c r="D32" s="46">
        <f>D20</f>
        <v>1</v>
      </c>
      <c r="E32" s="4">
        <f t="shared" si="2"/>
        <v>0</v>
      </c>
      <c r="F32" s="50">
        <v>1</v>
      </c>
      <c r="G32" s="4">
        <f t="shared" si="3"/>
        <v>0</v>
      </c>
      <c r="H32" s="34"/>
    </row>
    <row r="33" spans="2:8" ht="17" thickBot="1" x14ac:dyDescent="0.25">
      <c r="B33" s="60" t="s">
        <v>37</v>
      </c>
      <c r="C33" s="61"/>
      <c r="D33" s="61"/>
      <c r="E33" s="61"/>
      <c r="F33" s="61"/>
      <c r="G33" s="61"/>
      <c r="H33" s="62"/>
    </row>
    <row r="34" spans="2:8" ht="17" thickBot="1" x14ac:dyDescent="0.25">
      <c r="B34" s="33" t="s">
        <v>156</v>
      </c>
      <c r="C34" s="8"/>
      <c r="D34" s="46">
        <v>10</v>
      </c>
      <c r="E34" s="4">
        <f t="shared" ref="E34" si="8">C34*D34</f>
        <v>0</v>
      </c>
      <c r="F34" s="50">
        <v>1</v>
      </c>
      <c r="G34" s="5">
        <f>E34*F34</f>
        <v>0</v>
      </c>
      <c r="H34" s="35"/>
    </row>
    <row r="35" spans="2:8" ht="17" thickBot="1" x14ac:dyDescent="0.25">
      <c r="B35" s="33" t="s">
        <v>165</v>
      </c>
      <c r="C35" s="8"/>
      <c r="D35" s="46">
        <v>1</v>
      </c>
      <c r="E35" s="4">
        <f t="shared" ref="E35" si="9">C35*D35</f>
        <v>0</v>
      </c>
      <c r="F35" s="50">
        <v>1</v>
      </c>
      <c r="G35" s="5">
        <f>E35*F35</f>
        <v>0</v>
      </c>
      <c r="H35" s="35"/>
    </row>
    <row r="36" spans="2:8" ht="17" thickBot="1" x14ac:dyDescent="0.25">
      <c r="B36" s="33" t="s">
        <v>38</v>
      </c>
      <c r="C36" s="8"/>
      <c r="D36" s="46">
        <v>10</v>
      </c>
      <c r="E36" s="4">
        <f t="shared" ref="E36" si="10">C36*D36</f>
        <v>0</v>
      </c>
      <c r="F36" s="50">
        <v>1</v>
      </c>
      <c r="G36" s="5">
        <f>E36*F36</f>
        <v>0</v>
      </c>
      <c r="H36" s="35"/>
    </row>
    <row r="37" spans="2:8" ht="17" thickBot="1" x14ac:dyDescent="0.25">
      <c r="B37" s="73"/>
      <c r="C37" s="77"/>
      <c r="D37" s="78" t="s">
        <v>23</v>
      </c>
      <c r="E37" s="112">
        <f>SUM(E14:E36)</f>
        <v>0</v>
      </c>
      <c r="F37" s="78" t="s">
        <v>23</v>
      </c>
      <c r="G37" s="112">
        <f>SUM(G14:G36)</f>
        <v>0</v>
      </c>
      <c r="H37" s="75"/>
    </row>
    <row r="38" spans="2:8" ht="17" thickBot="1" x14ac:dyDescent="0.25">
      <c r="B38" s="70"/>
      <c r="C38" s="81"/>
      <c r="D38" s="63"/>
      <c r="E38" s="68"/>
      <c r="F38" s="65"/>
      <c r="G38" s="68"/>
      <c r="H38" s="69"/>
    </row>
    <row r="39" spans="2:8" ht="17" thickBot="1" x14ac:dyDescent="0.25">
      <c r="B39" s="144" t="s">
        <v>157</v>
      </c>
      <c r="C39" s="145"/>
      <c r="D39" s="145"/>
      <c r="E39" s="145"/>
      <c r="F39" s="145"/>
      <c r="G39" s="145"/>
      <c r="H39" s="146"/>
    </row>
    <row r="40" spans="2:8" ht="17" thickBot="1" x14ac:dyDescent="0.25">
      <c r="B40" s="33" t="s">
        <v>39</v>
      </c>
      <c r="C40" s="58"/>
      <c r="D40" s="46">
        <v>10</v>
      </c>
      <c r="E40" s="6">
        <f t="shared" ref="E40:E43" si="11">C40*D40</f>
        <v>0</v>
      </c>
      <c r="F40" s="50">
        <v>0.75</v>
      </c>
      <c r="G40" s="5">
        <f t="shared" ref="G40:G41" si="12">E40*F40</f>
        <v>0</v>
      </c>
      <c r="H40" s="36" t="s">
        <v>170</v>
      </c>
    </row>
    <row r="41" spans="2:8" ht="17" thickBot="1" x14ac:dyDescent="0.25">
      <c r="B41" s="33" t="s">
        <v>40</v>
      </c>
      <c r="C41" s="58"/>
      <c r="D41" s="46">
        <v>10</v>
      </c>
      <c r="E41" s="6">
        <f t="shared" si="11"/>
        <v>0</v>
      </c>
      <c r="F41" s="50">
        <v>0.75</v>
      </c>
      <c r="G41" s="5">
        <f t="shared" si="12"/>
        <v>0</v>
      </c>
      <c r="H41" s="36" t="s">
        <v>171</v>
      </c>
    </row>
    <row r="42" spans="2:8" ht="17" thickBot="1" x14ac:dyDescent="0.25">
      <c r="B42" s="33" t="s">
        <v>41</v>
      </c>
      <c r="C42" s="58"/>
      <c r="D42" s="46">
        <v>20</v>
      </c>
      <c r="E42" s="6">
        <f t="shared" si="11"/>
        <v>0</v>
      </c>
      <c r="F42" s="50">
        <v>0.75</v>
      </c>
      <c r="G42" s="5">
        <f>E42*F42</f>
        <v>0</v>
      </c>
      <c r="H42" s="36" t="s">
        <v>172</v>
      </c>
    </row>
    <row r="43" spans="2:8" ht="17" thickBot="1" x14ac:dyDescent="0.25">
      <c r="B43" s="37" t="s">
        <v>42</v>
      </c>
      <c r="C43" s="8"/>
      <c r="D43" s="46">
        <v>10</v>
      </c>
      <c r="E43" s="6">
        <f t="shared" si="11"/>
        <v>0</v>
      </c>
      <c r="F43" s="50">
        <v>0.75</v>
      </c>
      <c r="G43" s="5">
        <f t="shared" ref="G43" si="13">E43*F43</f>
        <v>0</v>
      </c>
      <c r="H43" s="36" t="s">
        <v>172</v>
      </c>
    </row>
    <row r="44" spans="2:8" ht="17" thickBot="1" x14ac:dyDescent="0.25">
      <c r="B44" s="33" t="s">
        <v>43</v>
      </c>
      <c r="C44" s="8"/>
      <c r="D44" s="46">
        <v>2</v>
      </c>
      <c r="E44" s="4">
        <f t="shared" si="2"/>
        <v>0</v>
      </c>
      <c r="F44" s="50">
        <v>0.75</v>
      </c>
      <c r="G44" s="4">
        <f t="shared" si="3"/>
        <v>0</v>
      </c>
      <c r="H44" s="34"/>
    </row>
    <row r="45" spans="2:8" ht="17" thickBot="1" x14ac:dyDescent="0.25">
      <c r="B45" s="59"/>
      <c r="C45" s="80"/>
      <c r="D45" s="63"/>
      <c r="E45" s="64"/>
      <c r="F45" s="65"/>
      <c r="G45" s="66"/>
      <c r="H45" s="67"/>
    </row>
    <row r="46" spans="2:8" ht="17" thickBot="1" x14ac:dyDescent="0.25">
      <c r="B46" s="133" t="s">
        <v>44</v>
      </c>
      <c r="C46" s="142"/>
      <c r="D46" s="143"/>
      <c r="E46" s="113">
        <f>E10+E37+SUM(E40:E44)</f>
        <v>0</v>
      </c>
      <c r="F46" s="51" t="s">
        <v>6</v>
      </c>
      <c r="G46" s="113">
        <f>G10+G37+SUM(G40:G44)</f>
        <v>0</v>
      </c>
    </row>
  </sheetData>
  <sheetProtection algorithmName="SHA-512" hashValue="ErPVrdjXz/oE6ygXMJxcVRX3WNIroHyi5ZbqsW1+OtlOUkFOcqqypPZNZpS5O6yvA+irlrElJlObRTZEDiriJw==" saltValue="uadXKdmIcMs1kZ3C8oVGCg==" spinCount="100000" sheet="1" selectLockedCells="1"/>
  <mergeCells count="5">
    <mergeCell ref="B46:D46"/>
    <mergeCell ref="B39:H39"/>
    <mergeCell ref="G4:H4"/>
    <mergeCell ref="B5:H5"/>
    <mergeCell ref="B12:H12"/>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decimal" allowBlank="1" showInputMessage="1" showErrorMessage="1" xr:uid="{9D65D995-6B0B-064A-A316-3506175F33F7}">
          <x14:formula1>
            <xm:f>Gegevensvalidatie!B3</xm:f>
          </x14:formula1>
          <x14:formula2>
            <xm:f>Gegevensvalidatie!C3</xm:f>
          </x14:formula2>
          <xm:sqref>C40:C42</xm:sqref>
        </x14:dataValidation>
        <x14:dataValidation type="decimal" allowBlank="1" showInputMessage="1" showErrorMessage="1" xr:uid="{DE30B775-1E36-A543-9474-95B13863A2DB}">
          <x14:formula1>
            <xm:f>Gegevensvalidatie!B5</xm:f>
          </x14:formula1>
          <x14:formula2>
            <xm:f>Gegevensvalidatie!C5</xm:f>
          </x14:formula2>
          <xm:sqref>C43:C44</xm:sqref>
        </x14:dataValidation>
        <x14:dataValidation type="decimal" allowBlank="1" showInputMessage="1" showErrorMessage="1" xr:uid="{1436C93C-F416-5D43-9A06-E7972C422738}">
          <x14:formula1>
            <xm:f>Gegevensvalidatie!B6</xm:f>
          </x14:formula1>
          <x14:formula2>
            <xm:f>Gegevensvalidatie!C6</xm:f>
          </x14:formula2>
          <xm:sqref>C11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F668-7B97-E14B-9150-5A8B7CF163FD}">
  <dimension ref="B1:L46"/>
  <sheetViews>
    <sheetView showGridLines="0" topLeftCell="A14" zoomScale="144" zoomScaleNormal="100" workbookViewId="0">
      <selection activeCell="C16" sqref="C16"/>
    </sheetView>
  </sheetViews>
  <sheetFormatPr baseColWidth="10" defaultColWidth="11" defaultRowHeight="16" x14ac:dyDescent="0.2"/>
  <cols>
    <col min="1" max="1" width="3.5" style="11" customWidth="1"/>
    <col min="2" max="2" width="83.1640625" style="11" customWidth="1"/>
    <col min="3" max="3" width="12.83203125" style="11" customWidth="1"/>
    <col min="4" max="4" width="11.1640625" style="44" customWidth="1"/>
    <col min="5" max="5" width="16.1640625" style="12" customWidth="1"/>
    <col min="6" max="6" width="11.1640625" style="44" customWidth="1"/>
    <col min="7" max="7" width="16.1640625" style="12" customWidth="1"/>
    <col min="8" max="8" width="53.1640625" style="11" customWidth="1"/>
    <col min="9" max="11" width="11" style="11"/>
    <col min="12" max="12" width="57.1640625" style="11" bestFit="1" customWidth="1"/>
    <col min="13" max="16384" width="11" style="11"/>
  </cols>
  <sheetData>
    <row r="1" spans="2:12" ht="23" x14ac:dyDescent="0.2">
      <c r="B1" s="28" t="s">
        <v>141</v>
      </c>
    </row>
    <row r="2" spans="2:12" ht="17" thickBot="1" x14ac:dyDescent="0.25"/>
    <row r="3" spans="2:12" ht="17" thickBot="1" x14ac:dyDescent="0.25">
      <c r="B3" s="29"/>
      <c r="C3" s="30" t="s">
        <v>16</v>
      </c>
      <c r="D3" s="45" t="s">
        <v>17</v>
      </c>
      <c r="E3" s="38" t="s">
        <v>2</v>
      </c>
      <c r="F3" s="45" t="s">
        <v>3</v>
      </c>
      <c r="G3" s="38" t="s">
        <v>4</v>
      </c>
      <c r="H3" s="31" t="s">
        <v>18</v>
      </c>
    </row>
    <row r="4" spans="2:12" ht="17" thickBot="1" x14ac:dyDescent="0.25">
      <c r="B4" s="76" t="s">
        <v>45</v>
      </c>
      <c r="C4" s="39"/>
      <c r="D4" s="47"/>
      <c r="E4" s="40"/>
      <c r="F4" s="47"/>
      <c r="G4" s="149"/>
      <c r="H4" s="150"/>
    </row>
    <row r="5" spans="2:12" ht="17" thickBot="1" x14ac:dyDescent="0.25">
      <c r="B5" s="60" t="s">
        <v>46</v>
      </c>
      <c r="C5" s="61"/>
      <c r="D5" s="61"/>
      <c r="E5" s="61"/>
      <c r="F5" s="61"/>
      <c r="G5" s="61"/>
      <c r="H5" s="62"/>
    </row>
    <row r="6" spans="2:12" ht="17" thickBot="1" x14ac:dyDescent="0.25">
      <c r="B6" s="33" t="s">
        <v>27</v>
      </c>
      <c r="C6" s="8"/>
      <c r="D6" s="46">
        <f>'2. Implementatie'!D14</f>
        <v>4</v>
      </c>
      <c r="E6" s="4">
        <f>C6*D6</f>
        <v>0</v>
      </c>
      <c r="F6" s="50">
        <v>1</v>
      </c>
      <c r="G6" s="4">
        <f>E6*F6</f>
        <v>0</v>
      </c>
      <c r="H6" s="34"/>
    </row>
    <row r="7" spans="2:12" ht="17" thickBot="1" x14ac:dyDescent="0.25">
      <c r="B7" s="33" t="s">
        <v>160</v>
      </c>
      <c r="C7" s="8"/>
      <c r="D7" s="46">
        <f>'2. Implementatie'!D15</f>
        <v>1</v>
      </c>
      <c r="E7" s="4">
        <f t="shared" ref="E7:E10" si="0">C7*D7</f>
        <v>0</v>
      </c>
      <c r="F7" s="50">
        <v>1</v>
      </c>
      <c r="G7" s="4">
        <f t="shared" ref="G7:G10" si="1">E7*F7</f>
        <v>0</v>
      </c>
      <c r="H7" s="34"/>
    </row>
    <row r="8" spans="2:12" ht="17" thickBot="1" x14ac:dyDescent="0.25">
      <c r="B8" s="33" t="s">
        <v>166</v>
      </c>
      <c r="C8" s="8"/>
      <c r="D8" s="46">
        <f>'2. Implementatie'!$D$16</f>
        <v>1</v>
      </c>
      <c r="E8" s="4">
        <f t="shared" si="0"/>
        <v>0</v>
      </c>
      <c r="F8" s="50">
        <v>1</v>
      </c>
      <c r="G8" s="4">
        <f t="shared" si="1"/>
        <v>0</v>
      </c>
      <c r="H8" s="34"/>
    </row>
    <row r="9" spans="2:12" ht="17" thickBot="1" x14ac:dyDescent="0.25">
      <c r="B9" s="33" t="s">
        <v>158</v>
      </c>
      <c r="C9" s="8"/>
      <c r="D9" s="46">
        <f>'2. Implementatie'!D19</f>
        <v>1</v>
      </c>
      <c r="E9" s="4">
        <f t="shared" si="0"/>
        <v>0</v>
      </c>
      <c r="F9" s="50">
        <v>1</v>
      </c>
      <c r="G9" s="4">
        <f t="shared" si="1"/>
        <v>0</v>
      </c>
      <c r="H9" s="34"/>
    </row>
    <row r="10" spans="2:12" ht="17" thickBot="1" x14ac:dyDescent="0.25">
      <c r="B10" s="33" t="s">
        <v>167</v>
      </c>
      <c r="C10" s="8"/>
      <c r="D10" s="46">
        <f>'2. Implementatie'!D20</f>
        <v>1</v>
      </c>
      <c r="E10" s="4">
        <f t="shared" si="0"/>
        <v>0</v>
      </c>
      <c r="F10" s="50">
        <v>1</v>
      </c>
      <c r="G10" s="4">
        <f t="shared" si="1"/>
        <v>0</v>
      </c>
      <c r="H10" s="34"/>
    </row>
    <row r="11" spans="2:12" ht="17" thickBot="1" x14ac:dyDescent="0.25">
      <c r="B11" s="33" t="s">
        <v>164</v>
      </c>
      <c r="C11" s="8"/>
      <c r="D11" s="46">
        <v>6</v>
      </c>
      <c r="E11" s="4">
        <f>C11*D11</f>
        <v>0</v>
      </c>
      <c r="F11" s="50">
        <v>1</v>
      </c>
      <c r="G11" s="4">
        <f>E11*F11</f>
        <v>0</v>
      </c>
      <c r="H11" s="34"/>
    </row>
    <row r="12" spans="2:12" ht="17" thickBot="1" x14ac:dyDescent="0.25">
      <c r="B12" s="60" t="s">
        <v>47</v>
      </c>
      <c r="C12" s="61"/>
      <c r="D12" s="61"/>
      <c r="E12" s="61"/>
      <c r="F12" s="61"/>
      <c r="G12" s="61"/>
      <c r="H12" s="62"/>
      <c r="L12" s="29"/>
    </row>
    <row r="13" spans="2:12" ht="17" thickBot="1" x14ac:dyDescent="0.25">
      <c r="B13" s="33" t="s">
        <v>48</v>
      </c>
      <c r="C13" s="8"/>
      <c r="D13" s="46">
        <v>11</v>
      </c>
      <c r="E13" s="4">
        <f t="shared" ref="E13:E16" si="2">C13*D13</f>
        <v>0</v>
      </c>
      <c r="F13" s="50">
        <v>1</v>
      </c>
      <c r="G13" s="4">
        <f t="shared" ref="G13:G16" si="3">E13*F13</f>
        <v>0</v>
      </c>
      <c r="H13" s="36"/>
      <c r="L13" s="18"/>
    </row>
    <row r="14" spans="2:12" ht="17" thickBot="1" x14ac:dyDescent="0.25">
      <c r="B14" s="33" t="s">
        <v>49</v>
      </c>
      <c r="C14" s="8"/>
      <c r="D14" s="46">
        <f>D13</f>
        <v>11</v>
      </c>
      <c r="E14" s="4">
        <f>C14*D14</f>
        <v>0</v>
      </c>
      <c r="F14" s="50">
        <v>1</v>
      </c>
      <c r="G14" s="4">
        <f t="shared" si="3"/>
        <v>0</v>
      </c>
      <c r="H14" s="36"/>
      <c r="L14" s="18"/>
    </row>
    <row r="15" spans="2:12" ht="17" thickBot="1" x14ac:dyDescent="0.25">
      <c r="B15" s="33" t="s">
        <v>169</v>
      </c>
      <c r="C15" s="8"/>
      <c r="D15" s="46">
        <f>D13</f>
        <v>11</v>
      </c>
      <c r="E15" s="4">
        <f t="shared" si="2"/>
        <v>0</v>
      </c>
      <c r="F15" s="50">
        <v>1</v>
      </c>
      <c r="G15" s="4">
        <f t="shared" si="3"/>
        <v>0</v>
      </c>
      <c r="H15" s="36"/>
      <c r="L15" s="18"/>
    </row>
    <row r="16" spans="2:12" ht="17" thickBot="1" x14ac:dyDescent="0.25">
      <c r="B16" s="33" t="s">
        <v>50</v>
      </c>
      <c r="C16" s="8"/>
      <c r="D16" s="46">
        <v>1</v>
      </c>
      <c r="E16" s="4">
        <f t="shared" si="2"/>
        <v>0</v>
      </c>
      <c r="F16" s="50">
        <v>1</v>
      </c>
      <c r="G16" s="4">
        <f t="shared" si="3"/>
        <v>0</v>
      </c>
      <c r="H16" s="35"/>
      <c r="L16" s="29"/>
    </row>
    <row r="17" spans="2:12" ht="17" thickBot="1" x14ac:dyDescent="0.25">
      <c r="B17" s="29"/>
      <c r="C17" s="41"/>
      <c r="D17" s="48" t="s">
        <v>23</v>
      </c>
      <c r="E17" s="3">
        <f>SUM(E6:E16)</f>
        <v>0</v>
      </c>
      <c r="F17" s="48" t="s">
        <v>23</v>
      </c>
      <c r="G17" s="3">
        <f>SUM(G6:G16)</f>
        <v>0</v>
      </c>
      <c r="L17" s="29"/>
    </row>
    <row r="18" spans="2:12" ht="17" thickBot="1" x14ac:dyDescent="0.25">
      <c r="D18" s="49" t="s">
        <v>51</v>
      </c>
      <c r="E18" s="114">
        <f>E17*(15*12)</f>
        <v>0</v>
      </c>
      <c r="F18" s="49" t="s">
        <v>51</v>
      </c>
      <c r="G18" s="114">
        <f>G17*(15*12)</f>
        <v>0</v>
      </c>
      <c r="L18" s="29"/>
    </row>
    <row r="19" spans="2:12" ht="17" thickBot="1" x14ac:dyDescent="0.25">
      <c r="D19" s="49"/>
      <c r="E19" s="115"/>
      <c r="F19" s="49"/>
      <c r="G19" s="71"/>
      <c r="L19" s="29"/>
    </row>
    <row r="20" spans="2:12" ht="17" thickBot="1" x14ac:dyDescent="0.25">
      <c r="B20" s="29"/>
      <c r="C20" s="30" t="s">
        <v>16</v>
      </c>
      <c r="D20" s="45" t="s">
        <v>17</v>
      </c>
      <c r="E20" s="38" t="s">
        <v>2</v>
      </c>
      <c r="F20" s="45" t="s">
        <v>3</v>
      </c>
      <c r="G20" s="38" t="s">
        <v>4</v>
      </c>
      <c r="H20" s="31" t="s">
        <v>18</v>
      </c>
    </row>
    <row r="21" spans="2:12" ht="17" thickBot="1" x14ac:dyDescent="0.25">
      <c r="B21" s="76" t="s">
        <v>52</v>
      </c>
      <c r="C21" s="39"/>
      <c r="D21" s="47"/>
      <c r="E21" s="40"/>
      <c r="F21" s="47"/>
      <c r="G21" s="149"/>
      <c r="H21" s="150"/>
      <c r="L21" s="29"/>
    </row>
    <row r="22" spans="2:12" ht="17" thickBot="1" x14ac:dyDescent="0.25">
      <c r="B22" s="60" t="s">
        <v>46</v>
      </c>
      <c r="C22" s="61"/>
      <c r="D22" s="61"/>
      <c r="E22" s="61"/>
      <c r="F22" s="61"/>
      <c r="G22" s="61"/>
      <c r="H22" s="62"/>
    </row>
    <row r="23" spans="2:12" ht="17" thickBot="1" x14ac:dyDescent="0.25">
      <c r="B23" s="33" t="s">
        <v>27</v>
      </c>
      <c r="C23" s="8"/>
      <c r="D23" s="46">
        <f>D6</f>
        <v>4</v>
      </c>
      <c r="E23" s="4">
        <f>C23*D23</f>
        <v>0</v>
      </c>
      <c r="F23" s="50">
        <v>1</v>
      </c>
      <c r="G23" s="4">
        <f>E23*F23</f>
        <v>0</v>
      </c>
      <c r="H23" s="34"/>
    </row>
    <row r="24" spans="2:12" ht="17" thickBot="1" x14ac:dyDescent="0.25">
      <c r="B24" s="33" t="s">
        <v>160</v>
      </c>
      <c r="C24" s="8"/>
      <c r="D24" s="46">
        <f>D7</f>
        <v>1</v>
      </c>
      <c r="E24" s="4">
        <f t="shared" ref="E24:E26" si="4">C24*D24</f>
        <v>0</v>
      </c>
      <c r="F24" s="50">
        <v>1</v>
      </c>
      <c r="G24" s="4">
        <f t="shared" ref="G24:G26" si="5">E24*F24</f>
        <v>0</v>
      </c>
      <c r="H24" s="34"/>
    </row>
    <row r="25" spans="2:12" ht="17" thickBot="1" x14ac:dyDescent="0.25">
      <c r="B25" s="33" t="s">
        <v>166</v>
      </c>
      <c r="C25" s="8"/>
      <c r="D25" s="46">
        <f>D8</f>
        <v>1</v>
      </c>
      <c r="E25" s="4">
        <f t="shared" si="4"/>
        <v>0</v>
      </c>
      <c r="F25" s="50">
        <v>1</v>
      </c>
      <c r="G25" s="4">
        <f t="shared" si="5"/>
        <v>0</v>
      </c>
      <c r="H25" s="34"/>
    </row>
    <row r="26" spans="2:12" ht="17" thickBot="1" x14ac:dyDescent="0.25">
      <c r="B26" s="33" t="s">
        <v>158</v>
      </c>
      <c r="C26" s="8"/>
      <c r="D26" s="46">
        <f>'2. Implementatie'!D32</f>
        <v>1</v>
      </c>
      <c r="E26" s="4">
        <f t="shared" si="4"/>
        <v>0</v>
      </c>
      <c r="F26" s="50">
        <v>1</v>
      </c>
      <c r="G26" s="4">
        <f t="shared" si="5"/>
        <v>0</v>
      </c>
      <c r="H26" s="34"/>
    </row>
    <row r="27" spans="2:12" ht="17" thickBot="1" x14ac:dyDescent="0.25">
      <c r="B27" s="33" t="s">
        <v>167</v>
      </c>
      <c r="C27" s="8"/>
      <c r="D27" s="46">
        <f>'2. Implementatie'!D19</f>
        <v>1</v>
      </c>
      <c r="E27" s="4">
        <f t="shared" ref="E27" si="6">C27*D27</f>
        <v>0</v>
      </c>
      <c r="F27" s="50">
        <v>1</v>
      </c>
      <c r="G27" s="4">
        <f t="shared" ref="G27" si="7">E27*F27</f>
        <v>0</v>
      </c>
      <c r="H27" s="34"/>
    </row>
    <row r="28" spans="2:12" ht="17" thickBot="1" x14ac:dyDescent="0.25">
      <c r="B28" s="33" t="s">
        <v>164</v>
      </c>
      <c r="C28" s="8"/>
      <c r="D28" s="46">
        <f>D11</f>
        <v>6</v>
      </c>
      <c r="E28" s="4">
        <f>C28*D28</f>
        <v>0</v>
      </c>
      <c r="F28" s="50">
        <v>1</v>
      </c>
      <c r="G28" s="4">
        <f>E28*F28</f>
        <v>0</v>
      </c>
      <c r="H28" s="34"/>
    </row>
    <row r="29" spans="2:12" ht="17" thickBot="1" x14ac:dyDescent="0.25">
      <c r="B29" s="29"/>
      <c r="C29" s="41"/>
      <c r="D29" s="48" t="s">
        <v>23</v>
      </c>
      <c r="E29" s="3">
        <f>SUM(E22:E28)</f>
        <v>0</v>
      </c>
      <c r="F29" s="48" t="s">
        <v>23</v>
      </c>
      <c r="G29" s="3">
        <f>SUM(G22:G28)</f>
        <v>0</v>
      </c>
    </row>
    <row r="30" spans="2:12" ht="17" thickBot="1" x14ac:dyDescent="0.25">
      <c r="D30" s="49" t="s">
        <v>51</v>
      </c>
      <c r="E30" s="114">
        <f>E29*(15*12)</f>
        <v>0</v>
      </c>
      <c r="F30" s="49" t="s">
        <v>51</v>
      </c>
      <c r="G30" s="114">
        <f>G29*(15*12)</f>
        <v>0</v>
      </c>
    </row>
    <row r="31" spans="2:12" ht="17" thickBot="1" x14ac:dyDescent="0.25">
      <c r="D31" s="49"/>
      <c r="E31" s="116"/>
      <c r="F31" s="49"/>
      <c r="G31" s="116"/>
    </row>
    <row r="32" spans="2:12" ht="17" thickBot="1" x14ac:dyDescent="0.25">
      <c r="B32" s="29"/>
      <c r="C32" s="30" t="s">
        <v>53</v>
      </c>
      <c r="D32" s="45" t="s">
        <v>17</v>
      </c>
      <c r="E32" s="38" t="s">
        <v>2</v>
      </c>
      <c r="F32" s="45" t="s">
        <v>3</v>
      </c>
      <c r="G32" s="38" t="s">
        <v>4</v>
      </c>
      <c r="H32" s="31" t="s">
        <v>18</v>
      </c>
    </row>
    <row r="33" spans="2:8" ht="18" customHeight="1" thickBot="1" x14ac:dyDescent="0.25">
      <c r="B33" s="76" t="s">
        <v>54</v>
      </c>
      <c r="C33" s="39"/>
      <c r="D33" s="47"/>
      <c r="E33" s="40"/>
      <c r="F33" s="47"/>
      <c r="G33" s="149"/>
      <c r="H33" s="150"/>
    </row>
    <row r="34" spans="2:8" ht="17" thickBot="1" x14ac:dyDescent="0.25">
      <c r="B34" s="60" t="s">
        <v>46</v>
      </c>
      <c r="C34" s="61"/>
      <c r="D34" s="61"/>
      <c r="E34" s="61"/>
      <c r="F34" s="61"/>
      <c r="G34" s="61"/>
      <c r="H34" s="62"/>
    </row>
    <row r="35" spans="2:8" ht="17" thickBot="1" x14ac:dyDescent="0.25">
      <c r="B35" s="33" t="s">
        <v>27</v>
      </c>
      <c r="C35" s="119">
        <f>'5. Energieverbruik'!F18</f>
        <v>0</v>
      </c>
      <c r="D35" s="46">
        <f t="shared" ref="D35:D40" si="8">D23</f>
        <v>4</v>
      </c>
      <c r="E35" s="4">
        <f>(C35*D35)*0.27427</f>
        <v>0</v>
      </c>
      <c r="F35" s="50">
        <v>1</v>
      </c>
      <c r="G35" s="4">
        <f>E35*F35</f>
        <v>0</v>
      </c>
      <c r="H35" s="34"/>
    </row>
    <row r="36" spans="2:8" ht="17" thickBot="1" x14ac:dyDescent="0.25">
      <c r="B36" s="33" t="s">
        <v>160</v>
      </c>
      <c r="C36" s="119">
        <f>'5. Energieverbruik'!F35</f>
        <v>0</v>
      </c>
      <c r="D36" s="46">
        <f t="shared" si="8"/>
        <v>1</v>
      </c>
      <c r="E36" s="4">
        <f t="shared" ref="E36:E38" si="9">(C36*D36)*0.27427</f>
        <v>0</v>
      </c>
      <c r="F36" s="50">
        <v>1</v>
      </c>
      <c r="G36" s="4">
        <f t="shared" ref="G36:G38" si="10">E36*F36</f>
        <v>0</v>
      </c>
      <c r="H36" s="34"/>
    </row>
    <row r="37" spans="2:8" ht="17" thickBot="1" x14ac:dyDescent="0.25">
      <c r="B37" s="33" t="s">
        <v>166</v>
      </c>
      <c r="C37" s="119">
        <f>'5. Energieverbruik'!F52</f>
        <v>0</v>
      </c>
      <c r="D37" s="46">
        <f t="shared" si="8"/>
        <v>1</v>
      </c>
      <c r="E37" s="4">
        <f t="shared" si="9"/>
        <v>0</v>
      </c>
      <c r="F37" s="50">
        <v>1</v>
      </c>
      <c r="G37" s="4">
        <f t="shared" si="10"/>
        <v>0</v>
      </c>
      <c r="H37" s="34"/>
    </row>
    <row r="38" spans="2:8" ht="17" thickBot="1" x14ac:dyDescent="0.25">
      <c r="B38" s="33" t="s">
        <v>158</v>
      </c>
      <c r="C38" s="119">
        <f>'5. Energieverbruik'!F69</f>
        <v>0</v>
      </c>
      <c r="D38" s="46">
        <f t="shared" si="8"/>
        <v>1</v>
      </c>
      <c r="E38" s="4">
        <f t="shared" si="9"/>
        <v>0</v>
      </c>
      <c r="F38" s="50">
        <v>1</v>
      </c>
      <c r="G38" s="4">
        <f t="shared" si="10"/>
        <v>0</v>
      </c>
      <c r="H38" s="34"/>
    </row>
    <row r="39" spans="2:8" ht="17" thickBot="1" x14ac:dyDescent="0.25">
      <c r="B39" s="33" t="s">
        <v>159</v>
      </c>
      <c r="C39" s="119">
        <f>'5. Energieverbruik'!F86</f>
        <v>0</v>
      </c>
      <c r="D39" s="46">
        <f t="shared" si="8"/>
        <v>1</v>
      </c>
      <c r="E39" s="4">
        <f t="shared" ref="E39" si="11">(C39*D39)*0.27427</f>
        <v>0</v>
      </c>
      <c r="F39" s="50">
        <v>1</v>
      </c>
      <c r="G39" s="4">
        <f t="shared" ref="G39" si="12">E39*F39</f>
        <v>0</v>
      </c>
      <c r="H39" s="34"/>
    </row>
    <row r="40" spans="2:8" ht="17" thickBot="1" x14ac:dyDescent="0.25">
      <c r="B40" s="33" t="s">
        <v>164</v>
      </c>
      <c r="C40" s="119">
        <f>'5. Energieverbruik'!F18</f>
        <v>0</v>
      </c>
      <c r="D40" s="46">
        <f t="shared" si="8"/>
        <v>6</v>
      </c>
      <c r="E40" s="4">
        <f>(C40*D40)*0.27427</f>
        <v>0</v>
      </c>
      <c r="F40" s="50">
        <v>1</v>
      </c>
      <c r="G40" s="4">
        <f>E40*F40</f>
        <v>0</v>
      </c>
      <c r="H40" s="36"/>
    </row>
    <row r="41" spans="2:8" ht="17" thickBot="1" x14ac:dyDescent="0.25">
      <c r="B41" s="29"/>
      <c r="C41" s="41"/>
      <c r="D41" s="48" t="s">
        <v>23</v>
      </c>
      <c r="E41" s="3">
        <f>SUM(E34:E40)</f>
        <v>0</v>
      </c>
      <c r="F41" s="48" t="s">
        <v>23</v>
      </c>
      <c r="G41" s="3">
        <f>SUM(G34:G40)</f>
        <v>0</v>
      </c>
    </row>
    <row r="42" spans="2:8" ht="17" thickBot="1" x14ac:dyDescent="0.25">
      <c r="D42" s="49" t="s">
        <v>51</v>
      </c>
      <c r="E42" s="13">
        <f>E41*180</f>
        <v>0</v>
      </c>
      <c r="F42" s="49" t="s">
        <v>51</v>
      </c>
      <c r="G42" s="13">
        <f>G41*180</f>
        <v>0</v>
      </c>
    </row>
    <row r="43" spans="2:8" ht="17" thickBot="1" x14ac:dyDescent="0.25">
      <c r="D43" s="49"/>
      <c r="E43" s="116"/>
      <c r="F43" s="49"/>
      <c r="G43" s="116"/>
    </row>
    <row r="44" spans="2:8" ht="17" thickBot="1" x14ac:dyDescent="0.25">
      <c r="B44" s="133" t="s">
        <v>142</v>
      </c>
      <c r="C44" s="134"/>
      <c r="D44" s="135"/>
      <c r="E44" s="19">
        <f>E18+E30+E42</f>
        <v>0</v>
      </c>
      <c r="F44" s="51" t="s">
        <v>6</v>
      </c>
      <c r="G44" s="19">
        <f>G18+G30+G42</f>
        <v>0</v>
      </c>
    </row>
    <row r="45" spans="2:8" ht="22" customHeight="1" x14ac:dyDescent="0.2">
      <c r="D45" s="49"/>
      <c r="E45" s="116"/>
      <c r="F45" s="49"/>
      <c r="G45" s="116"/>
    </row>
    <row r="46" spans="2:8" x14ac:dyDescent="0.2">
      <c r="B46" s="42"/>
      <c r="E46" s="43"/>
      <c r="F46" s="52"/>
      <c r="G46" s="43"/>
    </row>
  </sheetData>
  <sheetProtection algorithmName="SHA-512" hashValue="HccpEfj3WR8WoGOGcdikNu9CGkICPC5qHbBu8MAGz6J74jq+aMcseWj+b6miJRUJW9J1/I6wA+JPDpQI4NAGbg==" saltValue="5ehEYmUN8YsQ4xXcVozV3Q==" spinCount="100000" sheet="1" selectLockedCells="1"/>
  <mergeCells count="4">
    <mergeCell ref="B44:D44"/>
    <mergeCell ref="G4:H4"/>
    <mergeCell ref="G21:H21"/>
    <mergeCell ref="G33:H33"/>
  </mergeCells>
  <pageMargins left="0.7" right="0.7" top="0.75" bottom="0.75" header="0.3" footer="0.3"/>
  <ignoredErrors>
    <ignoredError sqref="C35:C38" unlocked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E11F7-0A7E-8C45-8B64-F66624CD3EF1}">
  <dimension ref="B1:Q61"/>
  <sheetViews>
    <sheetView showGridLines="0" zoomScale="142" zoomScaleNormal="100" workbookViewId="0">
      <selection activeCell="C5" sqref="C5"/>
    </sheetView>
  </sheetViews>
  <sheetFormatPr baseColWidth="10" defaultColWidth="11" defaultRowHeight="16" x14ac:dyDescent="0.2"/>
  <cols>
    <col min="1" max="1" width="3.5" style="11" customWidth="1"/>
    <col min="2" max="2" width="83.1640625" style="11" customWidth="1"/>
    <col min="3" max="3" width="12.83203125" style="11" customWidth="1"/>
    <col min="4" max="4" width="11.1640625" style="44" customWidth="1"/>
    <col min="5" max="5" width="16.1640625" style="12" customWidth="1"/>
    <col min="6" max="6" width="11.1640625" style="44" customWidth="1"/>
    <col min="7" max="7" width="16.1640625" style="12" customWidth="1"/>
    <col min="8" max="8" width="53.1640625" style="11" customWidth="1"/>
    <col min="9" max="10" width="11" style="11"/>
    <col min="11" max="11" width="57.1640625" style="11" bestFit="1" customWidth="1"/>
    <col min="12" max="16384" width="11" style="11"/>
  </cols>
  <sheetData>
    <row r="1" spans="2:17" ht="23" x14ac:dyDescent="0.2">
      <c r="B1" s="28" t="s">
        <v>55</v>
      </c>
    </row>
    <row r="2" spans="2:17" ht="17" thickBot="1" x14ac:dyDescent="0.25"/>
    <row r="3" spans="2:17" ht="17" thickBot="1" x14ac:dyDescent="0.25">
      <c r="B3" s="29"/>
      <c r="C3" s="30" t="s">
        <v>16</v>
      </c>
      <c r="D3" s="45" t="s">
        <v>17</v>
      </c>
      <c r="E3" s="38" t="s">
        <v>2</v>
      </c>
      <c r="F3" s="45" t="s">
        <v>3</v>
      </c>
      <c r="G3" s="38" t="s">
        <v>4</v>
      </c>
      <c r="H3" s="31" t="s">
        <v>18</v>
      </c>
    </row>
    <row r="4" spans="2:17" ht="17" thickBot="1" x14ac:dyDescent="0.25">
      <c r="B4" s="151" t="s">
        <v>56</v>
      </c>
      <c r="C4" s="152"/>
      <c r="D4" s="152"/>
      <c r="E4" s="152"/>
      <c r="F4" s="152"/>
      <c r="G4" s="152"/>
      <c r="H4" s="153"/>
      <c r="K4" s="29"/>
      <c r="L4" s="29"/>
      <c r="M4" s="29"/>
      <c r="N4" s="29"/>
      <c r="O4" s="29"/>
      <c r="P4" s="29"/>
      <c r="Q4" s="29"/>
    </row>
    <row r="5" spans="2:17" ht="17" thickBot="1" x14ac:dyDescent="0.25">
      <c r="B5" s="36" t="s">
        <v>57</v>
      </c>
      <c r="C5" s="53"/>
      <c r="D5" s="46">
        <v>1</v>
      </c>
      <c r="E5" s="54">
        <f t="shared" ref="E5:E58" si="0">C5*D5</f>
        <v>0</v>
      </c>
      <c r="F5" s="55">
        <v>1</v>
      </c>
      <c r="G5" s="54">
        <f t="shared" ref="G5:G58" si="1">E5*F5</f>
        <v>0</v>
      </c>
      <c r="H5" s="36"/>
      <c r="K5" s="29"/>
    </row>
    <row r="6" spans="2:17" ht="17" thickBot="1" x14ac:dyDescent="0.25">
      <c r="B6" s="36" t="s">
        <v>58</v>
      </c>
      <c r="C6" s="53"/>
      <c r="D6" s="46">
        <v>5</v>
      </c>
      <c r="E6" s="54">
        <f t="shared" si="0"/>
        <v>0</v>
      </c>
      <c r="F6" s="55">
        <v>1</v>
      </c>
      <c r="G6" s="54">
        <f t="shared" si="1"/>
        <v>0</v>
      </c>
      <c r="H6" s="36"/>
      <c r="K6" s="29"/>
    </row>
    <row r="7" spans="2:17" ht="17" thickBot="1" x14ac:dyDescent="0.25">
      <c r="B7" s="36" t="s">
        <v>59</v>
      </c>
      <c r="C7" s="53"/>
      <c r="D7" s="46">
        <v>1</v>
      </c>
      <c r="E7" s="54">
        <f t="shared" si="0"/>
        <v>0</v>
      </c>
      <c r="F7" s="55">
        <v>1</v>
      </c>
      <c r="G7" s="54">
        <f t="shared" si="1"/>
        <v>0</v>
      </c>
      <c r="H7" s="36"/>
      <c r="K7" s="18"/>
    </row>
    <row r="8" spans="2:17" ht="17" thickBot="1" x14ac:dyDescent="0.25">
      <c r="B8" s="36" t="s">
        <v>60</v>
      </c>
      <c r="C8" s="53"/>
      <c r="D8" s="46">
        <v>1</v>
      </c>
      <c r="E8" s="54">
        <f t="shared" si="0"/>
        <v>0</v>
      </c>
      <c r="F8" s="55">
        <v>1</v>
      </c>
      <c r="G8" s="54">
        <f t="shared" si="1"/>
        <v>0</v>
      </c>
      <c r="H8" s="36"/>
      <c r="K8" s="18"/>
    </row>
    <row r="9" spans="2:17" ht="17" thickBot="1" x14ac:dyDescent="0.25">
      <c r="B9" s="36" t="s">
        <v>61</v>
      </c>
      <c r="C9" s="53"/>
      <c r="D9" s="46">
        <v>1</v>
      </c>
      <c r="E9" s="54">
        <f t="shared" si="0"/>
        <v>0</v>
      </c>
      <c r="F9" s="55">
        <v>1</v>
      </c>
      <c r="G9" s="54">
        <f t="shared" si="1"/>
        <v>0</v>
      </c>
      <c r="H9" s="36"/>
      <c r="K9" s="18"/>
    </row>
    <row r="10" spans="2:17" ht="17" thickBot="1" x14ac:dyDescent="0.25">
      <c r="B10" s="36" t="s">
        <v>62</v>
      </c>
      <c r="C10" s="53"/>
      <c r="D10" s="46">
        <v>1</v>
      </c>
      <c r="E10" s="54">
        <f t="shared" si="0"/>
        <v>0</v>
      </c>
      <c r="F10" s="55">
        <v>1</v>
      </c>
      <c r="G10" s="54">
        <f t="shared" si="1"/>
        <v>0</v>
      </c>
      <c r="H10" s="36"/>
      <c r="K10" s="18"/>
    </row>
    <row r="11" spans="2:17" ht="17" thickBot="1" x14ac:dyDescent="0.25">
      <c r="B11" s="36" t="s">
        <v>146</v>
      </c>
      <c r="C11" s="53"/>
      <c r="D11" s="46">
        <v>2</v>
      </c>
      <c r="E11" s="56">
        <f t="shared" ref="E11" si="2">C11*D11</f>
        <v>0</v>
      </c>
      <c r="F11" s="50">
        <v>1</v>
      </c>
      <c r="G11" s="56">
        <f t="shared" ref="G11" si="3">E11*F11</f>
        <v>0</v>
      </c>
      <c r="H11" s="36"/>
      <c r="K11" s="18"/>
    </row>
    <row r="12" spans="2:17" ht="17" thickBot="1" x14ac:dyDescent="0.25">
      <c r="B12" s="36" t="s">
        <v>63</v>
      </c>
      <c r="C12" s="53"/>
      <c r="D12" s="46">
        <v>2</v>
      </c>
      <c r="E12" s="56">
        <f t="shared" si="0"/>
        <v>0</v>
      </c>
      <c r="F12" s="50">
        <v>1</v>
      </c>
      <c r="G12" s="56">
        <f t="shared" si="1"/>
        <v>0</v>
      </c>
      <c r="H12" s="36"/>
      <c r="K12" s="18"/>
    </row>
    <row r="13" spans="2:17" ht="17" thickBot="1" x14ac:dyDescent="0.25">
      <c r="B13" s="36" t="s">
        <v>64</v>
      </c>
      <c r="C13" s="53"/>
      <c r="D13" s="46">
        <v>1</v>
      </c>
      <c r="E13" s="56">
        <f t="shared" si="0"/>
        <v>0</v>
      </c>
      <c r="F13" s="50">
        <v>1</v>
      </c>
      <c r="G13" s="56">
        <f t="shared" si="1"/>
        <v>0</v>
      </c>
      <c r="H13" s="36"/>
      <c r="K13" s="18"/>
    </row>
    <row r="14" spans="2:17" ht="17" thickBot="1" x14ac:dyDescent="0.25">
      <c r="B14" s="36" t="s">
        <v>65</v>
      </c>
      <c r="C14" s="53"/>
      <c r="D14" s="46">
        <v>1</v>
      </c>
      <c r="E14" s="56">
        <f t="shared" si="0"/>
        <v>0</v>
      </c>
      <c r="F14" s="50">
        <v>1</v>
      </c>
      <c r="G14" s="56">
        <f t="shared" si="1"/>
        <v>0</v>
      </c>
      <c r="H14" s="36"/>
      <c r="K14" s="29"/>
    </row>
    <row r="15" spans="2:17" ht="17" thickBot="1" x14ac:dyDescent="0.25">
      <c r="B15" s="36" t="s">
        <v>143</v>
      </c>
      <c r="C15" s="53"/>
      <c r="D15" s="46">
        <v>9</v>
      </c>
      <c r="E15" s="56">
        <f t="shared" si="0"/>
        <v>0</v>
      </c>
      <c r="F15" s="50">
        <v>1</v>
      </c>
      <c r="G15" s="56">
        <f t="shared" si="1"/>
        <v>0</v>
      </c>
      <c r="H15" s="36"/>
      <c r="K15" s="29"/>
    </row>
    <row r="16" spans="2:17" ht="17" thickBot="1" x14ac:dyDescent="0.25">
      <c r="B16" s="36" t="s">
        <v>66</v>
      </c>
      <c r="C16" s="53"/>
      <c r="D16" s="46">
        <v>2</v>
      </c>
      <c r="E16" s="56">
        <f t="shared" ref="E16" si="4">C16*D16</f>
        <v>0</v>
      </c>
      <c r="F16" s="50">
        <v>1</v>
      </c>
      <c r="G16" s="56">
        <f t="shared" ref="G16" si="5">E16*F16</f>
        <v>0</v>
      </c>
      <c r="H16" s="36"/>
    </row>
    <row r="17" spans="2:11" ht="17" thickBot="1" x14ac:dyDescent="0.25">
      <c r="B17" s="36" t="s">
        <v>67</v>
      </c>
      <c r="C17" s="53"/>
      <c r="D17" s="46">
        <v>2</v>
      </c>
      <c r="E17" s="56">
        <f t="shared" si="0"/>
        <v>0</v>
      </c>
      <c r="F17" s="50">
        <v>1</v>
      </c>
      <c r="G17" s="56">
        <f t="shared" si="1"/>
        <v>0</v>
      </c>
      <c r="H17" s="36"/>
    </row>
    <row r="18" spans="2:11" ht="17" thickBot="1" x14ac:dyDescent="0.25">
      <c r="B18" s="36" t="s">
        <v>68</v>
      </c>
      <c r="C18" s="53"/>
      <c r="D18" s="46">
        <v>2</v>
      </c>
      <c r="E18" s="56">
        <f>C18*D18</f>
        <v>0</v>
      </c>
      <c r="F18" s="50">
        <v>1</v>
      </c>
      <c r="G18" s="56">
        <f>E18*F18</f>
        <v>0</v>
      </c>
      <c r="H18" s="36"/>
    </row>
    <row r="19" spans="2:11" ht="17" thickBot="1" x14ac:dyDescent="0.25">
      <c r="B19" s="36" t="s">
        <v>69</v>
      </c>
      <c r="C19" s="53"/>
      <c r="D19" s="46">
        <v>1</v>
      </c>
      <c r="E19" s="56">
        <f t="shared" si="0"/>
        <v>0</v>
      </c>
      <c r="F19" s="50">
        <v>1</v>
      </c>
      <c r="G19" s="56">
        <f t="shared" si="1"/>
        <v>0</v>
      </c>
      <c r="H19" s="36"/>
    </row>
    <row r="20" spans="2:11" ht="17" thickBot="1" x14ac:dyDescent="0.25">
      <c r="B20" s="36" t="s">
        <v>70</v>
      </c>
      <c r="C20" s="53"/>
      <c r="D20" s="46">
        <v>10</v>
      </c>
      <c r="E20" s="56">
        <f t="shared" ref="E20" si="6">C20*D20</f>
        <v>0</v>
      </c>
      <c r="F20" s="50">
        <v>1</v>
      </c>
      <c r="G20" s="56">
        <f t="shared" ref="G20" si="7">E20*F20</f>
        <v>0</v>
      </c>
      <c r="H20" s="36"/>
    </row>
    <row r="21" spans="2:11" ht="17" thickBot="1" x14ac:dyDescent="0.25">
      <c r="B21" s="36" t="s">
        <v>71</v>
      </c>
      <c r="C21" s="53"/>
      <c r="D21" s="46">
        <v>5</v>
      </c>
      <c r="E21" s="56">
        <f t="shared" si="0"/>
        <v>0</v>
      </c>
      <c r="F21" s="50">
        <v>1</v>
      </c>
      <c r="G21" s="56">
        <f t="shared" si="1"/>
        <v>0</v>
      </c>
      <c r="H21" s="36"/>
    </row>
    <row r="22" spans="2:11" ht="17" thickBot="1" x14ac:dyDescent="0.25">
      <c r="B22" s="36" t="s">
        <v>72</v>
      </c>
      <c r="C22" s="53"/>
      <c r="D22" s="46">
        <v>5</v>
      </c>
      <c r="E22" s="56">
        <f t="shared" si="0"/>
        <v>0</v>
      </c>
      <c r="F22" s="50">
        <v>1</v>
      </c>
      <c r="G22" s="56">
        <f t="shared" si="1"/>
        <v>0</v>
      </c>
      <c r="H22" s="36"/>
    </row>
    <row r="23" spans="2:11" ht="17" thickBot="1" x14ac:dyDescent="0.25">
      <c r="B23" s="36" t="s">
        <v>145</v>
      </c>
      <c r="C23" s="57"/>
      <c r="D23" s="46">
        <v>1</v>
      </c>
      <c r="E23" s="56">
        <f t="shared" si="0"/>
        <v>0</v>
      </c>
      <c r="F23" s="50">
        <v>1</v>
      </c>
      <c r="G23" s="56">
        <f t="shared" si="1"/>
        <v>0</v>
      </c>
      <c r="H23" s="36"/>
    </row>
    <row r="24" spans="2:11" ht="17" thickBot="1" x14ac:dyDescent="0.25">
      <c r="B24" s="36" t="s">
        <v>73</v>
      </c>
      <c r="C24" s="53"/>
      <c r="D24" s="46">
        <v>10</v>
      </c>
      <c r="E24" s="56">
        <f t="shared" ref="E24:E25" si="8">C24*D24</f>
        <v>0</v>
      </c>
      <c r="F24" s="50">
        <v>1</v>
      </c>
      <c r="G24" s="56">
        <f t="shared" ref="G24:G26" si="9">E24*F24</f>
        <v>0</v>
      </c>
      <c r="H24" s="36"/>
    </row>
    <row r="25" spans="2:11" ht="17" thickBot="1" x14ac:dyDescent="0.25">
      <c r="B25" s="36" t="s">
        <v>74</v>
      </c>
      <c r="C25" s="53"/>
      <c r="D25" s="46">
        <v>2</v>
      </c>
      <c r="E25" s="56">
        <f t="shared" si="8"/>
        <v>0</v>
      </c>
      <c r="F25" s="50">
        <v>1</v>
      </c>
      <c r="G25" s="56">
        <f t="shared" si="9"/>
        <v>0</v>
      </c>
      <c r="H25" s="36"/>
    </row>
    <row r="26" spans="2:11" ht="17" thickBot="1" x14ac:dyDescent="0.25">
      <c r="B26" s="36" t="s">
        <v>75</v>
      </c>
      <c r="C26" s="53"/>
      <c r="D26" s="46">
        <v>2</v>
      </c>
      <c r="E26" s="56">
        <f t="shared" si="0"/>
        <v>0</v>
      </c>
      <c r="F26" s="50">
        <v>1</v>
      </c>
      <c r="G26" s="56">
        <f t="shared" si="9"/>
        <v>0</v>
      </c>
      <c r="H26" s="36"/>
    </row>
    <row r="27" spans="2:11" ht="17" thickBot="1" x14ac:dyDescent="0.25">
      <c r="B27" s="36" t="s">
        <v>76</v>
      </c>
      <c r="C27" s="53"/>
      <c r="D27" s="46">
        <v>2</v>
      </c>
      <c r="E27" s="56">
        <f t="shared" si="0"/>
        <v>0</v>
      </c>
      <c r="F27" s="50">
        <v>1</v>
      </c>
      <c r="G27" s="56">
        <f t="shared" si="1"/>
        <v>0</v>
      </c>
      <c r="H27" s="36"/>
    </row>
    <row r="28" spans="2:11" ht="17" thickBot="1" x14ac:dyDescent="0.25">
      <c r="B28" s="36" t="s">
        <v>77</v>
      </c>
      <c r="C28" s="53"/>
      <c r="D28" s="46">
        <v>1</v>
      </c>
      <c r="E28" s="56">
        <f t="shared" si="0"/>
        <v>0</v>
      </c>
      <c r="F28" s="50">
        <v>1</v>
      </c>
      <c r="G28" s="56">
        <f t="shared" si="1"/>
        <v>0</v>
      </c>
      <c r="H28" s="36"/>
    </row>
    <row r="29" spans="2:11" ht="17" thickBot="1" x14ac:dyDescent="0.25">
      <c r="B29" s="36" t="s">
        <v>78</v>
      </c>
      <c r="C29" s="53"/>
      <c r="D29" s="46">
        <v>1</v>
      </c>
      <c r="E29" s="56">
        <f t="shared" si="0"/>
        <v>0</v>
      </c>
      <c r="F29" s="50">
        <v>1</v>
      </c>
      <c r="G29" s="56">
        <f t="shared" si="1"/>
        <v>0</v>
      </c>
      <c r="H29" s="36"/>
    </row>
    <row r="30" spans="2:11" ht="17" thickBot="1" x14ac:dyDescent="0.25">
      <c r="B30" s="36" t="s">
        <v>79</v>
      </c>
      <c r="C30" s="53"/>
      <c r="D30" s="46">
        <v>2</v>
      </c>
      <c r="E30" s="56">
        <f t="shared" ref="E30:E31" si="10">C30*D30</f>
        <v>0</v>
      </c>
      <c r="F30" s="50">
        <v>1</v>
      </c>
      <c r="G30" s="56">
        <f t="shared" ref="G30:G31" si="11">E30*F30</f>
        <v>0</v>
      </c>
      <c r="H30" s="36"/>
      <c r="K30" s="29"/>
    </row>
    <row r="31" spans="2:11" ht="17" thickBot="1" x14ac:dyDescent="0.25">
      <c r="B31" s="36" t="s">
        <v>80</v>
      </c>
      <c r="C31" s="53"/>
      <c r="D31" s="46">
        <v>1</v>
      </c>
      <c r="E31" s="56">
        <f t="shared" si="10"/>
        <v>0</v>
      </c>
      <c r="F31" s="50">
        <v>1</v>
      </c>
      <c r="G31" s="56">
        <f t="shared" si="11"/>
        <v>0</v>
      </c>
      <c r="H31" s="34"/>
      <c r="K31" s="29"/>
    </row>
    <row r="32" spans="2:11" ht="17" thickBot="1" x14ac:dyDescent="0.25">
      <c r="B32" s="36" t="s">
        <v>81</v>
      </c>
      <c r="C32" s="53"/>
      <c r="D32" s="46">
        <v>1</v>
      </c>
      <c r="E32" s="56">
        <f t="shared" si="0"/>
        <v>0</v>
      </c>
      <c r="F32" s="50">
        <v>1</v>
      </c>
      <c r="G32" s="56">
        <f t="shared" si="1"/>
        <v>0</v>
      </c>
      <c r="H32" s="36"/>
      <c r="K32" s="29"/>
    </row>
    <row r="33" spans="2:11" ht="17" thickBot="1" x14ac:dyDescent="0.25">
      <c r="B33" s="36" t="s">
        <v>82</v>
      </c>
      <c r="C33" s="53"/>
      <c r="D33" s="46">
        <v>5</v>
      </c>
      <c r="E33" s="56">
        <f t="shared" si="0"/>
        <v>0</v>
      </c>
      <c r="F33" s="50">
        <v>1</v>
      </c>
      <c r="G33" s="56">
        <f t="shared" si="1"/>
        <v>0</v>
      </c>
      <c r="H33" s="36"/>
      <c r="K33" s="18"/>
    </row>
    <row r="34" spans="2:11" ht="17" thickBot="1" x14ac:dyDescent="0.25">
      <c r="B34" s="36" t="s">
        <v>83</v>
      </c>
      <c r="C34" s="53"/>
      <c r="D34" s="46">
        <v>1</v>
      </c>
      <c r="E34" s="56">
        <f t="shared" si="0"/>
        <v>0</v>
      </c>
      <c r="F34" s="50">
        <v>1</v>
      </c>
      <c r="G34" s="56">
        <f t="shared" si="1"/>
        <v>0</v>
      </c>
      <c r="H34" s="36"/>
      <c r="K34" s="18"/>
    </row>
    <row r="35" spans="2:11" ht="17" thickBot="1" x14ac:dyDescent="0.25">
      <c r="B35" s="36" t="s">
        <v>84</v>
      </c>
      <c r="C35" s="53"/>
      <c r="D35" s="46">
        <v>1</v>
      </c>
      <c r="E35" s="56">
        <f t="shared" si="0"/>
        <v>0</v>
      </c>
      <c r="F35" s="50">
        <v>1</v>
      </c>
      <c r="G35" s="56">
        <f t="shared" si="1"/>
        <v>0</v>
      </c>
      <c r="H35" s="36"/>
      <c r="K35" s="29"/>
    </row>
    <row r="36" spans="2:11" ht="17" thickBot="1" x14ac:dyDescent="0.25">
      <c r="B36" s="36" t="s">
        <v>85</v>
      </c>
      <c r="C36" s="53"/>
      <c r="D36" s="46">
        <v>1</v>
      </c>
      <c r="E36" s="56">
        <f t="shared" si="0"/>
        <v>0</v>
      </c>
      <c r="F36" s="50">
        <v>1</v>
      </c>
      <c r="G36" s="56">
        <f t="shared" si="1"/>
        <v>0</v>
      </c>
      <c r="H36" s="36"/>
      <c r="K36" s="29"/>
    </row>
    <row r="37" spans="2:11" ht="17" thickBot="1" x14ac:dyDescent="0.25">
      <c r="B37" s="36" t="s">
        <v>86</v>
      </c>
      <c r="C37" s="53"/>
      <c r="D37" s="46">
        <v>1</v>
      </c>
      <c r="E37" s="56">
        <f t="shared" si="0"/>
        <v>0</v>
      </c>
      <c r="F37" s="50">
        <v>1</v>
      </c>
      <c r="G37" s="56">
        <f t="shared" si="1"/>
        <v>0</v>
      </c>
      <c r="H37" s="36"/>
      <c r="K37" s="29"/>
    </row>
    <row r="38" spans="2:11" ht="17" thickBot="1" x14ac:dyDescent="0.25">
      <c r="B38" s="36" t="s">
        <v>87</v>
      </c>
      <c r="C38" s="53"/>
      <c r="D38" s="46">
        <v>5</v>
      </c>
      <c r="E38" s="56">
        <f t="shared" si="0"/>
        <v>0</v>
      </c>
      <c r="F38" s="50">
        <v>1</v>
      </c>
      <c r="G38" s="56">
        <f t="shared" si="1"/>
        <v>0</v>
      </c>
      <c r="H38" s="36"/>
      <c r="K38" s="29"/>
    </row>
    <row r="39" spans="2:11" ht="17" thickBot="1" x14ac:dyDescent="0.25">
      <c r="B39" s="36" t="s">
        <v>88</v>
      </c>
      <c r="C39" s="53"/>
      <c r="D39" s="46">
        <v>5</v>
      </c>
      <c r="E39" s="56">
        <f t="shared" si="0"/>
        <v>0</v>
      </c>
      <c r="F39" s="50">
        <v>1</v>
      </c>
      <c r="G39" s="56">
        <f t="shared" si="1"/>
        <v>0</v>
      </c>
      <c r="H39" s="36"/>
    </row>
    <row r="40" spans="2:11" ht="17" thickBot="1" x14ac:dyDescent="0.25">
      <c r="B40" s="36" t="s">
        <v>89</v>
      </c>
      <c r="C40" s="53"/>
      <c r="D40" s="46">
        <v>1</v>
      </c>
      <c r="E40" s="56">
        <f t="shared" si="0"/>
        <v>0</v>
      </c>
      <c r="F40" s="50">
        <v>1</v>
      </c>
      <c r="G40" s="56">
        <f t="shared" si="1"/>
        <v>0</v>
      </c>
      <c r="H40" s="36"/>
    </row>
    <row r="41" spans="2:11" ht="17" thickBot="1" x14ac:dyDescent="0.25">
      <c r="B41" s="36" t="s">
        <v>90</v>
      </c>
      <c r="C41" s="53"/>
      <c r="D41" s="46">
        <v>2</v>
      </c>
      <c r="E41" s="56">
        <f t="shared" si="0"/>
        <v>0</v>
      </c>
      <c r="F41" s="50">
        <v>1</v>
      </c>
      <c r="G41" s="56">
        <f t="shared" si="1"/>
        <v>0</v>
      </c>
      <c r="H41" s="36"/>
    </row>
    <row r="42" spans="2:11" ht="17" thickBot="1" x14ac:dyDescent="0.25">
      <c r="B42" s="36" t="s">
        <v>36</v>
      </c>
      <c r="C42" s="53"/>
      <c r="D42" s="46">
        <v>1</v>
      </c>
      <c r="E42" s="56">
        <f t="shared" ref="E42:E48" si="12">C42*D42</f>
        <v>0</v>
      </c>
      <c r="F42" s="50">
        <v>1</v>
      </c>
      <c r="G42" s="56">
        <f t="shared" ref="G42:G48" si="13">E42*F42</f>
        <v>0</v>
      </c>
      <c r="H42" s="36"/>
    </row>
    <row r="43" spans="2:11" ht="17" thickBot="1" x14ac:dyDescent="0.25">
      <c r="B43" s="36" t="s">
        <v>91</v>
      </c>
      <c r="C43" s="53"/>
      <c r="D43" s="46">
        <v>25</v>
      </c>
      <c r="E43" s="56">
        <f t="shared" si="12"/>
        <v>0</v>
      </c>
      <c r="F43" s="50">
        <v>1</v>
      </c>
      <c r="G43" s="56">
        <f t="shared" si="13"/>
        <v>0</v>
      </c>
      <c r="H43" s="36"/>
    </row>
    <row r="44" spans="2:11" ht="17" thickBot="1" x14ac:dyDescent="0.25">
      <c r="B44" s="36" t="s">
        <v>92</v>
      </c>
      <c r="C44" s="53"/>
      <c r="D44" s="46">
        <v>25</v>
      </c>
      <c r="E44" s="56">
        <f t="shared" si="12"/>
        <v>0</v>
      </c>
      <c r="F44" s="50">
        <v>1</v>
      </c>
      <c r="G44" s="56">
        <f t="shared" si="13"/>
        <v>0</v>
      </c>
      <c r="H44" s="36"/>
    </row>
    <row r="45" spans="2:11" ht="17" thickBot="1" x14ac:dyDescent="0.25">
      <c r="B45" s="36" t="s">
        <v>93</v>
      </c>
      <c r="C45" s="53"/>
      <c r="D45" s="46">
        <v>5</v>
      </c>
      <c r="E45" s="56">
        <f t="shared" si="12"/>
        <v>0</v>
      </c>
      <c r="F45" s="50">
        <v>1</v>
      </c>
      <c r="G45" s="56">
        <f t="shared" si="13"/>
        <v>0</v>
      </c>
      <c r="H45" s="36"/>
    </row>
    <row r="46" spans="2:11" ht="17" thickBot="1" x14ac:dyDescent="0.25">
      <c r="B46" s="36" t="s">
        <v>94</v>
      </c>
      <c r="C46" s="53"/>
      <c r="D46" s="46">
        <v>1</v>
      </c>
      <c r="E46" s="56">
        <f t="shared" si="12"/>
        <v>0</v>
      </c>
      <c r="F46" s="50">
        <v>1</v>
      </c>
      <c r="G46" s="56">
        <f t="shared" si="13"/>
        <v>0</v>
      </c>
      <c r="H46" s="36"/>
    </row>
    <row r="47" spans="2:11" ht="17" thickBot="1" x14ac:dyDescent="0.25">
      <c r="B47" s="36" t="s">
        <v>31</v>
      </c>
      <c r="C47" s="53"/>
      <c r="D47" s="46">
        <v>5</v>
      </c>
      <c r="E47" s="56">
        <f t="shared" si="12"/>
        <v>0</v>
      </c>
      <c r="F47" s="50">
        <v>1</v>
      </c>
      <c r="G47" s="56">
        <f t="shared" si="13"/>
        <v>0</v>
      </c>
      <c r="H47" s="36"/>
    </row>
    <row r="48" spans="2:11" ht="17" thickBot="1" x14ac:dyDescent="0.25">
      <c r="B48" s="36" t="s">
        <v>95</v>
      </c>
      <c r="C48" s="53"/>
      <c r="D48" s="46">
        <v>5</v>
      </c>
      <c r="E48" s="56">
        <f t="shared" si="12"/>
        <v>0</v>
      </c>
      <c r="F48" s="50">
        <v>1</v>
      </c>
      <c r="G48" s="56">
        <f t="shared" si="13"/>
        <v>0</v>
      </c>
      <c r="H48" s="36"/>
    </row>
    <row r="49" spans="2:8" ht="17" thickBot="1" x14ac:dyDescent="0.25">
      <c r="B49" s="36" t="s">
        <v>96</v>
      </c>
      <c r="C49" s="53"/>
      <c r="D49" s="46">
        <v>1</v>
      </c>
      <c r="E49" s="56">
        <f t="shared" si="0"/>
        <v>0</v>
      </c>
      <c r="F49" s="50">
        <v>1</v>
      </c>
      <c r="G49" s="56">
        <f t="shared" si="1"/>
        <v>0</v>
      </c>
      <c r="H49" s="36"/>
    </row>
    <row r="50" spans="2:8" ht="17" thickBot="1" x14ac:dyDescent="0.25">
      <c r="B50" s="33" t="s">
        <v>144</v>
      </c>
      <c r="C50" s="8"/>
      <c r="D50" s="46">
        <v>5</v>
      </c>
      <c r="E50" s="4">
        <f>C50*D50</f>
        <v>0</v>
      </c>
      <c r="F50" s="50">
        <v>1</v>
      </c>
      <c r="G50" s="5">
        <f>E50*F50</f>
        <v>0</v>
      </c>
      <c r="H50" s="35"/>
    </row>
    <row r="51" spans="2:8" ht="17" thickBot="1" x14ac:dyDescent="0.25">
      <c r="B51" s="36" t="s">
        <v>97</v>
      </c>
      <c r="C51" s="58"/>
      <c r="D51" s="46">
        <v>10</v>
      </c>
      <c r="E51" s="56">
        <f t="shared" si="0"/>
        <v>0</v>
      </c>
      <c r="F51" s="50">
        <v>1</v>
      </c>
      <c r="G51" s="56">
        <f t="shared" si="1"/>
        <v>0</v>
      </c>
      <c r="H51" s="36" t="s">
        <v>170</v>
      </c>
    </row>
    <row r="52" spans="2:8" ht="17" thickBot="1" x14ac:dyDescent="0.25">
      <c r="B52" s="36" t="s">
        <v>98</v>
      </c>
      <c r="C52" s="53"/>
      <c r="D52" s="46">
        <v>10</v>
      </c>
      <c r="E52" s="56">
        <f t="shared" si="0"/>
        <v>0</v>
      </c>
      <c r="F52" s="50">
        <v>1</v>
      </c>
      <c r="G52" s="56">
        <f t="shared" si="1"/>
        <v>0</v>
      </c>
      <c r="H52" s="36" t="s">
        <v>171</v>
      </c>
    </row>
    <row r="53" spans="2:8" ht="17" thickBot="1" x14ac:dyDescent="0.25">
      <c r="B53" s="36" t="s">
        <v>99</v>
      </c>
      <c r="C53" s="53"/>
      <c r="D53" s="46">
        <v>10</v>
      </c>
      <c r="E53" s="56">
        <f>C53*D53</f>
        <v>0</v>
      </c>
      <c r="F53" s="50">
        <v>1</v>
      </c>
      <c r="G53" s="56">
        <f t="shared" si="1"/>
        <v>0</v>
      </c>
      <c r="H53" s="36" t="s">
        <v>171</v>
      </c>
    </row>
    <row r="54" spans="2:8" ht="17" thickBot="1" x14ac:dyDescent="0.25">
      <c r="B54" s="36" t="s">
        <v>100</v>
      </c>
      <c r="C54" s="117"/>
      <c r="D54" s="46">
        <v>20</v>
      </c>
      <c r="E54" s="56">
        <f t="shared" si="0"/>
        <v>0</v>
      </c>
      <c r="F54" s="50">
        <v>1</v>
      </c>
      <c r="G54" s="56">
        <f t="shared" si="1"/>
        <v>0</v>
      </c>
      <c r="H54" s="36" t="s">
        <v>171</v>
      </c>
    </row>
    <row r="55" spans="2:8" ht="17" thickBot="1" x14ac:dyDescent="0.25">
      <c r="B55" s="36" t="s">
        <v>101</v>
      </c>
      <c r="C55" s="118"/>
      <c r="D55" s="46">
        <v>10</v>
      </c>
      <c r="E55" s="56">
        <f t="shared" si="0"/>
        <v>0</v>
      </c>
      <c r="F55" s="50">
        <v>1</v>
      </c>
      <c r="G55" s="56">
        <f t="shared" si="1"/>
        <v>0</v>
      </c>
      <c r="H55" s="36" t="s">
        <v>172</v>
      </c>
    </row>
    <row r="56" spans="2:8" ht="17" thickBot="1" x14ac:dyDescent="0.25">
      <c r="B56" s="36" t="s">
        <v>102</v>
      </c>
      <c r="C56" s="118"/>
      <c r="D56" s="46">
        <v>20</v>
      </c>
      <c r="E56" s="56">
        <f t="shared" si="0"/>
        <v>0</v>
      </c>
      <c r="F56" s="50">
        <v>1</v>
      </c>
      <c r="G56" s="56">
        <f t="shared" si="1"/>
        <v>0</v>
      </c>
      <c r="H56" s="36" t="s">
        <v>172</v>
      </c>
    </row>
    <row r="57" spans="2:8" ht="17" thickBot="1" x14ac:dyDescent="0.25">
      <c r="B57" s="36" t="s">
        <v>103</v>
      </c>
      <c r="C57" s="118"/>
      <c r="D57" s="46">
        <v>50</v>
      </c>
      <c r="E57" s="56">
        <f t="shared" si="0"/>
        <v>0</v>
      </c>
      <c r="F57" s="50">
        <v>1</v>
      </c>
      <c r="G57" s="56">
        <f t="shared" si="1"/>
        <v>0</v>
      </c>
      <c r="H57" s="36" t="s">
        <v>172</v>
      </c>
    </row>
    <row r="58" spans="2:8" ht="17" thickBot="1" x14ac:dyDescent="0.25">
      <c r="B58" s="36" t="s">
        <v>43</v>
      </c>
      <c r="C58" s="118"/>
      <c r="D58" s="46">
        <v>25</v>
      </c>
      <c r="E58" s="56">
        <f t="shared" si="0"/>
        <v>0</v>
      </c>
      <c r="F58" s="50">
        <v>1</v>
      </c>
      <c r="G58" s="56">
        <f t="shared" si="1"/>
        <v>0</v>
      </c>
      <c r="H58" s="36" t="s">
        <v>104</v>
      </c>
    </row>
    <row r="59" spans="2:8" ht="17" thickBot="1" x14ac:dyDescent="0.25">
      <c r="B59" s="36"/>
      <c r="C59" s="118"/>
      <c r="D59" s="46"/>
      <c r="E59" s="56"/>
      <c r="F59" s="50"/>
      <c r="G59" s="56"/>
      <c r="H59" s="36"/>
    </row>
    <row r="60" spans="2:8" ht="17" thickBot="1" x14ac:dyDescent="0.25"/>
    <row r="61" spans="2:8" ht="17" thickBot="1" x14ac:dyDescent="0.25">
      <c r="B61" s="133" t="s">
        <v>8</v>
      </c>
      <c r="C61" s="134"/>
      <c r="D61" s="135"/>
      <c r="E61" s="19">
        <f>SUM(E5:E60)</f>
        <v>0</v>
      </c>
      <c r="F61" s="51" t="s">
        <v>6</v>
      </c>
      <c r="G61" s="19">
        <f>SUM(G5:G60)</f>
        <v>0</v>
      </c>
    </row>
  </sheetData>
  <sheetProtection algorithmName="SHA-512" hashValue="LIslgstcMif3ZswHzGrZr/2KcoNW2UICpjNlRNIjdQ5+19NshugtWBRlW9GkR7Y/2obgOgtcaS9rqFXyAoUT4Q==" saltValue="niF6TfqNQ3YWZ9dQBvDSpw==" spinCount="100000" sheet="1" selectLockedCells="1"/>
  <mergeCells count="2">
    <mergeCell ref="B61:D61"/>
    <mergeCell ref="B4:H4"/>
  </mergeCells>
  <phoneticPr fontId="15" type="noConversion"/>
  <pageMargins left="0.7" right="0.7" top="0.75" bottom="0.75" header="0.3" footer="0.3"/>
  <extLst>
    <ext xmlns:x14="http://schemas.microsoft.com/office/spreadsheetml/2009/9/main" uri="{CCE6A557-97BC-4b89-ADB6-D9C93CAAB3DF}">
      <x14:dataValidations xmlns:xm="http://schemas.microsoft.com/office/excel/2006/main" count="5">
        <x14:dataValidation type="decimal" allowBlank="1" showInputMessage="1" showErrorMessage="1" xr:uid="{4F7953A7-A729-46B7-BD15-90290D470140}">
          <x14:formula1>
            <xm:f>Gegevensvalidatie!$B$5</xm:f>
          </x14:formula1>
          <x14:formula2>
            <xm:f>Gegevensvalidatie!$C$5</xm:f>
          </x14:formula2>
          <xm:sqref>C57:C59</xm:sqref>
        </x14:dataValidation>
        <x14:dataValidation type="decimal" allowBlank="1" showInputMessage="1" showErrorMessage="1" xr:uid="{9B13D06A-CA75-498E-B3DF-B538B1F826E2}">
          <x14:formula1>
            <xm:f>Gegevensvalidatie!B4</xm:f>
          </x14:formula1>
          <x14:formula2>
            <xm:f>Gegevensvalidatie!C4</xm:f>
          </x14:formula2>
          <xm:sqref>C54:C55</xm:sqref>
        </x14:dataValidation>
        <x14:dataValidation type="decimal" allowBlank="1" showInputMessage="1" showErrorMessage="1" xr:uid="{D2CE8BC9-FB65-4AD9-8E76-063A4C57B6CE}">
          <x14:formula1>
            <xm:f>Gegevensvalidatie!B5</xm:f>
          </x14:formula1>
          <x14:formula2>
            <xm:f>Gegevensvalidatie!C5</xm:f>
          </x14:formula2>
          <xm:sqref>C56</xm:sqref>
        </x14:dataValidation>
        <x14:dataValidation type="decimal" allowBlank="1" showInputMessage="1" showErrorMessage="1" xr:uid="{CD43EFBD-9DBA-8C4E-9406-2F74DFA37B8C}">
          <x14:formula1>
            <xm:f>Gegevensvalidatie!B3</xm:f>
          </x14:formula1>
          <x14:formula2>
            <xm:f>Gegevensvalidatie!C3</xm:f>
          </x14:formula2>
          <xm:sqref>C51:C52</xm:sqref>
        </x14:dataValidation>
        <x14:dataValidation type="decimal" allowBlank="1" showInputMessage="1" showErrorMessage="1" xr:uid="{62754540-2398-D942-8BA9-ECA3EBCFADCC}">
          <x14:formula1>
            <xm:f>Gegevensvalidatie!B4</xm:f>
          </x14:formula1>
          <x14:formula2>
            <xm:f>Gegevensvalidatie!C4</xm:f>
          </x14:formula2>
          <xm:sqref>C53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A078B-7551-F04A-8ADC-95A0F01BAFC2}">
  <dimension ref="B1:I88"/>
  <sheetViews>
    <sheetView showGridLines="0" workbookViewId="0">
      <selection activeCell="C6" sqref="C6"/>
    </sheetView>
  </sheetViews>
  <sheetFormatPr baseColWidth="10" defaultColWidth="11" defaultRowHeight="16" x14ac:dyDescent="0.2"/>
  <cols>
    <col min="1" max="1" width="3.6640625" customWidth="1"/>
    <col min="2" max="2" width="56.5" bestFit="1" customWidth="1"/>
    <col min="5" max="5" width="22.5" bestFit="1" customWidth="1"/>
    <col min="9" max="9" width="4" customWidth="1"/>
  </cols>
  <sheetData>
    <row r="1" spans="2:9" ht="23" x14ac:dyDescent="0.25">
      <c r="B1" s="82" t="s">
        <v>105</v>
      </c>
      <c r="C1" s="83"/>
      <c r="D1" s="83"/>
      <c r="E1" s="83"/>
      <c r="F1" s="83"/>
      <c r="G1" s="83"/>
      <c r="H1" s="83"/>
      <c r="I1" s="83"/>
    </row>
    <row r="2" spans="2:9" ht="23" x14ac:dyDescent="0.25">
      <c r="B2" s="82"/>
      <c r="C2" s="83"/>
      <c r="D2" s="83"/>
      <c r="E2" s="83"/>
      <c r="F2" s="83"/>
      <c r="G2" s="83"/>
      <c r="H2" s="83"/>
      <c r="I2" s="83"/>
    </row>
    <row r="3" spans="2:9" ht="19" thickBot="1" x14ac:dyDescent="0.25">
      <c r="B3" s="84" t="s">
        <v>106</v>
      </c>
      <c r="C3" s="83"/>
      <c r="D3" s="83"/>
      <c r="E3" s="83"/>
      <c r="F3" s="83"/>
      <c r="G3" s="83"/>
      <c r="H3" s="83"/>
      <c r="I3" s="83"/>
    </row>
    <row r="4" spans="2:9" ht="20" thickBot="1" x14ac:dyDescent="0.3">
      <c r="B4" s="154" t="s">
        <v>107</v>
      </c>
      <c r="C4" s="155"/>
      <c r="D4" s="155"/>
      <c r="E4" s="155"/>
      <c r="F4" s="155"/>
      <c r="G4" s="156"/>
      <c r="H4" s="83"/>
      <c r="I4" s="83"/>
    </row>
    <row r="5" spans="2:9" ht="17" thickBot="1" x14ac:dyDescent="0.25">
      <c r="B5" s="157" t="s">
        <v>108</v>
      </c>
      <c r="C5" s="158"/>
      <c r="D5" s="159"/>
      <c r="E5" s="157" t="s">
        <v>109</v>
      </c>
      <c r="F5" s="158"/>
      <c r="G5" s="160"/>
      <c r="H5" s="83"/>
      <c r="I5" s="83"/>
    </row>
    <row r="6" spans="2:9" x14ac:dyDescent="0.2">
      <c r="B6" s="85" t="s">
        <v>110</v>
      </c>
      <c r="C6" s="72"/>
      <c r="D6" s="86" t="s">
        <v>111</v>
      </c>
      <c r="E6" s="85" t="s">
        <v>112</v>
      </c>
      <c r="F6" s="87">
        <f>C14*C7</f>
        <v>0</v>
      </c>
      <c r="G6" s="88" t="s">
        <v>113</v>
      </c>
      <c r="H6" s="83"/>
      <c r="I6" s="83"/>
    </row>
    <row r="7" spans="2:9" x14ac:dyDescent="0.2">
      <c r="B7" s="89" t="s">
        <v>114</v>
      </c>
      <c r="C7" s="72"/>
      <c r="D7" s="90" t="s">
        <v>111</v>
      </c>
      <c r="E7" s="89" t="s">
        <v>115</v>
      </c>
      <c r="F7" s="91">
        <f>C15*C8</f>
        <v>0</v>
      </c>
      <c r="G7" s="92" t="s">
        <v>113</v>
      </c>
      <c r="H7" s="83"/>
      <c r="I7" s="83"/>
    </row>
    <row r="8" spans="2:9" x14ac:dyDescent="0.2">
      <c r="B8" s="85" t="s">
        <v>116</v>
      </c>
      <c r="C8" s="72"/>
      <c r="D8" s="86" t="s">
        <v>111</v>
      </c>
      <c r="E8" s="85" t="s">
        <v>117</v>
      </c>
      <c r="F8" s="87">
        <f>(24-C13)*C11</f>
        <v>0</v>
      </c>
      <c r="G8" s="88" t="s">
        <v>113</v>
      </c>
      <c r="H8" s="83"/>
      <c r="I8" s="83"/>
    </row>
    <row r="9" spans="2:9" x14ac:dyDescent="0.2">
      <c r="B9" s="89" t="s">
        <v>118</v>
      </c>
      <c r="C9" s="72"/>
      <c r="D9" s="90" t="s">
        <v>111</v>
      </c>
      <c r="E9" s="93" t="s">
        <v>119</v>
      </c>
      <c r="F9" s="94">
        <f>SUM(F6:F8)</f>
        <v>0</v>
      </c>
      <c r="G9" s="95" t="s">
        <v>113</v>
      </c>
      <c r="H9" s="83"/>
      <c r="I9" s="83"/>
    </row>
    <row r="10" spans="2:9" x14ac:dyDescent="0.2">
      <c r="B10" s="85" t="s">
        <v>120</v>
      </c>
      <c r="C10" s="72"/>
      <c r="D10" s="86" t="s">
        <v>111</v>
      </c>
      <c r="E10" s="85"/>
      <c r="F10" s="87"/>
      <c r="G10" s="88"/>
      <c r="H10" s="83"/>
      <c r="I10" s="83"/>
    </row>
    <row r="11" spans="2:9" x14ac:dyDescent="0.2">
      <c r="B11" s="89" t="s">
        <v>121</v>
      </c>
      <c r="C11" s="72"/>
      <c r="D11" s="90" t="s">
        <v>111</v>
      </c>
      <c r="E11" s="89" t="s">
        <v>122</v>
      </c>
      <c r="F11" s="96">
        <f>C14*C9</f>
        <v>0</v>
      </c>
      <c r="G11" s="92" t="s">
        <v>113</v>
      </c>
      <c r="H11" s="83"/>
      <c r="I11" s="83"/>
    </row>
    <row r="12" spans="2:9" x14ac:dyDescent="0.2">
      <c r="B12" s="85" t="s">
        <v>123</v>
      </c>
      <c r="C12" s="72"/>
      <c r="D12" s="86" t="s">
        <v>111</v>
      </c>
      <c r="E12" s="85" t="s">
        <v>124</v>
      </c>
      <c r="F12" s="87">
        <f>C15*C10</f>
        <v>0</v>
      </c>
      <c r="G12" s="88" t="s">
        <v>113</v>
      </c>
      <c r="H12" s="83"/>
      <c r="I12" s="83"/>
    </row>
    <row r="13" spans="2:9" x14ac:dyDescent="0.2">
      <c r="B13" s="89" t="s">
        <v>125</v>
      </c>
      <c r="C13" s="91">
        <v>19</v>
      </c>
      <c r="D13" s="90" t="s">
        <v>126</v>
      </c>
      <c r="E13" s="89" t="s">
        <v>117</v>
      </c>
      <c r="F13" s="96">
        <f>(24-C13)*C12</f>
        <v>0</v>
      </c>
      <c r="G13" s="92" t="s">
        <v>113</v>
      </c>
      <c r="H13" s="83"/>
      <c r="I13" s="83"/>
    </row>
    <row r="14" spans="2:9" x14ac:dyDescent="0.2">
      <c r="B14" s="85" t="s">
        <v>127</v>
      </c>
      <c r="C14" s="97">
        <v>4</v>
      </c>
      <c r="D14" s="86" t="s">
        <v>126</v>
      </c>
      <c r="E14" s="98" t="s">
        <v>128</v>
      </c>
      <c r="F14" s="99">
        <f>SUM(F11:F13)</f>
        <v>0</v>
      </c>
      <c r="G14" s="100" t="s">
        <v>113</v>
      </c>
      <c r="H14" s="83"/>
      <c r="I14" s="83"/>
    </row>
    <row r="15" spans="2:9" x14ac:dyDescent="0.2">
      <c r="B15" s="89" t="s">
        <v>129</v>
      </c>
      <c r="C15" s="91">
        <v>15</v>
      </c>
      <c r="D15" s="90" t="s">
        <v>126</v>
      </c>
      <c r="E15" s="89"/>
      <c r="F15" s="96"/>
      <c r="G15" s="92"/>
      <c r="H15" s="83"/>
      <c r="I15" s="83"/>
    </row>
    <row r="16" spans="2:9" ht="17" thickBot="1" x14ac:dyDescent="0.25">
      <c r="B16" s="101" t="s">
        <v>130</v>
      </c>
      <c r="C16" s="102">
        <v>78</v>
      </c>
      <c r="D16" s="103" t="s">
        <v>131</v>
      </c>
      <c r="E16" s="85" t="s">
        <v>132</v>
      </c>
      <c r="F16" s="87">
        <f>((365-C16)*F9)+C16*F14</f>
        <v>0</v>
      </c>
      <c r="G16" s="88" t="s">
        <v>113</v>
      </c>
      <c r="H16" s="83"/>
      <c r="I16" s="83"/>
    </row>
    <row r="17" spans="2:9" ht="17" thickBot="1" x14ac:dyDescent="0.25">
      <c r="B17" s="83"/>
      <c r="C17" s="83"/>
      <c r="D17" s="83"/>
      <c r="E17" s="104" t="s">
        <v>133</v>
      </c>
      <c r="F17" s="105">
        <f>F16/1000</f>
        <v>0</v>
      </c>
      <c r="G17" s="106" t="s">
        <v>53</v>
      </c>
      <c r="H17" s="83"/>
      <c r="I17" s="83"/>
    </row>
    <row r="18" spans="2:9" ht="17" thickBot="1" x14ac:dyDescent="0.25">
      <c r="B18" s="83"/>
      <c r="C18" s="83"/>
      <c r="D18" s="83"/>
      <c r="E18" s="107" t="s">
        <v>134</v>
      </c>
      <c r="F18" s="108">
        <f>F17/12</f>
        <v>0</v>
      </c>
      <c r="G18" s="109" t="s">
        <v>53</v>
      </c>
      <c r="H18" s="83"/>
      <c r="I18" s="83"/>
    </row>
    <row r="19" spans="2:9" x14ac:dyDescent="0.2">
      <c r="B19" s="83"/>
      <c r="C19" s="83"/>
      <c r="D19" s="83"/>
      <c r="E19" s="83"/>
      <c r="F19" s="83"/>
      <c r="G19" s="83"/>
      <c r="H19" s="83"/>
      <c r="I19" s="83"/>
    </row>
    <row r="20" spans="2:9" ht="17" thickBot="1" x14ac:dyDescent="0.25">
      <c r="B20" s="83"/>
      <c r="C20" s="83"/>
      <c r="D20" s="83"/>
      <c r="E20" s="83"/>
      <c r="F20" s="83"/>
      <c r="G20" s="83"/>
      <c r="H20" s="83"/>
      <c r="I20" s="83"/>
    </row>
    <row r="21" spans="2:9" ht="20" thickBot="1" x14ac:dyDescent="0.3">
      <c r="B21" s="154" t="s">
        <v>135</v>
      </c>
      <c r="C21" s="155"/>
      <c r="D21" s="155"/>
      <c r="E21" s="155"/>
      <c r="F21" s="155"/>
      <c r="G21" s="156"/>
      <c r="H21" s="83"/>
      <c r="I21" s="83"/>
    </row>
    <row r="22" spans="2:9" ht="17" thickBot="1" x14ac:dyDescent="0.25">
      <c r="B22" s="157" t="s">
        <v>108</v>
      </c>
      <c r="C22" s="158"/>
      <c r="D22" s="159"/>
      <c r="E22" s="157" t="s">
        <v>109</v>
      </c>
      <c r="F22" s="158"/>
      <c r="G22" s="160"/>
      <c r="H22" s="83"/>
      <c r="I22" s="83"/>
    </row>
    <row r="23" spans="2:9" x14ac:dyDescent="0.2">
      <c r="B23" s="85" t="s">
        <v>110</v>
      </c>
      <c r="C23" s="72"/>
      <c r="D23" s="86" t="s">
        <v>111</v>
      </c>
      <c r="E23" s="85" t="s">
        <v>112</v>
      </c>
      <c r="F23" s="87">
        <f>C31*C24</f>
        <v>0</v>
      </c>
      <c r="G23" s="88" t="s">
        <v>113</v>
      </c>
      <c r="H23" s="83"/>
      <c r="I23" s="83"/>
    </row>
    <row r="24" spans="2:9" x14ac:dyDescent="0.2">
      <c r="B24" s="89" t="s">
        <v>114</v>
      </c>
      <c r="C24" s="72"/>
      <c r="D24" s="90" t="s">
        <v>111</v>
      </c>
      <c r="E24" s="89" t="s">
        <v>115</v>
      </c>
      <c r="F24" s="91">
        <f>C32*C25</f>
        <v>0</v>
      </c>
      <c r="G24" s="92" t="s">
        <v>113</v>
      </c>
      <c r="H24" s="83"/>
      <c r="I24" s="83"/>
    </row>
    <row r="25" spans="2:9" x14ac:dyDescent="0.2">
      <c r="B25" s="85" t="s">
        <v>116</v>
      </c>
      <c r="C25" s="72"/>
      <c r="D25" s="86" t="s">
        <v>111</v>
      </c>
      <c r="E25" s="85" t="s">
        <v>117</v>
      </c>
      <c r="F25" s="87">
        <f>(24-C30)*C28</f>
        <v>0</v>
      </c>
      <c r="G25" s="88" t="s">
        <v>113</v>
      </c>
      <c r="H25" s="83"/>
      <c r="I25" s="83"/>
    </row>
    <row r="26" spans="2:9" x14ac:dyDescent="0.2">
      <c r="B26" s="89" t="s">
        <v>118</v>
      </c>
      <c r="C26" s="72"/>
      <c r="D26" s="90" t="s">
        <v>111</v>
      </c>
      <c r="E26" s="93" t="s">
        <v>119</v>
      </c>
      <c r="F26" s="94">
        <f>SUM(F23:F25)</f>
        <v>0</v>
      </c>
      <c r="G26" s="95" t="s">
        <v>113</v>
      </c>
      <c r="H26" s="83"/>
      <c r="I26" s="83"/>
    </row>
    <row r="27" spans="2:9" x14ac:dyDescent="0.2">
      <c r="B27" s="85" t="s">
        <v>120</v>
      </c>
      <c r="C27" s="72"/>
      <c r="D27" s="86" t="s">
        <v>111</v>
      </c>
      <c r="E27" s="85"/>
      <c r="F27" s="87"/>
      <c r="G27" s="88"/>
      <c r="H27" s="83"/>
      <c r="I27" s="83"/>
    </row>
    <row r="28" spans="2:9" x14ac:dyDescent="0.2">
      <c r="B28" s="89" t="s">
        <v>121</v>
      </c>
      <c r="C28" s="72"/>
      <c r="D28" s="90" t="s">
        <v>111</v>
      </c>
      <c r="E28" s="89" t="s">
        <v>122</v>
      </c>
      <c r="F28" s="96">
        <f>C31*C26</f>
        <v>0</v>
      </c>
      <c r="G28" s="92" t="s">
        <v>113</v>
      </c>
      <c r="H28" s="83"/>
      <c r="I28" s="83"/>
    </row>
    <row r="29" spans="2:9" x14ac:dyDescent="0.2">
      <c r="B29" s="85" t="s">
        <v>123</v>
      </c>
      <c r="C29" s="72"/>
      <c r="D29" s="86" t="s">
        <v>111</v>
      </c>
      <c r="E29" s="85" t="s">
        <v>124</v>
      </c>
      <c r="F29" s="87">
        <f>C32*C27</f>
        <v>0</v>
      </c>
      <c r="G29" s="88" t="s">
        <v>113</v>
      </c>
      <c r="H29" s="83"/>
      <c r="I29" s="83"/>
    </row>
    <row r="30" spans="2:9" x14ac:dyDescent="0.2">
      <c r="B30" s="89" t="s">
        <v>125</v>
      </c>
      <c r="C30" s="91">
        <v>19</v>
      </c>
      <c r="D30" s="90" t="s">
        <v>126</v>
      </c>
      <c r="E30" s="89" t="s">
        <v>117</v>
      </c>
      <c r="F30" s="96">
        <f>(24-C30)*C29</f>
        <v>0</v>
      </c>
      <c r="G30" s="92" t="s">
        <v>113</v>
      </c>
      <c r="H30" s="83"/>
      <c r="I30" s="83"/>
    </row>
    <row r="31" spans="2:9" x14ac:dyDescent="0.2">
      <c r="B31" s="85" t="s">
        <v>127</v>
      </c>
      <c r="C31" s="97">
        <v>4</v>
      </c>
      <c r="D31" s="86" t="s">
        <v>126</v>
      </c>
      <c r="E31" s="98" t="s">
        <v>128</v>
      </c>
      <c r="F31" s="99">
        <f>SUM(F28:F30)</f>
        <v>0</v>
      </c>
      <c r="G31" s="100" t="s">
        <v>113</v>
      </c>
      <c r="H31" s="83"/>
      <c r="I31" s="83"/>
    </row>
    <row r="32" spans="2:9" x14ac:dyDescent="0.2">
      <c r="B32" s="89" t="s">
        <v>129</v>
      </c>
      <c r="C32" s="91">
        <v>15</v>
      </c>
      <c r="D32" s="90" t="s">
        <v>126</v>
      </c>
      <c r="E32" s="89"/>
      <c r="F32" s="96"/>
      <c r="G32" s="92"/>
      <c r="H32" s="83"/>
      <c r="I32" s="83"/>
    </row>
    <row r="33" spans="2:9" ht="17" thickBot="1" x14ac:dyDescent="0.25">
      <c r="B33" s="101" t="s">
        <v>130</v>
      </c>
      <c r="C33" s="102">
        <v>78</v>
      </c>
      <c r="D33" s="103" t="s">
        <v>131</v>
      </c>
      <c r="E33" s="85" t="s">
        <v>132</v>
      </c>
      <c r="F33" s="87">
        <f>((365-C33)*F26)+C33*F31</f>
        <v>0</v>
      </c>
      <c r="G33" s="88" t="s">
        <v>113</v>
      </c>
      <c r="H33" s="83"/>
      <c r="I33" s="83"/>
    </row>
    <row r="34" spans="2:9" ht="17" thickBot="1" x14ac:dyDescent="0.25">
      <c r="B34" s="83"/>
      <c r="C34" s="83"/>
      <c r="D34" s="83"/>
      <c r="E34" s="104" t="s">
        <v>133</v>
      </c>
      <c r="F34" s="105">
        <f>F33/1000</f>
        <v>0</v>
      </c>
      <c r="G34" s="106" t="s">
        <v>53</v>
      </c>
      <c r="H34" s="83"/>
      <c r="I34" s="83"/>
    </row>
    <row r="35" spans="2:9" ht="17" thickBot="1" x14ac:dyDescent="0.25">
      <c r="B35" s="83"/>
      <c r="C35" s="83"/>
      <c r="D35" s="83"/>
      <c r="E35" s="107" t="s">
        <v>134</v>
      </c>
      <c r="F35" s="108">
        <f>F34/12</f>
        <v>0</v>
      </c>
      <c r="G35" s="109" t="s">
        <v>53</v>
      </c>
      <c r="H35" s="83"/>
      <c r="I35" s="83"/>
    </row>
    <row r="36" spans="2:9" x14ac:dyDescent="0.2">
      <c r="B36" s="83"/>
      <c r="C36" s="83"/>
      <c r="D36" s="83"/>
      <c r="E36" s="83"/>
      <c r="F36" s="83"/>
      <c r="G36" s="83"/>
      <c r="H36" s="83"/>
      <c r="I36" s="83"/>
    </row>
    <row r="37" spans="2:9" ht="17" thickBot="1" x14ac:dyDescent="0.25">
      <c r="B37" s="83"/>
      <c r="C37" s="83"/>
      <c r="D37" s="83"/>
      <c r="E37" s="83"/>
      <c r="F37" s="83"/>
      <c r="G37" s="83"/>
      <c r="H37" s="83"/>
      <c r="I37" s="83"/>
    </row>
    <row r="38" spans="2:9" ht="20" thickBot="1" x14ac:dyDescent="0.3">
      <c r="B38" s="154" t="s">
        <v>136</v>
      </c>
      <c r="C38" s="155"/>
      <c r="D38" s="155"/>
      <c r="E38" s="155"/>
      <c r="F38" s="155"/>
      <c r="G38" s="156"/>
      <c r="H38" s="83"/>
      <c r="I38" s="83"/>
    </row>
    <row r="39" spans="2:9" ht="17" thickBot="1" x14ac:dyDescent="0.25">
      <c r="B39" s="157" t="s">
        <v>108</v>
      </c>
      <c r="C39" s="158"/>
      <c r="D39" s="159"/>
      <c r="E39" s="157" t="s">
        <v>109</v>
      </c>
      <c r="F39" s="158"/>
      <c r="G39" s="160"/>
      <c r="H39" s="83"/>
      <c r="I39" s="83"/>
    </row>
    <row r="40" spans="2:9" x14ac:dyDescent="0.2">
      <c r="B40" s="85" t="s">
        <v>110</v>
      </c>
      <c r="C40" s="72"/>
      <c r="D40" s="86" t="s">
        <v>111</v>
      </c>
      <c r="E40" s="85" t="s">
        <v>112</v>
      </c>
      <c r="F40" s="87">
        <f>C48*C41</f>
        <v>0</v>
      </c>
      <c r="G40" s="88" t="s">
        <v>113</v>
      </c>
      <c r="H40" s="83"/>
      <c r="I40" s="83"/>
    </row>
    <row r="41" spans="2:9" x14ac:dyDescent="0.2">
      <c r="B41" s="89" t="s">
        <v>114</v>
      </c>
      <c r="C41" s="72"/>
      <c r="D41" s="90" t="s">
        <v>111</v>
      </c>
      <c r="E41" s="89" t="s">
        <v>115</v>
      </c>
      <c r="F41" s="91">
        <f>C49*C42</f>
        <v>0</v>
      </c>
      <c r="G41" s="92" t="s">
        <v>113</v>
      </c>
      <c r="H41" s="83"/>
      <c r="I41" s="83"/>
    </row>
    <row r="42" spans="2:9" x14ac:dyDescent="0.2">
      <c r="B42" s="85" t="s">
        <v>116</v>
      </c>
      <c r="C42" s="72"/>
      <c r="D42" s="86" t="s">
        <v>111</v>
      </c>
      <c r="E42" s="85" t="s">
        <v>117</v>
      </c>
      <c r="F42" s="87">
        <f>(24-C47)*C45</f>
        <v>0</v>
      </c>
      <c r="G42" s="88" t="s">
        <v>113</v>
      </c>
      <c r="H42" s="83"/>
      <c r="I42" s="83"/>
    </row>
    <row r="43" spans="2:9" x14ac:dyDescent="0.2">
      <c r="B43" s="89" t="s">
        <v>118</v>
      </c>
      <c r="C43" s="72"/>
      <c r="D43" s="90" t="s">
        <v>111</v>
      </c>
      <c r="E43" s="93" t="s">
        <v>119</v>
      </c>
      <c r="F43" s="94">
        <f>SUM(F40:F42)</f>
        <v>0</v>
      </c>
      <c r="G43" s="95" t="s">
        <v>113</v>
      </c>
      <c r="H43" s="83"/>
      <c r="I43" s="83"/>
    </row>
    <row r="44" spans="2:9" x14ac:dyDescent="0.2">
      <c r="B44" s="85" t="s">
        <v>120</v>
      </c>
      <c r="C44" s="72"/>
      <c r="D44" s="86" t="s">
        <v>111</v>
      </c>
      <c r="E44" s="85"/>
      <c r="F44" s="87"/>
      <c r="G44" s="88"/>
      <c r="H44" s="83"/>
      <c r="I44" s="83"/>
    </row>
    <row r="45" spans="2:9" x14ac:dyDescent="0.2">
      <c r="B45" s="89" t="s">
        <v>121</v>
      </c>
      <c r="C45" s="72"/>
      <c r="D45" s="90" t="s">
        <v>111</v>
      </c>
      <c r="E45" s="89" t="s">
        <v>122</v>
      </c>
      <c r="F45" s="96">
        <f>C48*C43</f>
        <v>0</v>
      </c>
      <c r="G45" s="92" t="s">
        <v>113</v>
      </c>
      <c r="H45" s="83"/>
      <c r="I45" s="83"/>
    </row>
    <row r="46" spans="2:9" x14ac:dyDescent="0.2">
      <c r="B46" s="85" t="s">
        <v>123</v>
      </c>
      <c r="C46" s="72"/>
      <c r="D46" s="86" t="s">
        <v>111</v>
      </c>
      <c r="E46" s="85" t="s">
        <v>124</v>
      </c>
      <c r="F46" s="87">
        <f>C49*C44</f>
        <v>0</v>
      </c>
      <c r="G46" s="88" t="s">
        <v>113</v>
      </c>
      <c r="H46" s="83"/>
      <c r="I46" s="83"/>
    </row>
    <row r="47" spans="2:9" x14ac:dyDescent="0.2">
      <c r="B47" s="89" t="s">
        <v>125</v>
      </c>
      <c r="C47" s="91">
        <v>19</v>
      </c>
      <c r="D47" s="90" t="s">
        <v>126</v>
      </c>
      <c r="E47" s="89" t="s">
        <v>117</v>
      </c>
      <c r="F47" s="96">
        <f>(24-C47)*C46</f>
        <v>0</v>
      </c>
      <c r="G47" s="92" t="s">
        <v>113</v>
      </c>
      <c r="H47" s="83"/>
      <c r="I47" s="83"/>
    </row>
    <row r="48" spans="2:9" x14ac:dyDescent="0.2">
      <c r="B48" s="85" t="s">
        <v>127</v>
      </c>
      <c r="C48" s="97">
        <v>4</v>
      </c>
      <c r="D48" s="86" t="s">
        <v>126</v>
      </c>
      <c r="E48" s="98" t="s">
        <v>128</v>
      </c>
      <c r="F48" s="99">
        <f>SUM(F45:F47)</f>
        <v>0</v>
      </c>
      <c r="G48" s="100" t="s">
        <v>113</v>
      </c>
      <c r="H48" s="83"/>
      <c r="I48" s="83"/>
    </row>
    <row r="49" spans="2:9" x14ac:dyDescent="0.2">
      <c r="B49" s="89" t="s">
        <v>129</v>
      </c>
      <c r="C49" s="91">
        <v>15</v>
      </c>
      <c r="D49" s="90" t="s">
        <v>126</v>
      </c>
      <c r="E49" s="89"/>
      <c r="F49" s="96"/>
      <c r="G49" s="92"/>
      <c r="H49" s="83"/>
      <c r="I49" s="83"/>
    </row>
    <row r="50" spans="2:9" ht="17" thickBot="1" x14ac:dyDescent="0.25">
      <c r="B50" s="101" t="s">
        <v>130</v>
      </c>
      <c r="C50" s="102">
        <v>78</v>
      </c>
      <c r="D50" s="103" t="s">
        <v>131</v>
      </c>
      <c r="E50" s="85" t="s">
        <v>132</v>
      </c>
      <c r="F50" s="87">
        <f>((365-C50)*F43)+C50*F48</f>
        <v>0</v>
      </c>
      <c r="G50" s="88" t="s">
        <v>113</v>
      </c>
      <c r="H50" s="83"/>
      <c r="I50" s="83"/>
    </row>
    <row r="51" spans="2:9" ht="17" thickBot="1" x14ac:dyDescent="0.25">
      <c r="B51" s="83"/>
      <c r="C51" s="83"/>
      <c r="D51" s="83"/>
      <c r="E51" s="104" t="s">
        <v>133</v>
      </c>
      <c r="F51" s="105">
        <f>F50/1000</f>
        <v>0</v>
      </c>
      <c r="G51" s="106" t="s">
        <v>53</v>
      </c>
      <c r="H51" s="83"/>
      <c r="I51" s="83"/>
    </row>
    <row r="52" spans="2:9" ht="17" thickBot="1" x14ac:dyDescent="0.25">
      <c r="B52" s="83"/>
      <c r="C52" s="83"/>
      <c r="D52" s="83"/>
      <c r="E52" s="107" t="s">
        <v>134</v>
      </c>
      <c r="F52" s="108">
        <f>F51/12</f>
        <v>0</v>
      </c>
      <c r="G52" s="109" t="s">
        <v>53</v>
      </c>
      <c r="H52" s="83"/>
      <c r="I52" s="83"/>
    </row>
    <row r="53" spans="2:9" x14ac:dyDescent="0.2">
      <c r="B53" s="83"/>
      <c r="C53" s="83"/>
      <c r="D53" s="83"/>
      <c r="E53" s="83"/>
      <c r="F53" s="83"/>
      <c r="G53" s="83"/>
      <c r="H53" s="83"/>
      <c r="I53" s="83"/>
    </row>
    <row r="54" spans="2:9" ht="17" thickBot="1" x14ac:dyDescent="0.25">
      <c r="B54" s="83"/>
      <c r="C54" s="83"/>
      <c r="D54" s="83"/>
      <c r="E54" s="83"/>
      <c r="F54" s="83"/>
      <c r="G54" s="83"/>
      <c r="H54" s="83"/>
      <c r="I54" s="83"/>
    </row>
    <row r="55" spans="2:9" ht="20" thickBot="1" x14ac:dyDescent="0.3">
      <c r="B55" s="154" t="s">
        <v>137</v>
      </c>
      <c r="C55" s="155"/>
      <c r="D55" s="155"/>
      <c r="E55" s="155"/>
      <c r="F55" s="155"/>
      <c r="G55" s="156"/>
      <c r="H55" s="83"/>
      <c r="I55" s="83"/>
    </row>
    <row r="56" spans="2:9" ht="17" thickBot="1" x14ac:dyDescent="0.25">
      <c r="B56" s="157" t="s">
        <v>108</v>
      </c>
      <c r="C56" s="158"/>
      <c r="D56" s="159"/>
      <c r="E56" s="157" t="s">
        <v>109</v>
      </c>
      <c r="F56" s="158"/>
      <c r="G56" s="160"/>
      <c r="H56" s="83"/>
      <c r="I56" s="83"/>
    </row>
    <row r="57" spans="2:9" x14ac:dyDescent="0.2">
      <c r="B57" s="85" t="s">
        <v>110</v>
      </c>
      <c r="C57" s="72"/>
      <c r="D57" s="86" t="s">
        <v>111</v>
      </c>
      <c r="E57" s="85" t="s">
        <v>112</v>
      </c>
      <c r="F57" s="87">
        <f>C65*C58</f>
        <v>0</v>
      </c>
      <c r="G57" s="88" t="s">
        <v>113</v>
      </c>
      <c r="H57" s="83"/>
      <c r="I57" s="83"/>
    </row>
    <row r="58" spans="2:9" x14ac:dyDescent="0.2">
      <c r="B58" s="89" t="s">
        <v>114</v>
      </c>
      <c r="C58" s="72"/>
      <c r="D58" s="90" t="s">
        <v>111</v>
      </c>
      <c r="E58" s="89" t="s">
        <v>115</v>
      </c>
      <c r="F58" s="91">
        <f>C66*C59</f>
        <v>0</v>
      </c>
      <c r="G58" s="92" t="s">
        <v>113</v>
      </c>
      <c r="H58" s="83"/>
      <c r="I58" s="83"/>
    </row>
    <row r="59" spans="2:9" x14ac:dyDescent="0.2">
      <c r="B59" s="85" t="s">
        <v>116</v>
      </c>
      <c r="C59" s="72"/>
      <c r="D59" s="86" t="s">
        <v>111</v>
      </c>
      <c r="E59" s="85" t="s">
        <v>117</v>
      </c>
      <c r="F59" s="87">
        <f>(24-C64)*C62</f>
        <v>0</v>
      </c>
      <c r="G59" s="88" t="s">
        <v>113</v>
      </c>
      <c r="H59" s="83"/>
      <c r="I59" s="83"/>
    </row>
    <row r="60" spans="2:9" x14ac:dyDescent="0.2">
      <c r="B60" s="89" t="s">
        <v>118</v>
      </c>
      <c r="C60" s="72"/>
      <c r="D60" s="90" t="s">
        <v>111</v>
      </c>
      <c r="E60" s="93" t="s">
        <v>119</v>
      </c>
      <c r="F60" s="94">
        <f>SUM(F57:F59)</f>
        <v>0</v>
      </c>
      <c r="G60" s="95" t="s">
        <v>113</v>
      </c>
      <c r="H60" s="83"/>
      <c r="I60" s="83"/>
    </row>
    <row r="61" spans="2:9" x14ac:dyDescent="0.2">
      <c r="B61" s="85" t="s">
        <v>120</v>
      </c>
      <c r="C61" s="72"/>
      <c r="D61" s="86" t="s">
        <v>111</v>
      </c>
      <c r="E61" s="85"/>
      <c r="F61" s="87"/>
      <c r="G61" s="88"/>
      <c r="H61" s="83"/>
      <c r="I61" s="83"/>
    </row>
    <row r="62" spans="2:9" x14ac:dyDescent="0.2">
      <c r="B62" s="89" t="s">
        <v>121</v>
      </c>
      <c r="C62" s="72"/>
      <c r="D62" s="90" t="s">
        <v>111</v>
      </c>
      <c r="E62" s="89" t="s">
        <v>122</v>
      </c>
      <c r="F62" s="96">
        <f>C65*C60</f>
        <v>0</v>
      </c>
      <c r="G62" s="92" t="s">
        <v>113</v>
      </c>
      <c r="H62" s="83"/>
      <c r="I62" s="83"/>
    </row>
    <row r="63" spans="2:9" x14ac:dyDescent="0.2">
      <c r="B63" s="85" t="s">
        <v>123</v>
      </c>
      <c r="C63" s="72"/>
      <c r="D63" s="86" t="s">
        <v>111</v>
      </c>
      <c r="E63" s="85" t="s">
        <v>124</v>
      </c>
      <c r="F63" s="87">
        <f>C66*C61</f>
        <v>0</v>
      </c>
      <c r="G63" s="88" t="s">
        <v>113</v>
      </c>
      <c r="H63" s="83"/>
      <c r="I63" s="83"/>
    </row>
    <row r="64" spans="2:9" x14ac:dyDescent="0.2">
      <c r="B64" s="89" t="s">
        <v>125</v>
      </c>
      <c r="C64" s="91">
        <v>19</v>
      </c>
      <c r="D64" s="90" t="s">
        <v>126</v>
      </c>
      <c r="E64" s="89" t="s">
        <v>117</v>
      </c>
      <c r="F64" s="96">
        <f>(24-C64)*C63</f>
        <v>0</v>
      </c>
      <c r="G64" s="92" t="s">
        <v>113</v>
      </c>
      <c r="H64" s="83"/>
      <c r="I64" s="83"/>
    </row>
    <row r="65" spans="2:9" x14ac:dyDescent="0.2">
      <c r="B65" s="85" t="s">
        <v>127</v>
      </c>
      <c r="C65" s="97">
        <v>4</v>
      </c>
      <c r="D65" s="86" t="s">
        <v>126</v>
      </c>
      <c r="E65" s="98" t="s">
        <v>128</v>
      </c>
      <c r="F65" s="99">
        <f>SUM(F62:F64)</f>
        <v>0</v>
      </c>
      <c r="G65" s="100" t="s">
        <v>113</v>
      </c>
      <c r="H65" s="83"/>
      <c r="I65" s="83"/>
    </row>
    <row r="66" spans="2:9" x14ac:dyDescent="0.2">
      <c r="B66" s="89" t="s">
        <v>129</v>
      </c>
      <c r="C66" s="91">
        <v>15</v>
      </c>
      <c r="D66" s="90" t="s">
        <v>126</v>
      </c>
      <c r="E66" s="89"/>
      <c r="F66" s="96"/>
      <c r="G66" s="92"/>
      <c r="H66" s="83"/>
      <c r="I66" s="83"/>
    </row>
    <row r="67" spans="2:9" ht="17" thickBot="1" x14ac:dyDescent="0.25">
      <c r="B67" s="101" t="s">
        <v>130</v>
      </c>
      <c r="C67" s="102">
        <v>78</v>
      </c>
      <c r="D67" s="103" t="s">
        <v>131</v>
      </c>
      <c r="E67" s="85" t="s">
        <v>132</v>
      </c>
      <c r="F67" s="87">
        <f>((365-C67)*F60)+C67*F65</f>
        <v>0</v>
      </c>
      <c r="G67" s="88" t="s">
        <v>113</v>
      </c>
      <c r="H67" s="83"/>
      <c r="I67" s="83"/>
    </row>
    <row r="68" spans="2:9" ht="17" thickBot="1" x14ac:dyDescent="0.25">
      <c r="B68" s="83"/>
      <c r="C68" s="83"/>
      <c r="D68" s="83"/>
      <c r="E68" s="104" t="s">
        <v>133</v>
      </c>
      <c r="F68" s="105">
        <f>F67/1000</f>
        <v>0</v>
      </c>
      <c r="G68" s="106" t="s">
        <v>53</v>
      </c>
      <c r="H68" s="83"/>
      <c r="I68" s="83"/>
    </row>
    <row r="69" spans="2:9" ht="17" thickBot="1" x14ac:dyDescent="0.25">
      <c r="B69" s="83"/>
      <c r="C69" s="83"/>
      <c r="D69" s="83"/>
      <c r="E69" s="107" t="s">
        <v>134</v>
      </c>
      <c r="F69" s="108">
        <f>F68/12</f>
        <v>0</v>
      </c>
      <c r="G69" s="109" t="s">
        <v>53</v>
      </c>
      <c r="H69" s="83"/>
      <c r="I69" s="83"/>
    </row>
    <row r="70" spans="2:9" x14ac:dyDescent="0.2">
      <c r="B70" s="83"/>
      <c r="C70" s="83"/>
      <c r="D70" s="83"/>
      <c r="E70" s="83"/>
      <c r="F70" s="83"/>
      <c r="G70" s="83"/>
      <c r="H70" s="83"/>
      <c r="I70" s="83"/>
    </row>
    <row r="71" spans="2:9" ht="17" thickBot="1" x14ac:dyDescent="0.25">
      <c r="B71" s="83"/>
      <c r="C71" s="83"/>
      <c r="D71" s="83"/>
      <c r="E71" s="83"/>
      <c r="F71" s="83"/>
      <c r="G71" s="83"/>
      <c r="H71" s="83"/>
      <c r="I71" s="83"/>
    </row>
    <row r="72" spans="2:9" ht="20" thickBot="1" x14ac:dyDescent="0.3">
      <c r="B72" s="154" t="s">
        <v>138</v>
      </c>
      <c r="C72" s="155"/>
      <c r="D72" s="155"/>
      <c r="E72" s="155"/>
      <c r="F72" s="155"/>
      <c r="G72" s="156"/>
      <c r="H72" s="83"/>
      <c r="I72" s="83"/>
    </row>
    <row r="73" spans="2:9" ht="17" thickBot="1" x14ac:dyDescent="0.25">
      <c r="B73" s="157" t="s">
        <v>108</v>
      </c>
      <c r="C73" s="158"/>
      <c r="D73" s="159"/>
      <c r="E73" s="157" t="s">
        <v>109</v>
      </c>
      <c r="F73" s="158"/>
      <c r="G73" s="160"/>
      <c r="H73" s="83"/>
      <c r="I73" s="83"/>
    </row>
    <row r="74" spans="2:9" x14ac:dyDescent="0.2">
      <c r="B74" s="85" t="s">
        <v>110</v>
      </c>
      <c r="C74" s="72"/>
      <c r="D74" s="86" t="s">
        <v>111</v>
      </c>
      <c r="E74" s="85" t="s">
        <v>112</v>
      </c>
      <c r="F74" s="87">
        <f>C82*C75</f>
        <v>0</v>
      </c>
      <c r="G74" s="88" t="s">
        <v>113</v>
      </c>
      <c r="H74" s="83"/>
      <c r="I74" s="83"/>
    </row>
    <row r="75" spans="2:9" x14ac:dyDescent="0.2">
      <c r="B75" s="89" t="s">
        <v>114</v>
      </c>
      <c r="C75" s="72"/>
      <c r="D75" s="90" t="s">
        <v>111</v>
      </c>
      <c r="E75" s="89" t="s">
        <v>115</v>
      </c>
      <c r="F75" s="91">
        <f>C83*C76</f>
        <v>0</v>
      </c>
      <c r="G75" s="92" t="s">
        <v>113</v>
      </c>
      <c r="H75" s="83"/>
      <c r="I75" s="83"/>
    </row>
    <row r="76" spans="2:9" x14ac:dyDescent="0.2">
      <c r="B76" s="85" t="s">
        <v>116</v>
      </c>
      <c r="C76" s="72"/>
      <c r="D76" s="86" t="s">
        <v>111</v>
      </c>
      <c r="E76" s="85" t="s">
        <v>117</v>
      </c>
      <c r="F76" s="87">
        <f>(24-C81)*C79</f>
        <v>0</v>
      </c>
      <c r="G76" s="88" t="s">
        <v>113</v>
      </c>
      <c r="H76" s="83"/>
      <c r="I76" s="83"/>
    </row>
    <row r="77" spans="2:9" x14ac:dyDescent="0.2">
      <c r="B77" s="89" t="s">
        <v>118</v>
      </c>
      <c r="C77" s="72"/>
      <c r="D77" s="90" t="s">
        <v>111</v>
      </c>
      <c r="E77" s="93" t="s">
        <v>119</v>
      </c>
      <c r="F77" s="94">
        <f>SUM(F74:F76)</f>
        <v>0</v>
      </c>
      <c r="G77" s="95" t="s">
        <v>113</v>
      </c>
      <c r="H77" s="83"/>
      <c r="I77" s="83"/>
    </row>
    <row r="78" spans="2:9" x14ac:dyDescent="0.2">
      <c r="B78" s="85" t="s">
        <v>120</v>
      </c>
      <c r="C78" s="72"/>
      <c r="D78" s="86" t="s">
        <v>111</v>
      </c>
      <c r="E78" s="85"/>
      <c r="F78" s="87"/>
      <c r="G78" s="88"/>
      <c r="H78" s="83"/>
      <c r="I78" s="83"/>
    </row>
    <row r="79" spans="2:9" x14ac:dyDescent="0.2">
      <c r="B79" s="89" t="s">
        <v>121</v>
      </c>
      <c r="C79" s="72"/>
      <c r="D79" s="90" t="s">
        <v>111</v>
      </c>
      <c r="E79" s="89" t="s">
        <v>122</v>
      </c>
      <c r="F79" s="96">
        <f>C82*C77</f>
        <v>0</v>
      </c>
      <c r="G79" s="92" t="s">
        <v>113</v>
      </c>
      <c r="H79" s="83"/>
      <c r="I79" s="83"/>
    </row>
    <row r="80" spans="2:9" x14ac:dyDescent="0.2">
      <c r="B80" s="85" t="s">
        <v>123</v>
      </c>
      <c r="C80" s="72"/>
      <c r="D80" s="86" t="s">
        <v>111</v>
      </c>
      <c r="E80" s="85" t="s">
        <v>124</v>
      </c>
      <c r="F80" s="87">
        <f>C83*C78</f>
        <v>0</v>
      </c>
      <c r="G80" s="88" t="s">
        <v>113</v>
      </c>
      <c r="H80" s="83"/>
      <c r="I80" s="83"/>
    </row>
    <row r="81" spans="2:9" x14ac:dyDescent="0.2">
      <c r="B81" s="89" t="s">
        <v>125</v>
      </c>
      <c r="C81" s="91">
        <v>19</v>
      </c>
      <c r="D81" s="90" t="s">
        <v>126</v>
      </c>
      <c r="E81" s="89" t="s">
        <v>117</v>
      </c>
      <c r="F81" s="96">
        <f>(24-C81)*C80</f>
        <v>0</v>
      </c>
      <c r="G81" s="92" t="s">
        <v>113</v>
      </c>
      <c r="H81" s="83"/>
      <c r="I81" s="83"/>
    </row>
    <row r="82" spans="2:9" x14ac:dyDescent="0.2">
      <c r="B82" s="85" t="s">
        <v>127</v>
      </c>
      <c r="C82" s="97">
        <v>4</v>
      </c>
      <c r="D82" s="86" t="s">
        <v>126</v>
      </c>
      <c r="E82" s="98" t="s">
        <v>128</v>
      </c>
      <c r="F82" s="99">
        <f>SUM(F79:F81)</f>
        <v>0</v>
      </c>
      <c r="G82" s="100" t="s">
        <v>113</v>
      </c>
      <c r="H82" s="83"/>
      <c r="I82" s="83"/>
    </row>
    <row r="83" spans="2:9" x14ac:dyDescent="0.2">
      <c r="B83" s="89" t="s">
        <v>129</v>
      </c>
      <c r="C83" s="91">
        <v>15</v>
      </c>
      <c r="D83" s="90" t="s">
        <v>126</v>
      </c>
      <c r="E83" s="89"/>
      <c r="F83" s="96"/>
      <c r="G83" s="92"/>
      <c r="H83" s="83"/>
      <c r="I83" s="83"/>
    </row>
    <row r="84" spans="2:9" ht="17" thickBot="1" x14ac:dyDescent="0.25">
      <c r="B84" s="101" t="s">
        <v>130</v>
      </c>
      <c r="C84" s="102">
        <v>78</v>
      </c>
      <c r="D84" s="103" t="s">
        <v>131</v>
      </c>
      <c r="E84" s="85" t="s">
        <v>132</v>
      </c>
      <c r="F84" s="87">
        <f>((365-C84)*F77)+C84*F82</f>
        <v>0</v>
      </c>
      <c r="G84" s="88" t="s">
        <v>113</v>
      </c>
      <c r="H84" s="83"/>
      <c r="I84" s="83"/>
    </row>
    <row r="85" spans="2:9" ht="17" thickBot="1" x14ac:dyDescent="0.25">
      <c r="B85" s="83"/>
      <c r="C85" s="83"/>
      <c r="D85" s="83"/>
      <c r="E85" s="104" t="s">
        <v>133</v>
      </c>
      <c r="F85" s="105">
        <f>F84/1000</f>
        <v>0</v>
      </c>
      <c r="G85" s="106" t="s">
        <v>53</v>
      </c>
      <c r="H85" s="83"/>
      <c r="I85" s="83"/>
    </row>
    <row r="86" spans="2:9" ht="17" thickBot="1" x14ac:dyDescent="0.25">
      <c r="B86" s="83"/>
      <c r="C86" s="83"/>
      <c r="D86" s="83"/>
      <c r="E86" s="107" t="s">
        <v>134</v>
      </c>
      <c r="F86" s="108">
        <f>F85/12</f>
        <v>0</v>
      </c>
      <c r="G86" s="109" t="s">
        <v>53</v>
      </c>
      <c r="H86" s="83"/>
      <c r="I86" s="83"/>
    </row>
    <row r="87" spans="2:9" x14ac:dyDescent="0.2">
      <c r="B87" s="83"/>
      <c r="C87" s="83"/>
      <c r="D87" s="83"/>
      <c r="E87" s="83"/>
      <c r="F87" s="83"/>
      <c r="G87" s="83"/>
      <c r="H87" s="83"/>
      <c r="I87" s="83"/>
    </row>
    <row r="88" spans="2:9" x14ac:dyDescent="0.2">
      <c r="B88" s="83"/>
      <c r="C88" s="83"/>
      <c r="D88" s="83"/>
      <c r="E88" s="83"/>
      <c r="F88" s="83"/>
      <c r="G88" s="83"/>
      <c r="H88" s="83"/>
      <c r="I88" s="83"/>
    </row>
  </sheetData>
  <sheetProtection algorithmName="SHA-512" hashValue="Qg4UOxqzC1SN1r90JAKggj3/rrD+jrJUe+uVNirOc1Equ2sO5vv385Ehen6SvIxwNC1ijqoYhKXV9WJQv6v2gA==" saltValue="THfIkofnfqXFeOY+jbBPEw==" spinCount="100000" sheet="1" selectLockedCells="1"/>
  <mergeCells count="15">
    <mergeCell ref="B72:G72"/>
    <mergeCell ref="B73:D73"/>
    <mergeCell ref="E73:G73"/>
    <mergeCell ref="B4:G4"/>
    <mergeCell ref="B5:D5"/>
    <mergeCell ref="E5:G5"/>
    <mergeCell ref="B38:G38"/>
    <mergeCell ref="B39:D39"/>
    <mergeCell ref="E39:G39"/>
    <mergeCell ref="B21:G21"/>
    <mergeCell ref="B22:D22"/>
    <mergeCell ref="E22:G22"/>
    <mergeCell ref="B55:G55"/>
    <mergeCell ref="B56:D56"/>
    <mergeCell ref="E56:G5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0F8C8-12A0-43F6-AD72-269FCD630F30}">
  <dimension ref="B2:C15"/>
  <sheetViews>
    <sheetView workbookViewId="0">
      <selection activeCell="C6" sqref="C6"/>
    </sheetView>
  </sheetViews>
  <sheetFormatPr baseColWidth="10" defaultColWidth="8.83203125" defaultRowHeight="16" x14ac:dyDescent="0.2"/>
  <cols>
    <col min="2" max="3" width="9.33203125" bestFit="1" customWidth="1"/>
  </cols>
  <sheetData>
    <row r="2" spans="2:3" x14ac:dyDescent="0.2">
      <c r="B2" s="7" t="s">
        <v>139</v>
      </c>
    </row>
    <row r="3" spans="2:3" x14ac:dyDescent="0.2">
      <c r="B3" s="2">
        <v>100</v>
      </c>
      <c r="C3" s="2">
        <v>150</v>
      </c>
    </row>
    <row r="4" spans="2:3" x14ac:dyDescent="0.2">
      <c r="B4" s="2">
        <v>75</v>
      </c>
      <c r="C4" s="2">
        <v>130</v>
      </c>
    </row>
    <row r="5" spans="2:3" x14ac:dyDescent="0.2">
      <c r="B5" s="2">
        <v>0</v>
      </c>
      <c r="C5" s="2">
        <v>85</v>
      </c>
    </row>
    <row r="15" spans="2:3" x14ac:dyDescent="0.2">
      <c r="B15" s="7"/>
    </row>
  </sheetData>
  <sheetProtection algorithmName="SHA-512" hashValue="ev90eHYUD4DawX2OEpgLO4K9Yz/mJN/t3l9zKejOXgiQqPTdFvye7cD/ga8FUfinOV9aWuP4vJOQUJbCveRdNA==" saltValue="ufa3wDlq0uGgfF/BfLojW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A505CBD5E3ABF46BEA8AC48E765BE68" ma:contentTypeVersion="3" ma:contentTypeDescription="Een nieuw document maken." ma:contentTypeScope="" ma:versionID="fc6bafd0a52687ac558db3d077679d9c">
  <xsd:schema xmlns:xsd="http://www.w3.org/2001/XMLSchema" xmlns:xs="http://www.w3.org/2001/XMLSchema" xmlns:p="http://schemas.microsoft.com/office/2006/metadata/properties" xmlns:ns2="f192ef36-5b36-4ad9-a8d7-6e2d15e83afe" targetNamespace="http://schemas.microsoft.com/office/2006/metadata/properties" ma:root="true" ma:fieldsID="c3ade41f9e64e7c42b81a9a1b2048858" ns2:_="">
    <xsd:import namespace="f192ef36-5b36-4ad9-a8d7-6e2d15e83af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2ef36-5b36-4ad9-a8d7-6e2d15e83a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Word bestand" ma:contentTypeID="0x0101006261D5E71047644AB60DEC2636D6DD7300B5A57E0B371B7343A0585D575F495C20" ma:contentTypeVersion="29" ma:contentTypeDescription="" ma:contentTypeScope="" ma:versionID="65525dd45e1dd57a5826319654d2cac5">
  <xsd:schema xmlns:xsd="http://www.w3.org/2001/XMLSchema" xmlns:xs="http://www.w3.org/2001/XMLSchema" xmlns:p="http://schemas.microsoft.com/office/2006/metadata/properties" xmlns:ns2="b651a5c8-18d1-4676-949b-b33c2c763b6d" xmlns:ns3="0c744158-0075-4d01-8da7-05cca1c5dae9" xmlns:ns4="d7a187d9-a854-4467-9103-8adc49ee9a7f" targetNamespace="http://schemas.microsoft.com/office/2006/metadata/properties" ma:root="true" ma:fieldsID="cfbe411d215d253464f068a14d3e1856" ns2:_="" ns3:_="" ns4:_="">
    <xsd:import namespace="b651a5c8-18d1-4676-949b-b33c2c763b6d"/>
    <xsd:import namespace="0c744158-0075-4d01-8da7-05cca1c5dae9"/>
    <xsd:import namespace="d7a187d9-a854-4467-9103-8adc49ee9a7f"/>
    <xsd:element name="properties">
      <xsd:complexType>
        <xsd:sequence>
          <xsd:element name="documentManagement">
            <xsd:complexType>
              <xsd:all>
                <xsd:element ref="ns2:Datum_x0020_ontvangst" minOccurs="0"/>
                <xsd:element ref="ns2:Datum_x0020_document" minOccurs="0"/>
                <xsd:element ref="ns2:Datum_x0020_verzending" minOccurs="0"/>
                <xsd:element ref="ns2:Kenmerk_x0020_afzender" minOccurs="0"/>
                <xsd:element ref="ns2:Naam_x0020_relatie" minOccurs="0"/>
                <xsd:element ref="ns2:Postbus_x002f_adres_x0020_relatie" minOccurs="0"/>
                <xsd:element ref="ns2:Postcode_x0020_relatie1" minOccurs="0"/>
                <xsd:element ref="ns2:Plaats_x0020_relatie" minOccurs="0"/>
                <xsd:element ref="ns2:Land_x0020_relatie1" minOccurs="0"/>
                <xsd:element ref="ns2:E-mail_x0020_relatie" minOccurs="0"/>
                <xsd:element ref="ns2:Telefoonnummer_x0020_relatie" minOccurs="0"/>
                <xsd:element ref="ns2:Kenmerk_x0020_gerelateerd_x0020_document_x002f_dossier" minOccurs="0"/>
                <xsd:element ref="ns2:Areaalcode" minOccurs="0"/>
                <xsd:element ref="ns2:Traject-start" minOccurs="0"/>
                <xsd:element ref="ns2:Traject-eind" minOccurs="0"/>
                <xsd:element ref="ns2:Ingangsdatum_x0020_geheimhouding" minOccurs="0"/>
                <xsd:element ref="ns2:Einddatum_x0020_geheimhouding" minOccurs="0"/>
                <xsd:element ref="ns2:Gebeurtenis_x0020_einde_x0020_geheimhouding" minOccurs="0"/>
                <xsd:element ref="ns2:Ingangsdatum_x0020_openbaarmaking" minOccurs="0"/>
                <xsd:element ref="ns2:Openbaarheidsbeperking" minOccurs="0"/>
                <xsd:element ref="ns2:Notitie_x0020_document" minOccurs="0"/>
                <xsd:element ref="ns2:Uitgezonderd_x0020_van_x0020_vervanging" minOccurs="0"/>
                <xsd:element ref="ns2:cb0bc395e38145638a51dd612290f54d" minOccurs="0"/>
                <xsd:element ref="ns2:j6fa90620fc745e8b82349fe5ebd2af6" minOccurs="0"/>
                <xsd:element ref="ns2:oba227f9df7b4adb9fb03e006e714027" minOccurs="0"/>
                <xsd:element ref="ns2:n6ae26952f94454485d08f7afa7634de" minOccurs="0"/>
                <xsd:element ref="ns2:eb6d96c7a39b4a82859d6395136e1d0d" minOccurs="0"/>
                <xsd:element ref="ns2:TaxCatchAll" minOccurs="0"/>
                <xsd:element ref="ns2:l0143d74ac9f4375b5e53f3bf171c8eb" minOccurs="0"/>
                <xsd:element ref="ns2:TaxCatchAllLabel" minOccurs="0"/>
                <xsd:element ref="ns2:Toelichting_x0020_integriteit1" minOccurs="0"/>
                <xsd:element ref="ns2:dfa99505122e48579c24b43e3a44bd56" minOccurs="0"/>
                <xsd:element ref="ns2:Datum_x0020_vaststelling_x0020_integriteit" minOccurs="0"/>
                <xsd:element ref="ns2:Datum_x0020_migratie" minOccurs="0"/>
                <xsd:element ref="ns2:Herkomstapplicatie" minOccurs="0"/>
                <xsd:element ref="ns2:ic1e5ae45c78478e931e737a744a1309" minOccurs="0"/>
                <xsd:element ref="ns2:l198d4b554344fde9cd760def4ef28fe" minOccurs="0"/>
                <xsd:element ref="ns2:cacfb565f8424c199369c1c3170d561c"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ServiceMetadata" minOccurs="0"/>
                <xsd:element ref="ns3:MediaServiceFastMetadata" minOccurs="0"/>
                <xsd:element ref="ns3:MediaServiceSearchProperties" minOccurs="0"/>
                <xsd:element ref="ns2:Activiteit" minOccurs="0"/>
                <xsd:element ref="ns2:Fase" minOccurs="0"/>
                <xsd:element ref="ns4:_dlc_DocId" minOccurs="0"/>
                <xsd:element ref="ns4:_dlc_DocIdUrl" minOccurs="0"/>
                <xsd:element ref="ns4:_dlc_DocIdPersistId"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1a5c8-18d1-4676-949b-b33c2c763b6d" elementFormDefault="qualified">
    <xsd:import namespace="http://schemas.microsoft.com/office/2006/documentManagement/types"/>
    <xsd:import namespace="http://schemas.microsoft.com/office/infopath/2007/PartnerControls"/>
    <xsd:element name="Datum_x0020_ontvangst" ma:index="5" nillable="true" ma:displayName="Datum ontvangst" ma:description="Datum van ontvangst van het ingekomen poststuk." ma:format="DateOnly" ma:internalName="Datum_x0020_ontvangst">
      <xsd:simpleType>
        <xsd:restriction base="dms:DateTime"/>
      </xsd:simpleType>
    </xsd:element>
    <xsd:element name="Datum_x0020_document" ma:index="6" nillable="true" ma:displayName="Datum document/poststuk" ma:description="Vul de datum zoals vermeld op het document in." ma:format="DateOnly" ma:internalName="Datum_x0020_document">
      <xsd:simpleType>
        <xsd:restriction base="dms:DateTime"/>
      </xsd:simpleType>
    </xsd:element>
    <xsd:element name="Datum_x0020_verzending" ma:index="7" nillable="true" ma:displayName="Datum verzending" ma:description="Datum van verzending van ingekomen en uitgaande post." ma:format="DateOnly" ma:internalName="Datum_x0020_verzending">
      <xsd:simpleType>
        <xsd:restriction base="dms:DateTime"/>
      </xsd:simpleType>
    </xsd:element>
    <xsd:element name="Kenmerk_x0020_afzender" ma:index="8" nillable="true" ma:displayName="Kenmerk afzender" ma:description="Het kenmerk dat een derde aan informatie heeft meegegeven." ma:internalName="Kenmerk_x0020_afzender">
      <xsd:simpleType>
        <xsd:restriction base="dms:Text">
          <xsd:maxLength value="255"/>
        </xsd:restriction>
      </xsd:simpleType>
    </xsd:element>
    <xsd:element name="Naam_x0020_relatie" ma:index="9" nillable="true" ma:displayName="Naam relatie" ma:description="Vul hier de persoon (voorletter + achternaam) of organisatie met evt. contactpersoon" ma:internalName="Naam_x0020_relatie">
      <xsd:simpleType>
        <xsd:restriction base="dms:Note">
          <xsd:maxLength value="255"/>
        </xsd:restriction>
      </xsd:simpleType>
    </xsd:element>
    <xsd:element name="Postbus_x002f_adres_x0020_relatie" ma:index="10" nillable="true" ma:displayName="Postbus/adres relatie" ma:description="" ma:internalName="Postbus_x002F_adres_x0020_relatie">
      <xsd:simpleType>
        <xsd:restriction base="dms:Text">
          <xsd:maxLength value="255"/>
        </xsd:restriction>
      </xsd:simpleType>
    </xsd:element>
    <xsd:element name="Postcode_x0020_relatie1" ma:index="11" nillable="true" ma:displayName="Postcode relatie" ma:internalName="Postcode_x0020_relatie1">
      <xsd:simpleType>
        <xsd:restriction base="dms:Text">
          <xsd:maxLength value="255"/>
        </xsd:restriction>
      </xsd:simpleType>
    </xsd:element>
    <xsd:element name="Plaats_x0020_relatie" ma:index="12" nillable="true" ma:displayName="Plaats relatie" ma:internalName="Plaats_x0020_relatie">
      <xsd:simpleType>
        <xsd:restriction base="dms:Text">
          <xsd:maxLength value="255"/>
        </xsd:restriction>
      </xsd:simpleType>
    </xsd:element>
    <xsd:element name="Land_x0020_relatie1" ma:index="13" nillable="true" ma:displayName="Land relatie" ma:internalName="Land_x0020_relatie1">
      <xsd:simpleType>
        <xsd:restriction base="dms:Text">
          <xsd:maxLength value="255"/>
        </xsd:restriction>
      </xsd:simpleType>
    </xsd:element>
    <xsd:element name="E-mail_x0020_relatie" ma:index="14" nillable="true" ma:displayName="E-mail relatie" ma:internalName="E_x002d_mail_x0020_relatie">
      <xsd:simpleType>
        <xsd:restriction base="dms:Text">
          <xsd:maxLength value="255"/>
        </xsd:restriction>
      </xsd:simpleType>
    </xsd:element>
    <xsd:element name="Telefoonnummer_x0020_relatie" ma:index="15" nillable="true" ma:displayName="Telefoonnummer relatie" ma:internalName="Telefoonnummer_x0020_relatie">
      <xsd:simpleType>
        <xsd:restriction base="dms:Text">
          <xsd:maxLength value="255"/>
        </xsd:restriction>
      </xsd:simpleType>
    </xsd:element>
    <xsd:element name="Kenmerk_x0020_gerelateerd_x0020_document_x002f_dossier" ma:index="18" nillable="true" ma:displayName="Kenmerk gerelateerd document/dossier" ma:internalName="Kenmerk_x0020_gerelateerd_x0020_document_x002F_dossier">
      <xsd:simpleType>
        <xsd:restriction base="dms:Text">
          <xsd:maxLength value="255"/>
        </xsd:restriction>
      </xsd:simpleType>
    </xsd:element>
    <xsd:element name="Areaalcode" ma:index="19" nillable="true" ma:displayName="Areaalcode" ma:internalName="Areaalcode">
      <xsd:simpleType>
        <xsd:restriction base="dms:Text">
          <xsd:maxLength value="255"/>
        </xsd:restriction>
      </xsd:simpleType>
    </xsd:element>
    <xsd:element name="Traject-start" ma:index="21" nillable="true" ma:displayName="Traject-start" ma:internalName="Traject_x002d_start">
      <xsd:simpleType>
        <xsd:restriction base="dms:Text">
          <xsd:maxLength value="255"/>
        </xsd:restriction>
      </xsd:simpleType>
    </xsd:element>
    <xsd:element name="Traject-eind" ma:index="22" nillable="true" ma:displayName="Traject-eind" ma:internalName="Traject_x002d_eind">
      <xsd:simpleType>
        <xsd:restriction base="dms:Text">
          <xsd:maxLength value="255"/>
        </xsd:restriction>
      </xsd:simpleType>
    </xsd:element>
    <xsd:element name="Ingangsdatum_x0020_geheimhouding" ma:index="23" nillable="true" ma:displayName="Ingangsdatum geheimhouding" ma:description="Vul de datum in waarop geheimhouding ingaat." ma:format="DateOnly" ma:internalName="Ingangsdatum_x0020_geheimhouding">
      <xsd:simpleType>
        <xsd:restriction base="dms:DateTime"/>
      </xsd:simpleType>
    </xsd:element>
    <xsd:element name="Einddatum_x0020_geheimhouding" ma:index="24" nillable="true" ma:displayName="Einddatum geheimhouding" ma:description="Vul de datum in waarop geheimhouding afloopt." ma:format="DateOnly" ma:internalName="Einddatum_x0020_geheimhouding">
      <xsd:simpleType>
        <xsd:restriction base="dms:DateTime"/>
      </xsd:simpleType>
    </xsd:element>
    <xsd:element name="Gebeurtenis_x0020_einde_x0020_geheimhouding" ma:index="25" nillable="true" ma:displayName="Gebeurtenis einde geheimhouding" ma:default="" ma:internalName="Gebeurtenis_x0020_einde_x0020_geheimhouding">
      <xsd:simpleType>
        <xsd:restriction base="dms:Text">
          <xsd:maxLength value="255"/>
        </xsd:restriction>
      </xsd:simpleType>
    </xsd:element>
    <xsd:element name="Ingangsdatum_x0020_openbaarmaking" ma:index="28" nillable="true" ma:displayName="Ingangsdatum openbaarmaking" ma:default="" ma:format="DateOnly" ma:internalName="Ingangsdatum_x0020_openbaarmaking">
      <xsd:simpleType>
        <xsd:restriction base="dms:DateTime"/>
      </xsd:simpleType>
    </xsd:element>
    <xsd:element name="Openbaarheidsbeperking" ma:index="30" nillable="true" ma:displayName="Openbaarheidsbeperking (aantal jaren)" ma:description="In jaren" ma:internalName="Openbaarheidsbeperking" ma:percentage="FALSE">
      <xsd:simpleType>
        <xsd:restriction base="dms:Number"/>
      </xsd:simpleType>
    </xsd:element>
    <xsd:element name="Notitie_x0020_document" ma:index="31" nillable="true" ma:displayName="Notities" ma:description="Notities over het document indien noodzakelijk." ma:internalName="Notitie_x0020_document">
      <xsd:simpleType>
        <xsd:restriction base="dms:Note">
          <xsd:maxLength value="255"/>
        </xsd:restriction>
      </xsd:simpleType>
    </xsd:element>
    <xsd:element name="Uitgezonderd_x0020_van_x0020_vervanging" ma:index="32" nillable="true" ma:displayName="Uitgezonderd van vervanging" ma:default="0" ma:description="" ma:internalName="Uitgezonderd_x0020_van_x0020_vervanging">
      <xsd:simpleType>
        <xsd:restriction base="dms:Boolean"/>
      </xsd:simpleType>
    </xsd:element>
    <xsd:element name="cb0bc395e38145638a51dd612290f54d" ma:index="34" nillable="true" ma:taxonomy="true" ma:internalName="cb0bc395e38145638a51dd612290f54d" ma:taxonomyFieldName="PNH_x002d_gebied" ma:displayName="Gebied/regio" ma:default="" ma:fieldId="{cb0bc395-e381-4563-8a51-dd612290f54d}" ma:taxonomyMulti="true" ma:sspId="2137f917-9df2-4fce-b447-1341bd3a5c8c" ma:termSetId="3c4da92d-c93b-4c88-912c-2ef8e8ce7174" ma:anchorId="00000000-0000-0000-0000-000000000000" ma:open="false" ma:isKeyword="false">
      <xsd:complexType>
        <xsd:sequence>
          <xsd:element ref="pc:Terms" minOccurs="0" maxOccurs="1"/>
        </xsd:sequence>
      </xsd:complexType>
    </xsd:element>
    <xsd:element name="j6fa90620fc745e8b82349fe5ebd2af6" ma:index="35" nillable="true" ma:taxonomy="true" ma:internalName="j6fa90620fc745e8b82349fe5ebd2af6" ma:taxonomyFieldName="Kwalificatie_x0020_integriteit" ma:displayName="Kwalificatie integriteit" ma:readOnly="false" ma:default="" ma:fieldId="{36fa9062-0fc7-45e8-b823-49fe5ebd2af6}" ma:sspId="2137f917-9df2-4fce-b447-1341bd3a5c8c" ma:termSetId="0970a932-d222-42a2-b7b1-c764716dee53" ma:anchorId="00000000-0000-0000-0000-000000000000" ma:open="false" ma:isKeyword="false">
      <xsd:complexType>
        <xsd:sequence>
          <xsd:element ref="pc:Terms" minOccurs="0" maxOccurs="1"/>
        </xsd:sequence>
      </xsd:complexType>
    </xsd:element>
    <xsd:element name="oba227f9df7b4adb9fb03e006e714027" ma:index="38" nillable="true" ma:taxonomy="true" ma:internalName="oba227f9df7b4adb9fb03e006e714027" ma:taxonomyFieldName="Weg_x002d__x0020_vaarwegnummer" ma:displayName="Weg- vaarwegnummer" ma:default="" ma:fieldId="{8ba227f9-df7b-4adb-9fb0-3e006e714027}" ma:taxonomyMulti="true" ma:sspId="2137f917-9df2-4fce-b447-1341bd3a5c8c" ma:termSetId="b28dc8b3-b56b-4f5f-948d-8aa4beeefc33" ma:anchorId="00000000-0000-0000-0000-000000000000" ma:open="false" ma:isKeyword="false">
      <xsd:complexType>
        <xsd:sequence>
          <xsd:element ref="pc:Terms" minOccurs="0" maxOccurs="1"/>
        </xsd:sequence>
      </xsd:complexType>
    </xsd:element>
    <xsd:element name="n6ae26952f94454485d08f7afa7634de" ma:index="39" nillable="true" ma:taxonomy="true" ma:internalName="n6ae26952f94454485d08f7afa7634de" ma:taxonomyFieldName="Gerelateerde_x0020_applicatie" ma:displayName="Naam gerelateerde applicatie" ma:default="" ma:fieldId="{76ae2695-2f94-4544-85d0-8f7afa7634de}" ma:sspId="2137f917-9df2-4fce-b447-1341bd3a5c8c" ma:termSetId="3e7c0c09-34b6-468d-9d22-b7177f27b69d" ma:anchorId="00000000-0000-0000-0000-000000000000" ma:open="false" ma:isKeyword="false">
      <xsd:complexType>
        <xsd:sequence>
          <xsd:element ref="pc:Terms" minOccurs="0" maxOccurs="1"/>
        </xsd:sequence>
      </xsd:complexType>
    </xsd:element>
    <xsd:element name="eb6d96c7a39b4a82859d6395136e1d0d" ma:index="41" nillable="true" ma:taxonomy="true" ma:internalName="eb6d96c7a39b4a82859d6395136e1d0d" ma:taxonomyFieldName="Documenttype" ma:displayName="Documenttype" ma:readOnly="false" ma:default="" ma:fieldId="{eb6d96c7-a39b-4a82-859d-6395136e1d0d}" ma:sspId="2137f917-9df2-4fce-b447-1341bd3a5c8c" ma:termSetId="4702c568-b1d3-4e70-b097-db046e340fe3" ma:anchorId="00000000-0000-0000-0000-000000000000" ma:open="false" ma:isKeyword="false">
      <xsd:complexType>
        <xsd:sequence>
          <xsd:element ref="pc:Terms" minOccurs="0" maxOccurs="1"/>
        </xsd:sequence>
      </xsd:complexType>
    </xsd:element>
    <xsd:element name="TaxCatchAll" ma:index="42" nillable="true" ma:displayName="Taxonomy Catch All Column" ma:hidden="true" ma:list="{74bf72d4-53b6-42bb-84f0-6bdc91b5944f}" ma:internalName="TaxCatchAll" ma:showField="CatchAllData" ma:web="fcc60466-aa0b-43de-800e-801807a96b9a">
      <xsd:complexType>
        <xsd:complexContent>
          <xsd:extension base="dms:MultiChoiceLookup">
            <xsd:sequence>
              <xsd:element name="Value" type="dms:Lookup" maxOccurs="unbounded" minOccurs="0" nillable="true"/>
            </xsd:sequence>
          </xsd:extension>
        </xsd:complexContent>
      </xsd:complexType>
    </xsd:element>
    <xsd:element name="l0143d74ac9f4375b5e53f3bf171c8eb" ma:index="43" nillable="true" ma:taxonomy="true" ma:internalName="l0143d74ac9f4375b5e53f3bf171c8eb" ma:taxonomyFieldName="Grondslag_x0020_voor_x0020_geheimhouding1" ma:displayName="Belang geheimhouding" ma:default="" ma:fieldId="{50143d74-ac9f-4375-b5e5-3f3bf171c8eb}" ma:sspId="2137f917-9df2-4fce-b447-1341bd3a5c8c" ma:termSetId="5403ddb3-66b7-4c11-9b55-7eb03d952a00" ma:anchorId="00000000-0000-0000-0000-000000000000" ma:open="false" ma:isKeyword="false">
      <xsd:complexType>
        <xsd:sequence>
          <xsd:element ref="pc:Terms" minOccurs="0" maxOccurs="1"/>
        </xsd:sequence>
      </xsd:complexType>
    </xsd:element>
    <xsd:element name="TaxCatchAllLabel" ma:index="44" nillable="true" ma:displayName="Taxonomy Catch All Column1" ma:hidden="true" ma:list="{74bf72d4-53b6-42bb-84f0-6bdc91b5944f}" ma:internalName="TaxCatchAllLabel" ma:readOnly="true" ma:showField="CatchAllDataLabel" ma:web="fcc60466-aa0b-43de-800e-801807a96b9a">
      <xsd:complexType>
        <xsd:complexContent>
          <xsd:extension base="dms:MultiChoiceLookup">
            <xsd:sequence>
              <xsd:element name="Value" type="dms:Lookup" maxOccurs="unbounded" minOccurs="0" nillable="true"/>
            </xsd:sequence>
          </xsd:extension>
        </xsd:complexContent>
      </xsd:complexType>
    </xsd:element>
    <xsd:element name="Toelichting_x0020_integriteit1" ma:index="46" nillable="true" ma:displayName="Toelichting integriteit" ma:default="" ma:hidden="true" ma:internalName="Toelichting_x0020_integriteit1" ma:readOnly="false">
      <xsd:simpleType>
        <xsd:restriction base="dms:Text">
          <xsd:maxLength value="255"/>
        </xsd:restriction>
      </xsd:simpleType>
    </xsd:element>
    <xsd:element name="dfa99505122e48579c24b43e3a44bd56" ma:index="48" nillable="true" ma:taxonomy="true" ma:internalName="dfa99505122e48579c24b43e3a44bd56" ma:taxonomyFieldName="Grondslag_x0020_openbaar" ma:displayName="Grondslag openbaar" ma:default="" ma:fieldId="{dfa99505-122e-4857-9c24-b43e3a44bd56}" ma:sspId="2137f917-9df2-4fce-b447-1341bd3a5c8c" ma:termSetId="3ff7e1b9-ce42-4fe0-8f36-5b4a4b7bd74d" ma:anchorId="00000000-0000-0000-0000-000000000000" ma:open="false" ma:isKeyword="false">
      <xsd:complexType>
        <xsd:sequence>
          <xsd:element ref="pc:Terms" minOccurs="0" maxOccurs="1"/>
        </xsd:sequence>
      </xsd:complexType>
    </xsd:element>
    <xsd:element name="Datum_x0020_vaststelling_x0020_integriteit" ma:index="49" nillable="true" ma:displayName="Datum vaststelling integriteit" ma:description="De datum waarop de kwalificatie van de integriteit is afgegeven." ma:format="DateOnly" ma:hidden="true" ma:internalName="Datum_x0020_vaststelling_x0020_integriteit" ma:readOnly="false">
      <xsd:simpleType>
        <xsd:restriction base="dms:DateTime"/>
      </xsd:simpleType>
    </xsd:element>
    <xsd:element name="Datum_x0020_migratie" ma:index="50" nillable="true" ma:displayName="Datum migratie" ma:description="Dit is de migratiedatum van het dossier/document." ma:format="DateOnly" ma:hidden="true" ma:internalName="Datum_x0020_migratie" ma:readOnly="false">
      <xsd:simpleType>
        <xsd:restriction base="dms:DateTime"/>
      </xsd:simpleType>
    </xsd:element>
    <xsd:element name="Herkomstapplicatie" ma:index="52" nillable="true" ma:displayName="Herkomstapplicatie" ma:description="Dit is de naam of het kenmerk van de applicatie waaruit het dossier/document is gemigreerd." ma:hidden="true" ma:internalName="Herkomstapplicatie" ma:readOnly="false">
      <xsd:simpleType>
        <xsd:restriction base="dms:Text">
          <xsd:maxLength value="255"/>
        </xsd:restriction>
      </xsd:simpleType>
    </xsd:element>
    <xsd:element name="ic1e5ae45c78478e931e737a744a1309" ma:index="53" nillable="true" ma:taxonomy="true" ma:internalName="ic1e5ae45c78478e931e737a744a1309" ma:taxonomyFieldName="Geheimhouding_x0020_opgelegd_x0020_door" ma:displayName="Geheimhouding opgelegd door" ma:default="" ma:fieldId="{2c1e5ae4-5c78-478e-931e-737a744a1309}" ma:sspId="2137f917-9df2-4fce-b447-1341bd3a5c8c" ma:termSetId="a2752ca8-540c-485b-889e-fb329f36b05d" ma:anchorId="00000000-0000-0000-0000-000000000000" ma:open="false" ma:isKeyword="false">
      <xsd:complexType>
        <xsd:sequence>
          <xsd:element ref="pc:Terms" minOccurs="0" maxOccurs="1"/>
        </xsd:sequence>
      </xsd:complexType>
    </xsd:element>
    <xsd:element name="l198d4b554344fde9cd760def4ef28fe" ma:index="54" nillable="true" ma:taxonomy="true" ma:internalName="l198d4b554344fde9cd760def4ef28fe" ma:taxonomyFieldName="Status_x0020_document" ma:displayName="Status document" ma:default="" ma:fieldId="{5198d4b5-5434-4fde-9cd7-60def4ef28fe}" ma:taxonomyMulti="true" ma:sspId="2137f917-9df2-4fce-b447-1341bd3a5c8c" ma:termSetId="ea338add-1567-4ad0-aaeb-9d0c59afcbe6" ma:anchorId="00000000-0000-0000-0000-000000000000" ma:open="false" ma:isKeyword="false">
      <xsd:complexType>
        <xsd:sequence>
          <xsd:element ref="pc:Terms" minOccurs="0" maxOccurs="1"/>
        </xsd:sequence>
      </xsd:complexType>
    </xsd:element>
    <xsd:element name="cacfb565f8424c199369c1c3170d561c" ma:index="55" ma:taxonomy="true" ma:internalName="cacfb565f8424c199369c1c3170d561c" ma:taxonomyFieldName="Organisatieonderdeel" ma:displayName="Organisatieonderdeel" ma:readOnly="false" ma:default="" ma:fieldId="{cacfb565-f842-4c19-9369-c1c3170d561c}" ma:sspId="2137f917-9df2-4fce-b447-1341bd3a5c8c" ma:termSetId="b81dc232-8640-48f0-bc64-c4ee55a74d5e" ma:anchorId="00000000-0000-0000-0000-000000000000" ma:open="false" ma:isKeyword="false">
      <xsd:complexType>
        <xsd:sequence>
          <xsd:element ref="pc:Terms" minOccurs="0" maxOccurs="1"/>
        </xsd:sequence>
      </xsd:complexType>
    </xsd:element>
    <xsd:element name="Activiteit" ma:index="64" nillable="true" ma:displayName="WBS-activiteit" ma:internalName="Activiteit" ma:readOnly="false">
      <xsd:simpleType>
        <xsd:restriction base="dms:Text">
          <xsd:maxLength value="255"/>
        </xsd:restriction>
      </xsd:simpleType>
    </xsd:element>
    <xsd:element name="Fase" ma:index="65" nillable="true" ma:displayName="WBS-fase" ma:internalName="Fas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c744158-0075-4d01-8da7-05cca1c5dae9" elementFormDefault="qualified">
    <xsd:import namespace="http://schemas.microsoft.com/office/2006/documentManagement/types"/>
    <xsd:import namespace="http://schemas.microsoft.com/office/infopath/2007/PartnerControls"/>
    <xsd:element name="lcf76f155ced4ddcb4097134ff3c332f" ma:index="56" nillable="true" ma:taxonomy="true" ma:internalName="lcf76f155ced4ddcb4097134ff3c332f" ma:taxonomyFieldName="MediaServiceImageTags" ma:displayName="Afbeeldingtags" ma:readOnly="false" ma:fieldId="{5cf76f15-5ced-4ddc-b409-7134ff3c332f}" ma:taxonomyMulti="true" ma:sspId="2137f917-9df2-4fce-b447-1341bd3a5c8c" ma:termSetId="09814cd3-568e-fe90-9814-8d621ff8fb84" ma:anchorId="fba54fb3-c3e1-fe81-a776-ca4b69148c4d" ma:open="true" ma:isKeyword="false">
      <xsd:complexType>
        <xsd:sequence>
          <xsd:element ref="pc:Terms" minOccurs="0" maxOccurs="1"/>
        </xsd:sequence>
      </xsd:complexType>
    </xsd:element>
    <xsd:element name="MediaServiceDateTaken" ma:index="57" nillable="true" ma:displayName="MediaServiceDateTaken" ma:hidden="true" ma:indexed="true" ma:internalName="MediaServiceDateTaken" ma:readOnly="true">
      <xsd:simpleType>
        <xsd:restriction base="dms:Text"/>
      </xsd:simpleType>
    </xsd:element>
    <xsd:element name="MediaServiceOCR" ma:index="58" nillable="true" ma:displayName="Extracted Text" ma:internalName="MediaServiceOCR" ma:readOnly="true">
      <xsd:simpleType>
        <xsd:restriction base="dms:Note">
          <xsd:maxLength value="255"/>
        </xsd:restriction>
      </xsd:simpleType>
    </xsd:element>
    <xsd:element name="MediaServiceGenerationTime" ma:index="59" nillable="true" ma:displayName="MediaServiceGenerationTime" ma:hidden="true" ma:internalName="MediaServiceGenerationTime" ma:readOnly="true">
      <xsd:simpleType>
        <xsd:restriction base="dms:Text"/>
      </xsd:simpleType>
    </xsd:element>
    <xsd:element name="MediaServiceEventHashCode" ma:index="60" nillable="true" ma:displayName="MediaServiceEventHashCode" ma:hidden="true" ma:internalName="MediaServiceEventHashCode" ma:readOnly="true">
      <xsd:simpleType>
        <xsd:restriction base="dms:Text"/>
      </xsd:simpleType>
    </xsd:element>
    <xsd:element name="MediaServiceMetadata" ma:index="61" nillable="true" ma:displayName="MediaServiceMetadata" ma:hidden="true" ma:internalName="MediaServiceMetadata" ma:readOnly="true">
      <xsd:simpleType>
        <xsd:restriction base="dms:Note"/>
      </xsd:simpleType>
    </xsd:element>
    <xsd:element name="MediaServiceFastMetadata" ma:index="62" nillable="true" ma:displayName="MediaServiceFastMetadata" ma:hidden="true" ma:internalName="MediaServiceFastMetadata" ma:readOnly="true">
      <xsd:simpleType>
        <xsd:restriction base="dms:Note"/>
      </xsd:simpleType>
    </xsd:element>
    <xsd:element name="MediaServiceSearchProperties" ma:index="63" nillable="true" ma:displayName="MediaServiceSearchProperties" ma:hidden="true" ma:internalName="MediaServiceSearchProperties" ma:readOnly="true">
      <xsd:simpleType>
        <xsd:restriction base="dms:Note"/>
      </xsd:simpleType>
    </xsd:element>
    <xsd:element name="MediaLengthInSeconds" ma:index="7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a187d9-a854-4467-9103-8adc49ee9a7f" elementFormDefault="qualified">
    <xsd:import namespace="http://schemas.microsoft.com/office/2006/documentManagement/types"/>
    <xsd:import namespace="http://schemas.microsoft.com/office/infopath/2007/PartnerControls"/>
    <xsd:element name="_dlc_DocId" ma:index="67"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68"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9"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5" ma:displayName="Inhoudstype"/>
        <xsd:element ref="dc:title" minOccurs="0" maxOccurs="1" ma:index="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6EC02F-F14B-4795-91F2-75032C7F1DB1}">
  <ds:schemaRefs>
    <ds:schemaRef ds:uri="http://schemas.microsoft.com/sharepoint/v3/contenttype/forms"/>
  </ds:schemaRefs>
</ds:datastoreItem>
</file>

<file path=customXml/itemProps2.xml><?xml version="1.0" encoding="utf-8"?>
<ds:datastoreItem xmlns:ds="http://schemas.openxmlformats.org/officeDocument/2006/customXml" ds:itemID="{ADEB8742-A8A6-4380-BC73-925BA5D72CD9}"/>
</file>

<file path=customXml/itemProps3.xml><?xml version="1.0" encoding="utf-8"?>
<ds:datastoreItem xmlns:ds="http://schemas.openxmlformats.org/officeDocument/2006/customXml" ds:itemID="{98979A9B-C072-4ADF-8FF3-5F49D65F9666}">
  <ds:schemaRefs>
    <ds:schemaRef ds:uri="http://schemas.microsoft.com/sharepoint/events"/>
  </ds:schemaRefs>
</ds:datastoreItem>
</file>

<file path=customXml/itemProps4.xml><?xml version="1.0" encoding="utf-8"?>
<ds:datastoreItem xmlns:ds="http://schemas.openxmlformats.org/officeDocument/2006/customXml" ds:itemID="{4CC170B1-F1BB-4F09-95C1-C7914D8195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51a5c8-18d1-4676-949b-b33c2c763b6d"/>
    <ds:schemaRef ds:uri="0c744158-0075-4d01-8da7-05cca1c5dae9"/>
    <ds:schemaRef ds:uri="d7a187d9-a854-4467-9103-8adc49ee9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306C2F9-35C3-4A93-AA98-92D842C61495}">
  <ds:schemaRefs>
    <ds:schemaRef ds:uri="http://schemas.microsoft.com/office/2006/metadata/properties"/>
    <ds:schemaRef ds:uri="http://schemas.microsoft.com/office/infopath/2007/PartnerControls"/>
    <ds:schemaRef ds:uri="b651a5c8-18d1-4676-949b-b33c2c763b6d"/>
    <ds:schemaRef ds:uri="d7a187d9-a854-4467-9103-8adc49ee9a7f"/>
    <ds:schemaRef ds:uri="0c744158-0075-4d01-8da7-05cca1c5dae9"/>
  </ds:schemaRefs>
</ds:datastoreItem>
</file>

<file path=docMetadata/LabelInfo.xml><?xml version="1.0" encoding="utf-8"?>
<clbl:labelList xmlns:clbl="http://schemas.microsoft.com/office/2020/mipLabelMetadata">
  <clbl:label id="{1f7c1374-3856-4efe-8a20-c736d592c69d}" enabled="1" method="Privileged" siteId="{198fc6c4-dbc7-4471-82ef-764d9e62caf1}" removed="0"/>
  <clbl:label id="{5b4b5705-b4ff-46b5-8261-fc5f5f46f4b9}" enabled="1" method="Standard" siteId="{49f943ef-3ce2-42d2-b529-ea37741a617b}" removed="0"/>
  <clbl:label id="{ae44b269-73ac-445e-b091-f557696a911b}" enabled="1" method="Standard" siteId="{6d99bc28-8f28-4a73-a501-63a8e1eb3040}"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7</vt:i4>
      </vt:variant>
    </vt:vector>
  </HeadingPairs>
  <TitlesOfParts>
    <vt:vector size="7" baseType="lpstr">
      <vt:lpstr>Uitleg Prijslijst</vt:lpstr>
      <vt:lpstr>1. Totalen</vt:lpstr>
      <vt:lpstr>2. Implementatie</vt:lpstr>
      <vt:lpstr>3. Beheerkosten</vt:lpstr>
      <vt:lpstr>4. Stuksprijzen beheer</vt:lpstr>
      <vt:lpstr>5. Energieverbruik</vt:lpstr>
      <vt:lpstr>Gegevensvalidatie</vt:lpstr>
    </vt:vector>
  </TitlesOfParts>
  <Manager/>
  <Company>Mov ensis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Quincent Ripassa</dc:creator>
  <cp:keywords/>
  <dc:description/>
  <cp:lastModifiedBy>Quincent Ripassa</cp:lastModifiedBy>
  <cp:revision/>
  <dcterms:created xsi:type="dcterms:W3CDTF">2015-03-24T07:28:26Z</dcterms:created>
  <dcterms:modified xsi:type="dcterms:W3CDTF">2026-05-21T12:09:32Z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0x0101007A505CBD5E3ABF46BEA8AC48E765BE68</vt:lpwstr>
  </property>
  <property fmtid="{D5CDD505-2E9C-101B-9397-08002B2CF9AE}" pid="3" name="Documentstatus">
    <vt:lpwstr>6;#Concept|494c300b-fca1-4820-9972-a88d2716d1a9</vt:lpwstr>
  </property>
  <property fmtid="{D5CDD505-2E9C-101B-9397-08002B2CF9AE}" pid="4" name="_dlc_DocIdItemGuid">
    <vt:lpwstr>48a634e4-bd62-451b-b6d3-865c601b4b4f</vt:lpwstr>
  </property>
  <property fmtid="{D5CDD505-2E9C-101B-9397-08002B2CF9AE}" pid="5" name="MediaServiceImageTags">
    <vt:lpwstr/>
  </property>
  <property fmtid="{D5CDD505-2E9C-101B-9397-08002B2CF9AE}" pid="6" name="Documentsoort">
    <vt:lpwstr/>
  </property>
  <property fmtid="{D5CDD505-2E9C-101B-9397-08002B2CF9AE}" pid="7" name="hc177bb5d1a84cadb04e5c71ff211ad4">
    <vt:lpwstr>Verkeer en vervoer|1067d225-fad3-46b5-babf-1d4fb2eab7e5</vt:lpwstr>
  </property>
  <property fmtid="{D5CDD505-2E9C-101B-9397-08002B2CF9AE}" pid="8" name="g4911d1be07a4422a8ee2ce893e0df3b">
    <vt:lpwstr>RBM|b7234c63-dd4e-4fcf-aa01-b20216e1330f</vt:lpwstr>
  </property>
  <property fmtid="{D5CDD505-2E9C-101B-9397-08002B2CF9AE}" pid="9" name="gdee63a8b651439cb8bd2cdd061035cb">
    <vt:lpwstr/>
  </property>
  <property fmtid="{D5CDD505-2E9C-101B-9397-08002B2CF9AE}" pid="10" name="Verantwoordelijk organisatieonderdeel">
    <vt:lpwstr>2;#RBM|b7234c63-dd4e-4fcf-aa01-b20216e1330f</vt:lpwstr>
  </property>
  <property fmtid="{D5CDD505-2E9C-101B-9397-08002B2CF9AE}" pid="11" name="Taakveld">
    <vt:lpwstr>1;#Verkeer en vervoer|1067d225-fad3-46b5-babf-1d4fb2eab7e5</vt:lpwstr>
  </property>
  <property fmtid="{D5CDD505-2E9C-101B-9397-08002B2CF9AE}" pid="12" name="Documenttype">
    <vt:lpwstr/>
  </property>
  <property fmtid="{D5CDD505-2E9C-101B-9397-08002B2CF9AE}" pid="13" name="Verantwoordelijk_x0020_organisatieonderdeel">
    <vt:lpwstr>2;#RBM|b7234c63-dd4e-4fcf-aa01-b20216e1330f</vt:lpwstr>
  </property>
  <property fmtid="{D5CDD505-2E9C-101B-9397-08002B2CF9AE}" pid="14" name="Secretariaat">
    <vt:lpwstr/>
  </property>
  <property fmtid="{D5CDD505-2E9C-101B-9397-08002B2CF9AE}" pid="15" name="Proces">
    <vt:lpwstr/>
  </property>
  <property fmtid="{D5CDD505-2E9C-101B-9397-08002B2CF9AE}" pid="16" name="b7d5404cb2a5404d83710578ba68e687">
    <vt:lpwstr/>
  </property>
  <property fmtid="{D5CDD505-2E9C-101B-9397-08002B2CF9AE}" pid="17" name="i3a97997f2484179be2952c5602acc27">
    <vt:lpwstr/>
  </property>
  <property fmtid="{D5CDD505-2E9C-101B-9397-08002B2CF9AE}" pid="18" name="Hotspot">
    <vt:lpwstr/>
  </property>
  <property fmtid="{D5CDD505-2E9C-101B-9397-08002B2CF9AE}" pid="19" name="lcf76f155ced4ddcb4097134ff3c332f">
    <vt:lpwstr/>
  </property>
  <property fmtid="{D5CDD505-2E9C-101B-9397-08002B2CF9AE}" pid="20" name="MSIP_Label_1f7c1374-3856-4efe-8a20-c736d592c69d_Enabled">
    <vt:lpwstr>True</vt:lpwstr>
  </property>
  <property fmtid="{D5CDD505-2E9C-101B-9397-08002B2CF9AE}" pid="21" name="MSIP_Label_1f7c1374-3856-4efe-8a20-c736d592c69d_SiteId">
    <vt:lpwstr>198fc6c4-dbc7-4471-82ef-764d9e62caf1</vt:lpwstr>
  </property>
  <property fmtid="{D5CDD505-2E9C-101B-9397-08002B2CF9AE}" pid="22" name="MSIP_Label_1f7c1374-3856-4efe-8a20-c736d592c69d_SetDate">
    <vt:lpwstr>2025-04-14T15:17:02Z</vt:lpwstr>
  </property>
  <property fmtid="{D5CDD505-2E9C-101B-9397-08002B2CF9AE}" pid="23" name="MSIP_Label_1f7c1374-3856-4efe-8a20-c736d592c69d_Name">
    <vt:lpwstr>Intern</vt:lpwstr>
  </property>
  <property fmtid="{D5CDD505-2E9C-101B-9397-08002B2CF9AE}" pid="24" name="MSIP_Label_1f7c1374-3856-4efe-8a20-c736d592c69d_ActionId">
    <vt:lpwstr>c4fc7cb9-2283-4bb7-a2e4-645795302b69</vt:lpwstr>
  </property>
  <property fmtid="{D5CDD505-2E9C-101B-9397-08002B2CF9AE}" pid="25" name="MSIP_Label_1f7c1374-3856-4efe-8a20-c736d592c69d_Removed">
    <vt:lpwstr>False</vt:lpwstr>
  </property>
  <property fmtid="{D5CDD505-2E9C-101B-9397-08002B2CF9AE}" pid="26" name="MSIP_Label_1f7c1374-3856-4efe-8a20-c736d592c69d_Extended_MSFT_Method">
    <vt:lpwstr>Standard</vt:lpwstr>
  </property>
  <property fmtid="{D5CDD505-2E9C-101B-9397-08002B2CF9AE}" pid="27" name="Sensitivity">
    <vt:lpwstr>Intern</vt:lpwstr>
  </property>
  <property fmtid="{D5CDD505-2E9C-101B-9397-08002B2CF9AE}" pid="28" name="BeperkingOpenbaarheid">
    <vt:lpwstr/>
  </property>
  <property fmtid="{D5CDD505-2E9C-101B-9397-08002B2CF9AE}" pid="29" name="AfzenderOntvanger">
    <vt:lpwstr/>
  </property>
  <property fmtid="{D5CDD505-2E9C-101B-9397-08002B2CF9AE}" pid="30" name="DocumentSetDescription">
    <vt:lpwstr/>
  </property>
  <property fmtid="{D5CDD505-2E9C-101B-9397-08002B2CF9AE}" pid="31" name="xd_ProgID">
    <vt:lpwstr/>
  </property>
  <property fmtid="{D5CDD505-2E9C-101B-9397-08002B2CF9AE}" pid="32" name="Gerelateerd document">
    <vt:lpwstr/>
  </property>
  <property fmtid="{D5CDD505-2E9C-101B-9397-08002B2CF9AE}" pid="33" name="AdresBetrokkene">
    <vt:lpwstr/>
  </property>
  <property fmtid="{D5CDD505-2E9C-101B-9397-08002B2CF9AE}" pid="34" name="ScanUser">
    <vt:lpwstr/>
  </property>
  <property fmtid="{D5CDD505-2E9C-101B-9397-08002B2CF9AE}" pid="35" name="ComplianceAssetId">
    <vt:lpwstr/>
  </property>
  <property fmtid="{D5CDD505-2E9C-101B-9397-08002B2CF9AE}" pid="36" name="TemplateUrl">
    <vt:lpwstr/>
  </property>
  <property fmtid="{D5CDD505-2E9C-101B-9397-08002B2CF9AE}" pid="37" name="Referentiekenmerk">
    <vt:lpwstr/>
  </property>
  <property fmtid="{D5CDD505-2E9C-101B-9397-08002B2CF9AE}" pid="38" name="Locatie van object">
    <vt:lpwstr/>
  </property>
  <property fmtid="{D5CDD505-2E9C-101B-9397-08002B2CF9AE}" pid="39" name="_ExtendedDescription">
    <vt:lpwstr/>
  </property>
  <property fmtid="{D5CDD505-2E9C-101B-9397-08002B2CF9AE}" pid="40" name="Aantekeningsnummer">
    <vt:lpwstr/>
  </property>
  <property fmtid="{D5CDD505-2E9C-101B-9397-08002B2CF9AE}" pid="41" name="Start Werkstroom">
    <vt:lpwstr/>
  </property>
  <property fmtid="{D5CDD505-2E9C-101B-9397-08002B2CF9AE}" pid="42" name="xd_Signature">
    <vt:bool>false</vt:bool>
  </property>
  <property fmtid="{D5CDD505-2E9C-101B-9397-08002B2CF9AE}" pid="43" name="Richting">
    <vt:lpwstr/>
  </property>
  <property fmtid="{D5CDD505-2E9C-101B-9397-08002B2CF9AE}" pid="44" name="PostOpmerkingen">
    <vt:lpwstr/>
  </property>
  <property fmtid="{D5CDD505-2E9C-101B-9397-08002B2CF9AE}" pid="45" name="ControlePost">
    <vt:bool>false</vt:bool>
  </property>
  <property fmtid="{D5CDD505-2E9C-101B-9397-08002B2CF9AE}" pid="46" name="Behandelaars">
    <vt:lpwstr/>
  </property>
  <property fmtid="{D5CDD505-2E9C-101B-9397-08002B2CF9AE}" pid="47" name="Oorsprong">
    <vt:lpwstr/>
  </property>
  <property fmtid="{D5CDD505-2E9C-101B-9397-08002B2CF9AE}" pid="48" name="TriggerFlowInfo">
    <vt:lpwstr/>
  </property>
  <property fmtid="{D5CDD505-2E9C-101B-9397-08002B2CF9AE}" pid="49" name="ScanBatchID">
    <vt:lpwstr/>
  </property>
  <property fmtid="{D5CDD505-2E9C-101B-9397-08002B2CF9AE}" pid="50" name="n0473b643a634bdd9d0f8eb24a9f924c">
    <vt:lpwstr>In behandeling|4c7b17d3-99d4-47d2-96b3-f1007e31f881</vt:lpwstr>
  </property>
  <property fmtid="{D5CDD505-2E9C-101B-9397-08002B2CF9AE}" pid="51" name="Organisatieonderdeel">
    <vt:lpwstr>20</vt:lpwstr>
  </property>
  <property fmtid="{D5CDD505-2E9C-101B-9397-08002B2CF9AE}" pid="52" name="af5ae35b54c84f09896a11b2dec84839">
    <vt:lpwstr/>
  </property>
  <property fmtid="{D5CDD505-2E9C-101B-9397-08002B2CF9AE}" pid="53" name="Status_x0020_document">
    <vt:lpwstr/>
  </property>
  <property fmtid="{D5CDD505-2E9C-101B-9397-08002B2CF9AE}" pid="54" name="PNHActiviteit">
    <vt:lpwstr/>
  </property>
  <property fmtid="{D5CDD505-2E9C-101B-9397-08002B2CF9AE}" pid="55" name="Grondslag_x0020_openbaar">
    <vt:lpwstr/>
  </property>
  <property fmtid="{D5CDD505-2E9C-101B-9397-08002B2CF9AE}" pid="56" name="gc0684d3c12b44f3a596ed170a775d7b">
    <vt:lpwstr/>
  </property>
  <property fmtid="{D5CDD505-2E9C-101B-9397-08002B2CF9AE}" pid="57" name="p5189299153b471dbe208a1382badc36">
    <vt:lpwstr/>
  </property>
  <property fmtid="{D5CDD505-2E9C-101B-9397-08002B2CF9AE}" pid="58" name="fc889d47b20d4b7eb23397d202ce916e">
    <vt:lpwstr/>
  </property>
  <property fmtid="{D5CDD505-2E9C-101B-9397-08002B2CF9AE}" pid="59" name="Soort_x0020_record">
    <vt:lpwstr/>
  </property>
  <property fmtid="{D5CDD505-2E9C-101B-9397-08002B2CF9AE}" pid="60" name="Aanvang_x0020_bewaartermijn">
    <vt:lpwstr/>
  </property>
  <property fmtid="{D5CDD505-2E9C-101B-9397-08002B2CF9AE}" pid="61" name="Toezichtsgebied">
    <vt:lpwstr/>
  </property>
  <property fmtid="{D5CDD505-2E9C-101B-9397-08002B2CF9AE}" pid="62" name="Type_x0020_aanbestedingsdossier">
    <vt:lpwstr/>
  </property>
  <property fmtid="{D5CDD505-2E9C-101B-9397-08002B2CF9AE}" pid="63" name="Grondslag_x0020_voor_x0020_geheimhouding1">
    <vt:lpwstr/>
  </property>
  <property fmtid="{D5CDD505-2E9C-101B-9397-08002B2CF9AE}" pid="64" name="Projectfase">
    <vt:lpwstr/>
  </property>
  <property fmtid="{D5CDD505-2E9C-101B-9397-08002B2CF9AE}" pid="65" name="fb9bf6f430b7444982f92b4cc13cc59b">
    <vt:lpwstr/>
  </property>
  <property fmtid="{D5CDD505-2E9C-101B-9397-08002B2CF9AE}" pid="66" name="Geheimhouding_x0020_opgelegd_x0020_door">
    <vt:lpwstr/>
  </property>
  <property fmtid="{D5CDD505-2E9C-101B-9397-08002B2CF9AE}" pid="67" name="Kwalificatie_x0020_integriteit">
    <vt:lpwstr/>
  </property>
  <property fmtid="{D5CDD505-2E9C-101B-9397-08002B2CF9AE}" pid="68" name="dc72c89380db49daa673ce313ca9a274">
    <vt:lpwstr/>
  </property>
  <property fmtid="{D5CDD505-2E9C-101B-9397-08002B2CF9AE}" pid="69" name="Hoedanigheid">
    <vt:lpwstr/>
  </property>
  <property fmtid="{D5CDD505-2E9C-101B-9397-08002B2CF9AE}" pid="70" name="Uitkomst">
    <vt:lpwstr/>
  </property>
  <property fmtid="{D5CDD505-2E9C-101B-9397-08002B2CF9AE}" pid="71" name="e31121ba8f2448e0a4e586576f4bb073">
    <vt:lpwstr/>
  </property>
  <property fmtid="{D5CDD505-2E9C-101B-9397-08002B2CF9AE}" pid="72" name="Gerelateerde_x0020_applicatie">
    <vt:lpwstr/>
  </property>
  <property fmtid="{D5CDD505-2E9C-101B-9397-08002B2CF9AE}" pid="73" name="PNH_x002d_gebied">
    <vt:lpwstr/>
  </property>
  <property fmtid="{D5CDD505-2E9C-101B-9397-08002B2CF9AE}" pid="74" name="m60a1d1c449c48bbbcc326f67337168b">
    <vt:lpwstr/>
  </property>
  <property fmtid="{D5CDD505-2E9C-101B-9397-08002B2CF9AE}" pid="75" name="Status_x0020_dossier">
    <vt:lpwstr>1;#In behandeling|4c7b17d3-99d4-47d2-96b3-f1007e31f881</vt:lpwstr>
  </property>
  <property fmtid="{D5CDD505-2E9C-101B-9397-08002B2CF9AE}" pid="76" name="o5875bba6424448f97b2d90a0067556d">
    <vt:lpwstr/>
  </property>
  <property fmtid="{D5CDD505-2E9C-101B-9397-08002B2CF9AE}" pid="77" name="Locatie_x0020_verplaatsen">
    <vt:lpwstr/>
  </property>
  <property fmtid="{D5CDD505-2E9C-101B-9397-08002B2CF9AE}" pid="78" name="Soort_x0020_toezicht">
    <vt:lpwstr/>
  </property>
  <property fmtid="{D5CDD505-2E9C-101B-9397-08002B2CF9AE}" pid="79" name="Beleidsthema">
    <vt:lpwstr/>
  </property>
  <property fmtid="{D5CDD505-2E9C-101B-9397-08002B2CF9AE}" pid="80" name="PNHBedrijfsproces">
    <vt:lpwstr/>
  </property>
  <property fmtid="{D5CDD505-2E9C-101B-9397-08002B2CF9AE}" pid="81" name="Projectactiviteit">
    <vt:lpwstr/>
  </property>
  <property fmtid="{D5CDD505-2E9C-101B-9397-08002B2CF9AE}" pid="82" name="e3b34194e53f42cda968a65aa076568b">
    <vt:lpwstr/>
  </property>
  <property fmtid="{D5CDD505-2E9C-101B-9397-08002B2CF9AE}" pid="83" name="g885bc7ff7c74afcad9e1f351ef621c8">
    <vt:lpwstr/>
  </property>
  <property fmtid="{D5CDD505-2E9C-101B-9397-08002B2CF9AE}" pid="84" name="j3178a27eff5453fac94614d7a6a9e08">
    <vt:lpwstr/>
  </property>
  <property fmtid="{D5CDD505-2E9C-101B-9397-08002B2CF9AE}" pid="85" name="Weg_x002d__x0020_vaarwegnummer">
    <vt:lpwstr/>
  </property>
  <property fmtid="{D5CDD505-2E9C-101B-9397-08002B2CF9AE}" pid="86" name="ge2120871af745b1ae0504045904b319">
    <vt:lpwstr/>
  </property>
  <property fmtid="{D5CDD505-2E9C-101B-9397-08002B2CF9AE}" pid="87" name="Domein">
    <vt:lpwstr/>
  </property>
  <property fmtid="{D5CDD505-2E9C-101B-9397-08002B2CF9AE}" pid="88" name="ncd4c9f9bf614d388b72eb91968d1b81">
    <vt:lpwstr/>
  </property>
  <property fmtid="{D5CDD505-2E9C-101B-9397-08002B2CF9AE}" pid="89" name="ad9c06bc15a3492eb529eb48ca2db363">
    <vt:lpwstr/>
  </property>
  <property fmtid="{D5CDD505-2E9C-101B-9397-08002B2CF9AE}" pid="90" name="Objectsoort">
    <vt:lpwstr/>
  </property>
  <property fmtid="{D5CDD505-2E9C-101B-9397-08002B2CF9AE}" pid="91" name="Soort record">
    <vt:lpwstr/>
  </property>
  <property fmtid="{D5CDD505-2E9C-101B-9397-08002B2CF9AE}" pid="92" name="Status document">
    <vt:lpwstr/>
  </property>
  <property fmtid="{D5CDD505-2E9C-101B-9397-08002B2CF9AE}" pid="93" name="Kwalificatie integriteit">
    <vt:lpwstr/>
  </property>
  <property fmtid="{D5CDD505-2E9C-101B-9397-08002B2CF9AE}" pid="94" name="Geheimhouding opgelegd door">
    <vt:lpwstr/>
  </property>
  <property fmtid="{D5CDD505-2E9C-101B-9397-08002B2CF9AE}" pid="95" name="PNH-gebied">
    <vt:lpwstr/>
  </property>
  <property fmtid="{D5CDD505-2E9C-101B-9397-08002B2CF9AE}" pid="96" name="Aanvang bewaartermijn">
    <vt:lpwstr/>
  </property>
  <property fmtid="{D5CDD505-2E9C-101B-9397-08002B2CF9AE}" pid="97" name="Soort toezicht">
    <vt:lpwstr/>
  </property>
  <property fmtid="{D5CDD505-2E9C-101B-9397-08002B2CF9AE}" pid="98" name="Locatie verplaatsen">
    <vt:lpwstr/>
  </property>
  <property fmtid="{D5CDD505-2E9C-101B-9397-08002B2CF9AE}" pid="99" name="Gerelateerde applicatie">
    <vt:lpwstr/>
  </property>
  <property fmtid="{D5CDD505-2E9C-101B-9397-08002B2CF9AE}" pid="100" name="Type aanbestedingsdossier">
    <vt:lpwstr/>
  </property>
  <property fmtid="{D5CDD505-2E9C-101B-9397-08002B2CF9AE}" pid="101" name="Grondslag openbaar">
    <vt:lpwstr/>
  </property>
  <property fmtid="{D5CDD505-2E9C-101B-9397-08002B2CF9AE}" pid="102" name="Weg- vaarwegnummer">
    <vt:lpwstr/>
  </property>
  <property fmtid="{D5CDD505-2E9C-101B-9397-08002B2CF9AE}" pid="103" name="Grondslag voor geheimhouding1">
    <vt:lpwstr/>
  </property>
  <property fmtid="{D5CDD505-2E9C-101B-9397-08002B2CF9AE}" pid="104" name="Status dossier">
    <vt:lpwstr>1;#In behandeling|4c7b17d3-99d4-47d2-96b3-f1007e31f881</vt:lpwstr>
  </property>
  <property fmtid="{D5CDD505-2E9C-101B-9397-08002B2CF9AE}" pid="105" name="_docset_NoMedatataSyncRequired">
    <vt:lpwstr>False</vt:lpwstr>
  </property>
</Properties>
</file>