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vonederland.sharepoint.com/sites/ProjectVastetelefonie/Gedeelde documenten/General/04. Inkoop en Juridische zaken/03. Aanbestedingsstukken/"/>
    </mc:Choice>
  </mc:AlternateContent>
  <xr:revisionPtr revIDLastSave="570" documentId="8_{27BA63BC-D539-44A9-B987-17F697020F57}" xr6:coauthVersionLast="47" xr6:coauthVersionMax="47" xr10:uidLastSave="{FC8AEBE8-9FA9-4D5A-A7D4-CBFA2CE66EA4}"/>
  <bookViews>
    <workbookView xWindow="28680" yWindow="-30" windowWidth="29040" windowHeight="15720" xr2:uid="{FE7FC94E-8A8A-4012-A4E5-8E803EC2F675}"/>
  </bookViews>
  <sheets>
    <sheet name="Voorblad" sheetId="5" r:id="rId1"/>
    <sheet name="Prijzenblad" sheetId="1" r:id="rId2"/>
    <sheet name="Functies" sheetId="4" r:id="rId3"/>
    <sheet name="Implementatiekosten" sheetId="2" r:id="rId4"/>
    <sheet name="Jaarlijkse terugkerende kosten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6" i="2"/>
  <c r="F7" i="2"/>
  <c r="F8" i="2"/>
  <c r="F9" i="2"/>
  <c r="F10" i="2"/>
  <c r="F11" i="2"/>
  <c r="F12" i="2"/>
  <c r="F13" i="2"/>
  <c r="F5" i="2"/>
  <c r="G6" i="3"/>
  <c r="G7" i="3"/>
  <c r="G8" i="3"/>
  <c r="G9" i="3"/>
  <c r="G10" i="3"/>
  <c r="G11" i="3"/>
  <c r="B15" i="1" s="1"/>
  <c r="C15" i="1" s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B14" i="1"/>
  <c r="C14" i="1" s="1"/>
  <c r="B16" i="1"/>
  <c r="C16" i="1" s="1"/>
  <c r="B17" i="1"/>
  <c r="C17" i="1" s="1"/>
  <c r="B18" i="1"/>
  <c r="C18" i="1" s="1"/>
  <c r="B13" i="1"/>
  <c r="C13" i="1" s="1"/>
  <c r="G5" i="3"/>
  <c r="B7" i="1"/>
  <c r="C7" i="1" s="1"/>
  <c r="B9" i="1"/>
  <c r="C9" i="1" s="1"/>
  <c r="I14" i="2" l="1"/>
  <c r="I15" i="2"/>
  <c r="I16" i="2"/>
  <c r="I17" i="2"/>
  <c r="I23" i="2"/>
  <c r="I25" i="2"/>
  <c r="I26" i="2"/>
  <c r="I31" i="2"/>
  <c r="I33" i="2"/>
  <c r="I18" i="2"/>
  <c r="I19" i="2"/>
  <c r="I20" i="2"/>
  <c r="I21" i="2"/>
  <c r="I22" i="2"/>
  <c r="I24" i="2"/>
  <c r="I27" i="2"/>
  <c r="I28" i="2"/>
  <c r="I29" i="2"/>
  <c r="I30" i="2"/>
  <c r="I32" i="2"/>
  <c r="I34" i="2"/>
  <c r="I35" i="2"/>
  <c r="I36" i="2"/>
  <c r="I37" i="2"/>
  <c r="I38" i="2"/>
  <c r="I39" i="2"/>
  <c r="I6" i="2"/>
  <c r="I7" i="2"/>
  <c r="I8" i="2"/>
  <c r="I9" i="2"/>
  <c r="I10" i="2"/>
  <c r="I11" i="2"/>
  <c r="I12" i="2"/>
  <c r="I13" i="2"/>
  <c r="I5" i="2"/>
  <c r="B6" i="1"/>
  <c r="C6" i="1" s="1"/>
  <c r="G42" i="3"/>
  <c r="B19" i="1"/>
  <c r="C19" i="1" s="1"/>
  <c r="I42" i="2" l="1"/>
  <c r="B8" i="1"/>
  <c r="C8" i="1" s="1"/>
  <c r="C10" i="1" s="1"/>
  <c r="B21" i="1"/>
  <c r="C21" i="1" s="1"/>
  <c r="G43" i="3"/>
  <c r="B10" i="1" l="1"/>
  <c r="I43" i="2" s="1"/>
  <c r="B23" i="1" l="1"/>
  <c r="B25" i="1" s="1"/>
  <c r="C23" i="1"/>
</calcChain>
</file>

<file path=xl/sharedStrings.xml><?xml version="1.0" encoding="utf-8"?>
<sst xmlns="http://schemas.openxmlformats.org/spreadsheetml/2006/main" count="137" uniqueCount="100">
  <si>
    <t>Bijlage F - Prijzenblad</t>
  </si>
  <si>
    <t>Bedrijfsnaam inschrijver:</t>
  </si>
  <si>
    <t>(bedrijfsnaam inschrijver)</t>
  </si>
  <si>
    <t>Onderdeel</t>
  </si>
  <si>
    <t>Prijs excl BTW</t>
  </si>
  <si>
    <t>Prijs incl BTW</t>
  </si>
  <si>
    <t>Implementatie Teams telefonie</t>
  </si>
  <si>
    <t>Technische implementatie communicatieplatform</t>
  </si>
  <si>
    <t>Opleiding en adoptie</t>
  </si>
  <si>
    <t>Overige eenmalige kosten</t>
  </si>
  <si>
    <t>Subtotaal eenmalige kosten</t>
  </si>
  <si>
    <t>Licentiekosten CCaaS</t>
  </si>
  <si>
    <t>Teams Telefonie / Operator Connect</t>
  </si>
  <si>
    <t>Belverkeer en providerkosten</t>
  </si>
  <si>
    <t>Servicemanagement / beheer</t>
  </si>
  <si>
    <t>Support en onderhoud</t>
  </si>
  <si>
    <t>Overige jaarlijkste kosten</t>
  </si>
  <si>
    <t>Subtotaal jaarlijkse kosten</t>
  </si>
  <si>
    <t>Subtotaal totale looptijd 8 jaar (x8)</t>
  </si>
  <si>
    <t>Totale kosten in 8 jaar</t>
  </si>
  <si>
    <t>Implementatiekosten</t>
  </si>
  <si>
    <t>Exclusief btw</t>
  </si>
  <si>
    <t>Werkzaamheden en/of te leveren diensten</t>
  </si>
  <si>
    <t>Omschrijving</t>
  </si>
  <si>
    <t>Tarief ex btw</t>
  </si>
  <si>
    <t>Aantal</t>
  </si>
  <si>
    <t>Totaal kosten</t>
  </si>
  <si>
    <t>Totaal</t>
  </si>
  <si>
    <t>Check</t>
  </si>
  <si>
    <t>Jaarlijkse terugkerende kosten</t>
  </si>
  <si>
    <t>dfgdfg</t>
  </si>
  <si>
    <t>Uurtarief senior</t>
  </si>
  <si>
    <t>Uurtarief medior</t>
  </si>
  <si>
    <t>Uurtarief junior</t>
  </si>
  <si>
    <t xml:space="preserve"> </t>
  </si>
  <si>
    <t>Functie</t>
  </si>
  <si>
    <t>opzet project</t>
  </si>
  <si>
    <t>Senior/Medior/Junior</t>
  </si>
  <si>
    <t>Functies</t>
  </si>
  <si>
    <r>
      <t xml:space="preserve">
</t>
    </r>
    <r>
      <rPr>
        <b/>
        <i/>
        <u/>
        <sz val="8"/>
        <rFont val="Aptos Narrow"/>
        <family val="2"/>
        <scheme val="minor"/>
      </rPr>
      <t>Let op</t>
    </r>
    <r>
      <rPr>
        <b/>
        <i/>
        <sz val="8"/>
        <rFont val="Aptos Narrow"/>
        <family val="2"/>
        <scheme val="minor"/>
      </rPr>
      <t xml:space="preserve"> opdrachtgever heeft ten aanzien van de termen senior. medior en junior de volgende minimale eisen:
   Onder een junior rol wordt verstaan:
      - Minimaal HBO denk en werkniveau,
   Onder een medior rol wordt verstaan:
      - Minimaal  HBO denk en werkniveau,
      - Minimaal 3 jaar werkervaring.
   Onder een senior rol wordt verstaan:
      - Minimaal HBO denk en werkniveau,
     - Minimaal 5 jaar werkervaring.</t>
    </r>
  </si>
  <si>
    <t>opleiding</t>
  </si>
  <si>
    <t>test1</t>
  </si>
  <si>
    <t>test2</t>
  </si>
  <si>
    <t>test3</t>
  </si>
  <si>
    <t>test4</t>
  </si>
  <si>
    <t>Btw percentage</t>
  </si>
  <si>
    <t>Vergelijkingsprijs (prijs voor 8 jaar exlusief btw)</t>
  </si>
  <si>
    <t>Bijlage F – Prijzenblad</t>
  </si>
  <si>
    <t>Europese openbare aanbesteding Communicatieplatform BVO NL</t>
  </si>
  <si>
    <t>Doel van het prijzenblad</t>
  </si>
  <si>
    <t>Uitgangspunten</t>
  </si>
  <si>
    <t>Opbouw van het prijzenblad</t>
  </si>
  <si>
    <t>Het prijzenblad bestaat uit de volgende onderdelen:</t>
  </si>
  <si>
    <t>Totaalprijs</t>
  </si>
  <si>
    <t>De totale prijs wordt automatisch berekend op basis van de door de inschrijver ingevulde gegevens.</t>
  </si>
  <si>
    <t>Alle overige velden, formules en tabbladen mogen niet worden gewijzigd.</t>
  </si>
  <si>
    <t xml:space="preserve">Met dit prijzenblad verstrekt de inschrijver een volledige en transparante prijsopgave voor de uitvoering van de opdracht. </t>
  </si>
  <si>
    <t>De opgegeven prijzen worden gebruikt voor de beoordeling van het gunningscriterium prijs.</t>
  </si>
  <si>
    <t xml:space="preserve">De inschrijver vult uitsluitend de gele velden in. </t>
  </si>
  <si>
    <t xml:space="preserve">     zijn voor een volledige uitvoering van de opdracht, waaronder onder meer:</t>
  </si>
  <si>
    <t xml:space="preserve">      * projectmanagement;</t>
  </si>
  <si>
    <t xml:space="preserve">      * implementatie;</t>
  </si>
  <si>
    <t xml:space="preserve">      * configuratie;</t>
  </si>
  <si>
    <t xml:space="preserve">      * migratie;</t>
  </si>
  <si>
    <t xml:space="preserve">      * opleidingen en adoptie;</t>
  </si>
  <si>
    <t xml:space="preserve">      * beheer en support;</t>
  </si>
  <si>
    <t xml:space="preserve">      * reis- en verblijfskosten;</t>
  </si>
  <si>
    <t xml:space="preserve">      * administratiekosten;</t>
  </si>
  <si>
    <t xml:space="preserve">      * licentie- en abonnementskosten;</t>
  </si>
  <si>
    <t xml:space="preserve">      * overige kosten die noodzakelijk zijn voor een werkende oplossing.</t>
  </si>
  <si>
    <t xml:space="preserve">  1. Alle prijzen worden opgegeven in euro's.</t>
  </si>
  <si>
    <t xml:space="preserve">  2. De beoordeling van de inschrijvingen vindt plaats op basis van prijzen exclusief btw.</t>
  </si>
  <si>
    <t xml:space="preserve">  3. Ter informatie worden tevens de prijzen inclusief btw weergegeven.</t>
  </si>
  <si>
    <t xml:space="preserve">  4. Alle opgegeven prijzen zijn volledig en all-in. Onder all-in wordt verstaan inclusief alle kosten die noodzakelijk </t>
  </si>
  <si>
    <t xml:space="preserve">  5. Kosten die niet expliciet zijn opgenomen in het prijzenblad, maar wel noodzakelijk zijn voor de uitvoering van de </t>
  </si>
  <si>
    <t xml:space="preserve">  6. De opgegeven prijzen zijn vast gedurende de initiële contractperiode, tenzij in de overeenkomst anders is bepaald.</t>
  </si>
  <si>
    <t xml:space="preserve">  7. De inschrijver is verantwoordelijk voor de juistheid en volledigheid van de ingevulde gegevens.</t>
  </si>
  <si>
    <t xml:space="preserve">   1. Functies</t>
  </si>
  <si>
    <t xml:space="preserve">  2. Implementatiekosten</t>
  </si>
  <si>
    <t xml:space="preserve">  3. Jaarlijkse terugkerende kosten</t>
  </si>
  <si>
    <t xml:space="preserve">        Eenmalige kosten voor de implementatie, inrichting, migratie, opleiding en ingebruikname van de oplossing.</t>
  </si>
  <si>
    <t xml:space="preserve">       Jaarlijkse kosten voor licenties, abonnementen, beheer, support en overige terugkerende dienstverlening.</t>
  </si>
  <si>
    <t xml:space="preserve">  8. De in dit prijzenblad opgenomen uurtarieven gelden gedurende de looptijd van de overeenkomst tevens als maximale</t>
  </si>
  <si>
    <t xml:space="preserve">      werkzaamheden die niet expliciet in de vaste prijs zijn opgenomen, tenzij in de overeenkomst uitdrukkelijk anders is </t>
  </si>
  <si>
    <t>Uurtarieven functies</t>
  </si>
  <si>
    <t xml:space="preserve">   1. Eenmalige kosten</t>
  </si>
  <si>
    <t xml:space="preserve">   2. Jaarlijkse terugkerende kosten</t>
  </si>
  <si>
    <t xml:space="preserve">  9. Voor functies, rollen of werkzaamheden die niet expliciet in het prijzenblad zijn opgenomen, geldt het meest </t>
  </si>
  <si>
    <t xml:space="preserve">      in redelijkheid welk tarief het meest vergelijkbaar is. Het overeengekomen tarief mag niet hoger zijn dan het </t>
  </si>
  <si>
    <t xml:space="preserve">      vergelijkbare in de prijzenblad opgenomen tarief. Indien hierover discussie ontstaat, bepalen partijen</t>
  </si>
  <si>
    <t xml:space="preserve">      hoogste in het prijzenblad opgenomen uurtarief. </t>
  </si>
  <si>
    <t xml:space="preserve">      bepaald.</t>
  </si>
  <si>
    <t xml:space="preserve">      opdracht, worden geacht te zijn inbegrepen in de opgegeven prijzen.</t>
  </si>
  <si>
    <t xml:space="preserve">        De hierbij gekozen functie en senioriteit van de functie worden automatisch gekoppeld aan de opgegeven</t>
  </si>
  <si>
    <t xml:space="preserve">      tarieven voor aanvullende werkzaamheden, wijzigingen, uitbreidingen, ondersteuning op verzoek en overige </t>
  </si>
  <si>
    <t xml:space="preserve">         'Implementatiekosten'.</t>
  </si>
  <si>
    <t xml:space="preserve">         Overzicht van de door de inschrijver gehanteerde uurtarieven. Deze worden opgehaald in het tabblad</t>
  </si>
  <si>
    <t xml:space="preserve">        uurtarieven uit tabblad 'Functies'.</t>
  </si>
  <si>
    <t>10. Als bij check in tabblad implementatiekosten Cel I43 of tabblad jaarlijkse terugkerende kosten Cel G43 rood</t>
  </si>
  <si>
    <t xml:space="preserve">     kleurt, dat betekent dan je in cel/kolom bent vergeten in te vullen.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</si>
</sst>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_ * #,##0_ ;_ * \-#,##0_ ;_ * &quot;-&quot;??_ ;_ @_ "/>
    <numFmt numFmtId="167" formatCode="_-&quot;€&quot;\ * #,##0.00_-;_-&quot;€&quot;\ * #,##0.00\-;_-&quot;€&quot;\ 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3" tint="9.9978637043366805E-2"/>
      <name val="Arial"/>
      <family val="2"/>
    </font>
    <font>
      <b/>
      <sz val="16"/>
      <color theme="3" tint="9.9978637043366805E-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i/>
      <sz val="8"/>
      <name val="Aptos Narrow"/>
      <family val="2"/>
      <scheme val="minor"/>
    </font>
    <font>
      <b/>
      <i/>
      <u/>
      <sz val="8"/>
      <name val="Aptos Narrow"/>
      <family val="2"/>
      <scheme val="minor"/>
    </font>
    <font>
      <b/>
      <i/>
      <sz val="9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3.5"/>
      <color theme="1"/>
      <name val="Arial"/>
      <family val="2"/>
    </font>
    <font>
      <sz val="11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3" xfId="0" applyFont="1" applyBorder="1"/>
    <xf numFmtId="0" fontId="0" fillId="0" borderId="0" xfId="0" applyAlignment="1">
      <alignment horizontal="left" vertical="top" wrapText="1"/>
    </xf>
    <xf numFmtId="0" fontId="7" fillId="4" borderId="8" xfId="0" applyFont="1" applyFill="1" applyBorder="1" applyAlignment="1">
      <alignment horizontal="center"/>
    </xf>
    <xf numFmtId="9" fontId="0" fillId="0" borderId="0" xfId="0" applyNumberFormat="1"/>
    <xf numFmtId="0" fontId="3" fillId="2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165" fontId="9" fillId="4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indent="1"/>
    </xf>
    <xf numFmtId="0" fontId="6" fillId="2" borderId="10" xfId="0" applyFont="1" applyFill="1" applyBorder="1"/>
    <xf numFmtId="0" fontId="0" fillId="3" borderId="9" xfId="0" applyFill="1" applyBorder="1" applyAlignment="1" applyProtection="1">
      <alignment horizontal="left" vertical="top" wrapText="1"/>
      <protection locked="0"/>
    </xf>
    <xf numFmtId="164" fontId="0" fillId="3" borderId="9" xfId="2" applyNumberFormat="1" applyFont="1" applyFill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11" xfId="0" applyFont="1" applyBorder="1"/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9" fillId="6" borderId="18" xfId="0" applyFont="1" applyFill="1" applyBorder="1" applyAlignment="1">
      <alignment vertical="center"/>
    </xf>
    <xf numFmtId="165" fontId="19" fillId="6" borderId="19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0" fillId="3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0" fillId="0" borderId="3" xfId="0" applyBorder="1"/>
    <xf numFmtId="0" fontId="6" fillId="2" borderId="30" xfId="0" applyFont="1" applyFill="1" applyBorder="1"/>
    <xf numFmtId="0" fontId="6" fillId="2" borderId="31" xfId="0" applyFont="1" applyFill="1" applyBorder="1" applyAlignment="1">
      <alignment horizontal="center" vertical="center"/>
    </xf>
    <xf numFmtId="0" fontId="0" fillId="3" borderId="32" xfId="0" applyFill="1" applyBorder="1" applyAlignment="1" applyProtection="1">
      <alignment horizontal="left" vertical="top" wrapText="1"/>
      <protection locked="0"/>
    </xf>
    <xf numFmtId="164" fontId="0" fillId="3" borderId="33" xfId="2" applyNumberFormat="1" applyFont="1" applyFill="1" applyBorder="1" applyAlignment="1" applyProtection="1">
      <alignment horizontal="center" vertical="center" wrapText="1"/>
      <protection locked="0"/>
    </xf>
    <xf numFmtId="167" fontId="18" fillId="2" borderId="16" xfId="3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0" borderId="4" xfId="0" applyBorder="1"/>
    <xf numFmtId="0" fontId="0" fillId="0" borderId="16" xfId="0" applyBorder="1"/>
    <xf numFmtId="0" fontId="0" fillId="0" borderId="4" xfId="0" applyBorder="1" applyAlignment="1">
      <alignment horizontal="center" vertical="center"/>
    </xf>
    <xf numFmtId="0" fontId="0" fillId="7" borderId="3" xfId="0" applyFill="1" applyBorder="1"/>
    <xf numFmtId="0" fontId="6" fillId="2" borderId="4" xfId="0" applyFont="1" applyFill="1" applyBorder="1"/>
    <xf numFmtId="164" fontId="0" fillId="0" borderId="33" xfId="0" applyNumberFormat="1" applyBorder="1"/>
    <xf numFmtId="0" fontId="0" fillId="0" borderId="3" xfId="0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164" fontId="6" fillId="0" borderId="40" xfId="0" applyNumberFormat="1" applyFont="1" applyBorder="1"/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166" fontId="0" fillId="0" borderId="17" xfId="1" applyNumberFormat="1" applyFont="1" applyBorder="1"/>
    <xf numFmtId="0" fontId="6" fillId="2" borderId="4" xfId="0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7" borderId="0" xfId="0" applyFont="1" applyFill="1" applyAlignment="1">
      <alignment vertical="top" wrapText="1"/>
    </xf>
    <xf numFmtId="0" fontId="3" fillId="7" borderId="0" xfId="0" applyFont="1" applyFill="1"/>
    <xf numFmtId="0" fontId="22" fillId="7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1" fillId="7" borderId="0" xfId="0" applyFont="1" applyFill="1" applyAlignment="1">
      <alignment vertical="center"/>
    </xf>
    <xf numFmtId="0" fontId="1" fillId="7" borderId="0" xfId="0" applyFont="1" applyFill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20" fillId="8" borderId="34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20" fillId="8" borderId="36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5" fontId="10" fillId="6" borderId="23" xfId="0" applyNumberFormat="1" applyFont="1" applyFill="1" applyBorder="1" applyAlignment="1">
      <alignment horizontal="center" vertical="center" wrapText="1"/>
    </xf>
    <xf numFmtId="165" fontId="10" fillId="6" borderId="24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10" fontId="1" fillId="3" borderId="22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26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top" wrapText="1"/>
    </xf>
    <xf numFmtId="0" fontId="17" fillId="2" borderId="16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64" fontId="0" fillId="9" borderId="9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left"/>
    </xf>
    <xf numFmtId="0" fontId="23" fillId="0" borderId="25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7" borderId="0" xfId="0" applyFont="1" applyFill="1"/>
  </cellXfs>
  <cellStyles count="4">
    <cellStyle name="Euro" xfId="3" xr:uid="{C4447C89-DA35-4479-8EB5-08F35BD270E5}"/>
    <cellStyle name="Komma" xfId="1" builtinId="3"/>
    <cellStyle name="Standaard" xfId="0" builtinId="0"/>
    <cellStyle name="Valuta" xfId="2" builtinId="4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7426-4172-4069-9558-02B03BD88D14}">
  <dimension ref="A1:AQ104"/>
  <sheetViews>
    <sheetView tabSelected="1" topLeftCell="A16" workbookViewId="0">
      <selection activeCell="B41" sqref="B41:M41"/>
    </sheetView>
  </sheetViews>
  <sheetFormatPr defaultColWidth="8.85546875" defaultRowHeight="14.25" x14ac:dyDescent="0.2"/>
  <cols>
    <col min="1" max="1" width="5.5703125" style="63" customWidth="1"/>
    <col min="2" max="13" width="8.85546875" style="1"/>
    <col min="14" max="43" width="8.85546875" style="63"/>
    <col min="44" max="16384" width="8.85546875" style="1"/>
  </cols>
  <sheetData>
    <row r="1" spans="2:13" ht="30" x14ac:dyDescent="0.2">
      <c r="B1" s="98" t="s">
        <v>47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2:13" x14ac:dyDescent="0.2"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2:13" ht="23.25" x14ac:dyDescent="0.2">
      <c r="B3" s="101" t="s">
        <v>48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2:13" x14ac:dyDescent="0.2"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</row>
    <row r="5" spans="2:13" ht="17.25" x14ac:dyDescent="0.2">
      <c r="B5" s="83" t="s">
        <v>49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2:13" x14ac:dyDescent="0.2">
      <c r="B6" s="71" t="s">
        <v>56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2:13" x14ac:dyDescent="0.2">
      <c r="B7" s="71" t="s">
        <v>57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2:13" x14ac:dyDescent="0.2">
      <c r="B8" s="71" t="s">
        <v>58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2:13" x14ac:dyDescent="0.2">
      <c r="B9" s="71" t="s">
        <v>55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</row>
    <row r="10" spans="2:13" x14ac:dyDescent="0.2"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1"/>
    </row>
    <row r="11" spans="2:13" ht="17.25" x14ac:dyDescent="0.2">
      <c r="B11" s="83" t="s">
        <v>50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2:13" x14ac:dyDescent="0.2">
      <c r="B12" s="71" t="s">
        <v>70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2:13" x14ac:dyDescent="0.2">
      <c r="B13" s="71" t="s">
        <v>71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</row>
    <row r="14" spans="2:13" x14ac:dyDescent="0.2">
      <c r="B14" s="71" t="s">
        <v>72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</row>
    <row r="15" spans="2:13" x14ac:dyDescent="0.2">
      <c r="B15" s="71" t="s">
        <v>73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</row>
    <row r="16" spans="2:13" x14ac:dyDescent="0.2">
      <c r="B16" s="71" t="s">
        <v>59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2:13" x14ac:dyDescent="0.2">
      <c r="B17" s="71" t="s">
        <v>60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2:13" x14ac:dyDescent="0.2">
      <c r="B18" s="71" t="s">
        <v>61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2:13" x14ac:dyDescent="0.2">
      <c r="B19" s="71" t="s">
        <v>62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2:13" x14ac:dyDescent="0.2">
      <c r="B20" s="71" t="s">
        <v>63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2:13" x14ac:dyDescent="0.2">
      <c r="B21" s="71" t="s">
        <v>64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</row>
    <row r="22" spans="2:13" x14ac:dyDescent="0.2">
      <c r="B22" s="71" t="s">
        <v>65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2:13" x14ac:dyDescent="0.2">
      <c r="B23" s="71" t="s">
        <v>66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</row>
    <row r="24" spans="2:13" x14ac:dyDescent="0.2">
      <c r="B24" s="71" t="s">
        <v>67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</row>
    <row r="25" spans="2:13" x14ac:dyDescent="0.2">
      <c r="B25" s="71" t="s">
        <v>68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2:13" x14ac:dyDescent="0.2">
      <c r="B26" s="71" t="s">
        <v>69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</row>
    <row r="27" spans="2:13" x14ac:dyDescent="0.2">
      <c r="B27" s="71" t="s">
        <v>74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</row>
    <row r="28" spans="2:13" x14ac:dyDescent="0.2">
      <c r="B28" s="71" t="s">
        <v>92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</row>
    <row r="29" spans="2:13" x14ac:dyDescent="0.2">
      <c r="B29" s="71" t="s">
        <v>75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</row>
    <row r="30" spans="2:13" x14ac:dyDescent="0.2">
      <c r="B30" s="71" t="s">
        <v>76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3"/>
    </row>
    <row r="31" spans="2:13" x14ac:dyDescent="0.2">
      <c r="B31" s="71" t="s">
        <v>82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3"/>
    </row>
    <row r="32" spans="2:13" x14ac:dyDescent="0.2">
      <c r="B32" s="71" t="s">
        <v>94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3"/>
    </row>
    <row r="33" spans="1:43" x14ac:dyDescent="0.2">
      <c r="B33" s="92" t="s">
        <v>83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4"/>
    </row>
    <row r="34" spans="1:43" x14ac:dyDescent="0.2">
      <c r="B34" s="74" t="s">
        <v>91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6"/>
    </row>
    <row r="35" spans="1:43" x14ac:dyDescent="0.2">
      <c r="B35" s="71" t="s">
        <v>87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3"/>
    </row>
    <row r="36" spans="1:43" x14ac:dyDescent="0.2">
      <c r="B36" s="71" t="s">
        <v>89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3"/>
    </row>
    <row r="37" spans="1:43" x14ac:dyDescent="0.2">
      <c r="B37" s="71" t="s">
        <v>88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/>
    </row>
    <row r="38" spans="1:43" x14ac:dyDescent="0.2">
      <c r="B38" s="74" t="s">
        <v>90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6"/>
    </row>
    <row r="39" spans="1:43" x14ac:dyDescent="0.2">
      <c r="B39" s="71" t="s">
        <v>98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3"/>
    </row>
    <row r="40" spans="1:43" x14ac:dyDescent="0.2">
      <c r="B40" s="74" t="s">
        <v>99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</row>
    <row r="41" spans="1:43" x14ac:dyDescent="0.2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</row>
    <row r="42" spans="1:43" ht="17.25" x14ac:dyDescent="0.2">
      <c r="B42" s="83" t="s">
        <v>51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5"/>
    </row>
    <row r="43" spans="1:43" x14ac:dyDescent="0.2">
      <c r="B43" s="95" t="s">
        <v>52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7"/>
    </row>
    <row r="44" spans="1:43" x14ac:dyDescent="0.2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9"/>
    </row>
    <row r="45" spans="1:43" ht="17.25" x14ac:dyDescent="0.2">
      <c r="B45" s="83" t="s">
        <v>77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5"/>
    </row>
    <row r="46" spans="1:43" x14ac:dyDescent="0.2">
      <c r="B46" s="92" t="s">
        <v>96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4"/>
    </row>
    <row r="47" spans="1:43" x14ac:dyDescent="0.2">
      <c r="A47" s="134"/>
      <c r="B47" s="131" t="s">
        <v>95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3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</row>
    <row r="48" spans="1:43" ht="18" customHeight="1" x14ac:dyDescent="0.2">
      <c r="B48" s="83" t="s">
        <v>78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5"/>
    </row>
    <row r="49" spans="1:43" x14ac:dyDescent="0.2">
      <c r="B49" s="92" t="s">
        <v>80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4"/>
    </row>
    <row r="50" spans="1:43" x14ac:dyDescent="0.2">
      <c r="B50" s="131" t="s">
        <v>93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3"/>
    </row>
    <row r="51" spans="1:43" x14ac:dyDescent="0.2">
      <c r="A51" s="134"/>
      <c r="B51" s="131" t="s">
        <v>97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</row>
    <row r="52" spans="1:43" ht="17.25" x14ac:dyDescent="0.2">
      <c r="B52" s="83" t="s">
        <v>79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5"/>
      <c r="N52" s="66"/>
    </row>
    <row r="53" spans="1:43" x14ac:dyDescent="0.2">
      <c r="B53" s="95" t="s">
        <v>81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7"/>
    </row>
    <row r="54" spans="1:43" x14ac:dyDescent="0.2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1"/>
    </row>
    <row r="55" spans="1:43" ht="17.25" x14ac:dyDescent="0.2">
      <c r="B55" s="83" t="s">
        <v>53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5"/>
    </row>
    <row r="56" spans="1:43" s="68" customFormat="1" ht="20.45" customHeight="1" thickBot="1" x14ac:dyDescent="0.3">
      <c r="A56" s="67"/>
      <c r="B56" s="86" t="s">
        <v>54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</row>
    <row r="57" spans="1:43" s="63" customFormat="1" x14ac:dyDescent="0.2"/>
    <row r="58" spans="1:43" s="63" customFormat="1" ht="23.25" x14ac:dyDescent="0.2">
      <c r="B58" s="69"/>
    </row>
    <row r="59" spans="1:43" s="63" customFormat="1" x14ac:dyDescent="0.2"/>
    <row r="60" spans="1:43" s="63" customFormat="1" x14ac:dyDescent="0.2"/>
    <row r="61" spans="1:43" s="63" customFormat="1" x14ac:dyDescent="0.2">
      <c r="B61" s="70"/>
    </row>
    <row r="62" spans="1:43" s="63" customFormat="1" x14ac:dyDescent="0.2">
      <c r="B62" s="70"/>
    </row>
    <row r="63" spans="1:43" s="63" customFormat="1" x14ac:dyDescent="0.2">
      <c r="B63" s="70"/>
    </row>
    <row r="64" spans="1:43" s="63" customFormat="1" x14ac:dyDescent="0.2">
      <c r="B64" s="70"/>
    </row>
    <row r="65" spans="2:2" s="63" customFormat="1" x14ac:dyDescent="0.2">
      <c r="B65" s="70"/>
    </row>
    <row r="66" spans="2:2" s="63" customFormat="1" x14ac:dyDescent="0.2">
      <c r="B66" s="70"/>
    </row>
    <row r="67" spans="2:2" s="63" customFormat="1" x14ac:dyDescent="0.2"/>
    <row r="68" spans="2:2" s="63" customFormat="1" x14ac:dyDescent="0.2"/>
    <row r="69" spans="2:2" s="63" customFormat="1" x14ac:dyDescent="0.2"/>
    <row r="70" spans="2:2" s="63" customFormat="1" x14ac:dyDescent="0.2"/>
    <row r="71" spans="2:2" s="63" customFormat="1" x14ac:dyDescent="0.2"/>
    <row r="72" spans="2:2" s="63" customFormat="1" x14ac:dyDescent="0.2"/>
    <row r="73" spans="2:2" s="63" customFormat="1" x14ac:dyDescent="0.2"/>
    <row r="74" spans="2:2" s="63" customFormat="1" x14ac:dyDescent="0.2"/>
    <row r="75" spans="2:2" s="63" customFormat="1" x14ac:dyDescent="0.2"/>
    <row r="76" spans="2:2" s="63" customFormat="1" x14ac:dyDescent="0.2"/>
    <row r="77" spans="2:2" s="63" customFormat="1" x14ac:dyDescent="0.2"/>
    <row r="78" spans="2:2" s="63" customFormat="1" x14ac:dyDescent="0.2"/>
    <row r="79" spans="2:2" s="63" customFormat="1" x14ac:dyDescent="0.2"/>
    <row r="80" spans="2:2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</sheetData>
  <mergeCells count="56">
    <mergeCell ref="B47:M47"/>
    <mergeCell ref="B39:M39"/>
    <mergeCell ref="B41:M41"/>
    <mergeCell ref="B12:M12"/>
    <mergeCell ref="B1:M1"/>
    <mergeCell ref="B2:M2"/>
    <mergeCell ref="B3:M3"/>
    <mergeCell ref="B4:M4"/>
    <mergeCell ref="B5:M5"/>
    <mergeCell ref="B6:M6"/>
    <mergeCell ref="B7:M7"/>
    <mergeCell ref="B8:M8"/>
    <mergeCell ref="B9:M9"/>
    <mergeCell ref="B10:M10"/>
    <mergeCell ref="B11:M11"/>
    <mergeCell ref="B24:M24"/>
    <mergeCell ref="B13:M13"/>
    <mergeCell ref="B14:M14"/>
    <mergeCell ref="B15:M15"/>
    <mergeCell ref="B16:M16"/>
    <mergeCell ref="B17:M17"/>
    <mergeCell ref="B18:M18"/>
    <mergeCell ref="B19:M19"/>
    <mergeCell ref="B20:M20"/>
    <mergeCell ref="B21:M21"/>
    <mergeCell ref="B22:M22"/>
    <mergeCell ref="B23:M23"/>
    <mergeCell ref="B45:M45"/>
    <mergeCell ref="B46:M46"/>
    <mergeCell ref="B36:M36"/>
    <mergeCell ref="B26:M26"/>
    <mergeCell ref="B25:M25"/>
    <mergeCell ref="B27:M27"/>
    <mergeCell ref="B28:M28"/>
    <mergeCell ref="B29:M29"/>
    <mergeCell ref="B30:M30"/>
    <mergeCell ref="B48:M48"/>
    <mergeCell ref="B52:M52"/>
    <mergeCell ref="B55:M55"/>
    <mergeCell ref="B56:M56"/>
    <mergeCell ref="B54:M54"/>
    <mergeCell ref="B49:M49"/>
    <mergeCell ref="B53:M53"/>
    <mergeCell ref="B50:M50"/>
    <mergeCell ref="B51:M51"/>
    <mergeCell ref="B31:M31"/>
    <mergeCell ref="B32:M32"/>
    <mergeCell ref="B38:M38"/>
    <mergeCell ref="B34:M34"/>
    <mergeCell ref="B44:M44"/>
    <mergeCell ref="B35:M35"/>
    <mergeCell ref="B37:M37"/>
    <mergeCell ref="B40:M40"/>
    <mergeCell ref="B33:M33"/>
    <mergeCell ref="B42:M42"/>
    <mergeCell ref="B43:M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A561-582E-44B1-8FE2-B2723F084655}">
  <dimension ref="A1:AB62"/>
  <sheetViews>
    <sheetView workbookViewId="0">
      <selection activeCell="A21" sqref="A21"/>
    </sheetView>
  </sheetViews>
  <sheetFormatPr defaultColWidth="9.42578125" defaultRowHeight="14.25" x14ac:dyDescent="0.2"/>
  <cols>
    <col min="1" max="1" width="52.42578125" style="1" customWidth="1"/>
    <col min="2" max="2" width="26.85546875" style="2" customWidth="1"/>
    <col min="3" max="3" width="29.5703125" style="2" customWidth="1"/>
    <col min="4" max="4" width="28.42578125" style="62" customWidth="1"/>
    <col min="5" max="5" width="15.5703125" style="62" customWidth="1"/>
    <col min="6" max="6" width="16.42578125" style="62" customWidth="1"/>
    <col min="7" max="10" width="15.42578125" style="63" customWidth="1"/>
    <col min="11" max="28" width="9.42578125" style="63"/>
    <col min="29" max="16384" width="9.42578125" style="1"/>
  </cols>
  <sheetData>
    <row r="1" spans="1:28" ht="39.6" customHeight="1" x14ac:dyDescent="0.2">
      <c r="A1" s="110" t="s">
        <v>0</v>
      </c>
      <c r="B1" s="111"/>
      <c r="C1" s="112"/>
      <c r="D1" s="61"/>
      <c r="F1" s="61"/>
    </row>
    <row r="2" spans="1:28" ht="19.350000000000001" customHeight="1" x14ac:dyDescent="0.2">
      <c r="A2" s="29" t="s">
        <v>1</v>
      </c>
      <c r="B2" s="106" t="s">
        <v>2</v>
      </c>
      <c r="C2" s="107"/>
      <c r="D2" s="63"/>
      <c r="E2" s="63"/>
      <c r="F2" s="63"/>
    </row>
    <row r="3" spans="1:28" ht="19.350000000000001" customHeight="1" x14ac:dyDescent="0.2">
      <c r="A3" s="29" t="s">
        <v>45</v>
      </c>
      <c r="B3" s="108">
        <v>0.05</v>
      </c>
      <c r="C3" s="109"/>
      <c r="D3" s="63"/>
      <c r="E3" s="63"/>
      <c r="F3" s="63"/>
    </row>
    <row r="4" spans="1:28" ht="41.1" customHeight="1" thickBot="1" x14ac:dyDescent="0.25">
      <c r="A4" s="116" t="s">
        <v>85</v>
      </c>
      <c r="B4" s="117"/>
      <c r="C4" s="118"/>
      <c r="E4" s="63"/>
    </row>
    <row r="5" spans="1:28" ht="21.6" customHeight="1" x14ac:dyDescent="0.2">
      <c r="A5" s="23" t="s">
        <v>3</v>
      </c>
      <c r="B5" s="24" t="s">
        <v>4</v>
      </c>
      <c r="C5" s="24" t="s">
        <v>5</v>
      </c>
      <c r="D5" s="63"/>
      <c r="E5" s="63"/>
      <c r="F5" s="63"/>
    </row>
    <row r="6" spans="1:28" ht="21.6" customHeight="1" x14ac:dyDescent="0.2">
      <c r="A6" s="16" t="s">
        <v>6</v>
      </c>
      <c r="B6" s="11">
        <f>SUMIFS(Implementatiekosten!I:I,Implementatiekosten!B:B,Prijzenblad!A6)</f>
        <v>25600</v>
      </c>
      <c r="C6" s="11">
        <f>B6*(1+B3)</f>
        <v>26880</v>
      </c>
      <c r="D6" s="63"/>
      <c r="E6" s="63"/>
      <c r="F6" s="63"/>
    </row>
    <row r="7" spans="1:28" ht="23.1" customHeight="1" x14ac:dyDescent="0.2">
      <c r="A7" s="16" t="s">
        <v>7</v>
      </c>
      <c r="B7" s="11">
        <f>SUMIFS(Implementatiekosten!I:I,Implementatiekosten!B:B,Prijzenblad!A7)</f>
        <v>0</v>
      </c>
      <c r="C7" s="11">
        <f>B7*(1+B3)</f>
        <v>0</v>
      </c>
      <c r="D7" s="63"/>
      <c r="E7" s="63"/>
      <c r="F7" s="64"/>
      <c r="G7" s="64"/>
      <c r="H7" s="64"/>
    </row>
    <row r="8" spans="1:28" ht="23.1" customHeight="1" x14ac:dyDescent="0.2">
      <c r="A8" s="16" t="s">
        <v>8</v>
      </c>
      <c r="B8" s="11">
        <f>SUMIFS(Implementatiekosten!I:I,Implementatiekosten!B:B,Prijzenblad!A8)</f>
        <v>5000</v>
      </c>
      <c r="C8" s="11">
        <f>B8*(1+B3)</f>
        <v>5250</v>
      </c>
      <c r="D8" s="63"/>
      <c r="E8" s="64"/>
      <c r="F8" s="64"/>
      <c r="G8" s="64"/>
      <c r="H8" s="64"/>
    </row>
    <row r="9" spans="1:28" ht="23.1" customHeight="1" x14ac:dyDescent="0.2">
      <c r="A9" s="16" t="s">
        <v>9</v>
      </c>
      <c r="B9" s="11">
        <f>SUMIFS(Implementatiekosten!I:I,Implementatiekosten!B:B,Prijzenblad!A9)</f>
        <v>0</v>
      </c>
      <c r="C9" s="11">
        <f>B9*(1+B3)</f>
        <v>0</v>
      </c>
      <c r="D9" s="63"/>
      <c r="E9" s="64"/>
      <c r="F9" s="64"/>
      <c r="G9" s="64"/>
      <c r="H9" s="64"/>
    </row>
    <row r="10" spans="1:28" s="3" customFormat="1" ht="28.35" customHeight="1" x14ac:dyDescent="0.25">
      <c r="A10" s="8" t="s">
        <v>10</v>
      </c>
      <c r="B10" s="12">
        <f>B6+B7+B8+B9</f>
        <v>30600</v>
      </c>
      <c r="C10" s="12">
        <f>C6+C7+C8+C9</f>
        <v>32130</v>
      </c>
      <c r="D10" s="65"/>
      <c r="E10" s="64"/>
      <c r="F10" s="64"/>
      <c r="G10" s="64"/>
      <c r="H10" s="64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</row>
    <row r="11" spans="1:28" ht="41.1" customHeight="1" x14ac:dyDescent="0.2">
      <c r="A11" s="113" t="s">
        <v>86</v>
      </c>
      <c r="B11" s="114"/>
      <c r="C11" s="115"/>
      <c r="E11" s="64"/>
      <c r="F11" s="64"/>
      <c r="G11" s="64"/>
      <c r="H11" s="64"/>
    </row>
    <row r="12" spans="1:28" ht="21.6" customHeight="1" x14ac:dyDescent="0.2">
      <c r="A12" s="9" t="s">
        <v>3</v>
      </c>
      <c r="B12" s="10" t="s">
        <v>4</v>
      </c>
      <c r="C12" s="10" t="s">
        <v>5</v>
      </c>
      <c r="D12" s="63"/>
      <c r="E12" s="64"/>
      <c r="F12" s="64"/>
      <c r="G12" s="64"/>
      <c r="H12" s="64"/>
    </row>
    <row r="13" spans="1:28" ht="21.6" customHeight="1" x14ac:dyDescent="0.2">
      <c r="A13" s="16" t="s">
        <v>11</v>
      </c>
      <c r="B13" s="11">
        <f>SUMIFS('Jaarlijkse terugkerende kosten'!G:G,'Jaarlijkse terugkerende kosten'!B:B,Prijzenblad!A13)</f>
        <v>0</v>
      </c>
      <c r="C13" s="11">
        <f>B13*(1+B3)</f>
        <v>0</v>
      </c>
      <c r="D13" s="63"/>
      <c r="E13" s="64"/>
      <c r="F13" s="64"/>
      <c r="G13" s="64"/>
      <c r="H13" s="64"/>
    </row>
    <row r="14" spans="1:28" ht="23.1" customHeight="1" x14ac:dyDescent="0.2">
      <c r="A14" s="16" t="s">
        <v>12</v>
      </c>
      <c r="B14" s="11">
        <f>SUMIFS('Jaarlijkse terugkerende kosten'!G:G,'Jaarlijkse terugkerende kosten'!B:B,Prijzenblad!A14)</f>
        <v>0</v>
      </c>
      <c r="C14" s="11">
        <f>B14*(1+B3)</f>
        <v>0</v>
      </c>
      <c r="D14" s="63"/>
      <c r="E14" s="64"/>
      <c r="F14" s="64"/>
      <c r="G14" s="64"/>
      <c r="H14" s="64"/>
    </row>
    <row r="15" spans="1:28" ht="23.1" customHeight="1" x14ac:dyDescent="0.2">
      <c r="A15" s="16" t="s">
        <v>13</v>
      </c>
      <c r="B15" s="11">
        <f>SUMIFS('Jaarlijkse terugkerende kosten'!G:G,'Jaarlijkse terugkerende kosten'!B:B,Prijzenblad!A15)</f>
        <v>690</v>
      </c>
      <c r="C15" s="11">
        <f>B15*(1+B3)</f>
        <v>724.5</v>
      </c>
      <c r="D15" s="63"/>
      <c r="E15" s="64"/>
      <c r="F15" s="64"/>
      <c r="G15" s="64"/>
      <c r="H15" s="64"/>
    </row>
    <row r="16" spans="1:28" ht="23.1" customHeight="1" x14ac:dyDescent="0.2">
      <c r="A16" s="16" t="s">
        <v>14</v>
      </c>
      <c r="B16" s="11">
        <f>SUMIFS('Jaarlijkse terugkerende kosten'!G:G,'Jaarlijkse terugkerende kosten'!B:B,Prijzenblad!A16)</f>
        <v>0</v>
      </c>
      <c r="C16" s="11">
        <f>B16*(1+B3)</f>
        <v>0</v>
      </c>
      <c r="D16" s="63"/>
      <c r="E16" s="63"/>
      <c r="F16" s="63"/>
    </row>
    <row r="17" spans="1:28" ht="23.1" customHeight="1" x14ac:dyDescent="0.2">
      <c r="A17" s="16" t="s">
        <v>15</v>
      </c>
      <c r="B17" s="11">
        <f>SUMIFS('Jaarlijkse terugkerende kosten'!G:G,'Jaarlijkse terugkerende kosten'!B:B,Prijzenblad!A17)</f>
        <v>0</v>
      </c>
      <c r="C17" s="11">
        <f>B17*(1+B3)</f>
        <v>0</v>
      </c>
      <c r="D17" s="63"/>
      <c r="E17" s="63"/>
      <c r="F17" s="63"/>
    </row>
    <row r="18" spans="1:28" ht="23.1" customHeight="1" x14ac:dyDescent="0.2">
      <c r="A18" s="16" t="s">
        <v>16</v>
      </c>
      <c r="B18" s="11">
        <f>SUMIFS('Jaarlijkse terugkerende kosten'!G:G,'Jaarlijkse terugkerende kosten'!B:B,Prijzenblad!A18)</f>
        <v>0</v>
      </c>
      <c r="C18" s="11">
        <f>B18*(1+B3)</f>
        <v>0</v>
      </c>
      <c r="D18" s="63"/>
      <c r="E18" s="63"/>
      <c r="F18" s="63"/>
    </row>
    <row r="19" spans="1:28" s="3" customFormat="1" ht="28.35" customHeight="1" x14ac:dyDescent="0.25">
      <c r="A19" s="8" t="s">
        <v>17</v>
      </c>
      <c r="B19" s="12">
        <f>B13+B14+B15+B16+B17+B18</f>
        <v>690</v>
      </c>
      <c r="C19" s="12">
        <f>B19*(1+B3)</f>
        <v>724.5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s="3" customFormat="1" ht="3" customHeight="1" x14ac:dyDescent="0.25">
      <c r="A20" s="15"/>
      <c r="B20" s="12"/>
      <c r="C20" s="12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</row>
    <row r="21" spans="1:28" s="3" customFormat="1" ht="28.35" customHeight="1" x14ac:dyDescent="0.25">
      <c r="A21" s="13" t="s">
        <v>18</v>
      </c>
      <c r="B21" s="14">
        <f>B19*8</f>
        <v>5520</v>
      </c>
      <c r="C21" s="14">
        <f>B21*(1+B3)</f>
        <v>5796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1:28" s="3" customFormat="1" ht="15.75" x14ac:dyDescent="0.25">
      <c r="A22" s="15"/>
      <c r="B22" s="12"/>
      <c r="C22" s="12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s="3" customFormat="1" ht="31.5" customHeight="1" thickBot="1" x14ac:dyDescent="0.3">
      <c r="A23" s="27" t="s">
        <v>19</v>
      </c>
      <c r="B23" s="28">
        <f>B10+B21</f>
        <v>36120</v>
      </c>
      <c r="C23" s="28">
        <f>C10+C21</f>
        <v>37926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8" x14ac:dyDescent="0.2">
      <c r="A24" s="4"/>
      <c r="C24" s="26"/>
    </row>
    <row r="25" spans="1:28" ht="34.9" customHeight="1" thickBot="1" x14ac:dyDescent="0.25">
      <c r="A25" s="25" t="s">
        <v>46</v>
      </c>
      <c r="B25" s="104">
        <f>B23</f>
        <v>36120</v>
      </c>
      <c r="C25" s="105"/>
    </row>
    <row r="26" spans="1:28" s="63" customFormat="1" x14ac:dyDescent="0.2">
      <c r="B26" s="62"/>
      <c r="C26" s="62"/>
      <c r="D26" s="62"/>
      <c r="E26" s="62"/>
      <c r="F26" s="62"/>
    </row>
    <row r="27" spans="1:28" s="63" customFormat="1" x14ac:dyDescent="0.2">
      <c r="B27" s="62"/>
      <c r="C27" s="62"/>
      <c r="D27" s="62"/>
      <c r="E27" s="62"/>
      <c r="F27" s="62"/>
    </row>
    <row r="28" spans="1:28" s="63" customFormat="1" x14ac:dyDescent="0.2">
      <c r="B28" s="62"/>
      <c r="C28" s="62"/>
      <c r="D28" s="62"/>
      <c r="E28" s="62"/>
      <c r="F28" s="62"/>
    </row>
    <row r="29" spans="1:28" s="63" customFormat="1" x14ac:dyDescent="0.2">
      <c r="B29" s="62"/>
      <c r="C29" s="62"/>
      <c r="D29" s="62"/>
      <c r="E29" s="62"/>
      <c r="F29" s="62"/>
    </row>
    <row r="30" spans="1:28" s="63" customFormat="1" x14ac:dyDescent="0.2">
      <c r="B30" s="62"/>
      <c r="C30" s="62"/>
      <c r="D30" s="62"/>
      <c r="E30" s="62"/>
      <c r="F30" s="62"/>
    </row>
    <row r="31" spans="1:28" s="63" customFormat="1" x14ac:dyDescent="0.2">
      <c r="B31" s="62"/>
      <c r="C31" s="62"/>
      <c r="D31" s="62"/>
      <c r="E31" s="62"/>
      <c r="F31" s="62"/>
    </row>
    <row r="32" spans="1:28" s="63" customFormat="1" x14ac:dyDescent="0.2">
      <c r="B32" s="62"/>
      <c r="C32" s="62"/>
      <c r="D32" s="62"/>
      <c r="E32" s="62"/>
      <c r="F32" s="62"/>
    </row>
    <row r="33" spans="2:6" s="63" customFormat="1" x14ac:dyDescent="0.2">
      <c r="B33" s="62"/>
      <c r="C33" s="62"/>
      <c r="D33" s="62"/>
      <c r="E33" s="62"/>
      <c r="F33" s="62"/>
    </row>
    <row r="34" spans="2:6" s="63" customFormat="1" x14ac:dyDescent="0.2">
      <c r="B34" s="62"/>
      <c r="C34" s="62"/>
      <c r="D34" s="62"/>
      <c r="E34" s="62"/>
      <c r="F34" s="62"/>
    </row>
    <row r="35" spans="2:6" s="63" customFormat="1" x14ac:dyDescent="0.2">
      <c r="B35" s="62"/>
      <c r="C35" s="62"/>
      <c r="D35" s="62"/>
      <c r="E35" s="62"/>
      <c r="F35" s="62"/>
    </row>
    <row r="36" spans="2:6" s="63" customFormat="1" x14ac:dyDescent="0.2">
      <c r="B36" s="62"/>
      <c r="C36" s="62"/>
      <c r="D36" s="62"/>
      <c r="E36" s="62"/>
      <c r="F36" s="62"/>
    </row>
    <row r="37" spans="2:6" s="63" customFormat="1" x14ac:dyDescent="0.2">
      <c r="B37" s="62"/>
      <c r="C37" s="62"/>
      <c r="D37" s="62"/>
      <c r="E37" s="62"/>
      <c r="F37" s="62"/>
    </row>
    <row r="38" spans="2:6" s="63" customFormat="1" x14ac:dyDescent="0.2">
      <c r="B38" s="62"/>
      <c r="C38" s="62"/>
      <c r="D38" s="62"/>
      <c r="E38" s="62"/>
      <c r="F38" s="62"/>
    </row>
    <row r="39" spans="2:6" s="63" customFormat="1" x14ac:dyDescent="0.2">
      <c r="B39" s="62"/>
      <c r="C39" s="62"/>
      <c r="D39" s="62"/>
      <c r="E39" s="62"/>
      <c r="F39" s="62"/>
    </row>
    <row r="40" spans="2:6" s="63" customFormat="1" x14ac:dyDescent="0.2">
      <c r="B40" s="62"/>
      <c r="C40" s="62"/>
      <c r="D40" s="62"/>
      <c r="E40" s="62"/>
      <c r="F40" s="62"/>
    </row>
    <row r="41" spans="2:6" s="63" customFormat="1" x14ac:dyDescent="0.2">
      <c r="B41" s="62"/>
      <c r="C41" s="62"/>
      <c r="D41" s="62"/>
      <c r="E41" s="62"/>
      <c r="F41" s="62"/>
    </row>
    <row r="42" spans="2:6" s="63" customFormat="1" x14ac:dyDescent="0.2">
      <c r="B42" s="62"/>
      <c r="C42" s="62"/>
      <c r="D42" s="62"/>
      <c r="E42" s="62"/>
      <c r="F42" s="62"/>
    </row>
    <row r="43" spans="2:6" s="63" customFormat="1" x14ac:dyDescent="0.2">
      <c r="B43" s="62"/>
      <c r="C43" s="62"/>
      <c r="D43" s="62"/>
      <c r="E43" s="62"/>
      <c r="F43" s="62"/>
    </row>
    <row r="44" spans="2:6" s="63" customFormat="1" x14ac:dyDescent="0.2">
      <c r="B44" s="62"/>
      <c r="C44" s="62"/>
      <c r="D44" s="62"/>
      <c r="E44" s="62"/>
      <c r="F44" s="62"/>
    </row>
    <row r="45" spans="2:6" s="63" customFormat="1" x14ac:dyDescent="0.2">
      <c r="B45" s="62"/>
      <c r="C45" s="62"/>
      <c r="D45" s="62"/>
      <c r="E45" s="62"/>
      <c r="F45" s="62"/>
    </row>
    <row r="46" spans="2:6" s="63" customFormat="1" x14ac:dyDescent="0.2">
      <c r="B46" s="62"/>
      <c r="C46" s="62"/>
      <c r="D46" s="62"/>
      <c r="E46" s="62"/>
      <c r="F46" s="62"/>
    </row>
    <row r="47" spans="2:6" s="63" customFormat="1" x14ac:dyDescent="0.2">
      <c r="B47" s="62"/>
      <c r="C47" s="62"/>
      <c r="D47" s="62"/>
      <c r="E47" s="62"/>
      <c r="F47" s="62"/>
    </row>
    <row r="48" spans="2:6" s="63" customFormat="1" x14ac:dyDescent="0.2">
      <c r="B48" s="62"/>
      <c r="C48" s="62"/>
      <c r="D48" s="62"/>
      <c r="E48" s="62"/>
      <c r="F48" s="62"/>
    </row>
    <row r="49" spans="2:6" s="63" customFormat="1" x14ac:dyDescent="0.2">
      <c r="B49" s="62"/>
      <c r="C49" s="62"/>
      <c r="D49" s="62"/>
      <c r="E49" s="62"/>
      <c r="F49" s="62"/>
    </row>
    <row r="50" spans="2:6" s="63" customFormat="1" x14ac:dyDescent="0.2">
      <c r="B50" s="62"/>
      <c r="C50" s="62"/>
      <c r="D50" s="62"/>
      <c r="E50" s="62"/>
      <c r="F50" s="62"/>
    </row>
    <row r="51" spans="2:6" s="63" customFormat="1" x14ac:dyDescent="0.2">
      <c r="B51" s="62"/>
      <c r="C51" s="62"/>
      <c r="D51" s="62"/>
      <c r="E51" s="62"/>
      <c r="F51" s="62"/>
    </row>
    <row r="52" spans="2:6" s="63" customFormat="1" x14ac:dyDescent="0.2">
      <c r="B52" s="62"/>
      <c r="C52" s="62"/>
      <c r="D52" s="62"/>
      <c r="E52" s="62"/>
      <c r="F52" s="62"/>
    </row>
    <row r="53" spans="2:6" s="63" customFormat="1" x14ac:dyDescent="0.2">
      <c r="B53" s="62"/>
      <c r="C53" s="62"/>
      <c r="D53" s="62"/>
      <c r="E53" s="62"/>
      <c r="F53" s="62"/>
    </row>
    <row r="54" spans="2:6" s="63" customFormat="1" x14ac:dyDescent="0.2">
      <c r="B54" s="62"/>
      <c r="C54" s="62"/>
      <c r="D54" s="62"/>
      <c r="E54" s="62"/>
      <c r="F54" s="62"/>
    </row>
    <row r="55" spans="2:6" s="63" customFormat="1" x14ac:dyDescent="0.2">
      <c r="B55" s="62"/>
      <c r="C55" s="62"/>
      <c r="D55" s="62"/>
      <c r="E55" s="62"/>
      <c r="F55" s="62"/>
    </row>
    <row r="56" spans="2:6" s="63" customFormat="1" x14ac:dyDescent="0.2">
      <c r="B56" s="62"/>
      <c r="C56" s="62"/>
      <c r="D56" s="62"/>
      <c r="E56" s="62"/>
      <c r="F56" s="62"/>
    </row>
    <row r="57" spans="2:6" s="63" customFormat="1" x14ac:dyDescent="0.2">
      <c r="B57" s="62"/>
      <c r="C57" s="62"/>
      <c r="D57" s="62"/>
      <c r="E57" s="62"/>
      <c r="F57" s="62"/>
    </row>
    <row r="58" spans="2:6" s="63" customFormat="1" x14ac:dyDescent="0.2">
      <c r="B58" s="62"/>
      <c r="C58" s="62"/>
      <c r="D58" s="62"/>
      <c r="E58" s="62"/>
      <c r="F58" s="62"/>
    </row>
    <row r="59" spans="2:6" s="63" customFormat="1" x14ac:dyDescent="0.2">
      <c r="B59" s="62"/>
      <c r="C59" s="62"/>
      <c r="D59" s="62"/>
      <c r="E59" s="62"/>
      <c r="F59" s="62"/>
    </row>
    <row r="60" spans="2:6" s="63" customFormat="1" x14ac:dyDescent="0.2">
      <c r="B60" s="62"/>
      <c r="C60" s="62"/>
      <c r="D60" s="62"/>
      <c r="E60" s="62"/>
      <c r="F60" s="62"/>
    </row>
    <row r="61" spans="2:6" s="63" customFormat="1" x14ac:dyDescent="0.2">
      <c r="B61" s="62"/>
      <c r="C61" s="62"/>
      <c r="D61" s="62"/>
      <c r="E61" s="62"/>
      <c r="F61" s="62"/>
    </row>
    <row r="62" spans="2:6" s="63" customFormat="1" x14ac:dyDescent="0.2">
      <c r="B62" s="62"/>
      <c r="C62" s="62"/>
      <c r="D62" s="62"/>
      <c r="E62" s="62"/>
      <c r="F62" s="62"/>
    </row>
  </sheetData>
  <mergeCells count="6">
    <mergeCell ref="B25:C25"/>
    <mergeCell ref="B2:C2"/>
    <mergeCell ref="B3:C3"/>
    <mergeCell ref="A1:C1"/>
    <mergeCell ref="A11:C11"/>
    <mergeCell ref="A4:C4"/>
  </mergeCells>
  <conditionalFormatting sqref="B10:D10 B19:D22">
    <cfRule type="cellIs" dxfId="2" priority="3" operator="greaterThan">
      <formula>550000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4E8C-50D6-4DE7-A420-3C8E184C06C7}">
  <sheetPr>
    <tabColor rgb="FFFFFF00"/>
  </sheetPr>
  <dimension ref="A1:AS68"/>
  <sheetViews>
    <sheetView workbookViewId="0">
      <selection activeCell="J16" sqref="J16"/>
    </sheetView>
  </sheetViews>
  <sheetFormatPr defaultRowHeight="15" x14ac:dyDescent="0.25"/>
  <cols>
    <col min="1" max="1" width="2.28515625" customWidth="1"/>
    <col min="2" max="2" width="84.7109375" customWidth="1"/>
    <col min="3" max="5" width="17.28515625" style="30" customWidth="1"/>
    <col min="6" max="6" width="4.85546875" customWidth="1"/>
  </cols>
  <sheetData>
    <row r="1" spans="1:45" ht="7.5" customHeight="1" thickBot="1" x14ac:dyDescent="0.3">
      <c r="A1" s="43"/>
      <c r="B1" s="43"/>
      <c r="C1" s="44"/>
      <c r="D1" s="44"/>
      <c r="E1" s="4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</row>
    <row r="2" spans="1:45" ht="21" x14ac:dyDescent="0.25">
      <c r="A2" s="43"/>
      <c r="B2" s="124" t="s">
        <v>84</v>
      </c>
      <c r="C2" s="125"/>
      <c r="D2" s="125"/>
      <c r="E2" s="126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</row>
    <row r="3" spans="1:45" x14ac:dyDescent="0.25">
      <c r="A3" s="43"/>
      <c r="B3" s="36"/>
      <c r="C3" s="121" t="s">
        <v>21</v>
      </c>
      <c r="D3" s="122"/>
      <c r="E3" s="12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</row>
    <row r="4" spans="1:45" x14ac:dyDescent="0.25">
      <c r="A4" s="43"/>
      <c r="B4" s="37" t="s">
        <v>38</v>
      </c>
      <c r="C4" s="31" t="s">
        <v>31</v>
      </c>
      <c r="D4" s="31" t="s">
        <v>32</v>
      </c>
      <c r="E4" s="38" t="s">
        <v>33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</row>
    <row r="5" spans="1:45" x14ac:dyDescent="0.25">
      <c r="A5" s="43"/>
      <c r="B5" s="39" t="s">
        <v>41</v>
      </c>
      <c r="C5" s="32">
        <v>300</v>
      </c>
      <c r="D5" s="32">
        <v>150</v>
      </c>
      <c r="E5" s="40">
        <v>120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</row>
    <row r="6" spans="1:45" x14ac:dyDescent="0.25">
      <c r="A6" s="43"/>
      <c r="B6" s="39" t="s">
        <v>42</v>
      </c>
      <c r="C6" s="32">
        <v>150</v>
      </c>
      <c r="D6" s="32">
        <v>100</v>
      </c>
      <c r="E6" s="40">
        <v>80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5" x14ac:dyDescent="0.25">
      <c r="A7" s="43"/>
      <c r="B7" s="39" t="s">
        <v>43</v>
      </c>
      <c r="C7" s="32">
        <v>200</v>
      </c>
      <c r="D7" s="32">
        <v>100</v>
      </c>
      <c r="E7" s="40">
        <v>50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</row>
    <row r="8" spans="1:45" x14ac:dyDescent="0.25">
      <c r="A8" s="43"/>
      <c r="B8" s="39"/>
      <c r="C8" s="32"/>
      <c r="D8" s="32"/>
      <c r="E8" s="40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</row>
    <row r="9" spans="1:45" x14ac:dyDescent="0.25">
      <c r="A9" s="43"/>
      <c r="B9" s="39"/>
      <c r="C9" s="32"/>
      <c r="D9" s="32"/>
      <c r="E9" s="40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</row>
    <row r="10" spans="1:45" x14ac:dyDescent="0.25">
      <c r="A10" s="43"/>
      <c r="B10" s="39"/>
      <c r="C10" s="32"/>
      <c r="D10" s="32"/>
      <c r="E10" s="40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</row>
    <row r="11" spans="1:45" x14ac:dyDescent="0.25">
      <c r="A11" s="43"/>
      <c r="B11" s="39"/>
      <c r="C11" s="32"/>
      <c r="D11" s="32"/>
      <c r="E11" s="40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</row>
    <row r="12" spans="1:45" x14ac:dyDescent="0.25">
      <c r="A12" s="43"/>
      <c r="B12" s="39"/>
      <c r="C12" s="32"/>
      <c r="D12" s="32"/>
      <c r="E12" s="40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</row>
    <row r="13" spans="1:45" x14ac:dyDescent="0.25">
      <c r="A13" s="43"/>
      <c r="B13" s="39"/>
      <c r="C13" s="32"/>
      <c r="D13" s="32"/>
      <c r="E13" s="40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</row>
    <row r="14" spans="1:45" x14ac:dyDescent="0.25">
      <c r="A14" s="43"/>
      <c r="B14" s="39"/>
      <c r="C14" s="32"/>
      <c r="D14" s="32"/>
      <c r="E14" s="40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</row>
    <row r="15" spans="1:45" x14ac:dyDescent="0.25">
      <c r="A15" s="43"/>
      <c r="B15" s="39"/>
      <c r="C15" s="32"/>
      <c r="D15" s="32"/>
      <c r="E15" s="40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</row>
    <row r="16" spans="1:45" x14ac:dyDescent="0.25">
      <c r="A16" s="43"/>
      <c r="B16" s="39"/>
      <c r="C16" s="32"/>
      <c r="D16" s="32"/>
      <c r="E16" s="40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</row>
    <row r="17" spans="1:45" x14ac:dyDescent="0.25">
      <c r="A17" s="43"/>
      <c r="B17" s="39"/>
      <c r="C17" s="32"/>
      <c r="D17" s="32"/>
      <c r="E17" s="40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</row>
    <row r="18" spans="1:45" x14ac:dyDescent="0.25">
      <c r="A18" s="43"/>
      <c r="B18" s="39"/>
      <c r="C18" s="32"/>
      <c r="D18" s="32"/>
      <c r="E18" s="40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</row>
    <row r="19" spans="1:45" x14ac:dyDescent="0.25">
      <c r="A19" s="43"/>
      <c r="B19" s="39"/>
      <c r="C19" s="32"/>
      <c r="D19" s="32"/>
      <c r="E19" s="40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</row>
    <row r="20" spans="1:45" x14ac:dyDescent="0.25">
      <c r="A20" s="43"/>
      <c r="B20" s="39"/>
      <c r="C20" s="32"/>
      <c r="D20" s="32"/>
      <c r="E20" s="40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</row>
    <row r="21" spans="1:45" x14ac:dyDescent="0.25">
      <c r="A21" s="43"/>
      <c r="B21" s="39"/>
      <c r="C21" s="32"/>
      <c r="D21" s="32"/>
      <c r="E21" s="40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</row>
    <row r="22" spans="1:45" x14ac:dyDescent="0.25">
      <c r="A22" s="43"/>
      <c r="B22" s="39"/>
      <c r="C22" s="32"/>
      <c r="D22" s="32"/>
      <c r="E22" s="40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</row>
    <row r="23" spans="1:45" x14ac:dyDescent="0.25">
      <c r="A23" s="43"/>
      <c r="B23" s="39" t="s">
        <v>44</v>
      </c>
      <c r="C23" s="32">
        <v>500</v>
      </c>
      <c r="D23" s="32">
        <v>400</v>
      </c>
      <c r="E23" s="40">
        <v>300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</row>
    <row r="24" spans="1:45" ht="140.65" customHeight="1" thickBot="1" x14ac:dyDescent="0.3">
      <c r="A24" s="43"/>
      <c r="B24" s="119" t="s">
        <v>39</v>
      </c>
      <c r="C24" s="120"/>
      <c r="D24" s="41"/>
      <c r="E24" s="42" t="s">
        <v>34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</row>
    <row r="25" spans="1:45" x14ac:dyDescent="0.25">
      <c r="B25" s="43"/>
      <c r="C25" s="44"/>
      <c r="D25" s="44"/>
      <c r="E25" s="44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x14ac:dyDescent="0.25">
      <c r="B26" s="43"/>
      <c r="C26" s="44"/>
      <c r="D26" s="44"/>
      <c r="E26" s="44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x14ac:dyDescent="0.25">
      <c r="B27" s="43"/>
      <c r="C27" s="44"/>
      <c r="D27" s="44"/>
      <c r="E27" s="44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x14ac:dyDescent="0.25">
      <c r="B28" s="43"/>
      <c r="C28" s="44"/>
      <c r="D28" s="44"/>
      <c r="E28" s="44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x14ac:dyDescent="0.25">
      <c r="B29" s="43"/>
      <c r="C29" s="44"/>
      <c r="D29" s="44"/>
      <c r="E29" s="44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x14ac:dyDescent="0.25">
      <c r="B30" s="43"/>
      <c r="C30" s="44"/>
      <c r="D30" s="44"/>
      <c r="E30" s="44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x14ac:dyDescent="0.25">
      <c r="B31" s="43"/>
      <c r="C31" s="44"/>
      <c r="D31" s="44"/>
      <c r="E31" s="44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x14ac:dyDescent="0.25">
      <c r="B32" s="43"/>
      <c r="C32" s="44"/>
      <c r="D32" s="44"/>
      <c r="E32" s="44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2:45" x14ac:dyDescent="0.25">
      <c r="B33" s="43"/>
      <c r="C33" s="44"/>
      <c r="D33" s="44"/>
      <c r="E33" s="44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2:45" x14ac:dyDescent="0.25">
      <c r="B34" s="43"/>
      <c r="C34" s="44"/>
      <c r="D34" s="44"/>
      <c r="E34" s="44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2:45" x14ac:dyDescent="0.25">
      <c r="B35" s="43"/>
      <c r="C35" s="44"/>
      <c r="D35" s="44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2:45" x14ac:dyDescent="0.25">
      <c r="B36" s="43"/>
      <c r="C36" s="44"/>
      <c r="D36" s="44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2:45" x14ac:dyDescent="0.25">
      <c r="B37" s="43"/>
      <c r="C37" s="44"/>
      <c r="D37" s="44"/>
      <c r="E37" s="44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2:45" x14ac:dyDescent="0.25">
      <c r="B38" s="43"/>
      <c r="C38" s="44"/>
      <c r="D38" s="44"/>
      <c r="E38" s="44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2:45" x14ac:dyDescent="0.25">
      <c r="B39" s="43"/>
      <c r="C39" s="44"/>
      <c r="D39" s="44"/>
      <c r="E39" s="4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2:45" x14ac:dyDescent="0.25">
      <c r="B40" s="43"/>
      <c r="C40" s="44"/>
      <c r="D40" s="44"/>
      <c r="E40" s="44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</row>
    <row r="41" spans="2:45" x14ac:dyDescent="0.25">
      <c r="B41" s="43"/>
      <c r="C41" s="44"/>
      <c r="D41" s="44"/>
      <c r="E41" s="44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2:45" x14ac:dyDescent="0.25">
      <c r="B42" s="43"/>
      <c r="C42" s="44"/>
      <c r="D42" s="44"/>
      <c r="E42" s="44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</row>
    <row r="43" spans="2:45" x14ac:dyDescent="0.25">
      <c r="B43" s="43"/>
      <c r="C43" s="44"/>
      <c r="D43" s="44"/>
      <c r="E43" s="44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</row>
    <row r="44" spans="2:45" x14ac:dyDescent="0.25">
      <c r="B44" s="43"/>
      <c r="C44" s="44"/>
      <c r="D44" s="44"/>
      <c r="E44" s="44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</row>
    <row r="45" spans="2:45" x14ac:dyDescent="0.25">
      <c r="B45" s="43"/>
      <c r="C45" s="44"/>
      <c r="D45" s="44"/>
      <c r="E45" s="44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</row>
    <row r="46" spans="2:45" x14ac:dyDescent="0.25">
      <c r="B46" s="43"/>
      <c r="C46" s="44"/>
      <c r="D46" s="44"/>
      <c r="E46" s="44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</row>
    <row r="47" spans="2:45" x14ac:dyDescent="0.25">
      <c r="B47" s="43"/>
      <c r="C47" s="44"/>
      <c r="D47" s="44"/>
      <c r="E47" s="44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</row>
    <row r="48" spans="2:45" x14ac:dyDescent="0.25">
      <c r="B48" s="43"/>
      <c r="C48" s="44"/>
      <c r="D48" s="44"/>
      <c r="E48" s="44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</row>
    <row r="49" spans="2:45" x14ac:dyDescent="0.25">
      <c r="B49" s="43"/>
      <c r="C49" s="44"/>
      <c r="D49" s="44"/>
      <c r="E49" s="44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</row>
    <row r="50" spans="2:45" x14ac:dyDescent="0.25">
      <c r="B50" s="43"/>
      <c r="C50" s="44"/>
      <c r="D50" s="44"/>
      <c r="E50" s="44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</row>
    <row r="51" spans="2:45" x14ac:dyDescent="0.25">
      <c r="B51" s="43"/>
      <c r="C51" s="44"/>
      <c r="D51" s="44"/>
      <c r="E51" s="44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</row>
    <row r="52" spans="2:45" x14ac:dyDescent="0.25"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</row>
    <row r="53" spans="2:45" x14ac:dyDescent="0.25"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2:45" x14ac:dyDescent="0.25"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</row>
    <row r="55" spans="2:45" x14ac:dyDescent="0.25"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</row>
    <row r="56" spans="2:45" x14ac:dyDescent="0.25"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</row>
    <row r="57" spans="2:45" x14ac:dyDescent="0.25"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</row>
    <row r="58" spans="2:45" x14ac:dyDescent="0.25"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</row>
    <row r="59" spans="2:45" x14ac:dyDescent="0.25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</row>
    <row r="60" spans="2:45" x14ac:dyDescent="0.25"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</row>
    <row r="61" spans="2:45" x14ac:dyDescent="0.25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</row>
    <row r="62" spans="2:45" x14ac:dyDescent="0.25"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</row>
    <row r="63" spans="2:45" x14ac:dyDescent="0.25"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</row>
    <row r="64" spans="2:45" x14ac:dyDescent="0.25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</row>
    <row r="65" spans="6:45" x14ac:dyDescent="0.25"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</row>
    <row r="66" spans="6:45" x14ac:dyDescent="0.25"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</row>
    <row r="67" spans="6:45" x14ac:dyDescent="0.25"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</row>
    <row r="68" spans="6:45" x14ac:dyDescent="0.25"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</row>
  </sheetData>
  <mergeCells count="3">
    <mergeCell ref="B24:C24"/>
    <mergeCell ref="C3:E3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78AC-4CB9-4818-B9F7-10EE44180133}">
  <sheetPr>
    <tabColor rgb="FFFFFF00"/>
  </sheetPr>
  <dimension ref="A1:R44"/>
  <sheetViews>
    <sheetView topLeftCell="A16" workbookViewId="0">
      <selection activeCell="F20" sqref="F20"/>
    </sheetView>
  </sheetViews>
  <sheetFormatPr defaultColWidth="0" defaultRowHeight="15" zeroHeight="1" x14ac:dyDescent="0.25"/>
  <cols>
    <col min="1" max="1" width="2.7109375" style="43" customWidth="1"/>
    <col min="2" max="2" width="40.42578125" style="36" bestFit="1" customWidth="1"/>
    <col min="3" max="3" width="45.42578125" customWidth="1"/>
    <col min="4" max="4" width="23.85546875" customWidth="1"/>
    <col min="5" max="5" width="19" customWidth="1"/>
    <col min="6" max="6" width="12.42578125" style="30" bestFit="1" customWidth="1"/>
    <col min="7" max="7" width="11.7109375" style="30" customWidth="1"/>
    <col min="8" max="8" width="1.42578125" style="30" customWidth="1"/>
    <col min="9" max="9" width="13.28515625" style="47" bestFit="1" customWidth="1"/>
    <col min="10" max="10" width="0.7109375" customWidth="1"/>
    <col min="11" max="18" width="0" hidden="1" customWidth="1"/>
    <col min="19" max="16384" width="9.28515625" hidden="1"/>
  </cols>
  <sheetData>
    <row r="1" spans="2:14" s="43" customFormat="1" ht="7.5" customHeight="1" thickBot="1" x14ac:dyDescent="0.3">
      <c r="F1" s="44"/>
      <c r="G1" s="44"/>
      <c r="H1" s="44"/>
      <c r="I1" s="44"/>
    </row>
    <row r="2" spans="2:14" ht="21.75" thickBot="1" x14ac:dyDescent="0.4">
      <c r="B2" s="127" t="s">
        <v>20</v>
      </c>
      <c r="C2" s="128"/>
      <c r="D2" s="128"/>
      <c r="E2" s="128"/>
      <c r="F2" s="128"/>
      <c r="G2" s="128"/>
      <c r="H2" s="128"/>
      <c r="I2" s="129"/>
    </row>
    <row r="3" spans="2:14" ht="15.75" thickBot="1" x14ac:dyDescent="0.3">
      <c r="I3" s="33" t="s">
        <v>21</v>
      </c>
      <c r="J3" s="22"/>
      <c r="N3" s="7"/>
    </row>
    <row r="4" spans="2:14" x14ac:dyDescent="0.25">
      <c r="B4" s="37" t="s">
        <v>22</v>
      </c>
      <c r="C4" s="17" t="s">
        <v>23</v>
      </c>
      <c r="D4" s="17" t="s">
        <v>35</v>
      </c>
      <c r="E4" s="17" t="s">
        <v>37</v>
      </c>
      <c r="F4" s="31" t="s">
        <v>24</v>
      </c>
      <c r="G4" s="31" t="s">
        <v>25</v>
      </c>
      <c r="I4" s="57" t="s">
        <v>26</v>
      </c>
      <c r="J4" s="22"/>
      <c r="N4" s="7"/>
    </row>
    <row r="5" spans="2:14" x14ac:dyDescent="0.25">
      <c r="B5" s="39" t="s">
        <v>6</v>
      </c>
      <c r="C5" s="18" t="s">
        <v>36</v>
      </c>
      <c r="D5" s="18" t="s">
        <v>41</v>
      </c>
      <c r="E5" s="18" t="s">
        <v>31</v>
      </c>
      <c r="F5" s="130">
        <f>IF(E5="Uurtarief senior",VLOOKUP(D5,Functies!B:E,2,FALSE),IF(E5="Uurtarief medior",VLOOKUP(D5,Functies!B:E,3,FALSE),IF(E5="Uurtarief junior",VLOOKUP(D5,Functies!B:E,4,FALSE),0)))</f>
        <v>300</v>
      </c>
      <c r="G5" s="34">
        <v>80</v>
      </c>
      <c r="I5" s="58">
        <f>F5*G5</f>
        <v>24000</v>
      </c>
      <c r="N5" s="7"/>
    </row>
    <row r="6" spans="2:14" x14ac:dyDescent="0.25">
      <c r="B6" s="39"/>
      <c r="C6" s="18"/>
      <c r="D6" s="18" t="s">
        <v>41</v>
      </c>
      <c r="E6" s="18" t="s">
        <v>32</v>
      </c>
      <c r="F6" s="130">
        <f>IF(E6="Uurtarief senior",VLOOKUP(D6,Functies!B:E,2,FALSE),IF(E6="Uurtarief medior",VLOOKUP(D6,Functies!B:E,3,FALSE),IF(E6="Uurtarief junior",VLOOKUP(D6,Functies!B:E,4,FALSE),0)))</f>
        <v>150</v>
      </c>
      <c r="G6" s="34"/>
      <c r="I6" s="58">
        <f t="shared" ref="I6:I39" si="0">F6*G6</f>
        <v>0</v>
      </c>
      <c r="N6" s="7"/>
    </row>
    <row r="7" spans="2:14" x14ac:dyDescent="0.25">
      <c r="B7" s="39"/>
      <c r="C7" s="18"/>
      <c r="D7" s="18" t="s">
        <v>41</v>
      </c>
      <c r="E7" s="18" t="s">
        <v>33</v>
      </c>
      <c r="F7" s="130">
        <f>IF(E7="Uurtarief senior",VLOOKUP(D7,Functies!B:E,2,FALSE),IF(E7="Uurtarief medior",VLOOKUP(D7,Functies!B:E,3,FALSE),IF(E7="Uurtarief junior",VLOOKUP(D7,Functies!B:E,4,FALSE),0)))</f>
        <v>120</v>
      </c>
      <c r="G7" s="34"/>
      <c r="I7" s="58">
        <f t="shared" si="0"/>
        <v>0</v>
      </c>
    </row>
    <row r="8" spans="2:14" x14ac:dyDescent="0.25">
      <c r="B8" s="39"/>
      <c r="C8" s="18"/>
      <c r="D8" s="18" t="s">
        <v>42</v>
      </c>
      <c r="E8" s="18" t="s">
        <v>31</v>
      </c>
      <c r="F8" s="130">
        <f>IF(E8="Uurtarief senior",VLOOKUP(D8,Functies!B:E,2,FALSE),IF(E8="Uurtarief medior",VLOOKUP(D8,Functies!B:E,3,FALSE),IF(E8="Uurtarief junior",VLOOKUP(D8,Functies!B:E,4,FALSE),0)))</f>
        <v>150</v>
      </c>
      <c r="G8" s="34"/>
      <c r="I8" s="58">
        <f t="shared" si="0"/>
        <v>0</v>
      </c>
    </row>
    <row r="9" spans="2:14" x14ac:dyDescent="0.25">
      <c r="B9" s="39" t="s">
        <v>8</v>
      </c>
      <c r="C9" s="18" t="s">
        <v>40</v>
      </c>
      <c r="D9" s="18" t="s">
        <v>42</v>
      </c>
      <c r="E9" s="18" t="s">
        <v>32</v>
      </c>
      <c r="F9" s="130">
        <f>IF(E9="Uurtarief senior",VLOOKUP(D9,Functies!B:E,2,FALSE),IF(E9="Uurtarief medior",VLOOKUP(D9,Functies!B:E,3,FALSE),IF(E9="Uurtarief junior",VLOOKUP(D9,Functies!B:E,4,FALSE),0)))</f>
        <v>100</v>
      </c>
      <c r="G9" s="34">
        <v>50</v>
      </c>
      <c r="I9" s="58">
        <f t="shared" si="0"/>
        <v>5000</v>
      </c>
    </row>
    <row r="10" spans="2:14" x14ac:dyDescent="0.25">
      <c r="B10" s="39"/>
      <c r="C10" s="18"/>
      <c r="D10" s="18" t="s">
        <v>42</v>
      </c>
      <c r="E10" s="18" t="s">
        <v>33</v>
      </c>
      <c r="F10" s="130">
        <f>IF(E10="Uurtarief senior",VLOOKUP(D10,Functies!B:E,2,FALSE),IF(E10="Uurtarief medior",VLOOKUP(D10,Functies!B:E,3,FALSE),IF(E10="Uurtarief junior",VLOOKUP(D10,Functies!B:E,4,FALSE),0)))</f>
        <v>80</v>
      </c>
      <c r="G10" s="34"/>
      <c r="I10" s="58">
        <f t="shared" si="0"/>
        <v>0</v>
      </c>
    </row>
    <row r="11" spans="2:14" x14ac:dyDescent="0.25">
      <c r="B11" s="39"/>
      <c r="C11" s="18"/>
      <c r="D11" s="18" t="s">
        <v>43</v>
      </c>
      <c r="E11" s="18" t="s">
        <v>31</v>
      </c>
      <c r="F11" s="130">
        <f>IF(E11="Uurtarief senior",VLOOKUP(D11,Functies!B:E,2,FALSE),IF(E11="Uurtarief medior",VLOOKUP(D11,Functies!B:E,3,FALSE),IF(E11="Uurtarief junior",VLOOKUP(D11,Functies!B:E,4,FALSE),0)))</f>
        <v>200</v>
      </c>
      <c r="G11" s="34"/>
      <c r="I11" s="58">
        <f t="shared" si="0"/>
        <v>0</v>
      </c>
    </row>
    <row r="12" spans="2:14" x14ac:dyDescent="0.25">
      <c r="B12" s="39"/>
      <c r="C12" s="18"/>
      <c r="D12" s="18" t="s">
        <v>43</v>
      </c>
      <c r="E12" s="18" t="s">
        <v>32</v>
      </c>
      <c r="F12" s="130">
        <f>IF(E12="Uurtarief senior",VLOOKUP(D12,Functies!B:E,2,FALSE),IF(E12="Uurtarief medior",VLOOKUP(D12,Functies!B:E,3,FALSE),IF(E12="Uurtarief junior",VLOOKUP(D12,Functies!B:E,4,FALSE),0)))</f>
        <v>100</v>
      </c>
      <c r="G12" s="34"/>
      <c r="I12" s="58">
        <f t="shared" si="0"/>
        <v>0</v>
      </c>
    </row>
    <row r="13" spans="2:14" x14ac:dyDescent="0.25">
      <c r="B13" s="39"/>
      <c r="C13" s="18"/>
      <c r="D13" s="18" t="s">
        <v>43</v>
      </c>
      <c r="E13" s="18" t="s">
        <v>33</v>
      </c>
      <c r="F13" s="130">
        <f>IF(E13="Uurtarief senior",VLOOKUP(D13,Functies!B:E,2,FALSE),IF(E13="Uurtarief medior",VLOOKUP(D13,Functies!B:E,3,FALSE),IF(E13="Uurtarief junior",VLOOKUP(D13,Functies!B:E,4,FALSE),0)))</f>
        <v>50</v>
      </c>
      <c r="G13" s="34"/>
      <c r="I13" s="58">
        <f t="shared" si="0"/>
        <v>0</v>
      </c>
    </row>
    <row r="14" spans="2:14" x14ac:dyDescent="0.25">
      <c r="B14" s="39" t="s">
        <v>6</v>
      </c>
      <c r="C14" s="18"/>
      <c r="D14" s="18"/>
      <c r="E14" s="18" t="s">
        <v>33</v>
      </c>
      <c r="F14" s="130">
        <v>80</v>
      </c>
      <c r="G14" s="34">
        <v>20</v>
      </c>
      <c r="I14" s="58">
        <f t="shared" si="0"/>
        <v>1600</v>
      </c>
    </row>
    <row r="15" spans="2:14" x14ac:dyDescent="0.25">
      <c r="B15" s="39"/>
      <c r="C15" s="18"/>
      <c r="D15" s="18"/>
      <c r="E15" s="18"/>
      <c r="F15" s="130">
        <f>IF(E15="Uurtarief senior",VLOOKUP(D15,Functies!B:E,2,FALSE),IF(E15="Uurtarief medior",VLOOKUP(D15,Functies!B:E,3,FALSE),IF(E15="Uurtarief junior",VLOOKUP(D15,Functies!B:E,4,FALSE),0)))</f>
        <v>0</v>
      </c>
      <c r="G15" s="34"/>
      <c r="I15" s="58">
        <f t="shared" si="0"/>
        <v>0</v>
      </c>
    </row>
    <row r="16" spans="2:14" x14ac:dyDescent="0.25">
      <c r="B16" s="39"/>
      <c r="C16" s="18"/>
      <c r="D16" s="18" t="s">
        <v>44</v>
      </c>
      <c r="E16" s="18" t="s">
        <v>32</v>
      </c>
      <c r="F16" s="130">
        <f>IF(E16="Uurtarief senior",VLOOKUP(D16,Functies!B:E,2,FALSE),IF(E16="Uurtarief medior",VLOOKUP(D16,Functies!B:E,3,FALSE),IF(E16="Uurtarief junior",VLOOKUP(D16,Functies!B:E,4,FALSE),0)))</f>
        <v>400</v>
      </c>
      <c r="G16" s="34"/>
      <c r="I16" s="58">
        <f t="shared" si="0"/>
        <v>0</v>
      </c>
    </row>
    <row r="17" spans="2:9" x14ac:dyDescent="0.25">
      <c r="B17" s="39"/>
      <c r="C17" s="18"/>
      <c r="D17" s="18"/>
      <c r="E17" s="18"/>
      <c r="F17" s="130">
        <f>IF(E17="Uurtarief senior",VLOOKUP(D17,Functies!B:E,2,FALSE),IF(E17="Uurtarief medior",VLOOKUP(D17,Functies!B:E,3,FALSE),IF(E17="Uurtarief junior",VLOOKUP(D17,Functies!B:E,4,FALSE),0)))</f>
        <v>0</v>
      </c>
      <c r="G17" s="34"/>
      <c r="I17" s="58">
        <f t="shared" si="0"/>
        <v>0</v>
      </c>
    </row>
    <row r="18" spans="2:9" x14ac:dyDescent="0.25">
      <c r="B18" s="39"/>
      <c r="C18" s="18"/>
      <c r="D18" s="18"/>
      <c r="E18" s="18"/>
      <c r="F18" s="130">
        <f>IF(E18="Uurtarief senior",VLOOKUP(D18,Functies!B:E,2,FALSE),IF(E18="Uurtarief medior",VLOOKUP(D18,Functies!B:E,3,FALSE),IF(E18="Uurtarief junior",VLOOKUP(D18,Functies!B:E,4,FALSE),0)))</f>
        <v>0</v>
      </c>
      <c r="G18" s="34"/>
      <c r="I18" s="58">
        <f t="shared" si="0"/>
        <v>0</v>
      </c>
    </row>
    <row r="19" spans="2:9" x14ac:dyDescent="0.25">
      <c r="B19" s="39"/>
      <c r="C19" s="18"/>
      <c r="D19" s="18"/>
      <c r="E19" s="18"/>
      <c r="F19" s="130">
        <f>IF(E19="Uurtarief senior",VLOOKUP(D19,Functies!B:E,2,FALSE),IF(E19="Uurtarief medior",VLOOKUP(D19,Functies!B:E,3,FALSE),IF(E19="Uurtarief junior",VLOOKUP(D19,Functies!B:E,4,FALSE),0)))</f>
        <v>0</v>
      </c>
      <c r="G19" s="34"/>
      <c r="I19" s="58">
        <f t="shared" si="0"/>
        <v>0</v>
      </c>
    </row>
    <row r="20" spans="2:9" x14ac:dyDescent="0.25">
      <c r="B20" s="39"/>
      <c r="C20" s="18"/>
      <c r="D20" s="18"/>
      <c r="E20" s="18"/>
      <c r="F20" s="130">
        <f>IF(E20="Uurtarief senior",VLOOKUP(D20,Functies!B:E,2,FALSE),IF(E20="Uurtarief medior",VLOOKUP(D20,Functies!B:E,3,FALSE),IF(E20="Uurtarief junior",VLOOKUP(D20,Functies!B:E,4,FALSE),0)))</f>
        <v>0</v>
      </c>
      <c r="G20" s="34"/>
      <c r="I20" s="58">
        <f t="shared" si="0"/>
        <v>0</v>
      </c>
    </row>
    <row r="21" spans="2:9" x14ac:dyDescent="0.25">
      <c r="B21" s="39"/>
      <c r="C21" s="18"/>
      <c r="D21" s="18"/>
      <c r="E21" s="18"/>
      <c r="F21" s="130">
        <f>IF(E21="Uurtarief senior",VLOOKUP(D21,Functies!B:E,2,FALSE),IF(E21="Uurtarief medior",VLOOKUP(D21,Functies!B:E,3,FALSE),IF(E21="Uurtarief junior",VLOOKUP(D21,Functies!B:E,4,FALSE),0)))</f>
        <v>0</v>
      </c>
      <c r="G21" s="34"/>
      <c r="I21" s="58">
        <f t="shared" si="0"/>
        <v>0</v>
      </c>
    </row>
    <row r="22" spans="2:9" x14ac:dyDescent="0.25">
      <c r="B22" s="39"/>
      <c r="C22" s="18"/>
      <c r="D22" s="18"/>
      <c r="E22" s="18"/>
      <c r="F22" s="130">
        <f>IF(E22="Uurtarief senior",VLOOKUP(D22,Functies!B:E,2,FALSE),IF(E22="Uurtarief medior",VLOOKUP(D22,Functies!B:E,3,FALSE),IF(E22="Uurtarief junior",VLOOKUP(D22,Functies!B:E,4,FALSE),0)))</f>
        <v>0</v>
      </c>
      <c r="G22" s="34"/>
      <c r="I22" s="58">
        <f t="shared" si="0"/>
        <v>0</v>
      </c>
    </row>
    <row r="23" spans="2:9" x14ac:dyDescent="0.25">
      <c r="B23" s="39"/>
      <c r="C23" s="18"/>
      <c r="D23" s="18"/>
      <c r="E23" s="18"/>
      <c r="F23" s="130">
        <f>IF(E23="Uurtarief senior",VLOOKUP(D23,Functies!B:E,2,FALSE),IF(E23="Uurtarief medior",VLOOKUP(D23,Functies!B:E,3,FALSE),IF(E23="Uurtarief junior",VLOOKUP(D23,Functies!B:E,4,FALSE),0)))</f>
        <v>0</v>
      </c>
      <c r="G23" s="34"/>
      <c r="I23" s="58">
        <f t="shared" si="0"/>
        <v>0</v>
      </c>
    </row>
    <row r="24" spans="2:9" x14ac:dyDescent="0.25">
      <c r="B24" s="39"/>
      <c r="C24" s="18"/>
      <c r="D24" s="18"/>
      <c r="E24" s="18"/>
      <c r="F24" s="130">
        <f>IF(E24="Uurtarief senior",VLOOKUP(D24,Functies!B:E,2,FALSE),IF(E24="Uurtarief medior",VLOOKUP(D24,Functies!B:E,3,FALSE),IF(E24="Uurtarief junior",VLOOKUP(D24,Functies!B:E,4,FALSE),0)))</f>
        <v>0</v>
      </c>
      <c r="G24" s="34"/>
      <c r="I24" s="58">
        <f t="shared" si="0"/>
        <v>0</v>
      </c>
    </row>
    <row r="25" spans="2:9" x14ac:dyDescent="0.25">
      <c r="B25" s="39"/>
      <c r="C25" s="18"/>
      <c r="D25" s="18"/>
      <c r="E25" s="18"/>
      <c r="F25" s="130">
        <f>IF(E25="Uurtarief senior",VLOOKUP(D25,Functies!B:E,2,FALSE),IF(E25="Uurtarief medior",VLOOKUP(D25,Functies!B:E,3,FALSE),IF(E25="Uurtarief junior",VLOOKUP(D25,Functies!B:E,4,FALSE),0)))</f>
        <v>0</v>
      </c>
      <c r="G25" s="34"/>
      <c r="I25" s="58">
        <f t="shared" si="0"/>
        <v>0</v>
      </c>
    </row>
    <row r="26" spans="2:9" x14ac:dyDescent="0.25">
      <c r="B26" s="39"/>
      <c r="C26" s="18"/>
      <c r="D26" s="18"/>
      <c r="E26" s="18"/>
      <c r="F26" s="130">
        <f>IF(E26="Uurtarief senior",VLOOKUP(D26,Functies!B:E,2,FALSE),IF(E26="Uurtarief medior",VLOOKUP(D26,Functies!B:E,3,FALSE),IF(E26="Uurtarief junior",VLOOKUP(D26,Functies!B:E,4,FALSE),0)))</f>
        <v>0</v>
      </c>
      <c r="G26" s="34"/>
      <c r="I26" s="58">
        <f t="shared" si="0"/>
        <v>0</v>
      </c>
    </row>
    <row r="27" spans="2:9" x14ac:dyDescent="0.25">
      <c r="B27" s="39"/>
      <c r="C27" s="18"/>
      <c r="D27" s="18"/>
      <c r="E27" s="18"/>
      <c r="F27" s="130">
        <f>IF(E27="Uurtarief senior",VLOOKUP(D27,Functies!B:E,2,FALSE),IF(E27="Uurtarief medior",VLOOKUP(D27,Functies!B:E,3,FALSE),IF(E27="Uurtarief junior",VLOOKUP(D27,Functies!B:E,4,FALSE),0)))</f>
        <v>0</v>
      </c>
      <c r="G27" s="34"/>
      <c r="I27" s="58">
        <f t="shared" si="0"/>
        <v>0</v>
      </c>
    </row>
    <row r="28" spans="2:9" x14ac:dyDescent="0.25">
      <c r="B28" s="39"/>
      <c r="C28" s="18"/>
      <c r="D28" s="18"/>
      <c r="E28" s="18"/>
      <c r="F28" s="130">
        <f>IF(E28="Uurtarief senior",VLOOKUP(D28,Functies!B:E,2,FALSE),IF(E28="Uurtarief medior",VLOOKUP(D28,Functies!B:E,3,FALSE),IF(E28="Uurtarief junior",VLOOKUP(D28,Functies!B:E,4,FALSE),0)))</f>
        <v>0</v>
      </c>
      <c r="G28" s="34"/>
      <c r="I28" s="58">
        <f t="shared" si="0"/>
        <v>0</v>
      </c>
    </row>
    <row r="29" spans="2:9" x14ac:dyDescent="0.25">
      <c r="B29" s="39"/>
      <c r="C29" s="18"/>
      <c r="D29" s="18"/>
      <c r="E29" s="18"/>
      <c r="F29" s="130">
        <f>IF(E29="Uurtarief senior",VLOOKUP(D29,Functies!B:E,2,FALSE),IF(E29="Uurtarief medior",VLOOKUP(D29,Functies!B:E,3,FALSE),IF(E29="Uurtarief junior",VLOOKUP(D29,Functies!B:E,4,FALSE),0)))</f>
        <v>0</v>
      </c>
      <c r="G29" s="34"/>
      <c r="I29" s="58">
        <f t="shared" si="0"/>
        <v>0</v>
      </c>
    </row>
    <row r="30" spans="2:9" x14ac:dyDescent="0.25">
      <c r="B30" s="39"/>
      <c r="C30" s="18"/>
      <c r="D30" s="18"/>
      <c r="E30" s="18"/>
      <c r="F30" s="130">
        <f>IF(E30="Uurtarief senior",VLOOKUP(D30,Functies!B:E,2,FALSE),IF(E30="Uurtarief medior",VLOOKUP(D30,Functies!B:E,3,FALSE),IF(E30="Uurtarief junior",VLOOKUP(D30,Functies!B:E,4,FALSE),0)))</f>
        <v>0</v>
      </c>
      <c r="G30" s="34"/>
      <c r="I30" s="58">
        <f t="shared" si="0"/>
        <v>0</v>
      </c>
    </row>
    <row r="31" spans="2:9" x14ac:dyDescent="0.25">
      <c r="B31" s="39"/>
      <c r="C31" s="18"/>
      <c r="D31" s="18"/>
      <c r="E31" s="18"/>
      <c r="F31" s="130">
        <f>IF(E31="Uurtarief senior",VLOOKUP(D31,Functies!B:E,2,FALSE),IF(E31="Uurtarief medior",VLOOKUP(D31,Functies!B:E,3,FALSE),IF(E31="Uurtarief junior",VLOOKUP(D31,Functies!B:E,4,FALSE),0)))</f>
        <v>0</v>
      </c>
      <c r="G31" s="34"/>
      <c r="I31" s="58">
        <f t="shared" si="0"/>
        <v>0</v>
      </c>
    </row>
    <row r="32" spans="2:9" x14ac:dyDescent="0.25">
      <c r="B32" s="39"/>
      <c r="C32" s="18"/>
      <c r="D32" s="18"/>
      <c r="E32" s="18"/>
      <c r="F32" s="130">
        <f>IF(E32="Uurtarief senior",VLOOKUP(D32,Functies!B:E,2,FALSE),IF(E32="Uurtarief medior",VLOOKUP(D32,Functies!B:E,3,FALSE),IF(E32="Uurtarief junior",VLOOKUP(D32,Functies!B:E,4,FALSE),0)))</f>
        <v>0</v>
      </c>
      <c r="G32" s="34"/>
      <c r="I32" s="58">
        <f t="shared" si="0"/>
        <v>0</v>
      </c>
    </row>
    <row r="33" spans="2:10" x14ac:dyDescent="0.25">
      <c r="B33" s="39"/>
      <c r="C33" s="18"/>
      <c r="D33" s="18"/>
      <c r="E33" s="18"/>
      <c r="F33" s="130">
        <f>IF(E33="Uurtarief senior",VLOOKUP(D33,Functies!B:E,2,FALSE),IF(E33="Uurtarief medior",VLOOKUP(D33,Functies!B:E,3,FALSE),IF(E33="Uurtarief junior",VLOOKUP(D33,Functies!B:E,4,FALSE),0)))</f>
        <v>0</v>
      </c>
      <c r="G33" s="34"/>
      <c r="I33" s="58">
        <f t="shared" si="0"/>
        <v>0</v>
      </c>
    </row>
    <row r="34" spans="2:10" x14ac:dyDescent="0.25">
      <c r="B34" s="39"/>
      <c r="C34" s="18"/>
      <c r="D34" s="18"/>
      <c r="E34" s="18"/>
      <c r="F34" s="130">
        <f>IF(E34="Uurtarief senior",VLOOKUP(D34,Functies!B:E,2,FALSE),IF(E34="Uurtarief medior",VLOOKUP(D34,Functies!B:E,3,FALSE),IF(E34="Uurtarief junior",VLOOKUP(D34,Functies!B:E,4,FALSE),0)))</f>
        <v>0</v>
      </c>
      <c r="G34" s="34"/>
      <c r="I34" s="58">
        <f t="shared" si="0"/>
        <v>0</v>
      </c>
    </row>
    <row r="35" spans="2:10" x14ac:dyDescent="0.25">
      <c r="B35" s="39"/>
      <c r="C35" s="18"/>
      <c r="D35" s="18"/>
      <c r="E35" s="18"/>
      <c r="F35" s="130">
        <f>IF(E35="Uurtarief senior",VLOOKUP(D35,Functies!B:E,2,FALSE),IF(E35="Uurtarief medior",VLOOKUP(D35,Functies!B:E,3,FALSE),IF(E35="Uurtarief junior",VLOOKUP(D35,Functies!B:E,4,FALSE),0)))</f>
        <v>0</v>
      </c>
      <c r="G35" s="34"/>
      <c r="I35" s="58">
        <f t="shared" si="0"/>
        <v>0</v>
      </c>
    </row>
    <row r="36" spans="2:10" x14ac:dyDescent="0.25">
      <c r="B36" s="39"/>
      <c r="C36" s="18"/>
      <c r="D36" s="18"/>
      <c r="E36" s="18"/>
      <c r="F36" s="130">
        <f>IF(E36="Uurtarief senior",VLOOKUP(D36,Functies!B:E,2,FALSE),IF(E36="Uurtarief medior",VLOOKUP(D36,Functies!B:E,3,FALSE),IF(E36="Uurtarief junior",VLOOKUP(D36,Functies!B:E,4,FALSE),0)))</f>
        <v>0</v>
      </c>
      <c r="G36" s="34"/>
      <c r="I36" s="58">
        <f t="shared" si="0"/>
        <v>0</v>
      </c>
    </row>
    <row r="37" spans="2:10" x14ac:dyDescent="0.25">
      <c r="B37" s="39"/>
      <c r="C37" s="18"/>
      <c r="D37" s="18"/>
      <c r="E37" s="18"/>
      <c r="F37" s="130">
        <f>IF(E37="Uurtarief senior",VLOOKUP(D37,Functies!B:E,2,FALSE),IF(E37="Uurtarief medior",VLOOKUP(D37,Functies!B:E,3,FALSE),IF(E37="Uurtarief junior",VLOOKUP(D37,Functies!B:E,4,FALSE),0)))</f>
        <v>0</v>
      </c>
      <c r="G37" s="34"/>
      <c r="I37" s="58">
        <f t="shared" si="0"/>
        <v>0</v>
      </c>
    </row>
    <row r="38" spans="2:10" x14ac:dyDescent="0.25">
      <c r="B38" s="39"/>
      <c r="C38" s="18"/>
      <c r="D38" s="18"/>
      <c r="E38" s="18"/>
      <c r="F38" s="130">
        <f>IF(E38="Uurtarief senior",VLOOKUP(D38,Functies!B:E,2,FALSE),IF(E38="Uurtarief medior",VLOOKUP(D38,Functies!B:E,3,FALSE),IF(E38="Uurtarief junior",VLOOKUP(D38,Functies!B:E,4,FALSE),0)))</f>
        <v>0</v>
      </c>
      <c r="G38" s="34"/>
      <c r="I38" s="58">
        <f t="shared" si="0"/>
        <v>0</v>
      </c>
    </row>
    <row r="39" spans="2:10" x14ac:dyDescent="0.25">
      <c r="B39" s="39"/>
      <c r="C39" s="18"/>
      <c r="D39" s="18"/>
      <c r="E39" s="18"/>
      <c r="F39" s="130">
        <f>IF(E39="Uurtarief senior",VLOOKUP(D39,Functies!B:E,2,FALSE),IF(E39="Uurtarief medior",VLOOKUP(D39,Functies!B:E,3,FALSE),IF(E39="Uurtarief junior",VLOOKUP(D39,Functies!B:E,4,FALSE),0)))</f>
        <v>0</v>
      </c>
      <c r="G39" s="34"/>
      <c r="I39" s="58">
        <f t="shared" si="0"/>
        <v>0</v>
      </c>
    </row>
    <row r="40" spans="2:10" x14ac:dyDescent="0.25">
      <c r="B40" s="51"/>
      <c r="C40" s="5"/>
      <c r="D40" s="5"/>
      <c r="E40" s="5"/>
    </row>
    <row r="41" spans="2:10" x14ac:dyDescent="0.25">
      <c r="B41" s="51"/>
      <c r="C41" s="5"/>
      <c r="D41" s="5"/>
      <c r="E41" s="5"/>
    </row>
    <row r="42" spans="2:10" ht="15.75" thickBot="1" x14ac:dyDescent="0.3">
      <c r="B42" s="52" t="s">
        <v>27</v>
      </c>
      <c r="C42" s="20"/>
      <c r="D42" s="20"/>
      <c r="E42" s="20"/>
      <c r="F42" s="35"/>
      <c r="G42" s="35"/>
      <c r="H42" s="35"/>
      <c r="I42" s="59">
        <f>SUM(I5:I41)</f>
        <v>30600</v>
      </c>
      <c r="J42" s="21"/>
    </row>
    <row r="43" spans="2:10" ht="15.75" thickTop="1" x14ac:dyDescent="0.25">
      <c r="B43" s="51"/>
      <c r="C43" s="5"/>
      <c r="D43" s="5"/>
      <c r="E43" s="5"/>
      <c r="G43" s="30" t="s">
        <v>28</v>
      </c>
      <c r="I43" s="60">
        <f>I42-Prijzenblad!B10</f>
        <v>0</v>
      </c>
    </row>
    <row r="44" spans="2:10" hidden="1" x14ac:dyDescent="0.25">
      <c r="B44" s="51"/>
      <c r="C44" s="5"/>
      <c r="D44" s="5"/>
      <c r="E44" s="5"/>
    </row>
  </sheetData>
  <sheetProtection selectLockedCells="1"/>
  <mergeCells count="1">
    <mergeCell ref="B2:I2"/>
  </mergeCells>
  <conditionalFormatting sqref="I43">
    <cfRule type="cellIs" dxfId="1" priority="1" operator="notEqual">
      <formula>0</formula>
    </cfRule>
  </conditionalFormatting>
  <pageMargins left="0.7" right="0.7" top="0.75" bottom="0.75" header="0.3" footer="0.3"/>
  <ignoredErrors>
    <ignoredError sqref="F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D0FF984-5064-44E2-99A9-D8EC4C90F62C}">
          <x14:formula1>
            <xm:f>Prijzenblad!$A$6:$A$9</xm:f>
          </x14:formula1>
          <xm:sqref>B5:B39</xm:sqref>
        </x14:dataValidation>
        <x14:dataValidation type="list" allowBlank="1" showInputMessage="1" showErrorMessage="1" xr:uid="{806257AF-253F-471C-B80B-39E5F0B11096}">
          <x14:formula1>
            <xm:f>Functies!$B$5:$B$23</xm:f>
          </x14:formula1>
          <xm:sqref>D5:D39</xm:sqref>
        </x14:dataValidation>
        <x14:dataValidation type="list" allowBlank="1" showInputMessage="1" showErrorMessage="1" xr:uid="{459ED819-0F08-4ACE-A130-010C7F2AB0FD}">
          <x14:formula1>
            <xm:f>Functies!$C$4:$E$4</xm:f>
          </x14:formula1>
          <xm:sqref>E5:E39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DC9-03C9-4BF1-A1E2-302DE6BED6BE}">
  <sheetPr>
    <tabColor rgb="FFFFFF00"/>
  </sheetPr>
  <dimension ref="A1:P44"/>
  <sheetViews>
    <sheetView topLeftCell="A19" workbookViewId="0">
      <selection activeCell="C22" sqref="C22"/>
    </sheetView>
  </sheetViews>
  <sheetFormatPr defaultColWidth="0" defaultRowHeight="15" zeroHeight="1" x14ac:dyDescent="0.25"/>
  <cols>
    <col min="1" max="1" width="2" style="43" customWidth="1"/>
    <col min="2" max="2" width="40.42578125" bestFit="1" customWidth="1"/>
    <col min="3" max="3" width="51.42578125" customWidth="1"/>
    <col min="4" max="4" width="12.42578125" bestFit="1" customWidth="1"/>
    <col min="5" max="5" width="11.7109375" customWidth="1"/>
    <col min="6" max="6" width="1.42578125" customWidth="1"/>
    <col min="7" max="7" width="13.28515625" bestFit="1" customWidth="1"/>
    <col min="8" max="16" width="0" hidden="1" customWidth="1"/>
    <col min="17" max="16384" width="9.28515625" hidden="1"/>
  </cols>
  <sheetData>
    <row r="1" spans="2:11" s="43" customFormat="1" ht="5.25" customHeight="1" thickBot="1" x14ac:dyDescent="0.3">
      <c r="D1" s="44"/>
      <c r="E1" s="44"/>
      <c r="F1" s="44"/>
      <c r="G1" s="44"/>
    </row>
    <row r="2" spans="2:11" ht="21.75" thickBot="1" x14ac:dyDescent="0.3">
      <c r="B2" s="124" t="s">
        <v>29</v>
      </c>
      <c r="C2" s="125"/>
      <c r="D2" s="125"/>
      <c r="E2" s="125"/>
      <c r="F2" s="125"/>
      <c r="G2" s="126"/>
    </row>
    <row r="3" spans="2:11" ht="15.75" thickBot="1" x14ac:dyDescent="0.3">
      <c r="B3" s="48"/>
      <c r="C3" s="43"/>
      <c r="D3" s="43"/>
      <c r="E3" s="43"/>
      <c r="G3" s="6" t="s">
        <v>21</v>
      </c>
      <c r="K3" s="7"/>
    </row>
    <row r="4" spans="2:11" x14ac:dyDescent="0.25">
      <c r="B4" s="37" t="s">
        <v>22</v>
      </c>
      <c r="C4" s="17" t="s">
        <v>23</v>
      </c>
      <c r="D4" s="17" t="s">
        <v>24</v>
      </c>
      <c r="E4" s="17" t="s">
        <v>25</v>
      </c>
      <c r="G4" s="49" t="s">
        <v>26</v>
      </c>
      <c r="K4" s="7"/>
    </row>
    <row r="5" spans="2:11" x14ac:dyDescent="0.25">
      <c r="B5" s="39"/>
      <c r="C5" s="18"/>
      <c r="D5" s="19"/>
      <c r="E5" s="18"/>
      <c r="G5" s="50">
        <f>D5*E5</f>
        <v>0</v>
      </c>
      <c r="K5" s="7"/>
    </row>
    <row r="6" spans="2:11" x14ac:dyDescent="0.25">
      <c r="B6" s="39"/>
      <c r="C6" s="18"/>
      <c r="D6" s="19"/>
      <c r="E6" s="18"/>
      <c r="G6" s="50">
        <f t="shared" ref="G6:G39" si="0">D6*E6</f>
        <v>0</v>
      </c>
      <c r="K6" s="7"/>
    </row>
    <row r="7" spans="2:11" x14ac:dyDescent="0.25">
      <c r="B7" s="39"/>
      <c r="C7" s="18"/>
      <c r="D7" s="19"/>
      <c r="E7" s="18"/>
      <c r="G7" s="50">
        <f t="shared" si="0"/>
        <v>0</v>
      </c>
    </row>
    <row r="8" spans="2:11" x14ac:dyDescent="0.25">
      <c r="B8" s="39"/>
      <c r="C8" s="18"/>
      <c r="D8" s="19"/>
      <c r="E8" s="18"/>
      <c r="G8" s="50">
        <f t="shared" si="0"/>
        <v>0</v>
      </c>
    </row>
    <row r="9" spans="2:11" x14ac:dyDescent="0.25">
      <c r="B9" s="39"/>
      <c r="C9" s="18"/>
      <c r="D9" s="19"/>
      <c r="E9" s="18"/>
      <c r="G9" s="50">
        <f t="shared" si="0"/>
        <v>0</v>
      </c>
    </row>
    <row r="10" spans="2:11" x14ac:dyDescent="0.25">
      <c r="B10" s="39"/>
      <c r="C10" s="18"/>
      <c r="D10" s="19"/>
      <c r="E10" s="18"/>
      <c r="G10" s="50">
        <f t="shared" si="0"/>
        <v>0</v>
      </c>
    </row>
    <row r="11" spans="2:11" x14ac:dyDescent="0.25">
      <c r="B11" s="39" t="s">
        <v>13</v>
      </c>
      <c r="C11" s="18" t="s">
        <v>30</v>
      </c>
      <c r="D11" s="19">
        <v>345</v>
      </c>
      <c r="E11" s="18">
        <v>2</v>
      </c>
      <c r="G11" s="50">
        <f t="shared" si="0"/>
        <v>690</v>
      </c>
    </row>
    <row r="12" spans="2:11" x14ac:dyDescent="0.25">
      <c r="B12" s="39"/>
      <c r="C12" s="18"/>
      <c r="D12" s="19"/>
      <c r="E12" s="18"/>
      <c r="G12" s="50">
        <f t="shared" si="0"/>
        <v>0</v>
      </c>
    </row>
    <row r="13" spans="2:11" x14ac:dyDescent="0.25">
      <c r="B13" s="39"/>
      <c r="C13" s="18"/>
      <c r="D13" s="19">
        <v>300</v>
      </c>
      <c r="E13" s="18">
        <v>4</v>
      </c>
      <c r="G13" s="50">
        <f t="shared" si="0"/>
        <v>1200</v>
      </c>
    </row>
    <row r="14" spans="2:11" x14ac:dyDescent="0.25">
      <c r="B14" s="39"/>
      <c r="C14" s="18"/>
      <c r="D14" s="19"/>
      <c r="E14" s="18"/>
      <c r="G14" s="50">
        <f t="shared" si="0"/>
        <v>0</v>
      </c>
    </row>
    <row r="15" spans="2:11" x14ac:dyDescent="0.25">
      <c r="B15" s="39"/>
      <c r="C15" s="18"/>
      <c r="D15" s="19"/>
      <c r="E15" s="18"/>
      <c r="G15" s="50">
        <f t="shared" si="0"/>
        <v>0</v>
      </c>
    </row>
    <row r="16" spans="2:11" x14ac:dyDescent="0.25">
      <c r="B16" s="39"/>
      <c r="C16" s="18"/>
      <c r="D16" s="19"/>
      <c r="E16" s="18"/>
      <c r="G16" s="50">
        <f t="shared" si="0"/>
        <v>0</v>
      </c>
    </row>
    <row r="17" spans="2:7" x14ac:dyDescent="0.25">
      <c r="B17" s="39"/>
      <c r="C17" s="18"/>
      <c r="D17" s="19"/>
      <c r="E17" s="18"/>
      <c r="G17" s="50">
        <f t="shared" si="0"/>
        <v>0</v>
      </c>
    </row>
    <row r="18" spans="2:7" x14ac:dyDescent="0.25">
      <c r="B18" s="39"/>
      <c r="C18" s="18"/>
      <c r="D18" s="19"/>
      <c r="E18" s="18"/>
      <c r="G18" s="50">
        <f t="shared" si="0"/>
        <v>0</v>
      </c>
    </row>
    <row r="19" spans="2:7" x14ac:dyDescent="0.25">
      <c r="B19" s="39"/>
      <c r="C19" s="18"/>
      <c r="D19" s="19"/>
      <c r="E19" s="18"/>
      <c r="G19" s="50">
        <f t="shared" si="0"/>
        <v>0</v>
      </c>
    </row>
    <row r="20" spans="2:7" x14ac:dyDescent="0.25">
      <c r="B20" s="39"/>
      <c r="C20" s="18"/>
      <c r="D20" s="19"/>
      <c r="E20" s="18"/>
      <c r="G20" s="50">
        <f t="shared" si="0"/>
        <v>0</v>
      </c>
    </row>
    <row r="21" spans="2:7" x14ac:dyDescent="0.25">
      <c r="B21" s="39"/>
      <c r="C21" s="18"/>
      <c r="D21" s="19"/>
      <c r="E21" s="18"/>
      <c r="G21" s="50">
        <f t="shared" si="0"/>
        <v>0</v>
      </c>
    </row>
    <row r="22" spans="2:7" x14ac:dyDescent="0.25">
      <c r="B22" s="39"/>
      <c r="C22" s="18"/>
      <c r="D22" s="19"/>
      <c r="E22" s="18"/>
      <c r="G22" s="50">
        <f t="shared" si="0"/>
        <v>0</v>
      </c>
    </row>
    <row r="23" spans="2:7" x14ac:dyDescent="0.25">
      <c r="B23" s="39"/>
      <c r="C23" s="18"/>
      <c r="D23" s="19"/>
      <c r="E23" s="18"/>
      <c r="G23" s="50">
        <f t="shared" si="0"/>
        <v>0</v>
      </c>
    </row>
    <row r="24" spans="2:7" x14ac:dyDescent="0.25">
      <c r="B24" s="39"/>
      <c r="C24" s="18"/>
      <c r="D24" s="19"/>
      <c r="E24" s="18"/>
      <c r="G24" s="50">
        <f t="shared" si="0"/>
        <v>0</v>
      </c>
    </row>
    <row r="25" spans="2:7" x14ac:dyDescent="0.25">
      <c r="B25" s="39"/>
      <c r="C25" s="18"/>
      <c r="D25" s="19"/>
      <c r="E25" s="18"/>
      <c r="G25" s="50">
        <f t="shared" si="0"/>
        <v>0</v>
      </c>
    </row>
    <row r="26" spans="2:7" x14ac:dyDescent="0.25">
      <c r="B26" s="39"/>
      <c r="C26" s="18"/>
      <c r="D26" s="19"/>
      <c r="E26" s="18"/>
      <c r="G26" s="50">
        <f t="shared" si="0"/>
        <v>0</v>
      </c>
    </row>
    <row r="27" spans="2:7" x14ac:dyDescent="0.25">
      <c r="B27" s="39"/>
      <c r="C27" s="18"/>
      <c r="D27" s="19"/>
      <c r="E27" s="18"/>
      <c r="G27" s="50">
        <f t="shared" si="0"/>
        <v>0</v>
      </c>
    </row>
    <row r="28" spans="2:7" x14ac:dyDescent="0.25">
      <c r="B28" s="39"/>
      <c r="C28" s="18"/>
      <c r="D28" s="19"/>
      <c r="E28" s="18"/>
      <c r="G28" s="50">
        <f t="shared" si="0"/>
        <v>0</v>
      </c>
    </row>
    <row r="29" spans="2:7" x14ac:dyDescent="0.25">
      <c r="B29" s="39"/>
      <c r="C29" s="18"/>
      <c r="D29" s="19"/>
      <c r="E29" s="18"/>
      <c r="G29" s="50">
        <f t="shared" si="0"/>
        <v>0</v>
      </c>
    </row>
    <row r="30" spans="2:7" x14ac:dyDescent="0.25">
      <c r="B30" s="39"/>
      <c r="C30" s="18"/>
      <c r="D30" s="19"/>
      <c r="E30" s="18"/>
      <c r="G30" s="50">
        <f t="shared" si="0"/>
        <v>0</v>
      </c>
    </row>
    <row r="31" spans="2:7" x14ac:dyDescent="0.25">
      <c r="B31" s="39"/>
      <c r="C31" s="18"/>
      <c r="D31" s="19"/>
      <c r="E31" s="18"/>
      <c r="G31" s="50">
        <f t="shared" si="0"/>
        <v>0</v>
      </c>
    </row>
    <row r="32" spans="2:7" x14ac:dyDescent="0.25">
      <c r="B32" s="39"/>
      <c r="C32" s="18"/>
      <c r="D32" s="19"/>
      <c r="E32" s="18"/>
      <c r="G32" s="50">
        <f t="shared" si="0"/>
        <v>0</v>
      </c>
    </row>
    <row r="33" spans="2:7" x14ac:dyDescent="0.25">
      <c r="B33" s="39"/>
      <c r="C33" s="18"/>
      <c r="D33" s="19"/>
      <c r="E33" s="18"/>
      <c r="G33" s="50">
        <f t="shared" si="0"/>
        <v>0</v>
      </c>
    </row>
    <row r="34" spans="2:7" x14ac:dyDescent="0.25">
      <c r="B34" s="39"/>
      <c r="C34" s="18"/>
      <c r="D34" s="19"/>
      <c r="E34" s="18"/>
      <c r="G34" s="50">
        <f t="shared" si="0"/>
        <v>0</v>
      </c>
    </row>
    <row r="35" spans="2:7" x14ac:dyDescent="0.25">
      <c r="B35" s="39"/>
      <c r="C35" s="18"/>
      <c r="D35" s="19"/>
      <c r="E35" s="18"/>
      <c r="G35" s="50">
        <f t="shared" si="0"/>
        <v>0</v>
      </c>
    </row>
    <row r="36" spans="2:7" x14ac:dyDescent="0.25">
      <c r="B36" s="39"/>
      <c r="C36" s="18"/>
      <c r="D36" s="19"/>
      <c r="E36" s="18"/>
      <c r="G36" s="50">
        <f t="shared" si="0"/>
        <v>0</v>
      </c>
    </row>
    <row r="37" spans="2:7" x14ac:dyDescent="0.25">
      <c r="B37" s="39"/>
      <c r="C37" s="18"/>
      <c r="D37" s="19"/>
      <c r="E37" s="18"/>
      <c r="G37" s="50">
        <f t="shared" si="0"/>
        <v>0</v>
      </c>
    </row>
    <row r="38" spans="2:7" x14ac:dyDescent="0.25">
      <c r="B38" s="39"/>
      <c r="C38" s="18"/>
      <c r="D38" s="19"/>
      <c r="E38" s="18"/>
      <c r="G38" s="50">
        <f t="shared" si="0"/>
        <v>0</v>
      </c>
    </row>
    <row r="39" spans="2:7" x14ac:dyDescent="0.25">
      <c r="B39" s="39"/>
      <c r="C39" s="18"/>
      <c r="D39" s="19"/>
      <c r="E39" s="18"/>
      <c r="G39" s="50">
        <f t="shared" si="0"/>
        <v>0</v>
      </c>
    </row>
    <row r="40" spans="2:7" x14ac:dyDescent="0.25">
      <c r="B40" s="51"/>
      <c r="C40" s="5"/>
      <c r="G40" s="45"/>
    </row>
    <row r="41" spans="2:7" x14ac:dyDescent="0.25">
      <c r="B41" s="51"/>
      <c r="C41" s="5"/>
      <c r="G41" s="45"/>
    </row>
    <row r="42" spans="2:7" ht="15.75" thickBot="1" x14ac:dyDescent="0.3">
      <c r="B42" s="52" t="s">
        <v>27</v>
      </c>
      <c r="C42" s="20"/>
      <c r="D42" s="21"/>
      <c r="E42" s="21"/>
      <c r="F42" s="21"/>
      <c r="G42" s="53">
        <f>SUM(G5:G41)</f>
        <v>1890</v>
      </c>
    </row>
    <row r="43" spans="2:7" ht="16.5" thickTop="1" thickBot="1" x14ac:dyDescent="0.3">
      <c r="B43" s="54"/>
      <c r="C43" s="55"/>
      <c r="D43" s="46"/>
      <c r="E43" s="46" t="s">
        <v>28</v>
      </c>
      <c r="F43" s="46"/>
      <c r="G43" s="56">
        <f>G42-Prijzenblad!B19</f>
        <v>1200</v>
      </c>
    </row>
    <row r="44" spans="2:7" hidden="1" x14ac:dyDescent="0.25">
      <c r="B44" s="5"/>
      <c r="C44" s="5"/>
    </row>
  </sheetData>
  <sheetProtection selectLockedCells="1"/>
  <mergeCells count="1">
    <mergeCell ref="B2:G2"/>
  </mergeCells>
  <conditionalFormatting sqref="G43">
    <cfRule type="cellIs" dxfId="0" priority="1" operator="not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B15B9F-5035-4E49-A980-98A0C5737E72}">
          <x14:formula1>
            <xm:f>Prijzenblad!$A$13:$A$18</xm:f>
          </x14:formula1>
          <xm:sqref>B5:B39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E7CF85BA89841B4576D53044DF915" ma:contentTypeVersion="14" ma:contentTypeDescription="Een nieuw document maken." ma:contentTypeScope="" ma:versionID="92bcb581a416b9003c01cf94ef007e91">
  <xsd:schema xmlns:xsd="http://www.w3.org/2001/XMLSchema" xmlns:xs="http://www.w3.org/2001/XMLSchema" xmlns:p="http://schemas.microsoft.com/office/2006/metadata/properties" xmlns:ns2="7d259aa5-7ce4-43b0-9b5f-816812c0a19b" xmlns:ns3="df6f6eb4-3854-46cb-b132-9ff6f8015eef" targetNamespace="http://schemas.microsoft.com/office/2006/metadata/properties" ma:root="true" ma:fieldsID="25a2508eab4c810b4f410f2f959fd1ec" ns2:_="" ns3:_="">
    <xsd:import namespace="7d259aa5-7ce4-43b0-9b5f-816812c0a19b"/>
    <xsd:import namespace="df6f6eb4-3854-46cb-b132-9ff6f8015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59aa5-7ce4-43b0-9b5f-816812c0a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c5b4ac6-ae1e-4ac0-975c-2b4d05d82f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f6eb4-3854-46cb-b132-9ff6f8015e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ab6f21-79cc-42b5-b265-5fd4f560ed55}" ma:internalName="TaxCatchAll" ma:showField="CatchAllData" ma:web="df6f6eb4-3854-46cb-b132-9ff6f8015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259aa5-7ce4-43b0-9b5f-816812c0a19b">
      <Terms xmlns="http://schemas.microsoft.com/office/infopath/2007/PartnerControls"/>
    </lcf76f155ced4ddcb4097134ff3c332f>
    <TaxCatchAll xmlns="df6f6eb4-3854-46cb-b132-9ff6f8015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8E127-2402-4B99-A8D5-ADCB812A1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259aa5-7ce4-43b0-9b5f-816812c0a19b"/>
    <ds:schemaRef ds:uri="df6f6eb4-3854-46cb-b132-9ff6f8015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A8BC02-6B6F-495B-BCF3-D3A671259021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7d259aa5-7ce4-43b0-9b5f-816812c0a19b"/>
    <ds:schemaRef ds:uri="http://schemas.microsoft.com/office/infopath/2007/PartnerControls"/>
    <ds:schemaRef ds:uri="http://schemas.microsoft.com/office/2006/documentManagement/types"/>
    <ds:schemaRef ds:uri="df6f6eb4-3854-46cb-b132-9ff6f8015ee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2315E82-FB99-4BDA-8BBD-F5EC86C84C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Voorblad</vt:lpstr>
      <vt:lpstr>Prijzenblad</vt:lpstr>
      <vt:lpstr>Functies</vt:lpstr>
      <vt:lpstr>Implementatiekosten</vt:lpstr>
      <vt:lpstr>Jaarlijkse terugkerende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Jordy Vos</dc:creator>
  <cp:keywords/>
  <dc:description/>
  <cp:lastModifiedBy>Jordy Vos</cp:lastModifiedBy>
  <cp:revision/>
  <dcterms:created xsi:type="dcterms:W3CDTF">2025-11-18T08:11:31Z</dcterms:created>
  <dcterms:modified xsi:type="dcterms:W3CDTF">2026-06-10T06:27:53Z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2025-11-18T09:08:28Z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bfedc096-5d57-4cf2-b63f-84ceb5280005</vt:lpwstr>
  </property>
  <property fmtid="{D5CDD505-2E9C-101B-9397-08002B2CF9AE}" pid="8" name="MSIP_Label_b1e0e3f2-e1d2-4d64-96ed-2c56cf223811_ContentBits">
    <vt:lpwstr>0</vt:lpwstr>
  </property>
  <property fmtid="{D5CDD505-2E9C-101B-9397-08002B2CF9AE}" pid="9" name="MSIP_Label_b1e0e3f2-e1d2-4d64-96ed-2c56cf223811_Tag">
    <vt:lpwstr>10, 0, 1, 1</vt:lpwstr>
  </property>
  <property fmtid="{D5CDD505-2E9C-101B-9397-08002B2CF9AE}" pid="10" name="ContentTypeId">
    <vt:lpwstr>0x010100C0CE7CF85BA89841B4576D53044DF915</vt:lpwstr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2026-05-11T17:02:46Z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51a3a43b-4d2b-44fc-83a7-3fc90b975e2a</vt:lpwstr>
  </property>
  <property fmtid="{D5CDD505-2E9C-101B-9397-08002B2CF9AE}" pid="16" name="MSIP_Label_defa4170-0d19-0005-0004-bc88714345d2_ActionId">
    <vt:lpwstr>3ae8bdd2-4d08-4a13-96da-c8b3051dba82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Tag">
    <vt:lpwstr>10, 3, 0, 1</vt:lpwstr>
  </property>
  <property fmtid="{D5CDD505-2E9C-101B-9397-08002B2CF9AE}" pid="19" name="MediaServiceImageTags">
    <vt:lpwstr/>
  </property>
</Properties>
</file>