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umconline.sharepoint.com/sites/Categoriemanagementendoscopen2/Gedeelde documenten/04. Aanbestedingsdocumenten/"/>
    </mc:Choice>
  </mc:AlternateContent>
  <xr:revisionPtr revIDLastSave="1233" documentId="8_{2607E852-BAFF-4FBF-B869-8CD3663F7988}" xr6:coauthVersionLast="47" xr6:coauthVersionMax="47" xr10:uidLastSave="{F19C497B-6258-48D9-ADD4-C39AD1B6D765}"/>
  <bookViews>
    <workbookView xWindow="28680" yWindow="-120" windowWidth="29040" windowHeight="15720" activeTab="4" xr2:uid="{7FF67A57-A23D-4B51-BCD0-044C40A8B2ED}"/>
  </bookViews>
  <sheets>
    <sheet name="Totaalblad" sheetId="9" r:id="rId1"/>
    <sheet name="Aanschaf" sheetId="7" r:id="rId2"/>
    <sheet name="Onderhoud" sheetId="8" r:id="rId3"/>
    <sheet name="Correctief onderhoud" sheetId="11" r:id="rId4"/>
    <sheet name="Kenmerken"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9" l="1"/>
  <c r="H21" i="7"/>
  <c r="H15" i="7"/>
  <c r="H16" i="7"/>
  <c r="H17" i="7"/>
  <c r="H18" i="7"/>
  <c r="H19" i="7"/>
  <c r="H14" i="7"/>
  <c r="H4" i="7"/>
  <c r="H5" i="7"/>
  <c r="H6" i="7"/>
  <c r="H7" i="7"/>
  <c r="H8" i="7"/>
  <c r="H9" i="7"/>
  <c r="H10" i="7"/>
  <c r="H11" i="7"/>
  <c r="H3" i="7"/>
  <c r="Q9" i="7"/>
  <c r="D8" i="11"/>
  <c r="D9" i="11" s="1"/>
  <c r="D10" i="11" s="1"/>
  <c r="C10" i="8" l="1"/>
  <c r="C9" i="8"/>
  <c r="B10" i="8"/>
  <c r="B9" i="8"/>
  <c r="G40" i="8"/>
  <c r="F38" i="8"/>
  <c r="F37" i="8"/>
  <c r="C40" i="8"/>
  <c r="C42" i="8" s="1"/>
  <c r="B38" i="8"/>
  <c r="B37" i="8"/>
  <c r="E11" i="7"/>
  <c r="I11" i="7" s="1"/>
  <c r="E10" i="7"/>
  <c r="I10" i="7" s="1"/>
  <c r="G28" i="8"/>
  <c r="F26" i="8"/>
  <c r="C8" i="8" s="1"/>
  <c r="F25" i="8"/>
  <c r="B8" i="8" s="1"/>
  <c r="G16" i="8"/>
  <c r="F14" i="8"/>
  <c r="C7" i="8" s="1"/>
  <c r="F13" i="8"/>
  <c r="B7" i="8" s="1"/>
  <c r="C28" i="8"/>
  <c r="B26" i="8"/>
  <c r="C6" i="8" s="1"/>
  <c r="B25" i="8"/>
  <c r="B6" i="8" s="1"/>
  <c r="C16" i="8"/>
  <c r="C18" i="8" s="1"/>
  <c r="B14" i="8"/>
  <c r="C5" i="8" s="1"/>
  <c r="B13" i="8"/>
  <c r="B5" i="8" s="1"/>
  <c r="E9" i="8" l="1"/>
  <c r="E10" i="8"/>
  <c r="C17" i="8"/>
  <c r="G41" i="8"/>
  <c r="G42" i="8"/>
  <c r="G43" i="8"/>
  <c r="G44" i="8" s="1"/>
  <c r="G45" i="8" s="1"/>
  <c r="G46" i="8" s="1"/>
  <c r="C41" i="8"/>
  <c r="C43" i="8"/>
  <c r="C44" i="8" s="1"/>
  <c r="C45" i="8" s="1"/>
  <c r="C46" i="8" s="1"/>
  <c r="G29" i="8"/>
  <c r="G30" i="8"/>
  <c r="G31" i="8"/>
  <c r="G32" i="8" s="1"/>
  <c r="G33" i="8" s="1"/>
  <c r="G34" i="8" s="1"/>
  <c r="G17" i="8"/>
  <c r="G18" i="8"/>
  <c r="G19" i="8"/>
  <c r="G20" i="8" s="1"/>
  <c r="G21" i="8" s="1"/>
  <c r="G22" i="8" s="1"/>
  <c r="C30" i="8"/>
  <c r="C29" i="8"/>
  <c r="C31" i="8"/>
  <c r="C32" i="8" s="1"/>
  <c r="C33" i="8" s="1"/>
  <c r="C34" i="8" s="1"/>
  <c r="C19" i="8"/>
  <c r="C20" i="8" s="1"/>
  <c r="C21" i="8" s="1"/>
  <c r="C22" i="8" s="1"/>
  <c r="I19" i="7"/>
  <c r="I18" i="7"/>
  <c r="I17" i="7"/>
  <c r="E16" i="7"/>
  <c r="I16" i="7" s="1"/>
  <c r="I15" i="7"/>
  <c r="I14" i="7"/>
  <c r="E9" i="7"/>
  <c r="E8" i="7"/>
  <c r="I8" i="7" s="1"/>
  <c r="E7" i="7"/>
  <c r="I7" i="7" s="1"/>
  <c r="E6" i="7"/>
  <c r="E7" i="8" s="1"/>
  <c r="E5" i="7"/>
  <c r="E4" i="7"/>
  <c r="I4" i="7" s="1"/>
  <c r="K3" i="7"/>
  <c r="E3" i="7" s="1"/>
  <c r="I9" i="7" l="1"/>
  <c r="E8" i="8"/>
  <c r="I3" i="7"/>
  <c r="B19" i="11"/>
  <c r="E19" i="11" s="1"/>
  <c r="C6" i="9" s="1"/>
  <c r="E5" i="8"/>
  <c r="I5" i="7"/>
  <c r="E6" i="8"/>
  <c r="C47" i="8"/>
  <c r="D9" i="8" s="1"/>
  <c r="F9" i="8" s="1"/>
  <c r="G47" i="8"/>
  <c r="D10" i="8" s="1"/>
  <c r="F10" i="8" s="1"/>
  <c r="G35" i="8"/>
  <c r="D8" i="8" s="1"/>
  <c r="F8" i="8" s="1"/>
  <c r="C35" i="8"/>
  <c r="D6" i="8" s="1"/>
  <c r="G23" i="8"/>
  <c r="D7" i="8" s="1"/>
  <c r="F7" i="8" s="1"/>
  <c r="C23" i="8"/>
  <c r="D5" i="8" s="1"/>
  <c r="I6" i="7"/>
  <c r="F6" i="8" l="1"/>
  <c r="F5" i="8"/>
  <c r="I12" i="7"/>
  <c r="C4" i="9" s="1"/>
  <c r="F11" i="8" l="1"/>
  <c r="C5" i="9" s="1"/>
</calcChain>
</file>

<file path=xl/sharedStrings.xml><?xml version="1.0" encoding="utf-8"?>
<sst xmlns="http://schemas.openxmlformats.org/spreadsheetml/2006/main" count="149" uniqueCount="87">
  <si>
    <t>Totaal van tabbladen:</t>
  </si>
  <si>
    <t>Perceel 3</t>
  </si>
  <si>
    <t xml:space="preserve">Aanschaf </t>
  </si>
  <si>
    <t>Onderhoud</t>
  </si>
  <si>
    <t>Correctief onderhoud</t>
  </si>
  <si>
    <t>P1: TCO-prijs</t>
  </si>
  <si>
    <t>Soort</t>
  </si>
  <si>
    <t>Soort omschrijving</t>
  </si>
  <si>
    <t>Type</t>
  </si>
  <si>
    <t xml:space="preserve">Totaal </t>
  </si>
  <si>
    <t>Totaal verwachte afname</t>
  </si>
  <si>
    <t>Uw stuksprijs exc. btw</t>
  </si>
  <si>
    <t>Subtotaal aanschaf</t>
  </si>
  <si>
    <t>Preventief onderhoud</t>
  </si>
  <si>
    <r>
      <t xml:space="preserve">All-in onderhoud </t>
    </r>
    <r>
      <rPr>
        <sz val="11"/>
        <color theme="1"/>
        <rFont val="Aptos Narrow"/>
        <family val="2"/>
        <scheme val="minor"/>
      </rPr>
      <t>(let op: het prijsplafond hiervoor is maximaal 10% van de stuksprijs)</t>
    </r>
  </si>
  <si>
    <t>Soort 1</t>
  </si>
  <si>
    <t>Laryngo-videoscoop</t>
  </si>
  <si>
    <t>Soort 2</t>
  </si>
  <si>
    <t xml:space="preserve">Laryngo-videoscoop in combinatie met stroboscopie </t>
  </si>
  <si>
    <t>Soort 3</t>
  </si>
  <si>
    <t>Laryngo-videoscoop met een virtuele chromoendoscopie of een vergelijkbare techniek</t>
  </si>
  <si>
    <t>Soort 4 - 1</t>
  </si>
  <si>
    <t>Laryngo-videoscoop pediatrisch van soort 1</t>
  </si>
  <si>
    <t>Soort 4 - 2</t>
  </si>
  <si>
    <t>Laryngo-videoscoop pediatrisch van soort 2</t>
  </si>
  <si>
    <t xml:space="preserve">Soort 4 - 3 </t>
  </si>
  <si>
    <t>Soort 6</t>
  </si>
  <si>
    <t>Laryngo-videoscoop met werkkanaal</t>
  </si>
  <si>
    <t xml:space="preserve">Soort 1  </t>
  </si>
  <si>
    <t>Videoprocessor</t>
  </si>
  <si>
    <t>Soort 2,3,4,5,6 en 7</t>
  </si>
  <si>
    <t>Optioneel</t>
  </si>
  <si>
    <t>Soort 5</t>
  </si>
  <si>
    <t>TNO-scoop</t>
  </si>
  <si>
    <t>Soort 7a</t>
  </si>
  <si>
    <t>Laryngo-fiberscoop</t>
  </si>
  <si>
    <t xml:space="preserve">Soort 7b </t>
  </si>
  <si>
    <t xml:space="preserve">Laryngo-fiberscoop pediatrisch </t>
  </si>
  <si>
    <t>Soort 8</t>
  </si>
  <si>
    <t>Starre laryngoscoop optiek</t>
  </si>
  <si>
    <t>Soort 9</t>
  </si>
  <si>
    <t>Starre rhinoscoop optiek</t>
  </si>
  <si>
    <t>Soort 10</t>
  </si>
  <si>
    <t>Starre otoscoop optiek</t>
  </si>
  <si>
    <r>
      <rPr>
        <b/>
        <sz val="11"/>
        <color theme="1"/>
        <rFont val="Aptos Narrow"/>
        <family val="2"/>
        <scheme val="minor"/>
      </rPr>
      <t>INSTRUCTIE</t>
    </r>
    <r>
      <rPr>
        <sz val="11"/>
        <color theme="1"/>
        <rFont val="Aptos Narrow"/>
        <family val="2"/>
        <scheme val="minor"/>
      </rPr>
      <t xml:space="preserve">
</t>
    </r>
    <r>
      <rPr>
        <sz val="11"/>
        <color theme="1"/>
        <rFont val="Aptos Narrow"/>
        <family val="2"/>
        <scheme val="minor"/>
      </rPr>
      <t xml:space="preserve">In dit tabblad geef je enkel aan welke indexeringspercentage het maximale indexeringspercentage wordt. Kies bij alle geel gemarkeerde cellen een percentage uit het drop-down menu.
Het indexeringsartikel wordt opgenomen in de definitieve onderhoudsovereenkomst. </t>
    </r>
  </si>
  <si>
    <t>Soort scoop</t>
  </si>
  <si>
    <t>Totaal onderhoudsprijs per type scoop</t>
  </si>
  <si>
    <t>Verwachte afname</t>
  </si>
  <si>
    <t>Subtotaal - onderhoud</t>
  </si>
  <si>
    <t>Onderhoudsjaar</t>
  </si>
  <si>
    <t>Indexering</t>
  </si>
  <si>
    <t>All-in onderhoud</t>
  </si>
  <si>
    <t>Correctief onderhoud - perceel 1 en 2</t>
  </si>
  <si>
    <r>
      <t xml:space="preserve">Invulinstructie:
</t>
    </r>
    <r>
      <rPr>
        <sz val="10"/>
        <color theme="1"/>
        <rFont val="Arial"/>
        <family val="2"/>
      </rPr>
      <t xml:space="preserve">- U vult in cel D7 uw uurtarief voor correctief onderhoud tijdens normale uren.
- U vult in cel C8 t/m C10 het percentage in wat gerekend voor correctief onderhoud buiten normale uren.
- U vult in D11 de standaardvoorrijkosten in.  
Zie voor onze overige voorwaarden het Beschrijvend document.
</t>
    </r>
    <r>
      <rPr>
        <b/>
        <sz val="10"/>
        <color theme="1"/>
        <rFont val="Arial"/>
        <family val="2"/>
      </rPr>
      <t xml:space="preserve">Het uurtarief wat u invult geldt voor elk Perceel. </t>
    </r>
  </si>
  <si>
    <t>Uurtarieven</t>
  </si>
  <si>
    <t>Percentage</t>
  </si>
  <si>
    <t>Prijs excl. btw</t>
  </si>
  <si>
    <t>Prijsplafond</t>
  </si>
  <si>
    <t>Normale werkuren</t>
  </si>
  <si>
    <t>Buiten normale werkuren</t>
  </si>
  <si>
    <t xml:space="preserve">naar rato </t>
  </si>
  <si>
    <t>Buiten normale werkdagen of zaterdag</t>
  </si>
  <si>
    <t>Buiten normale werkdagen of zon- en feestdagen</t>
  </si>
  <si>
    <t xml:space="preserve">Standaard voorrijkosten </t>
  </si>
  <si>
    <t xml:space="preserve">1) Inschrijver dient de actuele prijslijst van alle onderdelen bij de Inschrijving te voegen. </t>
  </si>
  <si>
    <t xml:space="preserve">Als wij een preventief onderhoudscontract aan gaan dan krijgen wij ook te maken met correctieve onderhoudskosten. Om deze kosten op een juiste manier mee te nemen met een passend en marktconform uurtarief in dit prijsmodel hebben wij gekeken naar onze correctieve onderhoudskosten de afgelopen jaren. Op basis hiervan hebben wij een inschatting gemaakt qua uren. 
Voor de berekening van de correctieve kosten in de fictieve TCO-prijs maken wij de volgende berekening: het aantal verwachte afname van scopen x aantal correctieve onderhoudsuren per jaar x levensduur x uurtarief.   
Het aantal scopen is hoog, maar de aanschafwaarde is relatief laag. Bij een grote reparatie kan ook gekozen worden voor vervanging. Gekeken naar de formule voor het bereken van het subtotaal correctief onderhoud is nu gekozen voor 1 uur. Gekeken naar het totaal is dit circa 30% van de totale onderhoudskosten. </t>
  </si>
  <si>
    <t>Gemiddelde correctieve onderhoudsuren per jaar</t>
  </si>
  <si>
    <t>Levensduur</t>
  </si>
  <si>
    <t xml:space="preserve">P1 - TCO-prijs correctief onderhoud </t>
  </si>
  <si>
    <t>Binnendiameter werkkanaal</t>
  </si>
  <si>
    <t>Buitendiameter (distaal uiteinde)</t>
  </si>
  <si>
    <t>Buitendiameter werkkanaal</t>
  </si>
  <si>
    <t>Beeldhoek</t>
  </si>
  <si>
    <t>Tipdoorbuiging</t>
  </si>
  <si>
    <t>Werklengte</t>
  </si>
  <si>
    <t xml:space="preserve">Totale lengte </t>
  </si>
  <si>
    <t>Compatibel met welke videoprocessor?</t>
  </si>
  <si>
    <t>In deze kolom staan alle soorten vanuit het programma van eisen</t>
  </si>
  <si>
    <t>Benoem hier uw aangeboden type</t>
  </si>
  <si>
    <t>In mm</t>
  </si>
  <si>
    <t xml:space="preserve">In graden </t>
  </si>
  <si>
    <t>In de volgorde: boven, beneden, links en rechts in graden</t>
  </si>
  <si>
    <t>Monitor</t>
  </si>
  <si>
    <t>Stroboscopie lichtbron voor videoprocessor (eis 23)</t>
  </si>
  <si>
    <t>Randapparatuur</t>
  </si>
  <si>
    <t>Lijst prijs excl. btw zonder korting</t>
  </si>
  <si>
    <t xml:space="preserve">Korting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</si>
</sst>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quot;€&quot;\ #,##0.00_-"/>
  </numFmts>
  <fonts count="10"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name val="Aptos Narrow"/>
      <family val="2"/>
      <scheme val="minor"/>
    </font>
    <font>
      <b/>
      <sz val="11"/>
      <color theme="1"/>
      <name val="Aptos Narrow"/>
      <family val="2"/>
      <scheme val="minor"/>
    </font>
    <font>
      <b/>
      <sz val="11"/>
      <name val="Aptos Narrow"/>
      <family val="2"/>
      <scheme val="minor"/>
    </font>
    <font>
      <b/>
      <sz val="11"/>
      <color theme="1"/>
      <name val="Arial"/>
      <family val="2"/>
    </font>
    <font>
      <b/>
      <sz val="10"/>
      <color theme="1"/>
      <name val="Arial"/>
      <family val="2"/>
    </font>
    <font>
      <sz val="10"/>
      <color theme="1"/>
      <name val="Arial"/>
      <family val="2"/>
    </font>
    <font>
      <sz val="10"/>
      <color theme="1"/>
      <name val="Aptos Narrow"/>
      <family val="2"/>
      <scheme val="minor"/>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0.89999084444715716"/>
        <bgColor indexed="64"/>
      </patternFill>
    </fill>
    <fill>
      <patternFill patternType="solid">
        <fgColor theme="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0" fontId="0" fillId="0" borderId="1" xfId="0" applyBorder="1"/>
    <xf numFmtId="0" fontId="0" fillId="0" borderId="1" xfId="0" applyBorder="1" applyAlignment="1">
      <alignment horizontal="center" vertical="center"/>
    </xf>
    <xf numFmtId="0" fontId="3" fillId="0" borderId="1" xfId="0" applyFont="1" applyBorder="1"/>
    <xf numFmtId="0" fontId="0" fillId="0" borderId="1" xfId="0" applyBorder="1" applyAlignment="1">
      <alignment horizontal="left"/>
    </xf>
    <xf numFmtId="0" fontId="3" fillId="2" borderId="1" xfId="0" applyFont="1" applyFill="1" applyBorder="1"/>
    <xf numFmtId="44" fontId="3" fillId="2" borderId="1" xfId="0" applyNumberFormat="1" applyFont="1" applyFill="1" applyBorder="1"/>
    <xf numFmtId="0" fontId="0" fillId="0" borderId="1" xfId="0" applyBorder="1" applyAlignment="1">
      <alignment vertical="top"/>
    </xf>
    <xf numFmtId="0" fontId="0" fillId="0" borderId="1" xfId="0" applyBorder="1" applyAlignment="1">
      <alignment horizontal="left" vertical="top"/>
    </xf>
    <xf numFmtId="1" fontId="0" fillId="0" borderId="1" xfId="0" applyNumberFormat="1" applyBorder="1" applyAlignment="1">
      <alignment horizontal="center"/>
    </xf>
    <xf numFmtId="1" fontId="3" fillId="3" borderId="1" xfId="0" applyNumberFormat="1" applyFont="1" applyFill="1" applyBorder="1" applyAlignment="1">
      <alignment horizontal="center"/>
    </xf>
    <xf numFmtId="0" fontId="4" fillId="0" borderId="1" xfId="0" applyFont="1" applyBorder="1"/>
    <xf numFmtId="0" fontId="0" fillId="0" borderId="1" xfId="0" applyBorder="1" applyAlignment="1">
      <alignment vertical="center"/>
    </xf>
    <xf numFmtId="0" fontId="0" fillId="0" borderId="0" xfId="0" applyAlignment="1">
      <alignment horizontal="center" vertical="center"/>
    </xf>
    <xf numFmtId="0" fontId="0" fillId="0" borderId="0" xfId="0" applyAlignment="1">
      <alignment vertical="center"/>
    </xf>
    <xf numFmtId="0" fontId="3" fillId="0" borderId="1" xfId="0" applyFont="1" applyBorder="1" applyAlignment="1">
      <alignment horizontal="center" vertical="center"/>
    </xf>
    <xf numFmtId="44" fontId="3" fillId="4" borderId="1" xfId="0" applyNumberFormat="1" applyFont="1" applyFill="1" applyBorder="1"/>
    <xf numFmtId="0" fontId="3" fillId="5" borderId="1" xfId="0" applyFont="1" applyFill="1" applyBorder="1"/>
    <xf numFmtId="44" fontId="3" fillId="5" borderId="1" xfId="0" applyNumberFormat="1" applyFont="1" applyFill="1" applyBorder="1"/>
    <xf numFmtId="1" fontId="3" fillId="5" borderId="1" xfId="0" applyNumberFormat="1" applyFont="1" applyFill="1" applyBorder="1" applyAlignment="1">
      <alignment horizontal="center"/>
    </xf>
    <xf numFmtId="0" fontId="3" fillId="5"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vertical="center"/>
    </xf>
    <xf numFmtId="0" fontId="0" fillId="6" borderId="1" xfId="0" applyFill="1" applyBorder="1" applyAlignment="1">
      <alignment vertical="top" wrapText="1"/>
    </xf>
    <xf numFmtId="0" fontId="4" fillId="0" borderId="1" xfId="0" applyFont="1" applyBorder="1" applyAlignment="1">
      <alignment horizontal="left" vertical="top"/>
    </xf>
    <xf numFmtId="1" fontId="4" fillId="0" borderId="1" xfId="0" applyNumberFormat="1" applyFont="1" applyBorder="1" applyAlignment="1">
      <alignment horizontal="left" vertical="top"/>
    </xf>
    <xf numFmtId="1" fontId="4" fillId="0" borderId="1" xfId="0" applyNumberFormat="1" applyFont="1" applyBorder="1" applyAlignment="1">
      <alignment horizontal="left" vertical="top" wrapText="1"/>
    </xf>
    <xf numFmtId="0" fontId="0" fillId="7" borderId="1" xfId="0" applyFill="1" applyBorder="1" applyAlignment="1">
      <alignment horizontal="center" vertical="center"/>
    </xf>
    <xf numFmtId="0" fontId="0" fillId="7" borderId="1" xfId="0" applyFill="1" applyBorder="1" applyAlignment="1">
      <alignment horizontal="left" vertical="center"/>
    </xf>
    <xf numFmtId="0" fontId="0" fillId="7" borderId="1" xfId="0" applyFill="1" applyBorder="1" applyAlignment="1">
      <alignment vertical="center"/>
    </xf>
    <xf numFmtId="0" fontId="3" fillId="0" borderId="1" xfId="0" applyFont="1" applyBorder="1" applyAlignment="1">
      <alignment wrapText="1"/>
    </xf>
    <xf numFmtId="0" fontId="3" fillId="5" borderId="1" xfId="0" applyFont="1" applyFill="1" applyBorder="1" applyAlignment="1">
      <alignment wrapText="1"/>
    </xf>
    <xf numFmtId="0" fontId="3" fillId="3" borderId="1" xfId="0" applyFont="1" applyFill="1" applyBorder="1" applyAlignment="1">
      <alignment wrapText="1"/>
    </xf>
    <xf numFmtId="0" fontId="0" fillId="0" borderId="1" xfId="0" applyBorder="1" applyAlignment="1">
      <alignment horizontal="left" wrapText="1"/>
    </xf>
    <xf numFmtId="0" fontId="0" fillId="0" borderId="0" xfId="0" applyAlignment="1">
      <alignment wrapText="1"/>
    </xf>
    <xf numFmtId="0" fontId="4" fillId="0" borderId="11" xfId="0" applyFont="1" applyBorder="1"/>
    <xf numFmtId="0" fontId="0" fillId="0" borderId="10" xfId="0" applyBorder="1"/>
    <xf numFmtId="164" fontId="0" fillId="3" borderId="1" xfId="0" applyNumberFormat="1" applyFill="1" applyBorder="1"/>
    <xf numFmtId="9" fontId="0" fillId="3" borderId="11" xfId="2" applyFont="1" applyFill="1" applyBorder="1"/>
    <xf numFmtId="9" fontId="0" fillId="2" borderId="11" xfId="2" applyFont="1" applyFill="1" applyBorder="1"/>
    <xf numFmtId="0" fontId="0" fillId="0" borderId="12" xfId="0" applyBorder="1"/>
    <xf numFmtId="9" fontId="0" fillId="2" borderId="13" xfId="2" applyFont="1" applyFill="1" applyBorder="1"/>
    <xf numFmtId="0" fontId="0" fillId="3" borderId="0" xfId="0" applyFill="1"/>
    <xf numFmtId="164" fontId="0" fillId="4" borderId="1" xfId="0" applyNumberFormat="1" applyFill="1" applyBorder="1"/>
    <xf numFmtId="9" fontId="0" fillId="3" borderId="0" xfId="2" applyFont="1" applyFill="1" applyBorder="1"/>
    <xf numFmtId="0" fontId="4" fillId="0" borderId="10" xfId="0" applyFont="1"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0" fillId="3" borderId="0" xfId="0" applyFill="1" applyAlignment="1">
      <alignment horizontal="left"/>
    </xf>
    <xf numFmtId="0" fontId="0" fillId="0" borderId="0" xfId="0" applyAlignment="1">
      <alignment horizontal="left"/>
    </xf>
    <xf numFmtId="44" fontId="0" fillId="2" borderId="1" xfId="0" applyNumberFormat="1" applyFill="1" applyBorder="1" applyAlignment="1">
      <alignment vertical="center"/>
    </xf>
    <xf numFmtId="44" fontId="0" fillId="8" borderId="1" xfId="1" applyFont="1" applyFill="1" applyBorder="1" applyAlignment="1">
      <alignment horizontal="center"/>
    </xf>
    <xf numFmtId="0" fontId="0" fillId="3" borderId="1" xfId="0" applyFill="1" applyBorder="1" applyAlignment="1">
      <alignment horizontal="center" vertical="center"/>
    </xf>
    <xf numFmtId="44" fontId="0" fillId="3" borderId="0" xfId="0" applyNumberFormat="1" applyFill="1" applyAlignment="1">
      <alignment horizontal="center"/>
    </xf>
    <xf numFmtId="44" fontId="5" fillId="9" borderId="1" xfId="0" applyNumberFormat="1" applyFont="1" applyFill="1" applyBorder="1"/>
    <xf numFmtId="0" fontId="0" fillId="3" borderId="1" xfId="0" applyFill="1" applyBorder="1" applyAlignment="1">
      <alignment vertical="center"/>
    </xf>
    <xf numFmtId="44" fontId="0" fillId="3" borderId="1" xfId="0" applyNumberFormat="1" applyFill="1" applyBorder="1" applyAlignment="1">
      <alignment vertical="center"/>
    </xf>
    <xf numFmtId="44" fontId="0" fillId="3" borderId="1" xfId="0" applyNumberFormat="1" applyFill="1" applyBorder="1"/>
    <xf numFmtId="0" fontId="4" fillId="3" borderId="1" xfId="0" applyFont="1" applyFill="1" applyBorder="1"/>
    <xf numFmtId="0" fontId="4" fillId="3" borderId="1" xfId="0" applyFont="1" applyFill="1" applyBorder="1" applyAlignment="1">
      <alignment horizontal="left"/>
    </xf>
    <xf numFmtId="0" fontId="5" fillId="0" borderId="10" xfId="0" applyFont="1" applyBorder="1" applyAlignment="1">
      <alignment horizontal="left"/>
    </xf>
    <xf numFmtId="0" fontId="5" fillId="0" borderId="1" xfId="0" applyFont="1" applyBorder="1"/>
    <xf numFmtId="0" fontId="5" fillId="0" borderId="11" xfId="0" applyFont="1" applyBorder="1"/>
    <xf numFmtId="0" fontId="3" fillId="0" borderId="10" xfId="0" applyFont="1" applyBorder="1" applyAlignment="1">
      <alignment horizontal="left"/>
    </xf>
    <xf numFmtId="164" fontId="3" fillId="3" borderId="1" xfId="0" applyNumberFormat="1" applyFont="1" applyFill="1" applyBorder="1"/>
    <xf numFmtId="9" fontId="3" fillId="3" borderId="11" xfId="2" applyFont="1" applyFill="1" applyBorder="1"/>
    <xf numFmtId="0" fontId="3" fillId="0" borderId="12" xfId="0" applyFont="1" applyBorder="1" applyAlignment="1">
      <alignment horizontal="left"/>
    </xf>
    <xf numFmtId="0" fontId="3" fillId="3" borderId="0" xfId="0" applyFont="1" applyFill="1" applyAlignment="1">
      <alignment horizontal="left"/>
    </xf>
    <xf numFmtId="164" fontId="3" fillId="4" borderId="1" xfId="0" applyNumberFormat="1" applyFont="1" applyFill="1" applyBorder="1"/>
    <xf numFmtId="9" fontId="3" fillId="3" borderId="0" xfId="2" applyFont="1" applyFill="1" applyBorder="1"/>
    <xf numFmtId="164" fontId="0" fillId="0" borderId="1" xfId="0" applyNumberFormat="1" applyBorder="1"/>
    <xf numFmtId="1" fontId="0" fillId="0" borderId="1" xfId="0" applyNumberFormat="1" applyBorder="1"/>
    <xf numFmtId="164" fontId="4" fillId="10" borderId="1" xfId="0" applyNumberFormat="1" applyFont="1" applyFill="1" applyBorder="1"/>
    <xf numFmtId="0" fontId="0" fillId="3" borderId="1" xfId="0" applyFill="1" applyBorder="1"/>
    <xf numFmtId="44" fontId="0" fillId="3" borderId="0" xfId="0" applyNumberFormat="1" applyFill="1"/>
    <xf numFmtId="0" fontId="6" fillId="3" borderId="0" xfId="0" applyFont="1" applyFill="1"/>
    <xf numFmtId="44" fontId="2" fillId="3" borderId="0" xfId="2" applyNumberFormat="1" applyFont="1" applyFill="1"/>
    <xf numFmtId="0" fontId="6" fillId="0" borderId="0" xfId="0" applyFont="1"/>
    <xf numFmtId="0" fontId="7" fillId="0" borderId="7" xfId="0" applyFont="1" applyBorder="1"/>
    <xf numFmtId="0" fontId="4" fillId="0" borderId="8" xfId="0" applyFont="1" applyBorder="1"/>
    <xf numFmtId="0" fontId="4" fillId="0" borderId="9" xfId="0" applyFont="1" applyBorder="1"/>
    <xf numFmtId="44" fontId="0" fillId="2" borderId="1" xfId="1" applyFont="1" applyFill="1" applyBorder="1" applyProtection="1">
      <protection locked="0"/>
    </xf>
    <xf numFmtId="9" fontId="0" fillId="2" borderId="1" xfId="2" applyFont="1" applyFill="1" applyBorder="1" applyAlignment="1">
      <alignment horizontal="left"/>
    </xf>
    <xf numFmtId="44" fontId="0" fillId="3" borderId="1" xfId="1" applyFont="1" applyFill="1" applyBorder="1" applyProtection="1">
      <protection locked="0"/>
    </xf>
    <xf numFmtId="9" fontId="0" fillId="3" borderId="17" xfId="2" applyFont="1" applyFill="1" applyBorder="1"/>
    <xf numFmtId="44" fontId="0" fillId="2" borderId="17" xfId="1" applyFont="1" applyFill="1" applyBorder="1" applyProtection="1">
      <protection locked="0"/>
    </xf>
    <xf numFmtId="0" fontId="7" fillId="3" borderId="0" xfId="0" applyFont="1" applyFill="1"/>
    <xf numFmtId="0" fontId="0" fillId="0" borderId="11" xfId="0" applyBorder="1" applyAlignment="1">
      <alignment vertical="top"/>
    </xf>
    <xf numFmtId="0" fontId="0" fillId="0" borderId="17" xfId="0" applyBorder="1"/>
    <xf numFmtId="44" fontId="0" fillId="4" borderId="13" xfId="0" applyNumberFormat="1" applyFill="1" applyBorder="1"/>
    <xf numFmtId="0" fontId="0" fillId="0" borderId="10" xfId="0" applyBorder="1" applyAlignment="1">
      <alignment vertical="top"/>
    </xf>
    <xf numFmtId="0" fontId="0" fillId="0" borderId="1" xfId="0" applyBorder="1" applyAlignment="1">
      <alignment vertical="top" wrapText="1"/>
    </xf>
    <xf numFmtId="0" fontId="0" fillId="3" borderId="0" xfId="0" applyFill="1" applyAlignment="1">
      <alignment vertical="top"/>
    </xf>
    <xf numFmtId="1" fontId="0" fillId="0" borderId="12" xfId="0" applyNumberFormat="1" applyBorder="1" applyAlignment="1">
      <alignment horizontal="left"/>
    </xf>
    <xf numFmtId="44" fontId="0" fillId="3" borderId="11" xfId="1" applyFont="1" applyFill="1" applyBorder="1" applyProtection="1">
      <protection locked="0"/>
    </xf>
    <xf numFmtId="44" fontId="0" fillId="3" borderId="13" xfId="1" applyFont="1" applyFill="1" applyBorder="1" applyProtection="1">
      <protection locked="0"/>
    </xf>
    <xf numFmtId="0" fontId="0" fillId="3" borderId="17" xfId="0" applyFill="1" applyBorder="1" applyAlignment="1">
      <alignment horizontal="left"/>
    </xf>
    <xf numFmtId="44" fontId="0" fillId="3" borderId="0" xfId="0" applyNumberFormat="1" applyFill="1" applyAlignment="1">
      <alignment horizontal="left" vertical="top"/>
    </xf>
    <xf numFmtId="0" fontId="3" fillId="0" borderId="10" xfId="0" applyFont="1" applyBorder="1"/>
    <xf numFmtId="44" fontId="0" fillId="2" borderId="11" xfId="0" applyNumberFormat="1" applyFill="1" applyBorder="1" applyAlignment="1">
      <alignment vertical="center"/>
    </xf>
    <xf numFmtId="0" fontId="0" fillId="7" borderId="11" xfId="0" applyFill="1" applyBorder="1" applyAlignment="1">
      <alignment horizontal="center" vertical="center"/>
    </xf>
    <xf numFmtId="44" fontId="0" fillId="3" borderId="11" xfId="0" applyNumberFormat="1" applyFill="1" applyBorder="1" applyAlignment="1">
      <alignment vertical="center"/>
    </xf>
    <xf numFmtId="0" fontId="5" fillId="5" borderId="10" xfId="0" applyFont="1" applyFill="1" applyBorder="1"/>
    <xf numFmtId="0" fontId="0" fillId="5" borderId="11" xfId="0" applyFill="1" applyBorder="1" applyAlignment="1">
      <alignment vertical="center"/>
    </xf>
    <xf numFmtId="0" fontId="4" fillId="0" borderId="11" xfId="0" applyFont="1" applyBorder="1" applyAlignment="1">
      <alignment horizontal="left" vertical="top"/>
    </xf>
    <xf numFmtId="44" fontId="0" fillId="0" borderId="21" xfId="0" applyNumberFormat="1" applyBorder="1" applyAlignment="1">
      <alignment vertical="top"/>
    </xf>
    <xf numFmtId="1" fontId="0" fillId="0" borderId="0" xfId="0" applyNumberFormat="1" applyAlignment="1">
      <alignment horizontal="center"/>
    </xf>
    <xf numFmtId="0" fontId="0" fillId="7" borderId="11" xfId="0" applyFill="1" applyBorder="1" applyAlignment="1">
      <alignment vertical="center"/>
    </xf>
    <xf numFmtId="0" fontId="0" fillId="0" borderId="17" xfId="0" applyBorder="1" applyAlignment="1">
      <alignment wrapText="1"/>
    </xf>
    <xf numFmtId="0" fontId="3" fillId="2" borderId="17" xfId="0" applyFont="1" applyFill="1" applyBorder="1"/>
    <xf numFmtId="1" fontId="0" fillId="0" borderId="17" xfId="0" applyNumberFormat="1" applyBorder="1" applyAlignment="1">
      <alignment horizontal="center"/>
    </xf>
    <xf numFmtId="1" fontId="3" fillId="0" borderId="17" xfId="0" applyNumberFormat="1" applyFont="1" applyBorder="1" applyAlignment="1">
      <alignment horizontal="center"/>
    </xf>
    <xf numFmtId="44" fontId="0" fillId="8" borderId="17" xfId="0" applyNumberFormat="1" applyFill="1" applyBorder="1"/>
    <xf numFmtId="0" fontId="0" fillId="7" borderId="17" xfId="0" applyFill="1" applyBorder="1" applyAlignment="1">
      <alignment horizontal="center" vertical="center"/>
    </xf>
    <xf numFmtId="0" fontId="0" fillId="7" borderId="17" xfId="0" applyFill="1" applyBorder="1" applyAlignment="1">
      <alignment vertical="center"/>
    </xf>
    <xf numFmtId="0" fontId="0" fillId="7" borderId="13" xfId="0" applyFill="1" applyBorder="1" applyAlignment="1">
      <alignment vertical="center"/>
    </xf>
    <xf numFmtId="0" fontId="0" fillId="3" borderId="0" xfId="0" applyFill="1" applyAlignment="1">
      <alignment wrapText="1"/>
    </xf>
    <xf numFmtId="0" fontId="0" fillId="3" borderId="0" xfId="0" applyFill="1" applyAlignment="1">
      <alignment horizontal="center" vertical="center"/>
    </xf>
    <xf numFmtId="0" fontId="0" fillId="3" borderId="0" xfId="0" applyFill="1" applyAlignment="1">
      <alignment vertical="center"/>
    </xf>
    <xf numFmtId="0" fontId="4" fillId="13" borderId="15" xfId="0" applyFont="1" applyFill="1" applyBorder="1" applyAlignment="1">
      <alignment horizontal="left" vertical="top"/>
    </xf>
    <xf numFmtId="0" fontId="4" fillId="13" borderId="2" xfId="0" applyFont="1" applyFill="1" applyBorder="1" applyAlignment="1">
      <alignment horizontal="left" vertical="top" wrapText="1"/>
    </xf>
    <xf numFmtId="0" fontId="4" fillId="13" borderId="1" xfId="0" applyFont="1" applyFill="1" applyBorder="1" applyAlignment="1">
      <alignment horizontal="left" vertical="top"/>
    </xf>
    <xf numFmtId="1" fontId="4" fillId="13" borderId="1" xfId="0" applyNumberFormat="1" applyFont="1" applyFill="1" applyBorder="1" applyAlignment="1">
      <alignment horizontal="left" vertical="top"/>
    </xf>
    <xf numFmtId="1" fontId="4" fillId="13" borderId="1" xfId="0" applyNumberFormat="1" applyFont="1" applyFill="1" applyBorder="1" applyAlignment="1">
      <alignment horizontal="left" vertical="top" wrapText="1"/>
    </xf>
    <xf numFmtId="0" fontId="4" fillId="13" borderId="1" xfId="0" applyFont="1" applyFill="1" applyBorder="1" applyAlignment="1">
      <alignment horizontal="left" vertical="top" wrapText="1"/>
    </xf>
    <xf numFmtId="0" fontId="4" fillId="13" borderId="11" xfId="0" applyFont="1" applyFill="1" applyBorder="1" applyAlignment="1">
      <alignment horizontal="left" vertical="top" wrapText="1"/>
    </xf>
    <xf numFmtId="44" fontId="0" fillId="14" borderId="1" xfId="0" applyNumberFormat="1" applyFill="1" applyBorder="1"/>
    <xf numFmtId="0" fontId="9" fillId="13" borderId="2" xfId="0" applyFont="1" applyFill="1" applyBorder="1"/>
    <xf numFmtId="0" fontId="9" fillId="5" borderId="2" xfId="0" applyFont="1" applyFill="1" applyBorder="1"/>
    <xf numFmtId="0" fontId="9" fillId="15" borderId="2" xfId="0" applyFont="1" applyFill="1" applyBorder="1"/>
    <xf numFmtId="0" fontId="9" fillId="16" borderId="2" xfId="0" applyFont="1" applyFill="1" applyBorder="1"/>
    <xf numFmtId="0" fontId="9" fillId="12" borderId="2" xfId="0" applyFont="1" applyFill="1" applyBorder="1"/>
    <xf numFmtId="0" fontId="9" fillId="11" borderId="2" xfId="0" applyFont="1" applyFill="1" applyBorder="1" applyAlignment="1">
      <alignment wrapText="1"/>
    </xf>
    <xf numFmtId="0" fontId="9" fillId="17" borderId="2" xfId="0" applyFont="1" applyFill="1" applyBorder="1" applyAlignment="1">
      <alignment wrapText="1"/>
    </xf>
    <xf numFmtId="0" fontId="9" fillId="18" borderId="1" xfId="0" applyFont="1" applyFill="1" applyBorder="1"/>
    <xf numFmtId="0" fontId="9" fillId="19" borderId="1" xfId="0" applyFont="1" applyFill="1" applyBorder="1"/>
    <xf numFmtId="0" fontId="9" fillId="6" borderId="1" xfId="0" applyFont="1" applyFill="1" applyBorder="1"/>
    <xf numFmtId="9" fontId="3" fillId="2" borderId="1" xfId="2" applyFont="1" applyFill="1" applyBorder="1" applyAlignment="1">
      <alignment horizontal="center"/>
    </xf>
    <xf numFmtId="0" fontId="4" fillId="0" borderId="1" xfId="0" applyFont="1" applyBorder="1" applyAlignment="1">
      <alignment horizontal="center" vertical="top"/>
    </xf>
    <xf numFmtId="0" fontId="4" fillId="13" borderId="1" xfId="0" applyFont="1" applyFill="1" applyBorder="1" applyAlignment="1">
      <alignment horizontal="center" vertical="top"/>
    </xf>
    <xf numFmtId="44" fontId="3" fillId="6" borderId="1" xfId="0" applyNumberFormat="1" applyFont="1" applyFill="1" applyBorder="1" applyAlignment="1">
      <alignment horizontal="center"/>
    </xf>
    <xf numFmtId="9" fontId="3" fillId="6" borderId="1" xfId="2" applyFont="1" applyFill="1" applyBorder="1" applyAlignment="1">
      <alignment horizontal="center"/>
    </xf>
    <xf numFmtId="44" fontId="3" fillId="6" borderId="22" xfId="1" applyNumberFormat="1" applyFont="1" applyFill="1" applyBorder="1" applyAlignment="1">
      <alignment horizontal="center"/>
    </xf>
    <xf numFmtId="9" fontId="3" fillId="6" borderId="22" xfId="2" applyFont="1" applyFill="1" applyBorder="1" applyAlignment="1">
      <alignment horizontal="center"/>
    </xf>
    <xf numFmtId="44" fontId="3" fillId="6" borderId="1" xfId="1" applyNumberFormat="1" applyFont="1" applyFill="1" applyBorder="1" applyAlignment="1">
      <alignment horizontal="center"/>
    </xf>
    <xf numFmtId="9" fontId="0" fillId="6" borderId="1" xfId="2" applyFont="1" applyFill="1" applyBorder="1" applyAlignment="1">
      <alignment horizontal="center"/>
    </xf>
    <xf numFmtId="44" fontId="0" fillId="6" borderId="1" xfId="0" applyNumberFormat="1" applyFill="1" applyBorder="1" applyAlignment="1">
      <alignment vertical="center"/>
    </xf>
    <xf numFmtId="44" fontId="0" fillId="6" borderId="11" xfId="0" applyNumberFormat="1" applyFill="1" applyBorder="1" applyAlignment="1">
      <alignment vertical="center"/>
    </xf>
    <xf numFmtId="0" fontId="4" fillId="0" borderId="15" xfId="0" applyFont="1" applyBorder="1" applyAlignment="1">
      <alignment horizontal="left" vertical="top" wrapText="1"/>
    </xf>
    <xf numFmtId="0" fontId="4" fillId="0" borderId="2" xfId="0" applyFont="1" applyBorder="1" applyAlignment="1">
      <alignment horizontal="left" vertical="top" wrapText="1"/>
    </xf>
    <xf numFmtId="0" fontId="4" fillId="0" borderId="15" xfId="0" applyFont="1" applyBorder="1" applyAlignment="1">
      <alignment horizontal="left" vertical="top"/>
    </xf>
    <xf numFmtId="0" fontId="4" fillId="0" borderId="14" xfId="0" applyFont="1" applyBorder="1" applyAlignment="1">
      <alignment horizontal="left" vertical="top"/>
    </xf>
    <xf numFmtId="0" fontId="4" fillId="0" borderId="2" xfId="0" applyFont="1" applyBorder="1" applyAlignment="1">
      <alignment horizontal="left" vertical="top"/>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15" xfId="0" applyFont="1" applyBorder="1" applyAlignment="1">
      <alignment horizontal="center"/>
    </xf>
    <xf numFmtId="0" fontId="4" fillId="0" borderId="14" xfId="0" applyFont="1" applyBorder="1" applyAlignment="1">
      <alignment horizontal="center"/>
    </xf>
    <xf numFmtId="0" fontId="4" fillId="0" borderId="1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5" xfId="0" applyFont="1" applyBorder="1" applyAlignment="1">
      <alignment horizontal="center"/>
    </xf>
    <xf numFmtId="0" fontId="5" fillId="0" borderId="14" xfId="0" applyFont="1" applyBorder="1" applyAlignment="1">
      <alignment horizontal="center"/>
    </xf>
    <xf numFmtId="0" fontId="5" fillId="0" borderId="16"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4" fillId="3" borderId="3" xfId="0" applyFont="1" applyFill="1" applyBorder="1" applyAlignment="1">
      <alignment horizontal="left"/>
    </xf>
    <xf numFmtId="0" fontId="4" fillId="3" borderId="2" xfId="0" applyFont="1" applyFill="1" applyBorder="1" applyAlignment="1">
      <alignment horizontal="left"/>
    </xf>
    <xf numFmtId="0" fontId="7" fillId="0" borderId="1" xfId="0" applyFont="1" applyBorder="1" applyAlignment="1">
      <alignment horizontal="center" vertical="top" wrapText="1"/>
    </xf>
    <xf numFmtId="0" fontId="0" fillId="0" borderId="10" xfId="0" applyBorder="1" applyAlignment="1">
      <alignment horizontal="left" vertical="top" wrapText="1"/>
    </xf>
    <xf numFmtId="0" fontId="0" fillId="0" borderId="1" xfId="0" applyBorder="1" applyAlignment="1">
      <alignment horizontal="left" vertical="top" wrapText="1"/>
    </xf>
    <xf numFmtId="0" fontId="0" fillId="0" borderId="11" xfId="0" applyBorder="1" applyAlignment="1">
      <alignment horizontal="left" vertical="top" wrapText="1"/>
    </xf>
    <xf numFmtId="0" fontId="0" fillId="0" borderId="1" xfId="0" applyBorder="1" applyAlignment="1">
      <alignment horizontal="left" vertical="top"/>
    </xf>
    <xf numFmtId="0" fontId="4" fillId="13" borderId="1" xfId="0" applyFont="1" applyFill="1" applyBorder="1"/>
    <xf numFmtId="0" fontId="4" fillId="13" borderId="1" xfId="0" applyFont="1" applyFill="1" applyBorder="1" applyAlignment="1">
      <alignment horizontal="center" vertical="top"/>
    </xf>
    <xf numFmtId="0" fontId="4" fillId="13" borderId="1" xfId="0" applyFont="1" applyFill="1" applyBorder="1" applyAlignment="1">
      <alignment vertical="top"/>
    </xf>
  </cellXfs>
  <cellStyles count="3">
    <cellStyle name="Currency" xfId="1" builtinId="4"/>
    <cellStyle name="Normal" xfId="0" builtinId="0"/>
    <cellStyle name="Percent" xfId="2"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E251D-D370-4E76-B93A-CD691AD84BF8}">
  <dimension ref="B3:D7"/>
  <sheetViews>
    <sheetView workbookViewId="0">
      <selection activeCell="B7" sqref="B7"/>
    </sheetView>
  </sheetViews>
  <sheetFormatPr defaultColWidth="8.7109375" defaultRowHeight="15" x14ac:dyDescent="0.25"/>
  <cols>
    <col min="1" max="1" width="8.7109375" style="42"/>
    <col min="2" max="2" width="23.28515625" style="42" customWidth="1"/>
    <col min="3" max="3" width="26" style="42" customWidth="1"/>
    <col min="4" max="4" width="14.140625" style="42" bestFit="1" customWidth="1"/>
    <col min="5" max="16384" width="8.7109375" style="42"/>
  </cols>
  <sheetData>
    <row r="3" spans="2:4" x14ac:dyDescent="0.25">
      <c r="B3" s="58" t="s">
        <v>0</v>
      </c>
      <c r="C3" s="181" t="s">
        <v>1</v>
      </c>
      <c r="D3" s="74"/>
    </row>
    <row r="4" spans="2:4" x14ac:dyDescent="0.25">
      <c r="B4" s="73" t="s">
        <v>2</v>
      </c>
      <c r="C4" s="57">
        <f>Aanschaf!I12</f>
        <v>0</v>
      </c>
    </row>
    <row r="5" spans="2:4" x14ac:dyDescent="0.25">
      <c r="B5" s="73" t="s">
        <v>3</v>
      </c>
      <c r="C5" s="57">
        <f>Onderhoud!F11</f>
        <v>0</v>
      </c>
    </row>
    <row r="6" spans="2:4" x14ac:dyDescent="0.25">
      <c r="B6" s="73" t="s">
        <v>4</v>
      </c>
      <c r="C6" s="57">
        <f>'Correctief onderhoud'!E19</f>
        <v>0</v>
      </c>
    </row>
    <row r="7" spans="2:4" x14ac:dyDescent="0.25">
      <c r="B7" s="58" t="s">
        <v>5</v>
      </c>
      <c r="C7" s="126">
        <f>SUM(C4:C6)</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879A2-73C2-41C8-8225-714F67BFADC5}">
  <dimension ref="A1:T35"/>
  <sheetViews>
    <sheetView topLeftCell="C1" zoomScaleNormal="100" workbookViewId="0">
      <selection activeCell="I12" sqref="I12"/>
    </sheetView>
  </sheetViews>
  <sheetFormatPr defaultColWidth="0" defaultRowHeight="15" zeroHeight="1" x14ac:dyDescent="0.25"/>
  <cols>
    <col min="1" max="1" width="16.42578125" bestFit="1" customWidth="1"/>
    <col min="2" max="2" width="55.140625" style="34" customWidth="1"/>
    <col min="3" max="7" width="13" customWidth="1"/>
    <col min="8" max="8" width="21.140625" customWidth="1"/>
    <col min="9" max="9" width="20.140625" bestFit="1" customWidth="1"/>
    <col min="10" max="14" width="8.7109375" style="13" customWidth="1"/>
    <col min="15" max="15" width="9.140625" style="14" customWidth="1"/>
    <col min="16" max="16" width="16.85546875" style="14" customWidth="1"/>
    <col min="17" max="17" width="31.5703125" style="14" customWidth="1"/>
    <col min="18" max="20" width="8.7109375" style="42" customWidth="1"/>
    <col min="21" max="16384" width="8.7109375" style="42" hidden="1"/>
  </cols>
  <sheetData>
    <row r="1" spans="1:17" x14ac:dyDescent="0.25">
      <c r="A1" s="153" t="s">
        <v>1</v>
      </c>
      <c r="B1" s="154"/>
      <c r="C1" s="154"/>
      <c r="D1" s="154"/>
      <c r="E1" s="154"/>
      <c r="F1" s="154"/>
      <c r="G1" s="154"/>
      <c r="H1" s="154"/>
      <c r="I1" s="154"/>
      <c r="J1" s="154"/>
      <c r="K1" s="154"/>
      <c r="L1" s="154"/>
      <c r="M1" s="154"/>
      <c r="N1" s="154"/>
      <c r="O1" s="154"/>
      <c r="P1" s="154"/>
      <c r="Q1" s="155"/>
    </row>
    <row r="2" spans="1:17" ht="60" x14ac:dyDescent="0.25">
      <c r="A2" s="119" t="s">
        <v>6</v>
      </c>
      <c r="B2" s="120" t="s">
        <v>7</v>
      </c>
      <c r="C2" s="121" t="s">
        <v>8</v>
      </c>
      <c r="D2" s="122" t="s">
        <v>9</v>
      </c>
      <c r="E2" s="123" t="s">
        <v>10</v>
      </c>
      <c r="F2" s="123" t="s">
        <v>85</v>
      </c>
      <c r="G2" s="123" t="s">
        <v>86</v>
      </c>
      <c r="H2" s="121" t="s">
        <v>11</v>
      </c>
      <c r="I2" s="121" t="s">
        <v>12</v>
      </c>
      <c r="J2" s="139">
        <v>2027</v>
      </c>
      <c r="K2" s="139">
        <v>2028</v>
      </c>
      <c r="L2" s="139">
        <v>2029</v>
      </c>
      <c r="M2" s="139">
        <v>2030</v>
      </c>
      <c r="N2" s="139">
        <v>2031</v>
      </c>
      <c r="O2" s="139">
        <v>2032</v>
      </c>
      <c r="P2" s="124" t="s">
        <v>13</v>
      </c>
      <c r="Q2" s="125" t="s">
        <v>14</v>
      </c>
    </row>
    <row r="3" spans="1:17" x14ac:dyDescent="0.25">
      <c r="A3" s="127" t="s">
        <v>15</v>
      </c>
      <c r="B3" s="30" t="s">
        <v>16</v>
      </c>
      <c r="C3" s="5"/>
      <c r="D3" s="10">
        <v>43</v>
      </c>
      <c r="E3" s="10">
        <f t="shared" ref="E3:E11" si="0">J3+K3+L3+M3+N3+O3</f>
        <v>50</v>
      </c>
      <c r="F3" s="6">
        <v>0</v>
      </c>
      <c r="G3" s="137">
        <v>0</v>
      </c>
      <c r="H3" s="16">
        <f>F3*(1-G3)</f>
        <v>0</v>
      </c>
      <c r="I3" s="16">
        <f t="shared" ref="I3:I9" si="1">H3*E3</f>
        <v>0</v>
      </c>
      <c r="J3" s="2">
        <v>2</v>
      </c>
      <c r="K3" s="2">
        <f>11+23</f>
        <v>34</v>
      </c>
      <c r="L3" s="2">
        <v>3</v>
      </c>
      <c r="M3" s="2">
        <v>2</v>
      </c>
      <c r="N3" s="2">
        <v>2</v>
      </c>
      <c r="O3" s="2">
        <v>7</v>
      </c>
      <c r="P3" s="50">
        <v>0</v>
      </c>
      <c r="Q3" s="99">
        <v>0</v>
      </c>
    </row>
    <row r="4" spans="1:17" x14ac:dyDescent="0.25">
      <c r="A4" s="128" t="s">
        <v>17</v>
      </c>
      <c r="B4" s="30" t="s">
        <v>18</v>
      </c>
      <c r="C4" s="5"/>
      <c r="D4" s="10">
        <v>1</v>
      </c>
      <c r="E4" s="10">
        <f t="shared" si="0"/>
        <v>0</v>
      </c>
      <c r="F4" s="6">
        <v>0</v>
      </c>
      <c r="G4" s="137">
        <v>0</v>
      </c>
      <c r="H4" s="16">
        <f t="shared" ref="H4:H11" si="2">F4*(1-G4)</f>
        <v>0</v>
      </c>
      <c r="I4" s="16">
        <f t="shared" si="1"/>
        <v>0</v>
      </c>
      <c r="J4" s="2"/>
      <c r="K4" s="2"/>
      <c r="L4" s="2"/>
      <c r="M4" s="2"/>
      <c r="N4" s="2"/>
      <c r="O4" s="12"/>
      <c r="P4" s="50">
        <v>0</v>
      </c>
      <c r="Q4" s="99">
        <v>0</v>
      </c>
    </row>
    <row r="5" spans="1:17" ht="30" x14ac:dyDescent="0.25">
      <c r="A5" s="129" t="s">
        <v>19</v>
      </c>
      <c r="B5" s="30" t="s">
        <v>20</v>
      </c>
      <c r="C5" s="5"/>
      <c r="D5" s="10">
        <v>24</v>
      </c>
      <c r="E5" s="10">
        <f t="shared" si="0"/>
        <v>24</v>
      </c>
      <c r="F5" s="6">
        <v>0</v>
      </c>
      <c r="G5" s="137">
        <v>0</v>
      </c>
      <c r="H5" s="16">
        <f t="shared" si="2"/>
        <v>0</v>
      </c>
      <c r="I5" s="16">
        <f t="shared" si="1"/>
        <v>0</v>
      </c>
      <c r="J5" s="2">
        <v>6</v>
      </c>
      <c r="K5" s="2"/>
      <c r="L5" s="2"/>
      <c r="M5" s="2">
        <v>18</v>
      </c>
      <c r="N5" s="2"/>
      <c r="O5" s="12"/>
      <c r="P5" s="50">
        <v>0</v>
      </c>
      <c r="Q5" s="99">
        <v>0</v>
      </c>
    </row>
    <row r="6" spans="1:17" x14ac:dyDescent="0.25">
      <c r="A6" s="130" t="s">
        <v>21</v>
      </c>
      <c r="B6" s="30" t="s">
        <v>22</v>
      </c>
      <c r="C6" s="5"/>
      <c r="D6" s="10">
        <v>1</v>
      </c>
      <c r="E6" s="10">
        <f t="shared" si="0"/>
        <v>1</v>
      </c>
      <c r="F6" s="6">
        <v>0</v>
      </c>
      <c r="G6" s="137">
        <v>0</v>
      </c>
      <c r="H6" s="16">
        <f t="shared" si="2"/>
        <v>0</v>
      </c>
      <c r="I6" s="16">
        <f t="shared" si="1"/>
        <v>0</v>
      </c>
      <c r="J6" s="2">
        <v>1</v>
      </c>
      <c r="K6" s="2"/>
      <c r="L6" s="2"/>
      <c r="M6" s="2"/>
      <c r="N6" s="2"/>
      <c r="O6" s="12"/>
      <c r="P6" s="50">
        <v>0</v>
      </c>
      <c r="Q6" s="99">
        <v>0</v>
      </c>
    </row>
    <row r="7" spans="1:17" x14ac:dyDescent="0.25">
      <c r="A7" s="130" t="s">
        <v>23</v>
      </c>
      <c r="B7" s="30" t="s">
        <v>24</v>
      </c>
      <c r="C7" s="5"/>
      <c r="D7" s="10">
        <v>0</v>
      </c>
      <c r="E7" s="10">
        <f t="shared" si="0"/>
        <v>0</v>
      </c>
      <c r="F7" s="6">
        <v>0</v>
      </c>
      <c r="G7" s="137">
        <v>0</v>
      </c>
      <c r="H7" s="16">
        <f t="shared" si="2"/>
        <v>0</v>
      </c>
      <c r="I7" s="16">
        <f t="shared" si="1"/>
        <v>0</v>
      </c>
      <c r="J7" s="2"/>
      <c r="K7" s="2"/>
      <c r="L7" s="2"/>
      <c r="M7" s="2"/>
      <c r="N7" s="2"/>
      <c r="O7" s="12"/>
      <c r="P7" s="50">
        <v>0</v>
      </c>
      <c r="Q7" s="99">
        <v>0</v>
      </c>
    </row>
    <row r="8" spans="1:17" x14ac:dyDescent="0.25">
      <c r="A8" s="130" t="s">
        <v>25</v>
      </c>
      <c r="B8" s="30" t="s">
        <v>24</v>
      </c>
      <c r="C8" s="5"/>
      <c r="D8" s="10">
        <v>0</v>
      </c>
      <c r="E8" s="10">
        <f t="shared" si="0"/>
        <v>0</v>
      </c>
      <c r="F8" s="6">
        <v>0</v>
      </c>
      <c r="G8" s="137">
        <v>0</v>
      </c>
      <c r="H8" s="16">
        <f t="shared" si="2"/>
        <v>0</v>
      </c>
      <c r="I8" s="16">
        <f t="shared" si="1"/>
        <v>0</v>
      </c>
      <c r="J8" s="2"/>
      <c r="K8" s="2"/>
      <c r="L8" s="2"/>
      <c r="M8" s="2"/>
      <c r="N8" s="2"/>
      <c r="O8" s="12"/>
      <c r="P8" s="50">
        <v>0</v>
      </c>
      <c r="Q8" s="99">
        <v>0</v>
      </c>
    </row>
    <row r="9" spans="1:17" x14ac:dyDescent="0.25">
      <c r="A9" s="131" t="s">
        <v>26</v>
      </c>
      <c r="B9" s="30" t="s">
        <v>27</v>
      </c>
      <c r="C9" s="5"/>
      <c r="D9" s="10">
        <v>8</v>
      </c>
      <c r="E9" s="10">
        <f t="shared" si="0"/>
        <v>8</v>
      </c>
      <c r="F9" s="6">
        <v>0</v>
      </c>
      <c r="G9" s="137">
        <v>0</v>
      </c>
      <c r="H9" s="16">
        <f t="shared" si="2"/>
        <v>0</v>
      </c>
      <c r="I9" s="16">
        <f t="shared" si="1"/>
        <v>0</v>
      </c>
      <c r="J9" s="2">
        <v>5</v>
      </c>
      <c r="K9" s="2"/>
      <c r="L9" s="2"/>
      <c r="M9" s="2">
        <v>1</v>
      </c>
      <c r="N9" s="2">
        <v>2</v>
      </c>
      <c r="O9" s="12"/>
      <c r="P9" s="50">
        <v>0</v>
      </c>
      <c r="Q9" s="99">
        <f>H9*0.1</f>
        <v>0</v>
      </c>
    </row>
    <row r="10" spans="1:17" s="53" customFormat="1" x14ac:dyDescent="0.25">
      <c r="A10" s="98" t="s">
        <v>28</v>
      </c>
      <c r="B10" s="30" t="s">
        <v>29</v>
      </c>
      <c r="C10" s="5"/>
      <c r="D10" s="10">
        <v>16</v>
      </c>
      <c r="E10" s="10">
        <f t="shared" si="0"/>
        <v>16</v>
      </c>
      <c r="F10" s="6">
        <v>0</v>
      </c>
      <c r="G10" s="137">
        <v>0</v>
      </c>
      <c r="H10" s="16">
        <f t="shared" si="2"/>
        <v>0</v>
      </c>
      <c r="I10" s="16">
        <f>E10*H10</f>
        <v>0</v>
      </c>
      <c r="J10" s="2">
        <v>11</v>
      </c>
      <c r="K10" s="2">
        <v>2</v>
      </c>
      <c r="L10" s="2"/>
      <c r="M10" s="2">
        <v>1</v>
      </c>
      <c r="N10" s="2"/>
      <c r="O10" s="2">
        <v>2</v>
      </c>
      <c r="P10" s="50">
        <v>0</v>
      </c>
      <c r="Q10" s="100"/>
    </row>
    <row r="11" spans="1:17" s="53" customFormat="1" x14ac:dyDescent="0.25">
      <c r="A11" s="98" t="s">
        <v>30</v>
      </c>
      <c r="B11" s="30" t="s">
        <v>29</v>
      </c>
      <c r="C11" s="5"/>
      <c r="D11" s="10">
        <v>5</v>
      </c>
      <c r="E11" s="10">
        <f t="shared" si="0"/>
        <v>3</v>
      </c>
      <c r="F11" s="6">
        <v>0</v>
      </c>
      <c r="G11" s="137">
        <v>0</v>
      </c>
      <c r="H11" s="16">
        <f t="shared" si="2"/>
        <v>0</v>
      </c>
      <c r="I11" s="16">
        <f>E11*H11</f>
        <v>0</v>
      </c>
      <c r="J11" s="2">
        <v>1</v>
      </c>
      <c r="K11" s="2"/>
      <c r="L11" s="2"/>
      <c r="M11" s="2"/>
      <c r="N11" s="2">
        <v>2</v>
      </c>
      <c r="O11" s="2"/>
      <c r="P11" s="50">
        <v>0</v>
      </c>
      <c r="Q11" s="100"/>
    </row>
    <row r="12" spans="1:17" x14ac:dyDescent="0.25">
      <c r="A12" s="150"/>
      <c r="B12" s="151"/>
      <c r="C12" s="151"/>
      <c r="D12" s="151"/>
      <c r="E12" s="151"/>
      <c r="F12" s="151"/>
      <c r="G12" s="151"/>
      <c r="H12" s="152"/>
      <c r="I12" s="54">
        <f>SUM(I3:I11)</f>
        <v>0</v>
      </c>
      <c r="J12" s="52"/>
      <c r="K12" s="52"/>
      <c r="L12" s="52"/>
      <c r="M12" s="52"/>
      <c r="N12" s="52"/>
      <c r="O12" s="55"/>
      <c r="P12" s="56"/>
      <c r="Q12" s="101"/>
    </row>
    <row r="13" spans="1:17" x14ac:dyDescent="0.25">
      <c r="A13" s="102" t="s">
        <v>31</v>
      </c>
      <c r="B13" s="31"/>
      <c r="C13" s="17"/>
      <c r="D13" s="19"/>
      <c r="E13" s="19"/>
      <c r="F13" s="19"/>
      <c r="G13" s="19"/>
      <c r="H13" s="18"/>
      <c r="I13" s="18"/>
      <c r="J13" s="20"/>
      <c r="K13" s="21"/>
      <c r="L13" s="21"/>
      <c r="M13" s="21"/>
      <c r="N13" s="21"/>
      <c r="O13" s="22"/>
      <c r="P13" s="22"/>
      <c r="Q13" s="103"/>
    </row>
    <row r="14" spans="1:17" x14ac:dyDescent="0.25">
      <c r="A14" s="133" t="s">
        <v>32</v>
      </c>
      <c r="B14" s="30" t="s">
        <v>33</v>
      </c>
      <c r="C14" s="23"/>
      <c r="D14" s="10">
        <v>1</v>
      </c>
      <c r="E14" s="10">
        <v>0</v>
      </c>
      <c r="F14" s="140">
        <v>0</v>
      </c>
      <c r="G14" s="141">
        <v>0</v>
      </c>
      <c r="H14" s="16">
        <f>F14*(1-G14)</f>
        <v>0</v>
      </c>
      <c r="I14" s="16">
        <f t="shared" ref="I14:I19" si="3">H14*E14</f>
        <v>0</v>
      </c>
      <c r="J14" s="2">
        <v>1</v>
      </c>
      <c r="K14" s="2"/>
      <c r="L14" s="2"/>
      <c r="M14" s="2"/>
      <c r="N14" s="2"/>
      <c r="O14" s="12"/>
      <c r="P14" s="146">
        <v>0</v>
      </c>
      <c r="Q14" s="147">
        <v>0</v>
      </c>
    </row>
    <row r="15" spans="1:17" x14ac:dyDescent="0.25">
      <c r="A15" s="132" t="s">
        <v>34</v>
      </c>
      <c r="B15" s="30" t="s">
        <v>35</v>
      </c>
      <c r="C15" s="23"/>
      <c r="D15" s="10">
        <v>33</v>
      </c>
      <c r="E15" s="10">
        <v>0</v>
      </c>
      <c r="F15" s="140">
        <v>0</v>
      </c>
      <c r="G15" s="141">
        <v>0</v>
      </c>
      <c r="H15" s="16">
        <f t="shared" ref="H15:H19" si="4">F15*(1-G15)</f>
        <v>0</v>
      </c>
      <c r="I15" s="16">
        <f t="shared" si="3"/>
        <v>0</v>
      </c>
      <c r="J15" s="2"/>
      <c r="K15" s="15">
        <v>10</v>
      </c>
      <c r="L15" s="2"/>
      <c r="M15" s="2"/>
      <c r="N15" s="2"/>
      <c r="O15" s="12"/>
      <c r="P15" s="146">
        <v>0</v>
      </c>
      <c r="Q15" s="147">
        <v>0</v>
      </c>
    </row>
    <row r="16" spans="1:17" x14ac:dyDescent="0.25">
      <c r="A16" s="132" t="s">
        <v>36</v>
      </c>
      <c r="B16" s="30" t="s">
        <v>37</v>
      </c>
      <c r="C16" s="23"/>
      <c r="D16" s="10">
        <v>3</v>
      </c>
      <c r="E16" s="10">
        <f>J16+K16+L16+M16+N16+O16</f>
        <v>3</v>
      </c>
      <c r="F16" s="140">
        <v>0</v>
      </c>
      <c r="G16" s="141">
        <v>0</v>
      </c>
      <c r="H16" s="16">
        <f t="shared" si="4"/>
        <v>0</v>
      </c>
      <c r="I16" s="16">
        <f t="shared" si="3"/>
        <v>0</v>
      </c>
      <c r="J16" s="15">
        <v>1</v>
      </c>
      <c r="K16" s="2"/>
      <c r="L16" s="2">
        <v>1</v>
      </c>
      <c r="M16" s="2"/>
      <c r="N16" s="2">
        <v>1</v>
      </c>
      <c r="O16" s="12"/>
      <c r="P16" s="146">
        <v>0</v>
      </c>
      <c r="Q16" s="147">
        <v>0</v>
      </c>
    </row>
    <row r="17" spans="1:18" x14ac:dyDescent="0.25">
      <c r="A17" s="136" t="s">
        <v>38</v>
      </c>
      <c r="B17" s="30" t="s">
        <v>39</v>
      </c>
      <c r="C17" s="23"/>
      <c r="D17" s="10">
        <v>0</v>
      </c>
      <c r="E17" s="10">
        <v>0</v>
      </c>
      <c r="F17" s="140">
        <v>0</v>
      </c>
      <c r="G17" s="141">
        <v>0</v>
      </c>
      <c r="H17" s="16">
        <f t="shared" si="4"/>
        <v>0</v>
      </c>
      <c r="I17" s="16">
        <f t="shared" si="3"/>
        <v>0</v>
      </c>
      <c r="J17" s="2"/>
      <c r="K17" s="2"/>
      <c r="L17" s="2"/>
      <c r="M17" s="2"/>
      <c r="N17" s="2"/>
      <c r="O17" s="12"/>
      <c r="P17" s="146">
        <v>0</v>
      </c>
      <c r="Q17" s="147">
        <v>0</v>
      </c>
    </row>
    <row r="18" spans="1:18" x14ac:dyDescent="0.25">
      <c r="A18" s="135" t="s">
        <v>40</v>
      </c>
      <c r="B18" s="30" t="s">
        <v>41</v>
      </c>
      <c r="C18" s="23"/>
      <c r="D18" s="10">
        <v>0</v>
      </c>
      <c r="E18" s="10">
        <v>0</v>
      </c>
      <c r="F18" s="140">
        <v>0</v>
      </c>
      <c r="G18" s="141">
        <v>0</v>
      </c>
      <c r="H18" s="16">
        <f t="shared" si="4"/>
        <v>0</v>
      </c>
      <c r="I18" s="16">
        <f t="shared" si="3"/>
        <v>0</v>
      </c>
      <c r="J18" s="2"/>
      <c r="K18" s="2"/>
      <c r="L18" s="2"/>
      <c r="M18" s="2"/>
      <c r="N18" s="2"/>
      <c r="O18" s="12"/>
      <c r="P18" s="146">
        <v>0</v>
      </c>
      <c r="Q18" s="147">
        <v>0</v>
      </c>
    </row>
    <row r="19" spans="1:18" x14ac:dyDescent="0.25">
      <c r="A19" s="134" t="s">
        <v>42</v>
      </c>
      <c r="B19" s="32" t="s">
        <v>43</v>
      </c>
      <c r="C19" s="23"/>
      <c r="D19" s="10">
        <v>0</v>
      </c>
      <c r="E19" s="10">
        <v>0</v>
      </c>
      <c r="F19" s="140">
        <v>0</v>
      </c>
      <c r="G19" s="141">
        <v>0</v>
      </c>
      <c r="H19" s="16">
        <f t="shared" si="4"/>
        <v>0</v>
      </c>
      <c r="I19" s="16">
        <f t="shared" si="3"/>
        <v>0</v>
      </c>
      <c r="J19" s="2"/>
      <c r="K19" s="2"/>
      <c r="L19" s="2"/>
      <c r="M19" s="2"/>
      <c r="N19" s="2"/>
      <c r="O19" s="12"/>
      <c r="P19" s="146">
        <v>0</v>
      </c>
      <c r="Q19" s="147">
        <v>0</v>
      </c>
    </row>
    <row r="20" spans="1:18" s="97" customFormat="1" ht="45" x14ac:dyDescent="0.25">
      <c r="A20" s="148" t="s">
        <v>84</v>
      </c>
      <c r="B20" s="149"/>
      <c r="C20" s="24" t="s">
        <v>8</v>
      </c>
      <c r="D20" s="25" t="s">
        <v>9</v>
      </c>
      <c r="E20" s="26" t="s">
        <v>10</v>
      </c>
      <c r="F20" s="26"/>
      <c r="G20" s="26"/>
      <c r="H20" s="24" t="s">
        <v>11</v>
      </c>
      <c r="I20" s="24"/>
      <c r="J20" s="138">
        <v>2027</v>
      </c>
      <c r="K20" s="138">
        <v>2028</v>
      </c>
      <c r="L20" s="138">
        <v>2029</v>
      </c>
      <c r="M20" s="138">
        <v>2030</v>
      </c>
      <c r="N20" s="138">
        <v>2031</v>
      </c>
      <c r="O20" s="138">
        <v>2032</v>
      </c>
      <c r="P20" s="24"/>
      <c r="Q20" s="104"/>
    </row>
    <row r="21" spans="1:18" s="53" customFormat="1" x14ac:dyDescent="0.25">
      <c r="A21" s="105" t="s">
        <v>17</v>
      </c>
      <c r="B21" s="33" t="s">
        <v>83</v>
      </c>
      <c r="C21" s="5"/>
      <c r="D21" s="9">
        <v>1</v>
      </c>
      <c r="E21" s="106">
        <v>0</v>
      </c>
      <c r="F21" s="144">
        <v>0</v>
      </c>
      <c r="G21" s="145">
        <v>0</v>
      </c>
      <c r="H21" s="16">
        <f>F21*(1-G21)</f>
        <v>0</v>
      </c>
      <c r="I21" s="51"/>
      <c r="J21" s="28"/>
      <c r="K21" s="27"/>
      <c r="L21" s="27"/>
      <c r="M21" s="27"/>
      <c r="N21" s="27"/>
      <c r="O21" s="29"/>
      <c r="P21" s="29"/>
      <c r="Q21" s="107"/>
    </row>
    <row r="22" spans="1:18" s="53" customFormat="1" ht="15.6" customHeight="1" thickBot="1" x14ac:dyDescent="0.3">
      <c r="A22" s="40"/>
      <c r="B22" s="108" t="s">
        <v>82</v>
      </c>
      <c r="C22" s="109"/>
      <c r="D22" s="110">
        <v>0</v>
      </c>
      <c r="E22" s="111">
        <v>0</v>
      </c>
      <c r="F22" s="142">
        <v>0</v>
      </c>
      <c r="G22" s="143">
        <v>0</v>
      </c>
      <c r="H22" s="16">
        <v>0</v>
      </c>
      <c r="I22" s="112"/>
      <c r="J22" s="113"/>
      <c r="K22" s="113"/>
      <c r="L22" s="113"/>
      <c r="M22" s="113"/>
      <c r="N22" s="113"/>
      <c r="O22" s="114"/>
      <c r="P22" s="114"/>
      <c r="Q22" s="115"/>
    </row>
    <row r="23" spans="1:18" s="53" customFormat="1" x14ac:dyDescent="0.25">
      <c r="A23" s="116"/>
      <c r="B23" s="116"/>
      <c r="C23" s="116"/>
      <c r="D23" s="116"/>
      <c r="E23" s="116"/>
      <c r="F23" s="116"/>
      <c r="G23" s="116"/>
      <c r="H23" s="116"/>
      <c r="I23" s="116"/>
      <c r="J23" s="116"/>
      <c r="K23" s="116"/>
      <c r="L23" s="116"/>
      <c r="M23" s="116"/>
      <c r="N23" s="116"/>
      <c r="O23" s="116"/>
      <c r="P23" s="116"/>
      <c r="Q23" s="116"/>
      <c r="R23" s="116"/>
    </row>
    <row r="24" spans="1:18" s="74" customFormat="1" x14ac:dyDescent="0.25">
      <c r="A24" s="116"/>
      <c r="B24" s="116"/>
      <c r="C24" s="116"/>
      <c r="D24" s="116"/>
      <c r="E24" s="116"/>
      <c r="F24" s="116"/>
      <c r="G24" s="116"/>
      <c r="H24" s="116"/>
      <c r="I24" s="116"/>
      <c r="J24" s="116"/>
      <c r="K24" s="116"/>
      <c r="L24" s="116"/>
      <c r="M24" s="116"/>
      <c r="N24" s="116"/>
      <c r="O24" s="116"/>
      <c r="P24" s="116"/>
      <c r="Q24" s="116"/>
      <c r="R24" s="116"/>
    </row>
    <row r="25" spans="1:18" s="74" customFormat="1" x14ac:dyDescent="0.25">
      <c r="A25" s="116"/>
      <c r="B25" s="116"/>
      <c r="C25" s="116"/>
      <c r="D25" s="116"/>
      <c r="E25" s="116"/>
      <c r="F25" s="116"/>
      <c r="G25" s="116"/>
      <c r="H25" s="116"/>
      <c r="I25" s="116"/>
      <c r="J25" s="116"/>
      <c r="K25" s="116"/>
      <c r="L25" s="116"/>
      <c r="M25" s="116"/>
      <c r="N25" s="116"/>
      <c r="O25" s="116"/>
      <c r="P25" s="116"/>
      <c r="Q25" s="116"/>
      <c r="R25" s="116"/>
    </row>
    <row r="26" spans="1:18" s="74" customFormat="1" x14ac:dyDescent="0.25">
      <c r="A26" s="116"/>
      <c r="B26" s="116"/>
      <c r="C26" s="116"/>
      <c r="D26" s="116"/>
      <c r="E26" s="116"/>
      <c r="F26" s="116"/>
      <c r="G26" s="116"/>
      <c r="H26" s="116"/>
      <c r="I26" s="116"/>
      <c r="J26" s="116"/>
      <c r="K26" s="116"/>
      <c r="L26" s="116"/>
      <c r="M26" s="116"/>
      <c r="N26" s="116"/>
      <c r="O26" s="116"/>
      <c r="P26" s="116"/>
      <c r="Q26" s="116"/>
      <c r="R26" s="116"/>
    </row>
    <row r="27" spans="1:18" s="74" customFormat="1" x14ac:dyDescent="0.25">
      <c r="A27" s="116"/>
      <c r="B27" s="116"/>
      <c r="C27" s="116"/>
      <c r="D27" s="116"/>
      <c r="E27" s="116"/>
      <c r="F27" s="116"/>
      <c r="G27" s="116"/>
      <c r="H27" s="116"/>
      <c r="I27" s="116"/>
      <c r="J27" s="116"/>
      <c r="K27" s="116"/>
      <c r="L27" s="116"/>
      <c r="M27" s="116"/>
      <c r="N27" s="116"/>
      <c r="O27" s="116"/>
      <c r="P27" s="116"/>
      <c r="Q27" s="116"/>
      <c r="R27" s="116"/>
    </row>
    <row r="28" spans="1:18" s="74" customFormat="1" x14ac:dyDescent="0.25">
      <c r="A28" s="116"/>
      <c r="B28" s="116"/>
      <c r="C28" s="116"/>
      <c r="D28" s="116"/>
      <c r="E28" s="116"/>
      <c r="F28" s="116"/>
      <c r="G28" s="116"/>
      <c r="H28" s="116"/>
      <c r="I28" s="116"/>
      <c r="J28" s="116"/>
      <c r="K28" s="116"/>
      <c r="L28" s="116"/>
      <c r="M28" s="116"/>
      <c r="N28" s="116"/>
      <c r="O28" s="116"/>
      <c r="P28" s="116"/>
      <c r="Q28" s="116"/>
      <c r="R28" s="116"/>
    </row>
    <row r="29" spans="1:18" s="74" customFormat="1" x14ac:dyDescent="0.25">
      <c r="A29" s="116"/>
      <c r="B29" s="116"/>
      <c r="C29" s="116"/>
      <c r="D29" s="116"/>
      <c r="E29" s="116"/>
      <c r="F29" s="116"/>
      <c r="G29" s="116"/>
      <c r="H29" s="116"/>
      <c r="I29" s="116"/>
      <c r="J29" s="116"/>
      <c r="K29" s="116"/>
      <c r="L29" s="116"/>
      <c r="M29" s="116"/>
      <c r="N29" s="116"/>
      <c r="O29" s="116"/>
      <c r="P29" s="116"/>
      <c r="Q29" s="116"/>
      <c r="R29" s="116"/>
    </row>
    <row r="30" spans="1:18" s="74" customFormat="1" hidden="1" x14ac:dyDescent="0.25">
      <c r="A30" s="116"/>
      <c r="B30" s="116"/>
      <c r="C30" s="116"/>
      <c r="D30" s="116"/>
      <c r="E30" s="116"/>
      <c r="F30" s="116"/>
      <c r="G30" s="116"/>
      <c r="H30" s="116"/>
      <c r="I30" s="116"/>
      <c r="J30" s="116"/>
      <c r="K30" s="116"/>
      <c r="L30" s="116"/>
      <c r="M30" s="116"/>
      <c r="N30" s="116"/>
      <c r="O30" s="116"/>
      <c r="P30" s="116"/>
      <c r="Q30" s="116"/>
      <c r="R30" s="116"/>
    </row>
    <row r="31" spans="1:18" hidden="1" x14ac:dyDescent="0.25">
      <c r="A31" s="116"/>
      <c r="B31" s="116"/>
      <c r="C31" s="116"/>
      <c r="D31" s="116"/>
      <c r="E31" s="116"/>
      <c r="F31" s="116"/>
      <c r="G31" s="116"/>
      <c r="H31" s="116"/>
      <c r="I31" s="116"/>
      <c r="J31" s="116"/>
      <c r="K31" s="116"/>
      <c r="L31" s="116"/>
      <c r="M31" s="116"/>
      <c r="N31" s="116"/>
      <c r="O31" s="116"/>
      <c r="P31" s="116"/>
      <c r="Q31" s="116"/>
      <c r="R31" s="116"/>
    </row>
    <row r="32" spans="1:18" hidden="1" x14ac:dyDescent="0.25">
      <c r="A32" s="116"/>
      <c r="B32" s="116"/>
      <c r="C32" s="116"/>
      <c r="D32" s="116"/>
      <c r="E32" s="116"/>
      <c r="F32" s="116"/>
      <c r="G32" s="116"/>
      <c r="H32" s="116"/>
      <c r="I32" s="116"/>
      <c r="J32" s="116"/>
      <c r="K32" s="116"/>
      <c r="L32" s="116"/>
      <c r="M32" s="116"/>
      <c r="N32" s="116"/>
      <c r="O32" s="116"/>
      <c r="P32" s="116"/>
      <c r="Q32" s="116"/>
      <c r="R32" s="116"/>
    </row>
    <row r="33" spans="1:17" hidden="1" x14ac:dyDescent="0.25">
      <c r="A33" s="42"/>
      <c r="B33" s="116"/>
      <c r="C33" s="42"/>
      <c r="D33" s="42"/>
      <c r="E33" s="42"/>
      <c r="F33" s="42"/>
      <c r="G33" s="42"/>
      <c r="H33" s="42"/>
      <c r="I33" s="42"/>
      <c r="J33" s="117"/>
      <c r="K33" s="117"/>
      <c r="L33" s="117"/>
      <c r="M33" s="117"/>
      <c r="N33" s="117"/>
      <c r="O33" s="118"/>
      <c r="P33" s="118"/>
      <c r="Q33" s="118"/>
    </row>
    <row r="34" spans="1:17" hidden="1" x14ac:dyDescent="0.25">
      <c r="A34" s="42"/>
      <c r="B34" s="116"/>
      <c r="C34" s="42"/>
      <c r="D34" s="42"/>
      <c r="E34" s="42"/>
      <c r="F34" s="42"/>
      <c r="G34" s="42"/>
      <c r="H34" s="42"/>
      <c r="I34" s="42"/>
      <c r="J34" s="117"/>
      <c r="K34" s="117"/>
      <c r="L34" s="117"/>
      <c r="M34" s="117"/>
      <c r="N34" s="117"/>
      <c r="O34" s="118"/>
      <c r="P34" s="118"/>
      <c r="Q34" s="118"/>
    </row>
    <row r="35" spans="1:17" hidden="1" x14ac:dyDescent="0.25">
      <c r="A35" s="42"/>
      <c r="B35" s="116"/>
      <c r="C35" s="42"/>
      <c r="D35" s="42"/>
      <c r="E35" s="42"/>
      <c r="F35" s="42"/>
      <c r="G35" s="42"/>
      <c r="H35" s="42"/>
      <c r="I35" s="42"/>
      <c r="J35" s="117"/>
      <c r="K35" s="117"/>
      <c r="L35" s="117"/>
      <c r="M35" s="117"/>
      <c r="N35" s="117"/>
      <c r="O35" s="118"/>
      <c r="P35" s="118"/>
      <c r="Q35" s="118"/>
    </row>
  </sheetData>
  <mergeCells count="3">
    <mergeCell ref="A20:B20"/>
    <mergeCell ref="A12:H12"/>
    <mergeCell ref="A1:Q1"/>
  </mergeCells>
  <conditionalFormatting sqref="H3">
    <cfRule type="cellIs" dxfId="13" priority="18" operator="greaterThan">
      <formula>7250</formula>
    </cfRule>
  </conditionalFormatting>
  <conditionalFormatting sqref="H4">
    <cfRule type="cellIs" dxfId="12" priority="17" operator="greaterThan">
      <formula>13000</formula>
    </cfRule>
  </conditionalFormatting>
  <conditionalFormatting sqref="H5:H6">
    <cfRule type="cellIs" dxfId="11" priority="15" operator="greaterThan">
      <formula>17500</formula>
    </cfRule>
  </conditionalFormatting>
  <conditionalFormatting sqref="H7">
    <cfRule type="cellIs" dxfId="10" priority="14" operator="greaterThan">
      <formula>13000</formula>
    </cfRule>
  </conditionalFormatting>
  <conditionalFormatting sqref="H8">
    <cfRule type="cellIs" dxfId="9" priority="13" operator="greaterThan">
      <formula>17500</formula>
    </cfRule>
  </conditionalFormatting>
  <conditionalFormatting sqref="H9">
    <cfRule type="cellIs" dxfId="8" priority="12" operator="greaterThan">
      <formula>15500</formula>
    </cfRule>
  </conditionalFormatting>
  <conditionalFormatting sqref="H10">
    <cfRule type="cellIs" dxfId="7" priority="11" operator="greaterThan">
      <formula>7500</formula>
    </cfRule>
  </conditionalFormatting>
  <conditionalFormatting sqref="H11">
    <cfRule type="cellIs" dxfId="6" priority="10" operator="greaterThan">
      <formula>16000</formula>
    </cfRule>
  </conditionalFormatting>
  <conditionalFormatting sqref="H14 H18">
    <cfRule type="cellIs" dxfId="5" priority="6" operator="greaterThan">
      <formula>7250</formula>
    </cfRule>
  </conditionalFormatting>
  <conditionalFormatting sqref="H15 H19">
    <cfRule type="cellIs" dxfId="4" priority="5" operator="greaterThan">
      <formula>13000</formula>
    </cfRule>
  </conditionalFormatting>
  <conditionalFormatting sqref="H16:H17">
    <cfRule type="cellIs" dxfId="3" priority="3" operator="greaterThan">
      <formula>17500</formula>
    </cfRule>
  </conditionalFormatting>
  <conditionalFormatting sqref="H21:H22">
    <cfRule type="cellIs" dxfId="2" priority="2" operator="greaterThan">
      <formula>17500</formula>
    </cfRule>
  </conditionalFormatting>
  <conditionalFormatting sqref="P3:P11 P14:P19">
    <cfRule type="cellIs" dxfId="1" priority="1" operator="greaterThan">
      <formula>130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FBE2-4404-4FD0-9618-97BE743A6B3C}">
  <dimension ref="A1:I49"/>
  <sheetViews>
    <sheetView topLeftCell="C23" workbookViewId="0">
      <selection activeCell="F11" sqref="F11"/>
    </sheetView>
  </sheetViews>
  <sheetFormatPr defaultColWidth="0" defaultRowHeight="15" zeroHeight="1" x14ac:dyDescent="0.25"/>
  <cols>
    <col min="1" max="1" width="8.7109375" style="42" customWidth="1"/>
    <col min="2" max="2" width="15.28515625" style="48" customWidth="1"/>
    <col min="3" max="3" width="70.7109375" style="42" bestFit="1" customWidth="1"/>
    <col min="4" max="4" width="39.7109375" style="42" customWidth="1"/>
    <col min="5" max="5" width="16.42578125" style="42" bestFit="1" customWidth="1"/>
    <col min="6" max="6" width="30.5703125" style="42" bestFit="1" customWidth="1"/>
    <col min="7" max="7" width="33.42578125" style="42" customWidth="1"/>
    <col min="8" max="8" width="35.28515625" style="42" customWidth="1"/>
    <col min="9" max="9" width="8.7109375" style="42" customWidth="1"/>
    <col min="10" max="16384" width="8.7109375" style="42" hidden="1"/>
  </cols>
  <sheetData>
    <row r="1" spans="2:8" ht="15.75" thickBot="1" x14ac:dyDescent="0.3"/>
    <row r="2" spans="2:8" ht="74.099999999999994" customHeight="1" thickBot="1" x14ac:dyDescent="0.3">
      <c r="B2" s="171" t="s">
        <v>44</v>
      </c>
      <c r="C2" s="172"/>
      <c r="D2" s="172"/>
      <c r="E2" s="172"/>
      <c r="F2" s="172"/>
      <c r="G2" s="172"/>
      <c r="H2" s="173"/>
    </row>
    <row r="3" spans="2:8" x14ac:dyDescent="0.25">
      <c r="B3" s="42"/>
    </row>
    <row r="4" spans="2:8" x14ac:dyDescent="0.25">
      <c r="B4" s="174" t="s">
        <v>45</v>
      </c>
      <c r="C4" s="175"/>
      <c r="D4" s="11" t="s">
        <v>46</v>
      </c>
      <c r="E4" s="58" t="s">
        <v>47</v>
      </c>
      <c r="F4" s="59" t="s">
        <v>48</v>
      </c>
    </row>
    <row r="5" spans="2:8" x14ac:dyDescent="0.25">
      <c r="B5" s="4" t="str">
        <f>B13</f>
        <v>Soort 1</v>
      </c>
      <c r="C5" s="1" t="str">
        <f>B14</f>
        <v>Laryngo-videoscoop</v>
      </c>
      <c r="D5" s="70">
        <f>C23</f>
        <v>0</v>
      </c>
      <c r="E5" s="71">
        <f>Aanschaf!E3</f>
        <v>50</v>
      </c>
      <c r="F5" s="70">
        <f>D5*E5</f>
        <v>0</v>
      </c>
    </row>
    <row r="6" spans="2:8" x14ac:dyDescent="0.25">
      <c r="B6" s="4" t="str">
        <f>B25</f>
        <v>Soort 3</v>
      </c>
      <c r="C6" s="1" t="str">
        <f>B26</f>
        <v>Laryngo-videoscoop met een virtuele chromoendoscopie of een vergelijkbare techniek</v>
      </c>
      <c r="D6" s="70">
        <f>C35</f>
        <v>0</v>
      </c>
      <c r="E6" s="71">
        <f>Aanschaf!E5</f>
        <v>24</v>
      </c>
      <c r="F6" s="70">
        <f t="shared" ref="F6:F10" si="0">D6*E6</f>
        <v>0</v>
      </c>
    </row>
    <row r="7" spans="2:8" x14ac:dyDescent="0.25">
      <c r="B7" s="4" t="str">
        <f>F13</f>
        <v>Soort 4 - 1</v>
      </c>
      <c r="C7" s="1" t="str">
        <f>F14</f>
        <v>Laryngo-videoscoop pediatrisch van soort 1</v>
      </c>
      <c r="D7" s="70">
        <f>G23</f>
        <v>0</v>
      </c>
      <c r="E7" s="71">
        <f>Aanschaf!E6</f>
        <v>1</v>
      </c>
      <c r="F7" s="70">
        <f t="shared" si="0"/>
        <v>0</v>
      </c>
    </row>
    <row r="8" spans="2:8" x14ac:dyDescent="0.25">
      <c r="B8" s="4" t="str">
        <f>F25</f>
        <v>Soort 6</v>
      </c>
      <c r="C8" s="1" t="str">
        <f>F26</f>
        <v>Laryngo-videoscoop met werkkanaal</v>
      </c>
      <c r="D8" s="70">
        <f>G35</f>
        <v>0</v>
      </c>
      <c r="E8" s="71">
        <f>Aanschaf!E9</f>
        <v>8</v>
      </c>
      <c r="F8" s="70">
        <f t="shared" si="0"/>
        <v>0</v>
      </c>
    </row>
    <row r="9" spans="2:8" x14ac:dyDescent="0.25">
      <c r="B9" s="4" t="str">
        <f>Aanschaf!A10</f>
        <v xml:space="preserve">Soort 1  </v>
      </c>
      <c r="C9" s="1" t="str">
        <f>Aanschaf!B10</f>
        <v>Videoprocessor</v>
      </c>
      <c r="D9" s="70">
        <f>C47</f>
        <v>0</v>
      </c>
      <c r="E9" s="71">
        <f>Aanschaf!E10</f>
        <v>16</v>
      </c>
      <c r="F9" s="70">
        <f t="shared" si="0"/>
        <v>0</v>
      </c>
    </row>
    <row r="10" spans="2:8" x14ac:dyDescent="0.25">
      <c r="B10" s="4" t="str">
        <f>Aanschaf!A11</f>
        <v>Soort 2,3,4,5,6 en 7</v>
      </c>
      <c r="C10" s="1" t="str">
        <f>Aanschaf!B11</f>
        <v>Videoprocessor</v>
      </c>
      <c r="D10" s="70">
        <f>G47</f>
        <v>0</v>
      </c>
      <c r="E10" s="71">
        <f>Aanschaf!E11</f>
        <v>3</v>
      </c>
      <c r="F10" s="70">
        <f t="shared" si="0"/>
        <v>0</v>
      </c>
    </row>
    <row r="11" spans="2:8" x14ac:dyDescent="0.25">
      <c r="B11" s="49"/>
      <c r="C11"/>
      <c r="D11"/>
      <c r="E11"/>
      <c r="F11" s="72">
        <f>SUM(F5:F10)</f>
        <v>0</v>
      </c>
    </row>
    <row r="12" spans="2:8" ht="15.75" thickBot="1" x14ac:dyDescent="0.3"/>
    <row r="13" spans="2:8" ht="15.75" thickBot="1" x14ac:dyDescent="0.3">
      <c r="B13" s="165" t="str">
        <f>Aanschaf!A3</f>
        <v>Soort 1</v>
      </c>
      <c r="C13" s="166"/>
      <c r="D13" s="167"/>
      <c r="F13" s="165" t="str">
        <f>Aanschaf!A6</f>
        <v>Soort 4 - 1</v>
      </c>
      <c r="G13" s="166"/>
      <c r="H13" s="167"/>
    </row>
    <row r="14" spans="2:8" x14ac:dyDescent="0.25">
      <c r="B14" s="168" t="str">
        <f>Aanschaf!B3</f>
        <v>Laryngo-videoscoop</v>
      </c>
      <c r="C14" s="169"/>
      <c r="D14" s="170"/>
      <c r="F14" s="168" t="str">
        <f>Aanschaf!B6</f>
        <v>Laryngo-videoscoop pediatrisch van soort 1</v>
      </c>
      <c r="G14" s="169"/>
      <c r="H14" s="170"/>
    </row>
    <row r="15" spans="2:8" x14ac:dyDescent="0.25">
      <c r="B15" s="45" t="s">
        <v>49</v>
      </c>
      <c r="C15" s="11" t="s">
        <v>13</v>
      </c>
      <c r="D15" s="35" t="s">
        <v>50</v>
      </c>
      <c r="F15" s="45" t="s">
        <v>49</v>
      </c>
      <c r="G15" s="11" t="s">
        <v>13</v>
      </c>
      <c r="H15" s="35" t="s">
        <v>50</v>
      </c>
    </row>
    <row r="16" spans="2:8" x14ac:dyDescent="0.25">
      <c r="B16" s="46">
        <v>1</v>
      </c>
      <c r="C16" s="37">
        <f>Aanschaf!P3</f>
        <v>0</v>
      </c>
      <c r="D16" s="38">
        <v>0</v>
      </c>
      <c r="F16" s="46">
        <v>1</v>
      </c>
      <c r="G16" s="37">
        <f>Aanschaf!P6</f>
        <v>0</v>
      </c>
      <c r="H16" s="38">
        <v>0</v>
      </c>
    </row>
    <row r="17" spans="2:8" x14ac:dyDescent="0.25">
      <c r="B17" s="46">
        <v>2</v>
      </c>
      <c r="C17" s="37">
        <f>C16</f>
        <v>0</v>
      </c>
      <c r="D17" s="38">
        <v>0</v>
      </c>
      <c r="F17" s="46">
        <v>2</v>
      </c>
      <c r="G17" s="37">
        <f>G16</f>
        <v>0</v>
      </c>
      <c r="H17" s="38">
        <v>0</v>
      </c>
    </row>
    <row r="18" spans="2:8" x14ac:dyDescent="0.25">
      <c r="B18" s="46">
        <v>3</v>
      </c>
      <c r="C18" s="37">
        <f>C16</f>
        <v>0</v>
      </c>
      <c r="D18" s="38">
        <v>0</v>
      </c>
      <c r="F18" s="46">
        <v>3</v>
      </c>
      <c r="G18" s="37">
        <f>G16</f>
        <v>0</v>
      </c>
      <c r="H18" s="38">
        <v>0</v>
      </c>
    </row>
    <row r="19" spans="2:8" x14ac:dyDescent="0.25">
      <c r="B19" s="46">
        <v>4</v>
      </c>
      <c r="C19" s="37">
        <f>C16</f>
        <v>0</v>
      </c>
      <c r="D19" s="38">
        <v>0</v>
      </c>
      <c r="F19" s="46">
        <v>4</v>
      </c>
      <c r="G19" s="37">
        <f>G16</f>
        <v>0</v>
      </c>
      <c r="H19" s="38">
        <v>0</v>
      </c>
    </row>
    <row r="20" spans="2:8" x14ac:dyDescent="0.25">
      <c r="B20" s="46">
        <v>5</v>
      </c>
      <c r="C20" s="37">
        <f>C19*(1+D20)</f>
        <v>0</v>
      </c>
      <c r="D20" s="39">
        <v>0</v>
      </c>
      <c r="F20" s="46">
        <v>5</v>
      </c>
      <c r="G20" s="37">
        <f>G19*(1+H20)</f>
        <v>0</v>
      </c>
      <c r="H20" s="39">
        <v>0</v>
      </c>
    </row>
    <row r="21" spans="2:8" x14ac:dyDescent="0.25">
      <c r="B21" s="46">
        <v>6</v>
      </c>
      <c r="C21" s="37">
        <f>C20*(1+D21)</f>
        <v>0</v>
      </c>
      <c r="D21" s="39">
        <v>0</v>
      </c>
      <c r="F21" s="46">
        <v>6</v>
      </c>
      <c r="G21" s="37">
        <f>G20*(1+H21)</f>
        <v>0</v>
      </c>
      <c r="H21" s="39">
        <v>0</v>
      </c>
    </row>
    <row r="22" spans="2:8" ht="15.75" thickBot="1" x14ac:dyDescent="0.3">
      <c r="B22" s="47">
        <v>7</v>
      </c>
      <c r="C22" s="37">
        <f>C21*(1+D22)</f>
        <v>0</v>
      </c>
      <c r="D22" s="41">
        <v>0</v>
      </c>
      <c r="F22" s="47">
        <v>7</v>
      </c>
      <c r="G22" s="37">
        <f>G21*(1+H22)</f>
        <v>0</v>
      </c>
      <c r="H22" s="41">
        <v>0</v>
      </c>
    </row>
    <row r="23" spans="2:8" x14ac:dyDescent="0.25">
      <c r="C23" s="43">
        <f>SUM(C16:C22)</f>
        <v>0</v>
      </c>
      <c r="D23" s="44"/>
      <c r="F23" s="48"/>
      <c r="G23" s="43">
        <f>SUM(G16:G22)</f>
        <v>0</v>
      </c>
      <c r="H23" s="44"/>
    </row>
    <row r="24" spans="2:8" ht="15.75" thickBot="1" x14ac:dyDescent="0.3">
      <c r="B24" s="49"/>
      <c r="C24"/>
      <c r="D24"/>
      <c r="F24"/>
      <c r="G24"/>
      <c r="H24"/>
    </row>
    <row r="25" spans="2:8" ht="15.75" thickBot="1" x14ac:dyDescent="0.3">
      <c r="B25" s="165" t="str">
        <f>Aanschaf!A5</f>
        <v>Soort 3</v>
      </c>
      <c r="C25" s="166"/>
      <c r="D25" s="167"/>
      <c r="F25" s="165" t="str">
        <f>Aanschaf!A9</f>
        <v>Soort 6</v>
      </c>
      <c r="G25" s="166"/>
      <c r="H25" s="167"/>
    </row>
    <row r="26" spans="2:8" x14ac:dyDescent="0.25">
      <c r="B26" s="168" t="str">
        <f>Aanschaf!B5</f>
        <v>Laryngo-videoscoop met een virtuele chromoendoscopie of een vergelijkbare techniek</v>
      </c>
      <c r="C26" s="169"/>
      <c r="D26" s="170"/>
      <c r="F26" s="168" t="str">
        <f>Aanschaf!B9</f>
        <v>Laryngo-videoscoop met werkkanaal</v>
      </c>
      <c r="G26" s="169"/>
      <c r="H26" s="170"/>
    </row>
    <row r="27" spans="2:8" x14ac:dyDescent="0.25">
      <c r="B27" s="45" t="s">
        <v>49</v>
      </c>
      <c r="C27" s="11" t="s">
        <v>13</v>
      </c>
      <c r="D27" s="35" t="s">
        <v>50</v>
      </c>
      <c r="F27" s="45" t="s">
        <v>49</v>
      </c>
      <c r="G27" s="11" t="s">
        <v>51</v>
      </c>
      <c r="H27" s="35" t="s">
        <v>50</v>
      </c>
    </row>
    <row r="28" spans="2:8" x14ac:dyDescent="0.25">
      <c r="B28" s="46">
        <v>1</v>
      </c>
      <c r="C28" s="37">
        <f>Aanschaf!P5</f>
        <v>0</v>
      </c>
      <c r="D28" s="38">
        <v>0</v>
      </c>
      <c r="F28" s="46">
        <v>1</v>
      </c>
      <c r="G28" s="37">
        <f>Aanschaf!Q9</f>
        <v>0</v>
      </c>
      <c r="H28" s="38">
        <v>0</v>
      </c>
    </row>
    <row r="29" spans="2:8" x14ac:dyDescent="0.25">
      <c r="B29" s="46">
        <v>2</v>
      </c>
      <c r="C29" s="37">
        <f>C28</f>
        <v>0</v>
      </c>
      <c r="D29" s="38">
        <v>0</v>
      </c>
      <c r="F29" s="46">
        <v>2</v>
      </c>
      <c r="G29" s="37">
        <f>G28</f>
        <v>0</v>
      </c>
      <c r="H29" s="38">
        <v>0</v>
      </c>
    </row>
    <row r="30" spans="2:8" x14ac:dyDescent="0.25">
      <c r="B30" s="46">
        <v>3</v>
      </c>
      <c r="C30" s="37">
        <f>C28</f>
        <v>0</v>
      </c>
      <c r="D30" s="38">
        <v>0</v>
      </c>
      <c r="F30" s="46">
        <v>3</v>
      </c>
      <c r="G30" s="37">
        <f>G28</f>
        <v>0</v>
      </c>
      <c r="H30" s="38">
        <v>0</v>
      </c>
    </row>
    <row r="31" spans="2:8" x14ac:dyDescent="0.25">
      <c r="B31" s="46">
        <v>4</v>
      </c>
      <c r="C31" s="37">
        <f>C28</f>
        <v>0</v>
      </c>
      <c r="D31" s="38">
        <v>0</v>
      </c>
      <c r="F31" s="46">
        <v>4</v>
      </c>
      <c r="G31" s="37">
        <f>G28</f>
        <v>0</v>
      </c>
      <c r="H31" s="38">
        <v>0</v>
      </c>
    </row>
    <row r="32" spans="2:8" x14ac:dyDescent="0.25">
      <c r="B32" s="46">
        <v>5</v>
      </c>
      <c r="C32" s="37">
        <f>C31*(1+D32)</f>
        <v>0</v>
      </c>
      <c r="D32" s="39">
        <v>0</v>
      </c>
      <c r="F32" s="46">
        <v>5</v>
      </c>
      <c r="G32" s="37">
        <f>G31*(1+H32)</f>
        <v>0</v>
      </c>
      <c r="H32" s="39">
        <v>0</v>
      </c>
    </row>
    <row r="33" spans="2:8" x14ac:dyDescent="0.25">
      <c r="B33" s="46">
        <v>6</v>
      </c>
      <c r="C33" s="37">
        <f>C32*(1+D33)</f>
        <v>0</v>
      </c>
      <c r="D33" s="39">
        <v>0</v>
      </c>
      <c r="F33" s="46">
        <v>6</v>
      </c>
      <c r="G33" s="37">
        <f>G32*(1+H33)</f>
        <v>0</v>
      </c>
      <c r="H33" s="39">
        <v>0</v>
      </c>
    </row>
    <row r="34" spans="2:8" ht="15.75" thickBot="1" x14ac:dyDescent="0.3">
      <c r="B34" s="47">
        <v>7</v>
      </c>
      <c r="C34" s="37">
        <f>C33*(1+D34)</f>
        <v>0</v>
      </c>
      <c r="D34" s="41">
        <v>0</v>
      </c>
      <c r="F34" s="47">
        <v>7</v>
      </c>
      <c r="G34" s="37">
        <f>G33*(1+H34)</f>
        <v>0</v>
      </c>
      <c r="H34" s="41">
        <v>0</v>
      </c>
    </row>
    <row r="35" spans="2:8" x14ac:dyDescent="0.25">
      <c r="C35" s="43">
        <f>SUM(C28:C34)</f>
        <v>0</v>
      </c>
      <c r="D35" s="44"/>
      <c r="F35" s="48"/>
      <c r="G35" s="43">
        <f>SUM(G28:G34)</f>
        <v>0</v>
      </c>
      <c r="H35" s="44"/>
    </row>
    <row r="36" spans="2:8" ht="15.75" thickBot="1" x14ac:dyDescent="0.3">
      <c r="B36" s="49"/>
      <c r="C36"/>
      <c r="D36"/>
      <c r="F36"/>
      <c r="G36"/>
      <c r="H36"/>
    </row>
    <row r="37" spans="2:8" x14ac:dyDescent="0.25">
      <c r="B37" s="168" t="str">
        <f>Aanschaf!A10</f>
        <v xml:space="preserve">Soort 1  </v>
      </c>
      <c r="C37" s="169"/>
      <c r="D37" s="170"/>
      <c r="F37" s="159" t="str">
        <f>Aanschaf!A11</f>
        <v>Soort 2,3,4,5,6 en 7</v>
      </c>
      <c r="G37" s="160"/>
      <c r="H37" s="161"/>
    </row>
    <row r="38" spans="2:8" x14ac:dyDescent="0.25">
      <c r="B38" s="156" t="str">
        <f>Aanschaf!B10</f>
        <v>Videoprocessor</v>
      </c>
      <c r="C38" s="157"/>
      <c r="D38" s="158"/>
      <c r="F38" s="162" t="str">
        <f>Aanschaf!B11</f>
        <v>Videoprocessor</v>
      </c>
      <c r="G38" s="163"/>
      <c r="H38" s="164"/>
    </row>
    <row r="39" spans="2:8" x14ac:dyDescent="0.25">
      <c r="B39" s="45" t="s">
        <v>49</v>
      </c>
      <c r="C39" s="11" t="s">
        <v>13</v>
      </c>
      <c r="D39" s="35" t="s">
        <v>50</v>
      </c>
      <c r="F39" s="60" t="s">
        <v>49</v>
      </c>
      <c r="G39" s="61" t="s">
        <v>13</v>
      </c>
      <c r="H39" s="62" t="s">
        <v>50</v>
      </c>
    </row>
    <row r="40" spans="2:8" ht="15" customHeight="1" x14ac:dyDescent="0.25">
      <c r="B40" s="46">
        <v>1</v>
      </c>
      <c r="C40" s="37">
        <f>Aanschaf!P10</f>
        <v>0</v>
      </c>
      <c r="D40" s="38">
        <v>0</v>
      </c>
      <c r="F40" s="63">
        <v>1</v>
      </c>
      <c r="G40" s="64">
        <f>Aanschaf!P11</f>
        <v>0</v>
      </c>
      <c r="H40" s="65">
        <v>0</v>
      </c>
    </row>
    <row r="41" spans="2:8" ht="15" customHeight="1" x14ac:dyDescent="0.25">
      <c r="B41" s="46">
        <v>2</v>
      </c>
      <c r="C41" s="37">
        <f>C40</f>
        <v>0</v>
      </c>
      <c r="D41" s="38">
        <v>0</v>
      </c>
      <c r="F41" s="63">
        <v>2</v>
      </c>
      <c r="G41" s="64">
        <f>G40</f>
        <v>0</v>
      </c>
      <c r="H41" s="65">
        <v>0</v>
      </c>
    </row>
    <row r="42" spans="2:8" ht="15" customHeight="1" x14ac:dyDescent="0.25">
      <c r="B42" s="46">
        <v>3</v>
      </c>
      <c r="C42" s="37">
        <f>C40</f>
        <v>0</v>
      </c>
      <c r="D42" s="38">
        <v>0</v>
      </c>
      <c r="F42" s="63">
        <v>3</v>
      </c>
      <c r="G42" s="64">
        <f>G40</f>
        <v>0</v>
      </c>
      <c r="H42" s="65">
        <v>0</v>
      </c>
    </row>
    <row r="43" spans="2:8" ht="15" customHeight="1" x14ac:dyDescent="0.25">
      <c r="B43" s="46">
        <v>4</v>
      </c>
      <c r="C43" s="37">
        <f>C40</f>
        <v>0</v>
      </c>
      <c r="D43" s="38">
        <v>0</v>
      </c>
      <c r="F43" s="63">
        <v>4</v>
      </c>
      <c r="G43" s="64">
        <f>G40</f>
        <v>0</v>
      </c>
      <c r="H43" s="65">
        <v>0</v>
      </c>
    </row>
    <row r="44" spans="2:8" ht="15" customHeight="1" x14ac:dyDescent="0.25">
      <c r="B44" s="46">
        <v>5</v>
      </c>
      <c r="C44" s="37">
        <f>C43*(1+D44)</f>
        <v>0</v>
      </c>
      <c r="D44" s="39">
        <v>0</v>
      </c>
      <c r="F44" s="63">
        <v>5</v>
      </c>
      <c r="G44" s="64">
        <f>G43*(1+H44)</f>
        <v>0</v>
      </c>
      <c r="H44" s="39">
        <v>0</v>
      </c>
    </row>
    <row r="45" spans="2:8" ht="15" customHeight="1" x14ac:dyDescent="0.25">
      <c r="B45" s="46">
        <v>6</v>
      </c>
      <c r="C45" s="37">
        <f>C44*(1+D45)</f>
        <v>0</v>
      </c>
      <c r="D45" s="39">
        <v>0</v>
      </c>
      <c r="F45" s="63">
        <v>6</v>
      </c>
      <c r="G45" s="64">
        <f>G44*(1+H45)</f>
        <v>0</v>
      </c>
      <c r="H45" s="39">
        <v>0</v>
      </c>
    </row>
    <row r="46" spans="2:8" ht="15" customHeight="1" thickBot="1" x14ac:dyDescent="0.3">
      <c r="B46" s="47">
        <v>7</v>
      </c>
      <c r="C46" s="37">
        <f>C45*(1+D46)</f>
        <v>0</v>
      </c>
      <c r="D46" s="41">
        <v>0</v>
      </c>
      <c r="F46" s="66">
        <v>7</v>
      </c>
      <c r="G46" s="64">
        <f>G45*(1+H46)</f>
        <v>0</v>
      </c>
      <c r="H46" s="41">
        <v>0</v>
      </c>
    </row>
    <row r="47" spans="2:8" ht="11.45" customHeight="1" x14ac:dyDescent="0.25">
      <c r="C47" s="43">
        <f>SUM(C40:C46)</f>
        <v>0</v>
      </c>
      <c r="D47" s="44"/>
      <c r="F47" s="67"/>
      <c r="G47" s="68">
        <f>SUM(G40:G46)</f>
        <v>0</v>
      </c>
      <c r="H47" s="69"/>
    </row>
    <row r="48" spans="2:8" ht="11.45" customHeight="1" x14ac:dyDescent="0.25"/>
    <row r="49" x14ac:dyDescent="0.25"/>
  </sheetData>
  <mergeCells count="14">
    <mergeCell ref="B2:H2"/>
    <mergeCell ref="B4:C4"/>
    <mergeCell ref="F25:H25"/>
    <mergeCell ref="F26:H26"/>
    <mergeCell ref="B37:D37"/>
    <mergeCell ref="B38:D38"/>
    <mergeCell ref="F37:H37"/>
    <mergeCell ref="F38:H38"/>
    <mergeCell ref="B13:D13"/>
    <mergeCell ref="B14:D14"/>
    <mergeCell ref="B25:D25"/>
    <mergeCell ref="B26:D26"/>
    <mergeCell ref="F13:H13"/>
    <mergeCell ref="F14:H14"/>
  </mergeCells>
  <dataValidations count="1">
    <dataValidation type="list" allowBlank="1" showInputMessage="1" showErrorMessage="1" sqref="H20:H23 D32:D35 H32:H35 H44:H47 D44:D47 D20:D23" xr:uid="{4AB6AF37-DA0A-4AD4-8710-2DFCC4EE97FB}">
      <formula1>"0%,1%,2%"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88CFA-1E66-4343-B406-B63E486F57C9}">
  <dimension ref="B2:E19"/>
  <sheetViews>
    <sheetView topLeftCell="C1" workbookViewId="0">
      <selection activeCell="E7" sqref="E7"/>
    </sheetView>
  </sheetViews>
  <sheetFormatPr defaultColWidth="8.7109375" defaultRowHeight="15" x14ac:dyDescent="0.25"/>
  <cols>
    <col min="1" max="1" width="8.7109375" style="42"/>
    <col min="2" max="5" width="43.85546875" style="42" customWidth="1"/>
    <col min="6" max="16384" width="8.7109375" style="42"/>
  </cols>
  <sheetData>
    <row r="2" spans="2:5" x14ac:dyDescent="0.25">
      <c r="B2" s="75" t="s">
        <v>52</v>
      </c>
      <c r="C2" s="76"/>
    </row>
    <row r="3" spans="2:5" x14ac:dyDescent="0.25">
      <c r="B3" s="75"/>
      <c r="C3" s="76"/>
    </row>
    <row r="4" spans="2:5" ht="76.5" customHeight="1" x14ac:dyDescent="0.25">
      <c r="B4" s="176" t="s">
        <v>53</v>
      </c>
      <c r="C4" s="176"/>
      <c r="D4" s="176"/>
      <c r="E4" s="176"/>
    </row>
    <row r="5" spans="2:5" ht="15.75" thickBot="1" x14ac:dyDescent="0.3">
      <c r="B5" s="77"/>
      <c r="C5"/>
      <c r="D5"/>
      <c r="E5"/>
    </row>
    <row r="6" spans="2:5" x14ac:dyDescent="0.25">
      <c r="B6" s="78" t="s">
        <v>54</v>
      </c>
      <c r="C6" s="79" t="s">
        <v>55</v>
      </c>
      <c r="D6" s="79" t="s">
        <v>56</v>
      </c>
      <c r="E6" s="80" t="s">
        <v>57</v>
      </c>
    </row>
    <row r="7" spans="2:5" x14ac:dyDescent="0.25">
      <c r="B7" s="46" t="s">
        <v>58</v>
      </c>
      <c r="C7" s="8">
        <v>100</v>
      </c>
      <c r="D7" s="81">
        <v>0</v>
      </c>
      <c r="E7" s="94">
        <v>150</v>
      </c>
    </row>
    <row r="8" spans="2:5" x14ac:dyDescent="0.25">
      <c r="B8" s="36" t="s">
        <v>59</v>
      </c>
      <c r="C8" s="82">
        <v>0.2</v>
      </c>
      <c r="D8" s="83">
        <f>D7*(1+C8)</f>
        <v>0</v>
      </c>
      <c r="E8" s="94" t="s">
        <v>60</v>
      </c>
    </row>
    <row r="9" spans="2:5" x14ac:dyDescent="0.25">
      <c r="B9" s="36" t="s">
        <v>61</v>
      </c>
      <c r="C9" s="82">
        <v>0</v>
      </c>
      <c r="D9" s="83">
        <f>D8*(1+C9)</f>
        <v>0</v>
      </c>
      <c r="E9" s="94" t="s">
        <v>60</v>
      </c>
    </row>
    <row r="10" spans="2:5" x14ac:dyDescent="0.25">
      <c r="B10" s="36" t="s">
        <v>62</v>
      </c>
      <c r="C10" s="82">
        <v>0</v>
      </c>
      <c r="D10" s="83">
        <f t="shared" ref="D10" si="0">D9*(1+C10)</f>
        <v>0</v>
      </c>
      <c r="E10" s="94"/>
    </row>
    <row r="11" spans="2:5" ht="15.75" thickBot="1" x14ac:dyDescent="0.3">
      <c r="B11" s="40" t="s">
        <v>63</v>
      </c>
      <c r="C11" s="84"/>
      <c r="D11" s="85">
        <v>150</v>
      </c>
      <c r="E11" s="95">
        <v>150</v>
      </c>
    </row>
    <row r="12" spans="2:5" x14ac:dyDescent="0.25">
      <c r="B12" s="86"/>
    </row>
    <row r="13" spans="2:5" x14ac:dyDescent="0.25">
      <c r="B13" s="48" t="s">
        <v>64</v>
      </c>
    </row>
    <row r="14" spans="2:5" ht="15.75" thickBot="1" x14ac:dyDescent="0.3"/>
    <row r="15" spans="2:5" x14ac:dyDescent="0.25">
      <c r="B15" s="153" t="s">
        <v>1</v>
      </c>
      <c r="C15" s="154"/>
      <c r="D15" s="154"/>
      <c r="E15" s="155"/>
    </row>
    <row r="16" spans="2:5" x14ac:dyDescent="0.25">
      <c r="B16" s="177" t="s">
        <v>65</v>
      </c>
      <c r="C16" s="178"/>
      <c r="D16" s="178"/>
      <c r="E16" s="179"/>
    </row>
    <row r="17" spans="2:5" ht="102" customHeight="1" x14ac:dyDescent="0.25">
      <c r="B17" s="177"/>
      <c r="C17" s="178"/>
      <c r="D17" s="178"/>
      <c r="E17" s="179"/>
    </row>
    <row r="18" spans="2:5" s="92" customFormat="1" ht="24" customHeight="1" x14ac:dyDescent="0.25">
      <c r="B18" s="90" t="s">
        <v>47</v>
      </c>
      <c r="C18" s="91" t="s">
        <v>66</v>
      </c>
      <c r="D18" s="8" t="s">
        <v>67</v>
      </c>
      <c r="E18" s="87" t="s">
        <v>68</v>
      </c>
    </row>
    <row r="19" spans="2:5" ht="15.75" thickBot="1" x14ac:dyDescent="0.3">
      <c r="B19" s="93">
        <f>Aanschaf!E3+Aanschaf!E5+Aanschaf!E6+Aanschaf!E10+Aanschaf!E11</f>
        <v>94</v>
      </c>
      <c r="C19" s="96">
        <v>1</v>
      </c>
      <c r="D19" s="88">
        <v>7</v>
      </c>
      <c r="E19" s="89">
        <f>B19*C19*D19*D7</f>
        <v>0</v>
      </c>
    </row>
  </sheetData>
  <mergeCells count="3">
    <mergeCell ref="B4:E4"/>
    <mergeCell ref="B15:E15"/>
    <mergeCell ref="B16:E17"/>
  </mergeCells>
  <conditionalFormatting sqref="D7">
    <cfRule type="cellIs" dxfId="0" priority="1" operator="greaterThan">
      <formula>150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556A-7C6E-4444-8379-4B0A7B97FC7D}">
  <dimension ref="A1:K17"/>
  <sheetViews>
    <sheetView tabSelected="1" topLeftCell="E1" workbookViewId="0">
      <selection activeCell="K1" sqref="A1:K1"/>
    </sheetView>
  </sheetViews>
  <sheetFormatPr defaultColWidth="8.7109375" defaultRowHeight="15" x14ac:dyDescent="0.25"/>
  <cols>
    <col min="1" max="1" width="16.42578125" style="42" bestFit="1" customWidth="1"/>
    <col min="2" max="2" width="38.85546875" style="42" customWidth="1"/>
    <col min="3" max="3" width="28" style="42" bestFit="1" customWidth="1"/>
    <col min="4" max="4" width="24.5703125" style="42" bestFit="1" customWidth="1"/>
    <col min="5" max="5" width="28.85546875" style="42" bestFit="1" customWidth="1"/>
    <col min="6" max="6" width="24.140625" style="42" bestFit="1" customWidth="1"/>
    <col min="7" max="7" width="9.5703125" style="42" bestFit="1" customWidth="1"/>
    <col min="8" max="8" width="46.5703125" style="42" bestFit="1" customWidth="1"/>
    <col min="9" max="9" width="10.28515625" style="42" bestFit="1" customWidth="1"/>
    <col min="10" max="10" width="11.85546875" style="42" bestFit="1" customWidth="1"/>
    <col min="11" max="11" width="34.140625" style="42" bestFit="1" customWidth="1"/>
    <col min="12" max="16384" width="8.7109375" style="42"/>
  </cols>
  <sheetData>
    <row r="1" spans="1:11" x14ac:dyDescent="0.25">
      <c r="A1" s="182" t="s">
        <v>1</v>
      </c>
      <c r="B1" s="182"/>
      <c r="C1" s="183" t="s">
        <v>8</v>
      </c>
      <c r="D1" s="183" t="s">
        <v>69</v>
      </c>
      <c r="E1" s="183" t="s">
        <v>70</v>
      </c>
      <c r="F1" s="183" t="s">
        <v>71</v>
      </c>
      <c r="G1" s="183" t="s">
        <v>72</v>
      </c>
      <c r="H1" s="183" t="s">
        <v>73</v>
      </c>
      <c r="I1" s="183" t="s">
        <v>74</v>
      </c>
      <c r="J1" s="183" t="s">
        <v>75</v>
      </c>
      <c r="K1" s="183" t="s">
        <v>76</v>
      </c>
    </row>
    <row r="2" spans="1:11" ht="22.5" customHeight="1" x14ac:dyDescent="0.25">
      <c r="A2" s="180" t="s">
        <v>77</v>
      </c>
      <c r="B2" s="180"/>
      <c r="C2" s="7" t="s">
        <v>78</v>
      </c>
      <c r="D2" s="7" t="s">
        <v>79</v>
      </c>
      <c r="E2" s="7" t="s">
        <v>79</v>
      </c>
      <c r="F2" s="7" t="s">
        <v>79</v>
      </c>
      <c r="G2" s="7" t="s">
        <v>80</v>
      </c>
      <c r="H2" s="7" t="s">
        <v>81</v>
      </c>
      <c r="I2" s="7" t="s">
        <v>79</v>
      </c>
      <c r="J2" s="7" t="s">
        <v>79</v>
      </c>
      <c r="K2" s="7"/>
    </row>
    <row r="3" spans="1:11" x14ac:dyDescent="0.25">
      <c r="A3" s="3" t="s">
        <v>15</v>
      </c>
      <c r="B3" s="30" t="s">
        <v>16</v>
      </c>
      <c r="C3" s="1"/>
      <c r="D3" s="1"/>
      <c r="E3" s="1"/>
      <c r="F3" s="1"/>
      <c r="G3" s="1"/>
      <c r="H3" s="1"/>
      <c r="I3" s="1"/>
      <c r="J3" s="1"/>
      <c r="K3" s="1"/>
    </row>
    <row r="4" spans="1:11" ht="30" x14ac:dyDescent="0.25">
      <c r="A4" s="3" t="s">
        <v>17</v>
      </c>
      <c r="B4" s="30" t="s">
        <v>18</v>
      </c>
      <c r="C4" s="1"/>
      <c r="D4" s="1"/>
      <c r="E4" s="1"/>
      <c r="F4" s="1"/>
      <c r="G4" s="1"/>
      <c r="H4" s="1"/>
      <c r="I4" s="1"/>
      <c r="J4" s="1"/>
      <c r="K4" s="1"/>
    </row>
    <row r="5" spans="1:11" ht="45" x14ac:dyDescent="0.25">
      <c r="A5" s="3" t="s">
        <v>19</v>
      </c>
      <c r="B5" s="30" t="s">
        <v>20</v>
      </c>
      <c r="C5" s="1"/>
      <c r="D5" s="1"/>
      <c r="E5" s="1"/>
      <c r="F5" s="1"/>
      <c r="G5" s="1"/>
      <c r="H5" s="1"/>
      <c r="I5" s="1"/>
      <c r="J5" s="1"/>
      <c r="K5" s="1"/>
    </row>
    <row r="6" spans="1:11" ht="30" x14ac:dyDescent="0.25">
      <c r="A6" s="3" t="s">
        <v>21</v>
      </c>
      <c r="B6" s="30" t="s">
        <v>22</v>
      </c>
      <c r="C6" s="1"/>
      <c r="D6" s="1"/>
      <c r="E6" s="1"/>
      <c r="F6" s="1"/>
      <c r="G6" s="1"/>
      <c r="H6" s="1"/>
      <c r="I6" s="1"/>
      <c r="J6" s="1"/>
      <c r="K6" s="1"/>
    </row>
    <row r="7" spans="1:11" ht="30" x14ac:dyDescent="0.25">
      <c r="A7" s="3" t="s">
        <v>23</v>
      </c>
      <c r="B7" s="30" t="s">
        <v>24</v>
      </c>
      <c r="C7" s="1"/>
      <c r="D7" s="1"/>
      <c r="E7" s="1"/>
      <c r="F7" s="1"/>
      <c r="G7" s="1"/>
      <c r="H7" s="1"/>
      <c r="I7" s="1"/>
      <c r="J7" s="1"/>
      <c r="K7" s="1"/>
    </row>
    <row r="8" spans="1:11" ht="30" x14ac:dyDescent="0.25">
      <c r="A8" s="3" t="s">
        <v>25</v>
      </c>
      <c r="B8" s="30" t="s">
        <v>24</v>
      </c>
      <c r="C8" s="1"/>
      <c r="D8" s="1"/>
      <c r="E8" s="1"/>
      <c r="F8" s="1"/>
      <c r="G8" s="1"/>
      <c r="H8" s="1"/>
      <c r="I8" s="1"/>
      <c r="J8" s="1"/>
      <c r="K8" s="1"/>
    </row>
    <row r="9" spans="1:11" x14ac:dyDescent="0.25">
      <c r="A9" s="1" t="s">
        <v>26</v>
      </c>
      <c r="B9" s="30" t="s">
        <v>27</v>
      </c>
      <c r="C9" s="1"/>
      <c r="D9" s="1"/>
      <c r="E9" s="1"/>
      <c r="F9" s="1"/>
      <c r="G9" s="1"/>
      <c r="H9" s="1"/>
      <c r="I9" s="1"/>
      <c r="J9" s="1"/>
      <c r="K9" s="1"/>
    </row>
    <row r="10" spans="1:11" x14ac:dyDescent="0.25">
      <c r="A10" s="3" t="s">
        <v>28</v>
      </c>
      <c r="B10" s="30" t="s">
        <v>29</v>
      </c>
      <c r="C10" s="1"/>
      <c r="D10" s="1"/>
      <c r="E10" s="1"/>
      <c r="F10" s="1"/>
      <c r="G10" s="1"/>
      <c r="H10" s="1"/>
      <c r="I10" s="1"/>
      <c r="J10" s="1"/>
      <c r="K10" s="1"/>
    </row>
    <row r="11" spans="1:11" x14ac:dyDescent="0.25">
      <c r="A11" s="3" t="s">
        <v>30</v>
      </c>
      <c r="B11" s="30" t="s">
        <v>29</v>
      </c>
      <c r="C11" s="1"/>
      <c r="D11" s="1"/>
      <c r="E11" s="1"/>
      <c r="F11" s="1"/>
      <c r="G11" s="1"/>
      <c r="H11" s="1"/>
      <c r="I11" s="1"/>
      <c r="J11" s="1"/>
      <c r="K11" s="1"/>
    </row>
    <row r="12" spans="1:11" x14ac:dyDescent="0.25">
      <c r="A12" s="3" t="s">
        <v>32</v>
      </c>
      <c r="B12" s="30" t="s">
        <v>33</v>
      </c>
      <c r="C12" s="1"/>
      <c r="D12" s="1"/>
      <c r="E12" s="1"/>
      <c r="F12" s="1"/>
      <c r="G12" s="1"/>
      <c r="H12" s="1"/>
      <c r="I12" s="1"/>
      <c r="J12" s="1"/>
      <c r="K12" s="1"/>
    </row>
    <row r="13" spans="1:11" x14ac:dyDescent="0.25">
      <c r="A13" s="1" t="s">
        <v>34</v>
      </c>
      <c r="B13" s="30" t="s">
        <v>35</v>
      </c>
      <c r="C13" s="1"/>
      <c r="D13" s="1"/>
      <c r="E13" s="1"/>
      <c r="F13" s="1"/>
      <c r="G13" s="1"/>
      <c r="H13" s="1"/>
      <c r="I13" s="1"/>
      <c r="J13" s="1"/>
      <c r="K13" s="1"/>
    </row>
    <row r="14" spans="1:11" x14ac:dyDescent="0.25">
      <c r="A14" s="3" t="s">
        <v>36</v>
      </c>
      <c r="B14" s="30" t="s">
        <v>37</v>
      </c>
      <c r="C14" s="1"/>
      <c r="D14" s="1"/>
      <c r="E14" s="1"/>
      <c r="F14" s="1"/>
      <c r="G14" s="1"/>
      <c r="H14" s="1"/>
      <c r="I14" s="1"/>
      <c r="J14" s="1"/>
      <c r="K14" s="1"/>
    </row>
    <row r="15" spans="1:11" x14ac:dyDescent="0.25">
      <c r="A15" s="3" t="s">
        <v>38</v>
      </c>
      <c r="B15" s="30" t="s">
        <v>39</v>
      </c>
      <c r="C15" s="1"/>
      <c r="D15" s="1"/>
      <c r="E15" s="1"/>
      <c r="F15" s="1"/>
      <c r="G15" s="1"/>
      <c r="H15" s="1"/>
      <c r="I15" s="1"/>
      <c r="J15" s="1"/>
      <c r="K15" s="1"/>
    </row>
    <row r="16" spans="1:11" x14ac:dyDescent="0.25">
      <c r="A16" s="3" t="s">
        <v>40</v>
      </c>
      <c r="B16" s="30" t="s">
        <v>41</v>
      </c>
      <c r="C16" s="1"/>
      <c r="D16" s="1"/>
      <c r="E16" s="1"/>
      <c r="F16" s="1"/>
      <c r="G16" s="1"/>
      <c r="H16" s="1"/>
      <c r="I16" s="1"/>
      <c r="J16" s="1"/>
      <c r="K16" s="1"/>
    </row>
    <row r="17" spans="1:11" x14ac:dyDescent="0.25">
      <c r="A17" s="3" t="s">
        <v>42</v>
      </c>
      <c r="B17" s="32" t="s">
        <v>43</v>
      </c>
      <c r="C17" s="1"/>
      <c r="D17" s="1"/>
      <c r="E17" s="1"/>
      <c r="F17" s="1"/>
      <c r="G17" s="1"/>
      <c r="H17" s="1"/>
      <c r="I17" s="1"/>
      <c r="J17" s="1"/>
      <c r="K17" s="1"/>
    </row>
  </sheetData>
  <mergeCells count="2">
    <mergeCell ref="A1:B1"/>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4736A1EB779346B57B78F1AD524EA8" ma:contentTypeVersion="3" ma:contentTypeDescription="Een nieuw document maken." ma:contentTypeScope="" ma:versionID="531717bf7a8758a4abcced52ced5cabc">
  <xsd:schema xmlns:xsd="http://www.w3.org/2001/XMLSchema" xmlns:xs="http://www.w3.org/2001/XMLSchema" xmlns:p="http://schemas.microsoft.com/office/2006/metadata/properties" xmlns:ns2="6af447d3-9015-4074-8f82-c4780c731b3f" targetNamespace="http://schemas.microsoft.com/office/2006/metadata/properties" ma:root="true" ma:fieldsID="051b8451f81c295d232148329271e884" ns2:_="">
    <xsd:import namespace="6af447d3-9015-4074-8f82-c4780c731b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447d3-9015-4074-8f82-c4780c731b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FB4853-4963-481E-BE5A-BC0DC2B81C8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3AD4954-C429-4C5F-B4E3-9FDC64DDC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447d3-9015-4074-8f82-c4780c731b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340150-017A-4DDB-9944-695169FE45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Totaalblad</vt:lpstr>
      <vt:lpstr>Aanschaf</vt:lpstr>
      <vt:lpstr>Onderhoud</vt:lpstr>
      <vt:lpstr>Correctief onderhoud</vt:lpstr>
      <vt:lpstr>Kenmerken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Rijn, Malissa van (FB-INKOOP - LUMC)</dc:creator>
  <cp:keywords/>
  <dc:description/>
  <cp:lastModifiedBy>Rijn, Malissa van (FB-INKOOP - LUMC)</cp:lastModifiedBy>
  <cp:revision/>
  <dcterms:created xsi:type="dcterms:W3CDTF">2026-04-22T14:02:49Z</dcterms:created>
  <dcterms:modified xsi:type="dcterms:W3CDTF">2026-06-10T07:33:55Z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0x010100B64736A1EB779346B57B78F1AD524EA8</vt:lpwstr>
  </property>
</Properties>
</file>