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terneuzen.sharepoint.com/sites/M365Group-AanbestedingBroker8/Gedeelde documenten/General/1. Voorbereiding/"/>
    </mc:Choice>
  </mc:AlternateContent>
  <xr:revisionPtr revIDLastSave="554" documentId="8_{E55D2D91-CA16-4A97-BD89-BEF8DAB501A1}" xr6:coauthVersionLast="47" xr6:coauthVersionMax="47" xr10:uidLastSave="{155B9908-995F-4C8A-A915-6961002D6949}"/>
  <bookViews>
    <workbookView xWindow="-120" yWindow="-120" windowWidth="29040" windowHeight="15720" xr2:uid="{5B84CDFA-C956-4147-BB79-E79883BBABCF}"/>
  </bookViews>
  <sheets>
    <sheet name="Instructie" sheetId="7" r:id="rId1"/>
    <sheet name="1.Prijsopgaaf Opslagen" sheetId="2" r:id="rId2"/>
    <sheet name="2.% doelstelling per doelgroep" sheetId="3" r:id="rId3"/>
    <sheet name="3.Berekening inschrijfprijs" sheetId="4" r:id="rId4"/>
    <sheet name="4.Prijsscor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5" l="1"/>
  <c r="A24" i="5"/>
  <c r="A29" i="5"/>
  <c r="H24" i="3"/>
  <c r="H34" i="3"/>
  <c r="H44" i="3"/>
  <c r="H14" i="3"/>
  <c r="G54" i="3"/>
  <c r="F54" i="3" l="1"/>
  <c r="E5" i="4" s="1"/>
  <c r="A35" i="5" l="1"/>
  <c r="A28" i="5" s="1"/>
  <c r="A27" i="5" s="1"/>
  <c r="A26" i="5" s="1"/>
  <c r="A25" i="5" s="1"/>
  <c r="D5" i="4"/>
  <c r="F5" i="4" s="1"/>
  <c r="D6" i="4"/>
  <c r="B17" i="5" l="1"/>
  <c r="B16" i="5"/>
  <c r="A6" i="4"/>
  <c r="A5" i="4"/>
  <c r="C6" i="4"/>
  <c r="E6" i="4" s="1"/>
  <c r="F6" i="4" l="1"/>
  <c r="F7" i="4" l="1"/>
  <c r="F11" i="4" s="1"/>
  <c r="B8" i="5" s="1"/>
  <c r="B9" i="5" s="1" a="1"/>
  <c r="B9" i="5" s="1"/>
  <c r="B19" i="5" s="1"/>
  <c r="C1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<sst xmlns="http://schemas.openxmlformats.org/spreadsheetml/2006/main" count="79" uniqueCount="67">
  <si>
    <t>Invulblad Opslagen</t>
  </si>
  <si>
    <t>Korte toelichting</t>
  </si>
  <si>
    <t>Opslag te betalen door Opdrachtgever</t>
  </si>
  <si>
    <t>Minimale Opslag te 
betalen door Opdrachtgever
(begrenzing)</t>
  </si>
  <si>
    <t>Maximale Opslag te betalen door Opdrachtgever  (begrenzing)</t>
  </si>
  <si>
    <t>Opslag per uur, Intermediaire dienstverlening (incl contract service)</t>
  </si>
  <si>
    <t xml:space="preserve">Als opslag op het Inhuurtarief. Inclusief de kosten voor sourcing, contractmanagement, implementatie, exit, etc. Een vaste absolute Opslag per gefactureerd uur. </t>
  </si>
  <si>
    <t>Opslag per uur voor Migratiecontracten/ Contract Service</t>
  </si>
  <si>
    <t>Vul de lichtblauwe velden in (verplichting)</t>
  </si>
  <si>
    <t>Invulblad doelstellingspercentage per doelgroep (Professionals)</t>
  </si>
  <si>
    <t>Toelichting</t>
  </si>
  <si>
    <t>als gewogen percentage gebruikt worden voor de aanpassing van het fictieve inhuurtarief ten behoeve van het juist bepalen van de Inschrijfprijs.</t>
  </si>
  <si>
    <t>Door Opdrachtgever zijn de toe te passen percentages begrensd op een maximale verlaging van -10% en en maximale verhoging van 5%.</t>
  </si>
  <si>
    <t xml:space="preserve">Lager dan wel hoger inschalen dan de vooraf bepaalde percentages door Opdrachtgever is niet toegestaan (o.a. in verband met juiste beloning conform wet- en regelgeving) </t>
  </si>
  <si>
    <t>Percentage van de totale inhuurbehoefte</t>
  </si>
  <si>
    <t>Totaal gewogen percentage</t>
  </si>
  <si>
    <t xml:space="preserve">Aangeboden doelstelling-precentages worden opgenomen in de KPI-rapportage en jaarlijks middels een resultaatmeting getoetst. </t>
  </si>
  <si>
    <t>Gewogen percentage</t>
  </si>
  <si>
    <t>Berekening voor prijsvergelijk / ranking</t>
  </si>
  <si>
    <t>Uren*</t>
  </si>
  <si>
    <t>Tarief*</t>
  </si>
  <si>
    <t>Aangeboden 
Opslag</t>
  </si>
  <si>
    <t>Aangepast Tarief* o.b.v. doelstellingsspercentage</t>
  </si>
  <si>
    <t>Inschrijfprijs</t>
  </si>
  <si>
    <t>Totaal Intermediaire dienstverlening</t>
  </si>
  <si>
    <t>*Bevat fictieve data om inschrijvingen te kunnen vergelijken en strategisch inschrijven te voorkomen.</t>
  </si>
  <si>
    <t>Rekentool prijsscore</t>
  </si>
  <si>
    <t>Marge-opslag</t>
  </si>
  <si>
    <t>Prijs Inschrijver</t>
  </si>
  <si>
    <t>Minimale prijs</t>
  </si>
  <si>
    <t>Maximale prijs</t>
  </si>
  <si>
    <t>Uw totale inschrijfprijs</t>
  </si>
  <si>
    <t>Totale inschrijving</t>
  </si>
  <si>
    <t>Omschrijving</t>
  </si>
  <si>
    <t>Bandbreedte</t>
  </si>
  <si>
    <t>Punten prijs</t>
  </si>
  <si>
    <t>Score voor waarde van inschrijver</t>
  </si>
  <si>
    <t>Punten</t>
  </si>
  <si>
    <t>Instructie:</t>
  </si>
  <si>
    <t>1. Format en indeling niet wijzigen</t>
  </si>
  <si>
    <t>2. Vul de lichtblauwe velden in.</t>
  </si>
  <si>
    <t xml:space="preserve">3. Inschrijvers dienen deze template, het model, volledig in te vullen. </t>
  </si>
  <si>
    <t>4. Alle prijzen: exclusief BTW</t>
  </si>
  <si>
    <t>Europese aanbesteding Broker- en Intermediaire dienstverlening boven schaal 8</t>
  </si>
  <si>
    <t>Middelen</t>
  </si>
  <si>
    <t>Samenleving</t>
  </si>
  <si>
    <t>Relatie &amp; beheer</t>
  </si>
  <si>
    <t>Omgeving en economie</t>
  </si>
  <si>
    <t>Bijlage H: Prijzenblad</t>
  </si>
  <si>
    <t>O.a. I&amp;A, financieën, Bestuur en interne zaken, P&amp;O</t>
  </si>
  <si>
    <t>O.a. Sociaal domein, arbeidsparticipatie, Maatschappelijke ontwikkeling en accommodaties</t>
  </si>
  <si>
    <t>O.a. Techniek, parkeren, onderwijshuisvesting, stadsservice, afval</t>
  </si>
  <si>
    <t>O.a. Beleidsontwikkeling, vergunning/handhaving, groenvoorziening, ruimtelijke ordening, recreatie, cultuur</t>
  </si>
  <si>
    <t>Domein binnen afdeling, niet uitputtend.</t>
  </si>
  <si>
    <t>Percentage doelstelling per schaal</t>
  </si>
  <si>
    <t>Schaal</t>
  </si>
  <si>
    <t xml:space="preserve">Inschrijver in staat is om de Aanvragen te vervullen. Het ingevoerde percentage per doelgroep en schaal wordt gewogen berekend op basis van het inhuurvolume per doelgroep en zal </t>
  </si>
  <si>
    <t>Van Inschrijver wordt verwacht dat hij per doelgroep en schaal aangeeft met welk percentage onder, op of boven het maximale tarief</t>
  </si>
  <si>
    <t>Op dit tabblad dient Inschrijver het aangeboden tarief voor opslag in te vullen.</t>
  </si>
  <si>
    <t xml:space="preserve">In het eerste veld dient de opslag gegeven te worden voor de Intermediaire dienstverlening, inclusief de sourcing, contractmanagement, implementatie en contract service. </t>
  </si>
  <si>
    <t>Lager dan wel hoger aanbieden dan de vooraf bepaalde opslagtarieven door Opdrachtgever is niet toegestaan.</t>
  </si>
  <si>
    <t>Door Opdrachtgever zijn de toe te passen tarieven begrensd, zoals opgenomen in Cel E15/16 en F15/26.</t>
  </si>
  <si>
    <t>Max richtlijntarief</t>
  </si>
  <si>
    <t>Bijlage G: Prijzenblad</t>
  </si>
  <si>
    <t>Idem aan het eerste veld echter bedoeld voor de actieve Nadere Overeenkomsten welke bij Inschrijver worden ondergebracht (gemigreerd), contracten inhuur die &gt;12 maanden lopen en voor kandidaten die door Opdrachtgever zijn aangedragen.</t>
  </si>
  <si>
    <t>Idem aan 1 echter bedoeld voor de actieve Nadere Overeenkomsten welke bij Inschrijver worden ondergebracht (gemigreerd), contracten inhuur die &gt;12 maanden lopen en voor kandidaten die door Opdrachtgever zijn aangedragen.</t>
  </si>
  <si>
    <t>Europese aanbesteding Broker- en Intermediaire dienstverlening vanaf schaal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</si>
</sst>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(&quot;€&quot;* #,##0.00_);_(&quot;€&quot;* \(#,##0.00\);_(&quot;€&quot;* &quot;-&quot;??_);_(@_)"/>
    <numFmt numFmtId="167" formatCode="_-&quot;€&quot;\ * #,##0.00_-;_-&quot;€&quot;\ * #,##0.00\-;_-&quot;€&quot;\ * &quot;-&quot;??_-;_-@_-"/>
    <numFmt numFmtId="168" formatCode="0.0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OpenSans"/>
      <family val="2"/>
    </font>
    <font>
      <sz val="10"/>
      <color theme="1"/>
      <name val="VAGRoundedStd-Thin"/>
    </font>
    <font>
      <sz val="10"/>
      <name val="Arial"/>
      <family val="2"/>
    </font>
    <font>
      <b/>
      <sz val="16"/>
      <color theme="1"/>
      <name val="VAGRoundedStd-Thin"/>
    </font>
    <font>
      <b/>
      <sz val="11"/>
      <color theme="0"/>
      <name val="VAGRoundedStd-Thin"/>
    </font>
    <font>
      <sz val="11"/>
      <color theme="1"/>
      <name val="VAGRoundedStd-Thin"/>
    </font>
    <font>
      <sz val="12"/>
      <color theme="1"/>
      <name val="VAGRoundedStd-Thin"/>
    </font>
    <font>
      <b/>
      <sz val="16"/>
      <color indexed="63"/>
      <name val="VAGRoundedStd-Thin"/>
    </font>
    <font>
      <sz val="18"/>
      <color rgb="FFE26207"/>
      <name val="VAGRoundedStd-Thin"/>
    </font>
    <font>
      <i/>
      <sz val="10"/>
      <color theme="1"/>
      <name val="VAGRoundedStd-Thin"/>
    </font>
    <font>
      <i/>
      <sz val="12"/>
      <name val="VAGRoundedStd-Thin"/>
    </font>
    <font>
      <sz val="12"/>
      <name val="VAGRoundedStd-Thin"/>
    </font>
    <font>
      <sz val="14"/>
      <name val="VAGRoundedStd-Thin"/>
    </font>
    <font>
      <sz val="14"/>
      <color theme="1"/>
      <name val="VAGRoundedStd-Thin"/>
    </font>
    <font>
      <b/>
      <sz val="14"/>
      <color indexed="63"/>
      <name val="VAGRoundedStd-Thin"/>
    </font>
    <font>
      <sz val="14"/>
      <color rgb="FFE26207"/>
      <name val="VAGRoundedStd-Thin"/>
    </font>
    <font>
      <i/>
      <sz val="14"/>
      <color rgb="FFE26207"/>
      <name val="VAGRoundedStd-Thin"/>
    </font>
    <font>
      <i/>
      <sz val="14"/>
      <color theme="1"/>
      <name val="VAGRoundedStd-Thin"/>
    </font>
    <font>
      <b/>
      <sz val="14"/>
      <color theme="1"/>
      <name val="VAGRoundedStd-Thin"/>
    </font>
    <font>
      <b/>
      <i/>
      <sz val="14"/>
      <color theme="1"/>
      <name val="VAGRoundedStd-Thin"/>
    </font>
    <font>
      <i/>
      <sz val="14"/>
      <color theme="0"/>
      <name val="VAGRoundedStd-Thin"/>
    </font>
    <font>
      <i/>
      <sz val="11"/>
      <name val="VAGRoundedStd-Thin"/>
    </font>
    <font>
      <sz val="11"/>
      <name val="VAGRoundedStd-Thin"/>
    </font>
    <font>
      <b/>
      <sz val="12"/>
      <color theme="1"/>
      <name val="VAGRoundedStd-Thin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0"/>
      <name val="VAGRoundedStd-Thin"/>
    </font>
    <font>
      <sz val="10"/>
      <name val="VAGRoundedStd-Thin"/>
    </font>
    <font>
      <sz val="10"/>
      <color rgb="FF000000"/>
      <name val="VAGRoundedStd-Thin"/>
    </font>
    <font>
      <i/>
      <sz val="10"/>
      <name val="VAGRoundedStd-Thin"/>
    </font>
    <font>
      <sz val="10"/>
      <color theme="0"/>
      <name val="VAGRoundedStd-Thin"/>
    </font>
    <font>
      <b/>
      <sz val="10"/>
      <color theme="0"/>
      <name val="VAGRoundedStd-Thin"/>
    </font>
    <font>
      <sz val="10"/>
      <color rgb="FFFF0000"/>
      <name val="VAGRoundedStd-Thin"/>
    </font>
    <font>
      <i/>
      <sz val="14"/>
      <name val="VAGRoundedStd-Thin"/>
    </font>
    <font>
      <sz val="24"/>
      <name val="VAGRoundedStd-Thin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3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22" fillId="0" borderId="0" xfId="7" applyFont="1"/>
    <xf numFmtId="0" fontId="17" fillId="0" borderId="0" xfId="7" applyFont="1"/>
    <xf numFmtId="0" fontId="21" fillId="0" borderId="0" xfId="7" applyFont="1"/>
    <xf numFmtId="0" fontId="17" fillId="0" borderId="0" xfId="8" applyFont="1" applyAlignment="1">
      <alignment horizontal="left" vertical="center"/>
    </xf>
    <xf numFmtId="0" fontId="21" fillId="0" borderId="0" xfId="7" quotePrefix="1" applyFont="1"/>
    <xf numFmtId="0" fontId="22" fillId="0" borderId="0" xfId="8" applyFont="1" applyAlignment="1">
      <alignment horizontal="left" vertical="center"/>
    </xf>
    <xf numFmtId="0" fontId="17" fillId="0" borderId="6" xfId="7" applyFont="1" applyBorder="1"/>
    <xf numFmtId="0" fontId="17" fillId="0" borderId="6" xfId="7" applyFont="1" applyBorder="1" applyAlignment="1">
      <alignment horizontal="center"/>
    </xf>
    <xf numFmtId="0" fontId="21" fillId="0" borderId="6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21" fillId="0" borderId="0" xfId="7" applyFont="1" applyAlignment="1">
      <alignment horizontal="center"/>
    </xf>
    <xf numFmtId="0" fontId="22" fillId="0" borderId="0" xfId="7" applyFont="1" applyAlignment="1">
      <alignment vertical="center"/>
    </xf>
    <xf numFmtId="44" fontId="17" fillId="0" borderId="0" xfId="1" applyFont="1" applyBorder="1" applyAlignment="1" applyProtection="1">
      <alignment horizontal="center"/>
    </xf>
    <xf numFmtId="3" fontId="10" fillId="7" borderId="8" xfId="7" applyNumberFormat="1" applyFont="1" applyFill="1" applyBorder="1" applyAlignment="1">
      <alignment horizontal="center" vertical="center"/>
    </xf>
    <xf numFmtId="3" fontId="27" fillId="7" borderId="12" xfId="7" applyNumberFormat="1" applyFont="1" applyFill="1" applyBorder="1" applyAlignment="1">
      <alignment horizontal="left" vertical="center"/>
    </xf>
    <xf numFmtId="164" fontId="27" fillId="7" borderId="3" xfId="11" applyNumberFormat="1" applyFont="1" applyFill="1" applyBorder="1" applyAlignment="1">
      <alignment horizontal="center" vertical="center"/>
    </xf>
    <xf numFmtId="164" fontId="29" fillId="8" borderId="0" xfId="0" applyNumberFormat="1" applyFont="1" applyFill="1"/>
    <xf numFmtId="0" fontId="30" fillId="7" borderId="0" xfId="0" applyFont="1" applyFill="1"/>
    <xf numFmtId="0" fontId="31" fillId="7" borderId="0" xfId="0" applyFont="1" applyFill="1"/>
    <xf numFmtId="0" fontId="30" fillId="7" borderId="13" xfId="0" applyFont="1" applyFill="1" applyBorder="1" applyAlignment="1">
      <alignment horizontal="left" vertical="center" wrapText="1"/>
    </xf>
    <xf numFmtId="9" fontId="30" fillId="7" borderId="5" xfId="0" applyNumberFormat="1" applyFont="1" applyFill="1" applyBorder="1" applyAlignment="1">
      <alignment horizontal="center" vertical="center"/>
    </xf>
    <xf numFmtId="2" fontId="30" fillId="7" borderId="13" xfId="0" applyNumberFormat="1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left"/>
    </xf>
    <xf numFmtId="0" fontId="31" fillId="7" borderId="13" xfId="0" applyFont="1" applyFill="1" applyBorder="1"/>
    <xf numFmtId="166" fontId="31" fillId="7" borderId="5" xfId="0" applyNumberFormat="1" applyFont="1" applyFill="1" applyBorder="1"/>
    <xf numFmtId="164" fontId="31" fillId="7" borderId="15" xfId="0" applyNumberFormat="1" applyFont="1" applyFill="1" applyBorder="1" applyAlignment="1">
      <alignment horizontal="right"/>
    </xf>
    <xf numFmtId="164" fontId="31" fillId="7" borderId="4" xfId="0" applyNumberFormat="1" applyFont="1" applyFill="1" applyBorder="1" applyAlignment="1">
      <alignment horizontal="right"/>
    </xf>
    <xf numFmtId="0" fontId="31" fillId="7" borderId="15" xfId="0" applyFont="1" applyFill="1" applyBorder="1"/>
    <xf numFmtId="0" fontId="31" fillId="7" borderId="4" xfId="0" applyFont="1" applyFill="1" applyBorder="1"/>
    <xf numFmtId="0" fontId="31" fillId="7" borderId="14" xfId="0" applyFont="1" applyFill="1" applyBorder="1" applyAlignment="1">
      <alignment vertical="center"/>
    </xf>
    <xf numFmtId="0" fontId="31" fillId="7" borderId="7" xfId="0" applyFont="1" applyFill="1" applyBorder="1"/>
    <xf numFmtId="0" fontId="31" fillId="7" borderId="14" xfId="0" applyFont="1" applyFill="1" applyBorder="1"/>
    <xf numFmtId="0" fontId="31" fillId="7" borderId="16" xfId="0" applyFont="1" applyFill="1" applyBorder="1"/>
    <xf numFmtId="44" fontId="31" fillId="7" borderId="0" xfId="1" applyFont="1" applyFill="1" applyBorder="1" applyProtection="1"/>
    <xf numFmtId="0" fontId="33" fillId="7" borderId="0" xfId="0" applyFont="1" applyFill="1"/>
    <xf numFmtId="0" fontId="30" fillId="7" borderId="3" xfId="5" applyNumberFormat="1" applyFont="1" applyFill="1" applyBorder="1" applyAlignment="1" applyProtection="1">
      <alignment horizontal="center" vertical="top"/>
    </xf>
    <xf numFmtId="0" fontId="30" fillId="7" borderId="3" xfId="5" applyNumberFormat="1" applyFont="1" applyFill="1" applyBorder="1" applyAlignment="1" applyProtection="1">
      <alignment horizontal="center"/>
    </xf>
    <xf numFmtId="0" fontId="31" fillId="7" borderId="3" xfId="0" applyFont="1" applyFill="1" applyBorder="1"/>
    <xf numFmtId="167" fontId="31" fillId="7" borderId="3" xfId="3" applyNumberFormat="1" applyFont="1" applyFill="1" applyBorder="1" applyAlignment="1" applyProtection="1"/>
    <xf numFmtId="168" fontId="31" fillId="7" borderId="3" xfId="3" applyNumberFormat="1" applyFont="1" applyFill="1" applyBorder="1" applyAlignment="1" applyProtection="1">
      <alignment horizontal="center"/>
    </xf>
    <xf numFmtId="2" fontId="31" fillId="7" borderId="13" xfId="0" applyNumberFormat="1" applyFont="1" applyFill="1" applyBorder="1"/>
    <xf numFmtId="0" fontId="31" fillId="7" borderId="3" xfId="0" applyFont="1" applyFill="1" applyBorder="1" applyAlignment="1">
      <alignment horizontal="center"/>
    </xf>
    <xf numFmtId="166" fontId="30" fillId="7" borderId="0" xfId="0" applyNumberFormat="1" applyFont="1" applyFill="1" applyAlignment="1">
      <alignment horizontal="right"/>
    </xf>
    <xf numFmtId="168" fontId="31" fillId="7" borderId="3" xfId="6" applyNumberFormat="1" applyFont="1" applyFill="1" applyBorder="1" applyProtection="1"/>
    <xf numFmtId="167" fontId="31" fillId="7" borderId="3" xfId="4" applyNumberFormat="1" applyFont="1" applyFill="1" applyBorder="1" applyAlignment="1" applyProtection="1"/>
    <xf numFmtId="2" fontId="31" fillId="7" borderId="3" xfId="0" applyNumberFormat="1" applyFont="1" applyFill="1" applyBorder="1" applyAlignment="1">
      <alignment horizontal="center"/>
    </xf>
    <xf numFmtId="0" fontId="34" fillId="7" borderId="0" xfId="0" applyFont="1" applyFill="1"/>
    <xf numFmtId="44" fontId="34" fillId="7" borderId="0" xfId="1" applyFont="1" applyFill="1" applyBorder="1" applyProtection="1"/>
    <xf numFmtId="0" fontId="35" fillId="7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9" fontId="31" fillId="7" borderId="0" xfId="2" applyFont="1" applyFill="1" applyBorder="1" applyProtection="1"/>
    <xf numFmtId="165" fontId="36" fillId="8" borderId="15" xfId="0" applyNumberFormat="1" applyFont="1" applyFill="1" applyBorder="1" applyAlignment="1">
      <alignment horizontal="center"/>
    </xf>
    <xf numFmtId="165" fontId="36" fillId="8" borderId="4" xfId="0" applyNumberFormat="1" applyFont="1" applyFill="1" applyBorder="1" applyAlignment="1">
      <alignment horizontal="center"/>
    </xf>
    <xf numFmtId="0" fontId="10" fillId="0" borderId="0" xfId="7" applyFont="1"/>
    <xf numFmtId="0" fontId="7" fillId="0" borderId="0" xfId="8" applyFont="1" applyAlignment="1">
      <alignment horizontal="left" vertical="center"/>
    </xf>
    <xf numFmtId="0" fontId="0" fillId="0" borderId="17" xfId="0" applyBorder="1"/>
    <xf numFmtId="0" fontId="17" fillId="0" borderId="17" xfId="7" applyFont="1" applyBorder="1"/>
    <xf numFmtId="0" fontId="7" fillId="7" borderId="0" xfId="8" applyFont="1" applyFill="1" applyAlignment="1">
      <alignment horizontal="left" vertical="center"/>
    </xf>
    <xf numFmtId="0" fontId="0" fillId="7" borderId="0" xfId="0" applyFill="1"/>
    <xf numFmtId="0" fontId="17" fillId="7" borderId="17" xfId="7" applyFont="1" applyFill="1" applyBorder="1"/>
    <xf numFmtId="0" fontId="0" fillId="7" borderId="17" xfId="0" applyFill="1" applyBorder="1"/>
    <xf numFmtId="0" fontId="10" fillId="7" borderId="0" xfId="9" applyFont="1" applyFill="1" applyProtection="1">
      <protection locked="0"/>
    </xf>
    <xf numFmtId="0" fontId="5" fillId="7" borderId="0" xfId="7" applyFont="1" applyFill="1"/>
    <xf numFmtId="0" fontId="10" fillId="7" borderId="0" xfId="7" applyFont="1" applyFill="1"/>
    <xf numFmtId="0" fontId="11" fillId="7" borderId="0" xfId="8" applyFont="1" applyFill="1" applyAlignment="1">
      <alignment horizontal="left" vertical="center"/>
    </xf>
    <xf numFmtId="0" fontId="12" fillId="7" borderId="0" xfId="8" applyFont="1" applyFill="1" applyAlignment="1">
      <alignment vertical="center"/>
    </xf>
    <xf numFmtId="0" fontId="13" fillId="7" borderId="0" xfId="7" quotePrefix="1" applyFont="1" applyFill="1"/>
    <xf numFmtId="0" fontId="9" fillId="7" borderId="0" xfId="7" applyFont="1" applyFill="1"/>
    <xf numFmtId="1" fontId="17" fillId="7" borderId="0" xfId="10" applyNumberFormat="1" applyFont="1" applyFill="1" applyBorder="1" applyAlignment="1" applyProtection="1">
      <alignment horizontal="center" vertical="center" wrapText="1"/>
    </xf>
    <xf numFmtId="9" fontId="17" fillId="7" borderId="0" xfId="10" applyFont="1" applyFill="1" applyBorder="1" applyAlignment="1" applyProtection="1">
      <alignment vertical="center" wrapText="1"/>
    </xf>
    <xf numFmtId="9" fontId="9" fillId="7" borderId="0" xfId="10" applyFont="1" applyFill="1" applyBorder="1" applyAlignment="1" applyProtection="1">
      <alignment vertical="center" wrapText="1"/>
    </xf>
    <xf numFmtId="0" fontId="9" fillId="7" borderId="0" xfId="7" applyFont="1" applyFill="1" applyAlignment="1">
      <alignment vertical="center"/>
    </xf>
    <xf numFmtId="0" fontId="5" fillId="7" borderId="6" xfId="7" applyFont="1" applyFill="1" applyBorder="1"/>
    <xf numFmtId="0" fontId="5" fillId="7" borderId="6" xfId="7" applyFont="1" applyFill="1" applyBorder="1" applyAlignment="1">
      <alignment horizontal="center"/>
    </xf>
    <xf numFmtId="0" fontId="27" fillId="7" borderId="7" xfId="7" applyFont="1" applyFill="1" applyBorder="1" applyAlignment="1">
      <alignment horizontal="left" vertical="center" wrapText="1"/>
    </xf>
    <xf numFmtId="0" fontId="27" fillId="7" borderId="7" xfId="7" applyFont="1" applyFill="1" applyBorder="1" applyAlignment="1">
      <alignment horizontal="center" vertical="center"/>
    </xf>
    <xf numFmtId="0" fontId="27" fillId="7" borderId="7" xfId="7" applyFont="1" applyFill="1" applyBorder="1" applyAlignment="1">
      <alignment horizontal="center" vertical="center" wrapText="1"/>
    </xf>
    <xf numFmtId="9" fontId="10" fillId="7" borderId="8" xfId="7" applyNumberFormat="1" applyFont="1" applyFill="1" applyBorder="1" applyAlignment="1">
      <alignment horizontal="left" vertical="center" wrapText="1" indent="1"/>
    </xf>
    <xf numFmtId="164" fontId="10" fillId="7" borderId="8" xfId="11" applyNumberFormat="1" applyFont="1" applyFill="1" applyBorder="1" applyAlignment="1">
      <alignment horizontal="center" vertical="center"/>
    </xf>
    <xf numFmtId="165" fontId="10" fillId="7" borderId="8" xfId="7" applyNumberFormat="1" applyFont="1" applyFill="1" applyBorder="1" applyAlignment="1">
      <alignment horizontal="center" vertical="center"/>
    </xf>
    <xf numFmtId="9" fontId="10" fillId="7" borderId="9" xfId="7" applyNumberFormat="1" applyFont="1" applyFill="1" applyBorder="1" applyAlignment="1">
      <alignment horizontal="left" vertical="center" wrapText="1" indent="1"/>
    </xf>
    <xf numFmtId="0" fontId="28" fillId="7" borderId="0" xfId="0" applyFont="1" applyFill="1"/>
    <xf numFmtId="0" fontId="8" fillId="7" borderId="0" xfId="0" applyFont="1" applyFill="1" applyAlignment="1">
      <alignment horizontal="left" vertical="center"/>
    </xf>
    <xf numFmtId="0" fontId="26" fillId="7" borderId="0" xfId="0" applyFont="1" applyFill="1" applyAlignment="1">
      <alignment horizontal="left"/>
    </xf>
    <xf numFmtId="44" fontId="33" fillId="7" borderId="0" xfId="1" applyFont="1" applyFill="1" applyBorder="1" applyAlignment="1" applyProtection="1">
      <alignment horizontal="center"/>
      <protection locked="0"/>
    </xf>
    <xf numFmtId="0" fontId="31" fillId="7" borderId="0" xfId="0" applyFont="1" applyFill="1" applyAlignment="1">
      <alignment horizontal="right"/>
    </xf>
    <xf numFmtId="2" fontId="34" fillId="7" borderId="0" xfId="0" applyNumberFormat="1" applyFont="1" applyFill="1" applyAlignment="1">
      <alignment horizontal="center"/>
    </xf>
    <xf numFmtId="0" fontId="15" fillId="7" borderId="0" xfId="9" applyFont="1" applyFill="1" applyAlignment="1">
      <alignment horizontal="left" vertical="center"/>
    </xf>
    <xf numFmtId="0" fontId="16" fillId="7" borderId="0" xfId="9" applyFont="1" applyFill="1" applyAlignment="1">
      <alignment horizontal="center" vertical="top" wrapText="1"/>
    </xf>
    <xf numFmtId="8" fontId="16" fillId="9" borderId="0" xfId="7" applyNumberFormat="1" applyFont="1" applyFill="1" applyAlignment="1" applyProtection="1">
      <alignment horizontal="center" vertical="center"/>
      <protection locked="0"/>
    </xf>
    <xf numFmtId="8" fontId="17" fillId="7" borderId="0" xfId="7" applyNumberFormat="1" applyFont="1" applyFill="1" applyAlignment="1">
      <alignment horizontal="center" vertical="center"/>
    </xf>
    <xf numFmtId="0" fontId="18" fillId="0" borderId="0" xfId="8" applyFont="1" applyAlignment="1">
      <alignment horizontal="left" vertical="center"/>
    </xf>
    <xf numFmtId="0" fontId="19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164" fontId="10" fillId="0" borderId="8" xfId="11" applyNumberFormat="1" applyFont="1" applyFill="1" applyBorder="1" applyAlignment="1">
      <alignment horizontal="center" vertical="center"/>
    </xf>
    <xf numFmtId="0" fontId="31" fillId="7" borderId="0" xfId="0" applyFont="1" applyFill="1" applyAlignment="1">
      <alignment horizontal="left" vertical="top"/>
    </xf>
    <xf numFmtId="44" fontId="31" fillId="7" borderId="0" xfId="1" applyFont="1" applyFill="1"/>
    <xf numFmtId="44" fontId="5" fillId="7" borderId="0" xfId="0" applyNumberFormat="1" applyFont="1" applyFill="1" applyAlignment="1">
      <alignment horizontal="left"/>
    </xf>
    <xf numFmtId="44" fontId="31" fillId="7" borderId="0" xfId="0" applyNumberFormat="1" applyFont="1" applyFill="1"/>
    <xf numFmtId="44" fontId="31" fillId="7" borderId="0" xfId="0" applyNumberFormat="1" applyFont="1" applyFill="1" applyAlignment="1">
      <alignment horizontal="left"/>
    </xf>
    <xf numFmtId="9" fontId="17" fillId="0" borderId="0" xfId="10" applyFont="1" applyBorder="1" applyAlignment="1" applyProtection="1">
      <alignment vertical="center" wrapText="1"/>
    </xf>
    <xf numFmtId="0" fontId="17" fillId="7" borderId="5" xfId="10" applyNumberFormat="1" applyFont="1" applyFill="1" applyBorder="1" applyAlignment="1" applyProtection="1">
      <alignment horizontal="right" vertical="center" wrapText="1"/>
    </xf>
    <xf numFmtId="0" fontId="17" fillId="7" borderId="0" xfId="10" applyNumberFormat="1" applyFont="1" applyFill="1" applyBorder="1" applyAlignment="1" applyProtection="1">
      <alignment horizontal="right" vertical="center" wrapText="1"/>
    </xf>
    <xf numFmtId="0" fontId="25" fillId="0" borderId="0" xfId="9" applyFont="1" applyAlignment="1">
      <alignment horizontal="left" vertical="center"/>
    </xf>
    <xf numFmtId="0" fontId="26" fillId="0" borderId="0" xfId="9" applyFont="1" applyAlignment="1">
      <alignment horizontal="left" vertical="center"/>
    </xf>
    <xf numFmtId="0" fontId="15" fillId="0" borderId="0" xfId="9" applyFont="1" applyAlignment="1">
      <alignment horizontal="left" vertical="center" wrapText="1"/>
    </xf>
    <xf numFmtId="0" fontId="17" fillId="6" borderId="5" xfId="10" applyNumberFormat="1" applyFont="1" applyFill="1" applyBorder="1" applyAlignment="1" applyProtection="1">
      <alignment horizontal="right" vertical="center" wrapText="1"/>
    </xf>
    <xf numFmtId="44" fontId="17" fillId="6" borderId="12" xfId="10" applyNumberFormat="1" applyFont="1" applyFill="1" applyBorder="1" applyAlignment="1" applyProtection="1">
      <alignment horizontal="right" vertical="center" wrapText="1"/>
    </xf>
    <xf numFmtId="0" fontId="17" fillId="6" borderId="0" xfId="10" applyNumberFormat="1" applyFont="1" applyFill="1" applyBorder="1" applyAlignment="1" applyProtection="1">
      <alignment horizontal="right" vertical="center" wrapText="1"/>
    </xf>
    <xf numFmtId="44" fontId="17" fillId="6" borderId="4" xfId="10" applyNumberFormat="1" applyFont="1" applyFill="1" applyBorder="1" applyAlignment="1" applyProtection="1">
      <alignment horizontal="right" vertical="center" wrapText="1"/>
    </xf>
    <xf numFmtId="0" fontId="17" fillId="6" borderId="7" xfId="10" applyNumberFormat="1" applyFont="1" applyFill="1" applyBorder="1" applyAlignment="1" applyProtection="1">
      <alignment horizontal="right" vertical="center" wrapText="1"/>
    </xf>
    <xf numFmtId="44" fontId="17" fillId="6" borderId="16" xfId="10" applyNumberFormat="1" applyFont="1" applyFill="1" applyBorder="1" applyAlignment="1" applyProtection="1">
      <alignment horizontal="right" vertical="center" wrapText="1"/>
    </xf>
    <xf numFmtId="9" fontId="17" fillId="9" borderId="3" xfId="2" applyFont="1" applyFill="1" applyBorder="1" applyAlignment="1" applyProtection="1">
      <alignment horizontal="center" vertical="center"/>
      <protection locked="0"/>
    </xf>
    <xf numFmtId="44" fontId="17" fillId="7" borderId="12" xfId="10" applyNumberFormat="1" applyFont="1" applyFill="1" applyBorder="1" applyAlignment="1" applyProtection="1">
      <alignment horizontal="right" vertical="center" wrapText="1"/>
    </xf>
    <xf numFmtId="44" fontId="17" fillId="7" borderId="4" xfId="10" applyNumberFormat="1" applyFont="1" applyFill="1" applyBorder="1" applyAlignment="1" applyProtection="1">
      <alignment horizontal="right" vertical="center" wrapText="1"/>
    </xf>
    <xf numFmtId="0" fontId="17" fillId="7" borderId="7" xfId="10" applyNumberFormat="1" applyFont="1" applyFill="1" applyBorder="1" applyAlignment="1" applyProtection="1">
      <alignment horizontal="right" vertical="center" wrapText="1"/>
    </xf>
    <xf numFmtId="44" fontId="17" fillId="7" borderId="16" xfId="10" applyNumberFormat="1" applyFont="1" applyFill="1" applyBorder="1" applyAlignment="1" applyProtection="1">
      <alignment horizontal="right" vertical="center" wrapText="1"/>
    </xf>
    <xf numFmtId="1" fontId="17" fillId="0" borderId="0" xfId="10" applyNumberFormat="1" applyFont="1" applyBorder="1" applyAlignment="1" applyProtection="1">
      <alignment horizontal="center" vertical="center" wrapText="1"/>
    </xf>
    <xf numFmtId="9" fontId="23" fillId="0" borderId="0" xfId="10" applyFont="1" applyBorder="1" applyAlignment="1" applyProtection="1">
      <alignment vertical="center" wrapText="1"/>
    </xf>
    <xf numFmtId="9" fontId="24" fillId="0" borderId="0" xfId="2" applyFont="1" applyBorder="1" applyAlignment="1" applyProtection="1">
      <alignment horizontal="center" vertical="center"/>
    </xf>
    <xf numFmtId="10" fontId="38" fillId="0" borderId="0" xfId="10" applyNumberFormat="1" applyFont="1" applyFill="1" applyBorder="1" applyAlignment="1" applyProtection="1">
      <alignment horizontal="center" vertical="center" wrapText="1"/>
    </xf>
    <xf numFmtId="0" fontId="30" fillId="7" borderId="7" xfId="0" applyFont="1" applyFill="1" applyBorder="1" applyAlignment="1">
      <alignment horizontal="center"/>
    </xf>
    <xf numFmtId="0" fontId="14" fillId="7" borderId="0" xfId="9" applyFont="1" applyFill="1" applyAlignment="1">
      <alignment horizontal="center" vertical="center"/>
    </xf>
    <xf numFmtId="10" fontId="21" fillId="6" borderId="18" xfId="2" applyNumberFormat="1" applyFont="1" applyFill="1" applyBorder="1" applyAlignment="1" applyProtection="1">
      <alignment horizontal="center" vertical="center"/>
    </xf>
    <xf numFmtId="10" fontId="21" fillId="6" borderId="19" xfId="2" applyNumberFormat="1" applyFont="1" applyFill="1" applyBorder="1" applyAlignment="1" applyProtection="1">
      <alignment horizontal="center" vertical="center"/>
    </xf>
    <xf numFmtId="10" fontId="21" fillId="6" borderId="20" xfId="2" applyNumberFormat="1" applyFont="1" applyFill="1" applyBorder="1" applyAlignment="1" applyProtection="1">
      <alignment horizontal="center" vertical="center"/>
    </xf>
    <xf numFmtId="1" fontId="17" fillId="6" borderId="13" xfId="10" applyNumberFormat="1" applyFont="1" applyFill="1" applyBorder="1" applyAlignment="1" applyProtection="1">
      <alignment horizontal="center" vertical="center" wrapText="1"/>
    </xf>
    <xf numFmtId="1" fontId="17" fillId="6" borderId="15" xfId="10" applyNumberFormat="1" applyFont="1" applyFill="1" applyBorder="1" applyAlignment="1" applyProtection="1">
      <alignment horizontal="center" vertical="center" wrapText="1"/>
    </xf>
    <xf numFmtId="1" fontId="17" fillId="6" borderId="14" xfId="10" applyNumberFormat="1" applyFont="1" applyFill="1" applyBorder="1" applyAlignment="1" applyProtection="1">
      <alignment horizontal="center" vertical="center" wrapText="1"/>
    </xf>
    <xf numFmtId="9" fontId="17" fillId="6" borderId="5" xfId="10" applyFont="1" applyFill="1" applyBorder="1" applyAlignment="1" applyProtection="1">
      <alignment horizontal="center" vertical="center" wrapText="1"/>
    </xf>
    <xf numFmtId="9" fontId="17" fillId="6" borderId="0" xfId="10" applyFont="1" applyFill="1" applyBorder="1" applyAlignment="1" applyProtection="1">
      <alignment horizontal="center" vertical="center" wrapText="1"/>
    </xf>
    <xf numFmtId="9" fontId="17" fillId="6" borderId="7" xfId="10" applyFont="1" applyFill="1" applyBorder="1" applyAlignment="1" applyProtection="1">
      <alignment horizontal="center" vertical="center" wrapText="1"/>
    </xf>
    <xf numFmtId="9" fontId="37" fillId="7" borderId="18" xfId="2" applyFont="1" applyFill="1" applyBorder="1" applyAlignment="1" applyProtection="1">
      <alignment horizontal="center" vertical="center"/>
    </xf>
    <xf numFmtId="9" fontId="37" fillId="7" borderId="19" xfId="2" applyFont="1" applyFill="1" applyBorder="1" applyAlignment="1" applyProtection="1">
      <alignment horizontal="center" vertical="center"/>
    </xf>
    <xf numFmtId="9" fontId="37" fillId="7" borderId="20" xfId="2" applyFont="1" applyFill="1" applyBorder="1" applyAlignment="1" applyProtection="1">
      <alignment horizontal="center" vertical="center"/>
    </xf>
    <xf numFmtId="1" fontId="17" fillId="7" borderId="13" xfId="10" applyNumberFormat="1" applyFont="1" applyFill="1" applyBorder="1" applyAlignment="1" applyProtection="1">
      <alignment horizontal="center" vertical="center" wrapText="1"/>
    </xf>
    <xf numFmtId="1" fontId="17" fillId="7" borderId="15" xfId="10" applyNumberFormat="1" applyFont="1" applyFill="1" applyBorder="1" applyAlignment="1" applyProtection="1">
      <alignment horizontal="center" vertical="center" wrapText="1"/>
    </xf>
    <xf numFmtId="1" fontId="17" fillId="7" borderId="14" xfId="10" applyNumberFormat="1" applyFont="1" applyFill="1" applyBorder="1" applyAlignment="1" applyProtection="1">
      <alignment horizontal="center" vertical="center" wrapText="1"/>
    </xf>
    <xf numFmtId="9" fontId="17" fillId="7" borderId="5" xfId="10" applyFont="1" applyFill="1" applyBorder="1" applyAlignment="1" applyProtection="1">
      <alignment horizontal="center" vertical="center" wrapText="1"/>
    </xf>
    <xf numFmtId="9" fontId="17" fillId="7" borderId="0" xfId="10" applyFont="1" applyFill="1" applyBorder="1" applyAlignment="1" applyProtection="1">
      <alignment horizontal="center" vertical="center" wrapText="1"/>
    </xf>
    <xf numFmtId="9" fontId="17" fillId="7" borderId="7" xfId="10" applyFont="1" applyFill="1" applyBorder="1" applyAlignment="1" applyProtection="1">
      <alignment horizontal="center" vertical="center" wrapText="1"/>
    </xf>
    <xf numFmtId="3" fontId="27" fillId="7" borderId="10" xfId="7" applyNumberFormat="1" applyFont="1" applyFill="1" applyBorder="1" applyAlignment="1">
      <alignment horizontal="left" vertical="center"/>
    </xf>
    <xf numFmtId="3" fontId="27" fillId="7" borderId="11" xfId="7" applyNumberFormat="1" applyFont="1" applyFill="1" applyBorder="1" applyAlignment="1">
      <alignment horizontal="left" vertical="center"/>
    </xf>
  </cellXfs>
  <cellStyles count="12">
    <cellStyle name="20% - Accent3" xfId="6" builtinId="38"/>
    <cellStyle name="Accent1" xfId="5" builtinId="29"/>
    <cellStyle name="Invoer" xfId="3" builtinId="20"/>
    <cellStyle name="Notitie" xfId="4" builtinId="10"/>
    <cellStyle name="Procent" xfId="2" builtinId="5"/>
    <cellStyle name="Procent 2" xfId="10" xr:uid="{5CD010A1-EE73-4F4D-870A-5E6D88B2B411}"/>
    <cellStyle name="Standaard" xfId="0" builtinId="0"/>
    <cellStyle name="Standaard 2" xfId="8" xr:uid="{13C3EC3E-D304-4936-9345-88DB4A17AEBB}"/>
    <cellStyle name="Standaard 2 2 2" xfId="9" xr:uid="{A74CEFA0-4C67-478B-AFB7-83DF8E8DF5E3}"/>
    <cellStyle name="Standaard 3" xfId="7" xr:uid="{D17B3A03-612A-4DBA-88E3-0DE8BB7DD4C2}"/>
    <cellStyle name="Valuta" xfId="1" builtinId="4"/>
    <cellStyle name="Valuta 2" xfId="11" xr:uid="{7775E821-C0F1-4B8B-A783-E23951932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Puntenverloop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'4.Prijsscore'!$A$23:$A$30</c:f>
              <c:numCache>
                <c:formatCode>_("€"* #,##0.00_);_("€"* \(#,##0.00\);_("€"* "-"??_);_(@_)</c:formatCode>
                <c:ptCount val="8"/>
                <c:pt idx="0">
                  <c:v>17939250</c:v>
                </c:pt>
                <c:pt idx="1">
                  <c:v>18194946.428571425</c:v>
                </c:pt>
                <c:pt idx="2">
                  <c:v>18450642.857142854</c:v>
                </c:pt>
                <c:pt idx="3">
                  <c:v>18706339.285714284</c:v>
                </c:pt>
                <c:pt idx="4">
                  <c:v>18962035.714285713</c:v>
                </c:pt>
                <c:pt idx="5">
                  <c:v>19217732.142857142</c:v>
                </c:pt>
                <c:pt idx="6">
                  <c:v>19473428.571428571</c:v>
                </c:pt>
                <c:pt idx="7">
                  <c:v>19729125</c:v>
                </c:pt>
              </c:numCache>
            </c:numRef>
          </c:xVal>
          <c:yVal>
            <c:numRef>
              <c:f>'4.Prijsscore'!$B$23:$B$30</c:f>
              <c:numCache>
                <c:formatCode>General</c:formatCode>
                <c:ptCount val="8"/>
                <c:pt idx="0">
                  <c:v>350</c:v>
                </c:pt>
                <c:pt idx="1">
                  <c:v>300</c:v>
                </c:pt>
                <c:pt idx="2">
                  <c:v>250</c:v>
                </c:pt>
                <c:pt idx="3">
                  <c:v>200</c:v>
                </c:pt>
                <c:pt idx="4">
                  <c:v>150</c:v>
                </c:pt>
                <c:pt idx="5">
                  <c:v>100</c:v>
                </c:pt>
                <c:pt idx="6">
                  <c:v>50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87-4FBB-9475-DC13D17F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0686927"/>
        <c:axId val="840685967"/>
      </c:scatterChart>
      <c:valAx>
        <c:axId val="840686927"/>
        <c:scaling>
          <c:orientation val="minMax"/>
          <c:max val="19738999.999999996"/>
          <c:min val="1793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5967"/>
        <c:crosses val="autoZero"/>
        <c:crossBetween val="midCat"/>
      </c:valAx>
      <c:valAx>
        <c:axId val="84068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0686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110491</xdr:colOff>
      <xdr:row>0</xdr:row>
      <xdr:rowOff>1</xdr:rowOff>
    </xdr:from>
    <xdr:to>
      <xdr:col>16</xdr:col>
      <xdr:colOff>607519</xdr:colOff>
      <xdr:row>1</xdr:row>
      <xdr:rowOff>167640</xdr:rowOff>
    </xdr:to>
    <xdr:pic>
      <xdr:nvPicPr>
        <xdr:cNvPr id="2" name="Afbeelding 1" descr="Gemeente Terneuzen">
          <a:extLst>
            <a:ext uri="{FF2B5EF4-FFF2-40B4-BE49-F238E27FC236}">
              <a16:creationId xmlns:a16="http://schemas.microsoft.com/office/drawing/2014/main" id="{FDC89F91-9F43-414E-BC96-F9BE3D11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4091" y="1"/>
          <a:ext cx="49702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1190626</xdr:colOff>
      <xdr:row>0</xdr:row>
      <xdr:rowOff>19050</xdr:rowOff>
    </xdr:from>
    <xdr:to>
      <xdr:col>3</xdr:col>
      <xdr:colOff>1693369</xdr:colOff>
      <xdr:row>1</xdr:row>
      <xdr:rowOff>192405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E2CB1347-9EC3-4AFA-A810-5018A075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1" y="19050"/>
          <a:ext cx="493218" cy="44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293371</xdr:colOff>
      <xdr:row>0</xdr:row>
      <xdr:rowOff>0</xdr:rowOff>
    </xdr:from>
    <xdr:to>
      <xdr:col>7</xdr:col>
      <xdr:colOff>801829</xdr:colOff>
      <xdr:row>1</xdr:row>
      <xdr:rowOff>211455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D0DA5593-7997-4831-A3A1-CA09A4B53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1" y="0"/>
          <a:ext cx="508458" cy="48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1</xdr:rowOff>
    </xdr:from>
    <xdr:to>
      <xdr:col>4</xdr:col>
      <xdr:colOff>493219</xdr:colOff>
      <xdr:row>1</xdr:row>
      <xdr:rowOff>211456</xdr:rowOff>
    </xdr:to>
    <xdr:pic>
      <xdr:nvPicPr>
        <xdr:cNvPr id="2" name="Afbeelding 1" descr="Gemeente Terneuzen">
          <a:extLst>
            <a:ext uri="{FF2B5EF4-FFF2-40B4-BE49-F238E27FC236}">
              <a16:creationId xmlns:a16="http://schemas.microsoft.com/office/drawing/2014/main" id="{A574E96F-8ECE-445F-95E9-4F4A3BD0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1" y="1"/>
          <a:ext cx="49321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1807846</xdr:colOff>
      <xdr:row>0</xdr:row>
      <xdr:rowOff>0</xdr:rowOff>
    </xdr:from>
    <xdr:to>
      <xdr:col>3</xdr:col>
      <xdr:colOff>2306779</xdr:colOff>
      <xdr:row>1</xdr:row>
      <xdr:rowOff>211454</xdr:rowOff>
    </xdr:to>
    <xdr:pic>
      <xdr:nvPicPr>
        <xdr:cNvPr id="3" name="Afbeelding 2" descr="Gemeente Terneuzen">
          <a:extLst>
            <a:ext uri="{FF2B5EF4-FFF2-40B4-BE49-F238E27FC236}">
              <a16:creationId xmlns:a16="http://schemas.microsoft.com/office/drawing/2014/main" id="{2183E99B-83FF-40E6-99B9-3332DF92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1421" y="0"/>
          <a:ext cx="487503" cy="46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35242</xdr:rowOff>
    </xdr:from>
    <xdr:to>
      <xdr:col>2</xdr:col>
      <xdr:colOff>1234441</xdr:colOff>
      <xdr:row>36</xdr:row>
      <xdr:rowOff>63817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8CC5BA4C-F50E-E4DB-B800-851A784C7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C95-18D3-4B94-8CC3-A940CCF6950D}">
  <dimension ref="A1:AZ79"/>
  <sheetViews>
    <sheetView tabSelected="1" workbookViewId="0">
      <selection activeCell="L9" sqref="L9"/>
    </sheetView>
  </sheetViews>
  <sheetFormatPr defaultRowHeight="15"/>
  <sheetData>
    <row r="1" spans="1:52" ht="20.25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ht="18.75" thickBot="1">
      <c r="A2" s="61" t="s">
        <v>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</row>
    <row r="3" spans="1:5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</row>
    <row r="4" spans="1:52" ht="20.25">
      <c r="A4" s="59" t="s">
        <v>38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</row>
    <row r="5" spans="1:52" ht="15.75">
      <c r="A5" s="63" t="s">
        <v>39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ht="15.75">
      <c r="A6" s="63" t="s">
        <v>40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ht="15.75">
      <c r="A7" s="63" t="s">
        <v>41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ht="15.75">
      <c r="A8" s="63" t="s">
        <v>42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</row>
    <row r="11" spans="1:5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</row>
    <row r="12" spans="1:5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</row>
    <row r="13" spans="1:5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</row>
    <row r="14" spans="1:5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</row>
    <row r="15" spans="1:5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</row>
    <row r="16" spans="1:5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</row>
    <row r="17" spans="1:5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</row>
    <row r="18" spans="1:5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</row>
    <row r="19" spans="1:5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</row>
    <row r="20" spans="1:5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</row>
    <row r="21" spans="1:5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</row>
    <row r="22" spans="1:5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</row>
    <row r="23" spans="1:5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</row>
    <row r="24" spans="1:5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</row>
    <row r="25" spans="1:5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</row>
    <row r="26" spans="1:5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</row>
    <row r="27" spans="1:5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</row>
    <row r="28" spans="1:5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</row>
    <row r="29" spans="1:5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</row>
    <row r="30" spans="1:5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</row>
    <row r="31" spans="1:5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</row>
    <row r="32" spans="1:5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</row>
    <row r="33" spans="1:5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</row>
    <row r="34" spans="1:5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</row>
    <row r="35" spans="1:5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1:5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1:5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1:5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1:5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1:5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</row>
    <row r="41" spans="1:5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</row>
    <row r="42" spans="1:5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</row>
    <row r="43" spans="1:5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</row>
    <row r="44" spans="1:5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</row>
    <row r="45" spans="1:5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</row>
    <row r="46" spans="1:5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</row>
    <row r="47" spans="1:5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</row>
    <row r="48" spans="1:5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</row>
    <row r="49" spans="1:5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</row>
    <row r="50" spans="1:5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</row>
    <row r="51" spans="1:5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</row>
    <row r="52" spans="1:5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</row>
    <row r="53" spans="1:5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</row>
    <row r="54" spans="1:5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</row>
    <row r="55" spans="1:5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</row>
    <row r="56" spans="1:5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</row>
    <row r="57" spans="1:5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</row>
    <row r="58" spans="1:5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</row>
    <row r="59" spans="1:5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</row>
    <row r="60" spans="1:5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</row>
    <row r="61" spans="1:5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</row>
    <row r="62" spans="1:5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</row>
    <row r="63" spans="1:5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</row>
    <row r="64" spans="1:5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</row>
    <row r="65" spans="1:5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</row>
    <row r="66" spans="1:5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</row>
    <row r="67" spans="1:5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</row>
    <row r="68" spans="1:5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</row>
    <row r="69" spans="1:5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</row>
    <row r="70" spans="1:5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</row>
    <row r="71" spans="1:5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</row>
    <row r="72" spans="1:5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</row>
    <row r="73" spans="1:5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</row>
    <row r="74" spans="1:5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</row>
    <row r="75" spans="1:5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</row>
    <row r="76" spans="1:5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</row>
    <row r="77" spans="1:5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</row>
    <row r="78" spans="1:52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</row>
    <row r="79" spans="1:52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DC2-CD8B-4B5A-B1FB-938E1F0BAD86}">
  <dimension ref="A1:X65"/>
  <sheetViews>
    <sheetView topLeftCell="A5" zoomScale="90" zoomScaleNormal="90" workbookViewId="0">
      <selection activeCell="E15" sqref="E15"/>
    </sheetView>
  </sheetViews>
  <sheetFormatPr defaultRowHeight="15"/>
  <cols>
    <col min="1" max="1" width="35.28515625" customWidth="1"/>
    <col min="2" max="2" width="54.5703125" customWidth="1"/>
    <col min="3" max="3" width="41.42578125" customWidth="1"/>
    <col min="4" max="6" width="28.85546875" customWidth="1"/>
  </cols>
  <sheetData>
    <row r="1" spans="1:24" ht="20.25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4" ht="18.75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57"/>
      <c r="X2" s="57"/>
    </row>
    <row r="3" spans="1:24" ht="15.75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4" ht="23.25">
      <c r="A4" s="66" t="s">
        <v>0</v>
      </c>
      <c r="B4" s="67"/>
      <c r="C4" s="67"/>
      <c r="D4" s="67"/>
      <c r="E4" s="67"/>
      <c r="F4" s="67"/>
      <c r="G4" s="64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4" ht="18.75">
      <c r="A5" s="1" t="s">
        <v>10</v>
      </c>
      <c r="B5" s="2"/>
      <c r="C5" s="2"/>
      <c r="D5" s="2"/>
      <c r="E5" s="2"/>
      <c r="F5" s="2"/>
      <c r="G5" s="3"/>
    </row>
    <row r="6" spans="1:24" ht="18.75">
      <c r="A6" s="2" t="s">
        <v>58</v>
      </c>
      <c r="B6" s="2"/>
      <c r="C6" s="2"/>
      <c r="D6" s="2"/>
      <c r="E6" s="2"/>
      <c r="F6" s="2"/>
      <c r="G6" s="3"/>
    </row>
    <row r="7" spans="1:24" ht="18.75">
      <c r="A7" s="4" t="s">
        <v>59</v>
      </c>
      <c r="B7" s="2"/>
      <c r="C7" s="2"/>
      <c r="D7" s="2"/>
      <c r="E7" s="2"/>
      <c r="F7" s="2"/>
      <c r="G7" s="5"/>
    </row>
    <row r="8" spans="1:24" ht="18.75">
      <c r="A8" s="4" t="s">
        <v>64</v>
      </c>
      <c r="B8" s="2"/>
      <c r="C8" s="2"/>
      <c r="D8" s="2"/>
      <c r="E8" s="2"/>
      <c r="F8" s="2"/>
      <c r="G8" s="5"/>
    </row>
    <row r="9" spans="1:24" ht="18.75">
      <c r="A9" s="4" t="s">
        <v>61</v>
      </c>
      <c r="B9" s="2"/>
      <c r="C9" s="2"/>
      <c r="D9" s="2"/>
      <c r="E9" s="2"/>
      <c r="F9" s="2"/>
      <c r="G9" s="5"/>
    </row>
    <row r="10" spans="1:24" ht="18.75">
      <c r="A10" s="4" t="s">
        <v>60</v>
      </c>
      <c r="B10" s="2"/>
      <c r="C10" s="2"/>
      <c r="D10" s="2"/>
      <c r="E10" s="2"/>
      <c r="F10" s="2"/>
      <c r="G10" s="5"/>
    </row>
    <row r="11" spans="1:24" ht="18.75">
      <c r="A11" s="6"/>
      <c r="B11" s="2"/>
      <c r="C11" s="2"/>
      <c r="D11" s="2"/>
      <c r="E11" s="2"/>
      <c r="F11" s="2"/>
      <c r="G11" s="3"/>
    </row>
    <row r="12" spans="1:24" ht="20.25">
      <c r="A12" s="59"/>
      <c r="B12" s="64"/>
      <c r="C12" s="64"/>
      <c r="D12" s="64"/>
      <c r="E12" s="68"/>
      <c r="F12" s="68"/>
      <c r="G12" s="64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:24" ht="78" customHeight="1">
      <c r="A13" s="124" t="s">
        <v>8</v>
      </c>
      <c r="B13" s="124"/>
      <c r="C13" s="89" t="s">
        <v>1</v>
      </c>
      <c r="D13" s="90" t="s">
        <v>2</v>
      </c>
      <c r="E13" s="90" t="s">
        <v>3</v>
      </c>
      <c r="F13" s="90" t="s">
        <v>4</v>
      </c>
      <c r="G13" s="6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4" ht="129" customHeight="1">
      <c r="A14" s="70">
        <v>1</v>
      </c>
      <c r="B14" s="71" t="s">
        <v>5</v>
      </c>
      <c r="C14" s="72" t="s">
        <v>6</v>
      </c>
      <c r="D14" s="91"/>
      <c r="E14" s="92">
        <v>0.75</v>
      </c>
      <c r="F14" s="92">
        <v>3.5</v>
      </c>
      <c r="G14" s="73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24" ht="129.6" customHeight="1">
      <c r="A15" s="70">
        <v>2</v>
      </c>
      <c r="B15" s="71" t="s">
        <v>7</v>
      </c>
      <c r="C15" s="72" t="s">
        <v>65</v>
      </c>
      <c r="D15" s="91"/>
      <c r="E15" s="92">
        <v>0.5</v>
      </c>
      <c r="F15" s="92">
        <v>2</v>
      </c>
      <c r="G15" s="73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24" ht="15.75" thickBot="1">
      <c r="A16" s="74"/>
      <c r="B16" s="74"/>
      <c r="C16" s="74"/>
      <c r="D16" s="75"/>
      <c r="E16" s="75"/>
      <c r="F16" s="75"/>
      <c r="G16" s="64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2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2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</row>
    <row r="19" spans="1:2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2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</row>
    <row r="21" spans="1:2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</row>
    <row r="22" spans="1:2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2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2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2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2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1:2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1:2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</row>
    <row r="31" spans="1:2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1:2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</row>
    <row r="33" spans="1:2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</row>
    <row r="34" spans="1:2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</row>
    <row r="35" spans="1:2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</row>
    <row r="36" spans="1:2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  <row r="37" spans="1:2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1:2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1:2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1:2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1:2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1:2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1:2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1:2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1:2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1:2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1:2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1:2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1:2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1:2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1:2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1:2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1:2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1:2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1:2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1:2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1:2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1:2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1:2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</sheetData>
  <mergeCells count="1">
    <mergeCell ref="A13:B13"/>
  </mergeCells>
  <dataValidations count="1">
    <dataValidation type="decimal" allowBlank="1" showInputMessage="1" showErrorMessage="1" sqref="D14:D15" xr:uid="{837ACB0C-62EE-4527-A2EA-5F057701220C}">
      <formula1>E14</formula1>
      <formula2>F14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ACCD-0B31-424E-8993-BC762737E245}">
  <dimension ref="A1:Z59"/>
  <sheetViews>
    <sheetView topLeftCell="A18" zoomScale="80" zoomScaleNormal="80" workbookViewId="0">
      <selection activeCell="K15" sqref="K15"/>
    </sheetView>
  </sheetViews>
  <sheetFormatPr defaultRowHeight="15"/>
  <cols>
    <col min="2" max="2" width="28.7109375" customWidth="1"/>
    <col min="3" max="3" width="37.5703125" customWidth="1"/>
    <col min="4" max="5" width="13.28515625" customWidth="1"/>
    <col min="6" max="6" width="39.42578125" customWidth="1"/>
    <col min="7" max="7" width="37" customWidth="1"/>
    <col min="8" max="8" width="16.140625" customWidth="1"/>
  </cols>
  <sheetData>
    <row r="1" spans="1:26" ht="20.25">
      <c r="A1" s="56" t="s">
        <v>48</v>
      </c>
    </row>
    <row r="2" spans="1:26" ht="18.75" thickBot="1">
      <c r="A2" s="58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5.75">
      <c r="A3" s="55"/>
    </row>
    <row r="4" spans="1:26" ht="18.75">
      <c r="A4" s="93" t="s">
        <v>9</v>
      </c>
      <c r="B4" s="94"/>
      <c r="C4" s="94"/>
      <c r="D4" s="94"/>
      <c r="E4" s="105" t="s">
        <v>8</v>
      </c>
      <c r="F4" s="94"/>
      <c r="G4" s="95"/>
      <c r="H4" s="95"/>
    </row>
    <row r="5" spans="1:26" ht="18.75">
      <c r="A5" s="2"/>
      <c r="B5" s="2"/>
      <c r="C5" s="2"/>
      <c r="D5" s="2"/>
      <c r="E5" s="2"/>
      <c r="F5" s="2"/>
      <c r="G5" s="3"/>
    </row>
    <row r="6" spans="1:26" ht="18.75">
      <c r="A6" s="1" t="s">
        <v>10</v>
      </c>
      <c r="B6" s="2"/>
      <c r="C6" s="2"/>
      <c r="D6" s="2"/>
      <c r="E6" s="2"/>
      <c r="F6" s="2"/>
      <c r="G6" s="3"/>
    </row>
    <row r="7" spans="1:26" ht="18.75">
      <c r="A7" s="2" t="s">
        <v>57</v>
      </c>
      <c r="B7" s="2"/>
      <c r="C7" s="2"/>
      <c r="D7" s="2"/>
      <c r="E7" s="2"/>
      <c r="F7" s="2"/>
      <c r="G7" s="3"/>
    </row>
    <row r="8" spans="1:26" ht="18.75">
      <c r="A8" s="4" t="s">
        <v>56</v>
      </c>
      <c r="B8" s="2"/>
      <c r="C8" s="2"/>
      <c r="D8" s="2"/>
      <c r="E8" s="2"/>
      <c r="F8" s="2"/>
      <c r="G8" s="5"/>
    </row>
    <row r="9" spans="1:26" ht="18.75">
      <c r="A9" s="4" t="s">
        <v>11</v>
      </c>
      <c r="B9" s="2"/>
      <c r="C9" s="2"/>
      <c r="D9" s="2"/>
      <c r="E9" s="2"/>
      <c r="F9" s="2"/>
      <c r="G9" s="5"/>
    </row>
    <row r="10" spans="1:26" ht="18.75">
      <c r="A10" s="4" t="s">
        <v>12</v>
      </c>
      <c r="B10" s="2"/>
      <c r="C10" s="2"/>
      <c r="D10" s="2"/>
      <c r="E10" s="2"/>
      <c r="F10" s="2"/>
      <c r="G10" s="5"/>
    </row>
    <row r="11" spans="1:26" ht="18.75">
      <c r="A11" s="4" t="s">
        <v>13</v>
      </c>
      <c r="B11" s="2"/>
      <c r="C11" s="2"/>
      <c r="D11" s="2"/>
      <c r="E11" s="2"/>
      <c r="F11" s="2"/>
      <c r="G11" s="5"/>
    </row>
    <row r="12" spans="1:26" ht="18.75">
      <c r="A12" s="6"/>
      <c r="B12" s="2"/>
      <c r="C12" s="2"/>
      <c r="D12" s="2"/>
      <c r="E12" s="2"/>
      <c r="F12" s="2"/>
      <c r="G12" s="3"/>
    </row>
    <row r="13" spans="1:26" ht="30">
      <c r="A13" s="105" t="s">
        <v>8</v>
      </c>
      <c r="B13" s="106"/>
      <c r="C13" s="107" t="s">
        <v>53</v>
      </c>
      <c r="D13" s="107" t="s">
        <v>55</v>
      </c>
      <c r="E13" s="107" t="s">
        <v>62</v>
      </c>
      <c r="F13" s="107" t="s">
        <v>54</v>
      </c>
      <c r="G13" s="107" t="s">
        <v>14</v>
      </c>
      <c r="H13" s="107" t="s">
        <v>17</v>
      </c>
    </row>
    <row r="14" spans="1:26" ht="21.6" customHeight="1">
      <c r="A14" s="128">
        <v>1</v>
      </c>
      <c r="B14" s="131" t="s">
        <v>44</v>
      </c>
      <c r="C14" s="131" t="s">
        <v>49</v>
      </c>
      <c r="D14" s="108">
        <v>9</v>
      </c>
      <c r="E14" s="109">
        <v>70</v>
      </c>
      <c r="F14" s="114">
        <v>0</v>
      </c>
      <c r="G14" s="134">
        <v>0.2</v>
      </c>
      <c r="H14" s="125">
        <f>(AVERAGE(F14:F23)*G14)</f>
        <v>0</v>
      </c>
    </row>
    <row r="15" spans="1:26" ht="21.6" customHeight="1">
      <c r="A15" s="129"/>
      <c r="B15" s="132"/>
      <c r="C15" s="132"/>
      <c r="D15" s="110">
        <v>10</v>
      </c>
      <c r="E15" s="111">
        <v>85</v>
      </c>
      <c r="F15" s="114">
        <v>0</v>
      </c>
      <c r="G15" s="135"/>
      <c r="H15" s="126"/>
    </row>
    <row r="16" spans="1:26" ht="21.6" customHeight="1">
      <c r="A16" s="129"/>
      <c r="B16" s="132"/>
      <c r="C16" s="132"/>
      <c r="D16" s="110">
        <v>11</v>
      </c>
      <c r="E16" s="111">
        <v>95</v>
      </c>
      <c r="F16" s="114">
        <v>0</v>
      </c>
      <c r="G16" s="135"/>
      <c r="H16" s="126"/>
    </row>
    <row r="17" spans="1:8" ht="21.6" customHeight="1">
      <c r="A17" s="129"/>
      <c r="B17" s="132"/>
      <c r="C17" s="132"/>
      <c r="D17" s="110">
        <v>12</v>
      </c>
      <c r="E17" s="111">
        <v>105</v>
      </c>
      <c r="F17" s="114">
        <v>0</v>
      </c>
      <c r="G17" s="135"/>
      <c r="H17" s="126"/>
    </row>
    <row r="18" spans="1:8" ht="21.6" customHeight="1">
      <c r="A18" s="129"/>
      <c r="B18" s="132"/>
      <c r="C18" s="132"/>
      <c r="D18" s="110">
        <v>13</v>
      </c>
      <c r="E18" s="111">
        <v>115</v>
      </c>
      <c r="F18" s="114">
        <v>0</v>
      </c>
      <c r="G18" s="135"/>
      <c r="H18" s="126"/>
    </row>
    <row r="19" spans="1:8" ht="21.6" customHeight="1">
      <c r="A19" s="129"/>
      <c r="B19" s="132"/>
      <c r="C19" s="132"/>
      <c r="D19" s="110">
        <v>14</v>
      </c>
      <c r="E19" s="111">
        <v>125</v>
      </c>
      <c r="F19" s="114">
        <v>0</v>
      </c>
      <c r="G19" s="135"/>
      <c r="H19" s="126"/>
    </row>
    <row r="20" spans="1:8" ht="21.6" customHeight="1">
      <c r="A20" s="129"/>
      <c r="B20" s="132"/>
      <c r="C20" s="132"/>
      <c r="D20" s="110">
        <v>15</v>
      </c>
      <c r="E20" s="111">
        <v>140</v>
      </c>
      <c r="F20" s="114">
        <v>0</v>
      </c>
      <c r="G20" s="135"/>
      <c r="H20" s="126"/>
    </row>
    <row r="21" spans="1:8" ht="21.6" customHeight="1">
      <c r="A21" s="129"/>
      <c r="B21" s="132"/>
      <c r="C21" s="132"/>
      <c r="D21" s="110">
        <v>16</v>
      </c>
      <c r="E21" s="111">
        <v>150</v>
      </c>
      <c r="F21" s="114">
        <v>0</v>
      </c>
      <c r="G21" s="135"/>
      <c r="H21" s="126"/>
    </row>
    <row r="22" spans="1:8" ht="21.6" customHeight="1">
      <c r="A22" s="129"/>
      <c r="B22" s="132"/>
      <c r="C22" s="132"/>
      <c r="D22" s="110">
        <v>17</v>
      </c>
      <c r="E22" s="111">
        <v>160</v>
      </c>
      <c r="F22" s="114">
        <v>0</v>
      </c>
      <c r="G22" s="135"/>
      <c r="H22" s="126"/>
    </row>
    <row r="23" spans="1:8" ht="21.6" customHeight="1">
      <c r="A23" s="130"/>
      <c r="B23" s="133"/>
      <c r="C23" s="133"/>
      <c r="D23" s="112">
        <v>18</v>
      </c>
      <c r="E23" s="113">
        <v>175</v>
      </c>
      <c r="F23" s="114">
        <v>0</v>
      </c>
      <c r="G23" s="136"/>
      <c r="H23" s="127"/>
    </row>
    <row r="24" spans="1:8" ht="21.6" customHeight="1">
      <c r="A24" s="137">
        <v>2</v>
      </c>
      <c r="B24" s="140" t="s">
        <v>45</v>
      </c>
      <c r="C24" s="140" t="s">
        <v>50</v>
      </c>
      <c r="D24" s="103">
        <v>9</v>
      </c>
      <c r="E24" s="115">
        <v>70</v>
      </c>
      <c r="F24" s="114">
        <v>0</v>
      </c>
      <c r="G24" s="134">
        <v>0.2</v>
      </c>
      <c r="H24" s="125">
        <f t="shared" ref="H24" si="0">(AVERAGE(F24:F33)*G24)</f>
        <v>0</v>
      </c>
    </row>
    <row r="25" spans="1:8" ht="21.6" customHeight="1">
      <c r="A25" s="138"/>
      <c r="B25" s="141"/>
      <c r="C25" s="141"/>
      <c r="D25" s="104">
        <v>10</v>
      </c>
      <c r="E25" s="116">
        <v>85</v>
      </c>
      <c r="F25" s="114">
        <v>0</v>
      </c>
      <c r="G25" s="135"/>
      <c r="H25" s="126"/>
    </row>
    <row r="26" spans="1:8" ht="21.6" customHeight="1">
      <c r="A26" s="138"/>
      <c r="B26" s="141"/>
      <c r="C26" s="141"/>
      <c r="D26" s="104">
        <v>11</v>
      </c>
      <c r="E26" s="116">
        <v>95</v>
      </c>
      <c r="F26" s="114">
        <v>0</v>
      </c>
      <c r="G26" s="135"/>
      <c r="H26" s="126"/>
    </row>
    <row r="27" spans="1:8" ht="21.6" customHeight="1">
      <c r="A27" s="138"/>
      <c r="B27" s="141"/>
      <c r="C27" s="141"/>
      <c r="D27" s="104">
        <v>12</v>
      </c>
      <c r="E27" s="116">
        <v>105</v>
      </c>
      <c r="F27" s="114">
        <v>0</v>
      </c>
      <c r="G27" s="135"/>
      <c r="H27" s="126"/>
    </row>
    <row r="28" spans="1:8" ht="21.6" customHeight="1">
      <c r="A28" s="138"/>
      <c r="B28" s="141"/>
      <c r="C28" s="141"/>
      <c r="D28" s="104">
        <v>13</v>
      </c>
      <c r="E28" s="116">
        <v>115</v>
      </c>
      <c r="F28" s="114">
        <v>0</v>
      </c>
      <c r="G28" s="135"/>
      <c r="H28" s="126"/>
    </row>
    <row r="29" spans="1:8" ht="21.6" customHeight="1">
      <c r="A29" s="138"/>
      <c r="B29" s="141"/>
      <c r="C29" s="141"/>
      <c r="D29" s="104">
        <v>14</v>
      </c>
      <c r="E29" s="116">
        <v>125</v>
      </c>
      <c r="F29" s="114">
        <v>0</v>
      </c>
      <c r="G29" s="135"/>
      <c r="H29" s="126"/>
    </row>
    <row r="30" spans="1:8" ht="21.6" customHeight="1">
      <c r="A30" s="138"/>
      <c r="B30" s="141"/>
      <c r="C30" s="141"/>
      <c r="D30" s="104">
        <v>15</v>
      </c>
      <c r="E30" s="116">
        <v>140</v>
      </c>
      <c r="F30" s="114">
        <v>0</v>
      </c>
      <c r="G30" s="135"/>
      <c r="H30" s="126"/>
    </row>
    <row r="31" spans="1:8" ht="21.6" customHeight="1">
      <c r="A31" s="138"/>
      <c r="B31" s="141"/>
      <c r="C31" s="141"/>
      <c r="D31" s="104">
        <v>16</v>
      </c>
      <c r="E31" s="116">
        <v>150</v>
      </c>
      <c r="F31" s="114">
        <v>0</v>
      </c>
      <c r="G31" s="135"/>
      <c r="H31" s="126"/>
    </row>
    <row r="32" spans="1:8" ht="21.6" customHeight="1">
      <c r="A32" s="138"/>
      <c r="B32" s="141"/>
      <c r="C32" s="141"/>
      <c r="D32" s="104">
        <v>17</v>
      </c>
      <c r="E32" s="116">
        <v>160</v>
      </c>
      <c r="F32" s="114">
        <v>0</v>
      </c>
      <c r="G32" s="135"/>
      <c r="H32" s="126"/>
    </row>
    <row r="33" spans="1:8" ht="21.6" customHeight="1">
      <c r="A33" s="139"/>
      <c r="B33" s="142"/>
      <c r="C33" s="142"/>
      <c r="D33" s="117">
        <v>18</v>
      </c>
      <c r="E33" s="118">
        <v>175</v>
      </c>
      <c r="F33" s="114">
        <v>0</v>
      </c>
      <c r="G33" s="136"/>
      <c r="H33" s="127"/>
    </row>
    <row r="34" spans="1:8" ht="21.6" customHeight="1">
      <c r="A34" s="128">
        <v>3</v>
      </c>
      <c r="B34" s="131" t="s">
        <v>46</v>
      </c>
      <c r="C34" s="131" t="s">
        <v>51</v>
      </c>
      <c r="D34" s="108">
        <v>9</v>
      </c>
      <c r="E34" s="109">
        <v>70</v>
      </c>
      <c r="F34" s="114">
        <v>0</v>
      </c>
      <c r="G34" s="134">
        <v>0.15</v>
      </c>
      <c r="H34" s="125">
        <f t="shared" ref="H34" si="1">(AVERAGE(F34:F43)*G34)</f>
        <v>0</v>
      </c>
    </row>
    <row r="35" spans="1:8" ht="21.6" customHeight="1">
      <c r="A35" s="129"/>
      <c r="B35" s="132"/>
      <c r="C35" s="132"/>
      <c r="D35" s="110">
        <v>10</v>
      </c>
      <c r="E35" s="111">
        <v>85</v>
      </c>
      <c r="F35" s="114">
        <v>0</v>
      </c>
      <c r="G35" s="135"/>
      <c r="H35" s="126"/>
    </row>
    <row r="36" spans="1:8" ht="21.6" customHeight="1">
      <c r="A36" s="129"/>
      <c r="B36" s="132"/>
      <c r="C36" s="132"/>
      <c r="D36" s="110">
        <v>11</v>
      </c>
      <c r="E36" s="111">
        <v>95</v>
      </c>
      <c r="F36" s="114">
        <v>0</v>
      </c>
      <c r="G36" s="135"/>
      <c r="H36" s="126"/>
    </row>
    <row r="37" spans="1:8" ht="21.6" customHeight="1">
      <c r="A37" s="129"/>
      <c r="B37" s="132"/>
      <c r="C37" s="132"/>
      <c r="D37" s="110">
        <v>12</v>
      </c>
      <c r="E37" s="111">
        <v>105</v>
      </c>
      <c r="F37" s="114">
        <v>0</v>
      </c>
      <c r="G37" s="135"/>
      <c r="H37" s="126"/>
    </row>
    <row r="38" spans="1:8" ht="21.6" customHeight="1">
      <c r="A38" s="129"/>
      <c r="B38" s="132"/>
      <c r="C38" s="132"/>
      <c r="D38" s="110">
        <v>13</v>
      </c>
      <c r="E38" s="111">
        <v>115</v>
      </c>
      <c r="F38" s="114">
        <v>0</v>
      </c>
      <c r="G38" s="135"/>
      <c r="H38" s="126"/>
    </row>
    <row r="39" spans="1:8" ht="21.6" customHeight="1">
      <c r="A39" s="129"/>
      <c r="B39" s="132"/>
      <c r="C39" s="132"/>
      <c r="D39" s="110">
        <v>14</v>
      </c>
      <c r="E39" s="111">
        <v>125</v>
      </c>
      <c r="F39" s="114">
        <v>0</v>
      </c>
      <c r="G39" s="135"/>
      <c r="H39" s="126"/>
    </row>
    <row r="40" spans="1:8" ht="21.6" customHeight="1">
      <c r="A40" s="129"/>
      <c r="B40" s="132"/>
      <c r="C40" s="132"/>
      <c r="D40" s="110">
        <v>15</v>
      </c>
      <c r="E40" s="111">
        <v>140</v>
      </c>
      <c r="F40" s="114">
        <v>0</v>
      </c>
      <c r="G40" s="135"/>
      <c r="H40" s="126"/>
    </row>
    <row r="41" spans="1:8" ht="21.6" customHeight="1">
      <c r="A41" s="129"/>
      <c r="B41" s="132"/>
      <c r="C41" s="132"/>
      <c r="D41" s="110">
        <v>16</v>
      </c>
      <c r="E41" s="111">
        <v>150</v>
      </c>
      <c r="F41" s="114">
        <v>0</v>
      </c>
      <c r="G41" s="135"/>
      <c r="H41" s="126"/>
    </row>
    <row r="42" spans="1:8" ht="21.6" customHeight="1">
      <c r="A42" s="129"/>
      <c r="B42" s="132"/>
      <c r="C42" s="132"/>
      <c r="D42" s="110">
        <v>17</v>
      </c>
      <c r="E42" s="111">
        <v>160</v>
      </c>
      <c r="F42" s="114">
        <v>0</v>
      </c>
      <c r="G42" s="135"/>
      <c r="H42" s="126"/>
    </row>
    <row r="43" spans="1:8" ht="21.6" customHeight="1">
      <c r="A43" s="130"/>
      <c r="B43" s="133"/>
      <c r="C43" s="133"/>
      <c r="D43" s="112">
        <v>18</v>
      </c>
      <c r="E43" s="113">
        <v>175</v>
      </c>
      <c r="F43" s="114">
        <v>0</v>
      </c>
      <c r="G43" s="136"/>
      <c r="H43" s="127"/>
    </row>
    <row r="44" spans="1:8" ht="21.6" customHeight="1">
      <c r="A44" s="137">
        <v>4</v>
      </c>
      <c r="B44" s="140" t="s">
        <v>47</v>
      </c>
      <c r="C44" s="140" t="s">
        <v>52</v>
      </c>
      <c r="D44" s="103">
        <v>9</v>
      </c>
      <c r="E44" s="115">
        <v>70</v>
      </c>
      <c r="F44" s="114">
        <v>0</v>
      </c>
      <c r="G44" s="134">
        <v>0.45</v>
      </c>
      <c r="H44" s="125">
        <f t="shared" ref="H44" si="2">(AVERAGE(F44:F53)*G44)</f>
        <v>0</v>
      </c>
    </row>
    <row r="45" spans="1:8" ht="21.6" customHeight="1">
      <c r="A45" s="138"/>
      <c r="B45" s="141"/>
      <c r="C45" s="141"/>
      <c r="D45" s="104">
        <v>10</v>
      </c>
      <c r="E45" s="116">
        <v>85</v>
      </c>
      <c r="F45" s="114">
        <v>0</v>
      </c>
      <c r="G45" s="135"/>
      <c r="H45" s="126"/>
    </row>
    <row r="46" spans="1:8" ht="21.6" customHeight="1">
      <c r="A46" s="138"/>
      <c r="B46" s="141"/>
      <c r="C46" s="141"/>
      <c r="D46" s="104">
        <v>11</v>
      </c>
      <c r="E46" s="116">
        <v>95</v>
      </c>
      <c r="F46" s="114">
        <v>0</v>
      </c>
      <c r="G46" s="135"/>
      <c r="H46" s="126"/>
    </row>
    <row r="47" spans="1:8" ht="21.6" customHeight="1">
      <c r="A47" s="138"/>
      <c r="B47" s="141"/>
      <c r="C47" s="141"/>
      <c r="D47" s="104">
        <v>12</v>
      </c>
      <c r="E47" s="116">
        <v>105</v>
      </c>
      <c r="F47" s="114">
        <v>0</v>
      </c>
      <c r="G47" s="135"/>
      <c r="H47" s="126"/>
    </row>
    <row r="48" spans="1:8" ht="21.6" customHeight="1">
      <c r="A48" s="138"/>
      <c r="B48" s="141"/>
      <c r="C48" s="141"/>
      <c r="D48" s="104">
        <v>13</v>
      </c>
      <c r="E48" s="116">
        <v>115</v>
      </c>
      <c r="F48" s="114">
        <v>0</v>
      </c>
      <c r="G48" s="135"/>
      <c r="H48" s="126"/>
    </row>
    <row r="49" spans="1:8" ht="21.6" customHeight="1">
      <c r="A49" s="138"/>
      <c r="B49" s="141"/>
      <c r="C49" s="141"/>
      <c r="D49" s="104">
        <v>14</v>
      </c>
      <c r="E49" s="116">
        <v>125</v>
      </c>
      <c r="F49" s="114">
        <v>0</v>
      </c>
      <c r="G49" s="135"/>
      <c r="H49" s="126"/>
    </row>
    <row r="50" spans="1:8" ht="21.6" customHeight="1">
      <c r="A50" s="138"/>
      <c r="B50" s="141"/>
      <c r="C50" s="141"/>
      <c r="D50" s="104">
        <v>15</v>
      </c>
      <c r="E50" s="116">
        <v>140</v>
      </c>
      <c r="F50" s="114">
        <v>0</v>
      </c>
      <c r="G50" s="135"/>
      <c r="H50" s="126"/>
    </row>
    <row r="51" spans="1:8" ht="21.6" customHeight="1">
      <c r="A51" s="138"/>
      <c r="B51" s="141"/>
      <c r="C51" s="141"/>
      <c r="D51" s="104">
        <v>16</v>
      </c>
      <c r="E51" s="116">
        <v>150</v>
      </c>
      <c r="F51" s="114">
        <v>0</v>
      </c>
      <c r="G51" s="135"/>
      <c r="H51" s="126"/>
    </row>
    <row r="52" spans="1:8" ht="21.6" customHeight="1">
      <c r="A52" s="138"/>
      <c r="B52" s="141"/>
      <c r="C52" s="141"/>
      <c r="D52" s="104">
        <v>17</v>
      </c>
      <c r="E52" s="116">
        <v>160</v>
      </c>
      <c r="F52" s="114">
        <v>0</v>
      </c>
      <c r="G52" s="135"/>
      <c r="H52" s="126"/>
    </row>
    <row r="53" spans="1:8" ht="21.6" customHeight="1">
      <c r="A53" s="139"/>
      <c r="B53" s="142"/>
      <c r="C53" s="142"/>
      <c r="D53" s="117">
        <v>18</v>
      </c>
      <c r="E53" s="118">
        <v>175</v>
      </c>
      <c r="F53" s="114">
        <v>0</v>
      </c>
      <c r="G53" s="136"/>
      <c r="H53" s="127"/>
    </row>
    <row r="54" spans="1:8" ht="37.5">
      <c r="A54" s="119"/>
      <c r="B54" s="120" t="s">
        <v>15</v>
      </c>
      <c r="C54" s="102"/>
      <c r="D54" s="102"/>
      <c r="E54" s="102"/>
      <c r="F54" s="122">
        <f>SUM(H14:H53)</f>
        <v>0</v>
      </c>
      <c r="G54" s="121">
        <f>SUM(G14:G53)</f>
        <v>1</v>
      </c>
    </row>
    <row r="55" spans="1:8" ht="19.5" thickBot="1">
      <c r="A55" s="7"/>
      <c r="B55" s="7"/>
      <c r="C55" s="7"/>
      <c r="D55" s="7"/>
      <c r="E55" s="7"/>
      <c r="F55" s="8"/>
      <c r="G55" s="9"/>
    </row>
    <row r="56" spans="1:8" ht="18.75">
      <c r="A56" s="2"/>
      <c r="B56" s="2"/>
      <c r="C56" s="2"/>
      <c r="D56" s="2"/>
      <c r="E56" s="2"/>
      <c r="F56" s="10"/>
      <c r="G56" s="11"/>
    </row>
    <row r="57" spans="1:8" ht="18.75">
      <c r="A57" s="2"/>
      <c r="B57" s="12"/>
      <c r="C57" s="12"/>
      <c r="D57" s="12"/>
      <c r="E57" s="12"/>
      <c r="F57" s="10"/>
      <c r="G57" s="11"/>
    </row>
    <row r="58" spans="1:8" ht="18.75">
      <c r="A58" s="2"/>
      <c r="B58" s="1" t="s">
        <v>16</v>
      </c>
      <c r="C58" s="2"/>
      <c r="D58" s="2"/>
      <c r="E58" s="2"/>
      <c r="F58" s="13"/>
      <c r="G58" s="11"/>
    </row>
    <row r="59" spans="1:8" ht="18.75">
      <c r="A59" s="2"/>
      <c r="B59" s="2"/>
      <c r="C59" s="2"/>
      <c r="D59" s="2"/>
      <c r="E59" s="2"/>
      <c r="F59" s="10"/>
      <c r="G59" s="11"/>
    </row>
  </sheetData>
  <mergeCells count="20">
    <mergeCell ref="C14:C23"/>
    <mergeCell ref="B14:B23"/>
    <mergeCell ref="A14:A23"/>
    <mergeCell ref="G14:G23"/>
    <mergeCell ref="H14:H23"/>
    <mergeCell ref="H24:H33"/>
    <mergeCell ref="H34:H43"/>
    <mergeCell ref="H44:H53"/>
    <mergeCell ref="A34:A43"/>
    <mergeCell ref="B34:B43"/>
    <mergeCell ref="C34:C43"/>
    <mergeCell ref="G34:G43"/>
    <mergeCell ref="A44:A53"/>
    <mergeCell ref="B44:B53"/>
    <mergeCell ref="C44:C53"/>
    <mergeCell ref="G44:G53"/>
    <mergeCell ref="A24:A33"/>
    <mergeCell ref="B24:B33"/>
    <mergeCell ref="C24:C33"/>
    <mergeCell ref="G24:G33"/>
  </mergeCells>
  <dataValidations count="2">
    <dataValidation type="decimal" allowBlank="1" showInputMessage="1" showErrorMessage="1" sqref="F54" xr:uid="{D64F9123-9BB1-4670-A587-E67FD24D04AA}">
      <formula1>$F$5</formula1>
      <formula2>$G$5</formula2>
    </dataValidation>
    <dataValidation type="decimal" allowBlank="1" showInputMessage="1" showErrorMessage="1" sqref="F14:F53" xr:uid="{08DD82E7-1A9B-4351-BDAC-F6F142515D78}">
      <formula1>-0.1</formula1>
      <formula2>0.05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D53-349B-433F-B0D3-EB5548828E17}">
  <dimension ref="A1:X87"/>
  <sheetViews>
    <sheetView zoomScale="80" zoomScaleNormal="80" workbookViewId="0">
      <selection activeCell="B5" sqref="B5"/>
    </sheetView>
  </sheetViews>
  <sheetFormatPr defaultRowHeight="15"/>
  <cols>
    <col min="1" max="1" width="45.7109375" customWidth="1"/>
    <col min="2" max="2" width="42.7109375" customWidth="1"/>
    <col min="3" max="3" width="34" customWidth="1"/>
    <col min="4" max="4" width="40" customWidth="1"/>
    <col min="5" max="5" width="34.7109375" customWidth="1"/>
    <col min="6" max="6" width="32.140625" customWidth="1"/>
  </cols>
  <sheetData>
    <row r="1" spans="1:24" ht="20.25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4" ht="18.75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57"/>
      <c r="V2" s="57"/>
      <c r="W2" s="57"/>
      <c r="X2" s="57"/>
    </row>
    <row r="3" spans="1:24" ht="15.75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4" ht="84" customHeight="1">
      <c r="A4" s="76" t="s">
        <v>18</v>
      </c>
      <c r="B4" s="77" t="s">
        <v>19</v>
      </c>
      <c r="C4" s="77" t="s">
        <v>20</v>
      </c>
      <c r="D4" s="78" t="s">
        <v>21</v>
      </c>
      <c r="E4" s="78" t="s">
        <v>22</v>
      </c>
      <c r="F4" s="78" t="s">
        <v>23</v>
      </c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4" ht="107.45" customHeight="1">
      <c r="A5" s="79" t="str">
        <f>'1.Prijsopgaaf Opslagen'!B14</f>
        <v>Opslag per uur, Intermediaire dienstverlening (incl contract service)</v>
      </c>
      <c r="B5" s="14">
        <v>90000</v>
      </c>
      <c r="C5" s="80">
        <v>104.25</v>
      </c>
      <c r="D5" s="96">
        <f>'1.Prijsopgaaf Opslagen'!D14</f>
        <v>0</v>
      </c>
      <c r="E5" s="80">
        <f>C5*(1+'2.% doelstelling per doelgroep'!$F$54)</f>
        <v>104.25</v>
      </c>
      <c r="F5" s="81">
        <f>IF(D5=0,0,(B5*E5)+(B5*D5))</f>
        <v>0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4" ht="108" customHeight="1">
      <c r="A6" s="79" t="str">
        <f>'1.Prijsopgaaf Opslagen'!B15</f>
        <v>Opslag per uur voor Migratiecontracten/ Contract Service</v>
      </c>
      <c r="B6" s="14">
        <v>90000</v>
      </c>
      <c r="C6" s="80">
        <f>C5</f>
        <v>104.25</v>
      </c>
      <c r="D6" s="96">
        <f>'1.Prijsopgaaf Opslagen'!D15</f>
        <v>0</v>
      </c>
      <c r="E6" s="80">
        <f>C6</f>
        <v>104.25</v>
      </c>
      <c r="F6" s="81">
        <f>IF(D6=0,0,(B6*E6)+(B6*D6))</f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4" ht="15.75">
      <c r="A7" s="82"/>
      <c r="B7" s="14"/>
      <c r="C7" s="143" t="s">
        <v>24</v>
      </c>
      <c r="D7" s="144"/>
      <c r="E7" s="15"/>
      <c r="F7" s="16">
        <f>SUM(F5:F6)</f>
        <v>0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4" ht="15.75">
      <c r="A9" s="65" t="s">
        <v>25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4" ht="28.5">
      <c r="A11" s="60"/>
      <c r="B11" s="60"/>
      <c r="C11" s="60"/>
      <c r="D11" s="83" t="s">
        <v>23</v>
      </c>
      <c r="E11" s="60"/>
      <c r="F11" s="17">
        <f>F7</f>
        <v>0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4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4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1:20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1:20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0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1:20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0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1:20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</row>
    <row r="28" spans="1:20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20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20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  <row r="33" spans="1:20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0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20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</row>
    <row r="36" spans="1:20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0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0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0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0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</row>
    <row r="41" spans="1:20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</row>
    <row r="42" spans="1:20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1:20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</row>
    <row r="44" spans="1:20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</row>
    <row r="45" spans="1:20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</row>
    <row r="46" spans="1:20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</row>
    <row r="47" spans="1:20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</row>
    <row r="48" spans="1:20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</row>
    <row r="49" spans="1:20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</row>
    <row r="50" spans="1:20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</row>
    <row r="51" spans="1:20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</row>
    <row r="52" spans="1:20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</row>
    <row r="53" spans="1:20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1:20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1:20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57" spans="1:20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8" spans="1:20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</row>
    <row r="59" spans="1:20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</row>
    <row r="60" spans="1:20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</row>
    <row r="61" spans="1:20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</row>
    <row r="62" spans="1:20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0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0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0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</row>
    <row r="66" spans="1:20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0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0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0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0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0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0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0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0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0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0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0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0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0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0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</sheetData>
  <mergeCells count="1">
    <mergeCell ref="C7:D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7F42-EC09-415E-8D3C-791C02147651}">
  <dimension ref="A1:X66"/>
  <sheetViews>
    <sheetView workbookViewId="0">
      <selection activeCell="A2" sqref="A2"/>
    </sheetView>
  </sheetViews>
  <sheetFormatPr defaultRowHeight="15"/>
  <cols>
    <col min="1" max="1" width="32.140625" customWidth="1"/>
    <col min="2" max="2" width="62.5703125" customWidth="1"/>
    <col min="3" max="3" width="44.7109375" customWidth="1"/>
    <col min="4" max="4" width="41.5703125" customWidth="1"/>
  </cols>
  <sheetData>
    <row r="1" spans="1:24" ht="20.25">
      <c r="A1" s="59" t="s">
        <v>63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4" ht="18.75" thickBot="1">
      <c r="A2" s="61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ht="15.75">
      <c r="A3" s="65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24">
      <c r="A4" s="84" t="s">
        <v>26</v>
      </c>
      <c r="B4" s="85"/>
      <c r="C4" s="85"/>
      <c r="D4" s="85"/>
      <c r="E4" s="60"/>
      <c r="F4" s="60"/>
      <c r="G4" s="60"/>
      <c r="H4" s="60"/>
      <c r="I4" s="60"/>
      <c r="J4" s="60"/>
      <c r="K4" s="60"/>
    </row>
    <row r="5" spans="1:24">
      <c r="A5" s="18"/>
      <c r="B5" s="19"/>
      <c r="C5" s="19"/>
      <c r="D5" s="19"/>
      <c r="E5" s="60"/>
      <c r="F5" s="60"/>
      <c r="G5" s="60"/>
      <c r="H5" s="60"/>
      <c r="I5" s="60"/>
      <c r="J5" s="60"/>
      <c r="K5" s="60"/>
    </row>
    <row r="6" spans="1:24">
      <c r="A6" s="19"/>
      <c r="B6" s="19"/>
      <c r="C6" s="123"/>
      <c r="D6" s="123"/>
      <c r="E6" s="60"/>
      <c r="F6" s="60"/>
      <c r="G6" s="60"/>
      <c r="H6" s="60"/>
      <c r="I6" s="60"/>
      <c r="J6" s="60"/>
      <c r="K6" s="60"/>
    </row>
    <row r="7" spans="1:24">
      <c r="A7" s="20" t="s">
        <v>27</v>
      </c>
      <c r="B7" s="21" t="s">
        <v>28</v>
      </c>
      <c r="C7" s="22" t="s">
        <v>29</v>
      </c>
      <c r="D7" s="23" t="s">
        <v>30</v>
      </c>
      <c r="E7" s="60"/>
      <c r="F7" s="60"/>
      <c r="G7" s="60"/>
      <c r="H7" s="60"/>
      <c r="I7" s="60"/>
      <c r="J7" s="60"/>
      <c r="K7" s="60"/>
    </row>
    <row r="8" spans="1:24">
      <c r="A8" s="24" t="s">
        <v>31</v>
      </c>
      <c r="B8" s="86">
        <f>'3.Berekening inschrijfprijs'!F11</f>
        <v>0</v>
      </c>
      <c r="C8" s="53">
        <v>17939250</v>
      </c>
      <c r="D8" s="54">
        <v>19729125</v>
      </c>
      <c r="E8" s="60"/>
      <c r="F8" s="60"/>
      <c r="G8" s="60"/>
      <c r="H8" s="60"/>
      <c r="I8" s="60"/>
      <c r="J8" s="60"/>
      <c r="K8" s="60"/>
    </row>
    <row r="9" spans="1:24">
      <c r="A9" s="25" t="s">
        <v>32</v>
      </c>
      <c r="B9" s="26" t="str" cm="1">
        <f t="array" ref="B9">IF(B8&gt;D8,"Prijs is buiten de bandbreedte en is een ongeldige Inschrijving",IF(B8&lt;C8,"Prijs is buiten de bandbreedte en is een ongeldige Inschrijving",B8:B8))</f>
        <v>Prijs is buiten de bandbreedte en is een ongeldige Inschrijving</v>
      </c>
      <c r="C9" s="27"/>
      <c r="D9" s="28"/>
      <c r="E9" s="60"/>
      <c r="F9" s="60"/>
      <c r="G9" s="60"/>
      <c r="H9" s="60"/>
      <c r="I9" s="60"/>
      <c r="J9" s="60"/>
      <c r="K9" s="60"/>
    </row>
    <row r="10" spans="1:24">
      <c r="A10" s="29"/>
      <c r="B10" s="19"/>
      <c r="C10" s="29"/>
      <c r="D10" s="30"/>
      <c r="E10" s="60"/>
      <c r="F10" s="60"/>
      <c r="G10" s="60"/>
      <c r="H10" s="60"/>
      <c r="I10" s="60"/>
      <c r="J10" s="60"/>
      <c r="K10" s="60"/>
    </row>
    <row r="11" spans="1:24">
      <c r="A11" s="31"/>
      <c r="B11" s="32"/>
      <c r="C11" s="33"/>
      <c r="D11" s="34"/>
      <c r="E11" s="60"/>
      <c r="F11" s="60"/>
      <c r="G11" s="60"/>
      <c r="H11" s="60"/>
      <c r="I11" s="60"/>
      <c r="J11" s="60"/>
      <c r="K11" s="60"/>
    </row>
    <row r="12" spans="1:24">
      <c r="A12" s="48"/>
      <c r="B12" s="19"/>
      <c r="C12" s="35"/>
      <c r="D12" s="35"/>
      <c r="E12" s="60"/>
      <c r="F12" s="60"/>
      <c r="G12" s="60"/>
      <c r="H12" s="60"/>
      <c r="I12" s="60"/>
      <c r="J12" s="60"/>
      <c r="K12" s="60"/>
    </row>
    <row r="13" spans="1:24">
      <c r="A13" s="36"/>
      <c r="B13" s="19"/>
      <c r="C13" s="35"/>
      <c r="D13" s="35"/>
      <c r="E13" s="60"/>
      <c r="F13" s="60"/>
      <c r="G13" s="60"/>
      <c r="H13" s="60"/>
      <c r="I13" s="60"/>
      <c r="J13" s="60"/>
      <c r="K13" s="60"/>
    </row>
    <row r="14" spans="1:24">
      <c r="A14" s="36"/>
      <c r="B14" s="19"/>
      <c r="C14" s="35"/>
      <c r="D14" s="35"/>
      <c r="E14" s="60"/>
      <c r="F14" s="60"/>
      <c r="G14" s="60"/>
      <c r="H14" s="60"/>
      <c r="I14" s="60"/>
      <c r="J14" s="60"/>
      <c r="K14" s="60"/>
    </row>
    <row r="15" spans="1:24">
      <c r="A15" s="37" t="s">
        <v>33</v>
      </c>
      <c r="B15" s="38" t="s">
        <v>34</v>
      </c>
      <c r="C15" s="38" t="s">
        <v>35</v>
      </c>
      <c r="D15" s="35"/>
      <c r="E15" s="60"/>
      <c r="F15" s="60"/>
      <c r="G15" s="60"/>
      <c r="H15" s="60"/>
      <c r="I15" s="60"/>
      <c r="J15" s="60"/>
      <c r="K15" s="60"/>
    </row>
    <row r="16" spans="1:24">
      <c r="A16" s="39" t="s">
        <v>30</v>
      </c>
      <c r="B16" s="40">
        <f>D8</f>
        <v>19729125</v>
      </c>
      <c r="C16" s="41">
        <v>0</v>
      </c>
      <c r="D16" s="35"/>
      <c r="E16" s="60"/>
      <c r="F16" s="60"/>
      <c r="G16" s="60"/>
      <c r="H16" s="60"/>
      <c r="I16" s="60"/>
      <c r="J16" s="60"/>
      <c r="K16" s="60"/>
    </row>
    <row r="17" spans="1:11">
      <c r="A17" s="42" t="s">
        <v>29</v>
      </c>
      <c r="B17" s="40">
        <f>C8</f>
        <v>17939250</v>
      </c>
      <c r="C17" s="41">
        <v>350</v>
      </c>
      <c r="D17" s="35"/>
      <c r="E17" s="60"/>
      <c r="F17" s="60"/>
      <c r="G17" s="60"/>
      <c r="H17" s="60"/>
      <c r="I17" s="60"/>
      <c r="J17" s="60"/>
      <c r="K17" s="60"/>
    </row>
    <row r="18" spans="1:11">
      <c r="A18" s="39"/>
      <c r="B18" s="39"/>
      <c r="C18" s="43"/>
      <c r="D18" s="44"/>
      <c r="E18" s="60"/>
      <c r="F18" s="60"/>
      <c r="G18" s="60"/>
      <c r="H18" s="60"/>
      <c r="I18" s="60"/>
      <c r="J18" s="60"/>
      <c r="K18" s="60"/>
    </row>
    <row r="19" spans="1:11">
      <c r="A19" s="45" t="s">
        <v>36</v>
      </c>
      <c r="B19" s="46" t="str">
        <f>B9</f>
        <v>Prijs is buiten de bandbreedte en is een ongeldige Inschrijving</v>
      </c>
      <c r="C19" s="47">
        <f xml:space="preserve"> IFERROR(C17 - (B19 - B17)/(B16-B17)*(C17),0)</f>
        <v>0</v>
      </c>
      <c r="D19" s="19"/>
      <c r="E19" s="60"/>
      <c r="F19" s="60"/>
      <c r="G19" s="60"/>
      <c r="H19" s="60"/>
      <c r="I19" s="60"/>
      <c r="J19" s="60"/>
      <c r="K19" s="60"/>
    </row>
    <row r="20" spans="1:11">
      <c r="A20" s="19"/>
      <c r="B20" s="87"/>
      <c r="C20" s="88"/>
      <c r="D20" s="19"/>
      <c r="E20" s="60"/>
      <c r="F20" s="60"/>
      <c r="G20" s="60"/>
      <c r="H20" s="60"/>
      <c r="I20" s="60"/>
      <c r="J20" s="60"/>
      <c r="K20" s="60"/>
    </row>
    <row r="21" spans="1:11">
      <c r="A21" s="48"/>
      <c r="B21" s="48"/>
      <c r="C21" s="49"/>
      <c r="D21" s="19"/>
      <c r="E21" s="60"/>
      <c r="F21" s="60"/>
      <c r="G21" s="60"/>
      <c r="H21" s="60"/>
      <c r="I21" s="60"/>
      <c r="J21" s="60"/>
      <c r="K21" s="60"/>
    </row>
    <row r="22" spans="1:11">
      <c r="A22" s="50">
        <v>350</v>
      </c>
      <c r="B22" s="50" t="s">
        <v>37</v>
      </c>
      <c r="C22" s="49"/>
      <c r="D22" s="19"/>
      <c r="E22" s="60"/>
      <c r="F22" s="60"/>
      <c r="G22" s="60"/>
      <c r="H22" s="60"/>
      <c r="I22" s="60"/>
      <c r="J22" s="60"/>
      <c r="K22" s="60"/>
    </row>
    <row r="23" spans="1:11">
      <c r="A23" s="99">
        <v>17939250</v>
      </c>
      <c r="B23" s="51">
        <v>350</v>
      </c>
      <c r="C23" s="35"/>
      <c r="D23" s="19"/>
      <c r="E23" s="60"/>
      <c r="F23" s="60"/>
      <c r="G23" s="60"/>
      <c r="H23" s="60"/>
      <c r="I23" s="60"/>
      <c r="J23" s="60"/>
      <c r="K23" s="60"/>
    </row>
    <row r="24" spans="1:11">
      <c r="A24" s="101">
        <f>A25-A35</f>
        <v>18194946.428571425</v>
      </c>
      <c r="B24" s="51">
        <v>300</v>
      </c>
      <c r="C24" s="52"/>
      <c r="D24" s="52"/>
      <c r="E24" s="60"/>
      <c r="F24" s="60"/>
      <c r="G24" s="60"/>
      <c r="H24" s="60"/>
      <c r="I24" s="60"/>
      <c r="J24" s="60"/>
      <c r="K24" s="60"/>
    </row>
    <row r="25" spans="1:11">
      <c r="A25" s="101">
        <f>A26-A35</f>
        <v>18450642.857142854</v>
      </c>
      <c r="B25" s="51">
        <v>250</v>
      </c>
      <c r="C25" s="52"/>
      <c r="D25" s="52"/>
      <c r="E25" s="60"/>
      <c r="F25" s="60"/>
      <c r="G25" s="60"/>
      <c r="H25" s="60"/>
      <c r="I25" s="60"/>
      <c r="J25" s="60"/>
      <c r="K25" s="60"/>
    </row>
    <row r="26" spans="1:11">
      <c r="A26" s="101">
        <f>A27-A35</f>
        <v>18706339.285714284</v>
      </c>
      <c r="B26" s="51">
        <v>200</v>
      </c>
      <c r="C26" s="52"/>
      <c r="D26" s="52"/>
      <c r="E26" s="60"/>
      <c r="F26" s="60"/>
      <c r="G26" s="60"/>
      <c r="H26" s="60"/>
      <c r="I26" s="60"/>
      <c r="J26" s="60"/>
      <c r="K26" s="60"/>
    </row>
    <row r="27" spans="1:11">
      <c r="A27" s="101">
        <f>A28-A35</f>
        <v>18962035.714285713</v>
      </c>
      <c r="B27" s="51">
        <v>150</v>
      </c>
      <c r="C27" s="52"/>
      <c r="D27" s="52"/>
      <c r="E27" s="60"/>
      <c r="F27" s="60"/>
      <c r="G27" s="60"/>
      <c r="H27" s="60"/>
      <c r="I27" s="60"/>
      <c r="J27" s="60"/>
      <c r="K27" s="60"/>
    </row>
    <row r="28" spans="1:11">
      <c r="A28" s="101">
        <f>A29-A35</f>
        <v>19217732.142857142</v>
      </c>
      <c r="B28" s="97">
        <v>100</v>
      </c>
      <c r="C28" s="52"/>
      <c r="D28" s="52"/>
      <c r="E28" s="60"/>
      <c r="F28" s="60"/>
      <c r="G28" s="60"/>
      <c r="H28" s="60"/>
      <c r="I28" s="60"/>
      <c r="J28" s="60"/>
      <c r="K28" s="60"/>
    </row>
    <row r="29" spans="1:11">
      <c r="A29" s="100">
        <f>A30-A35</f>
        <v>19473428.571428571</v>
      </c>
      <c r="B29" s="97">
        <v>50</v>
      </c>
      <c r="C29" s="48"/>
      <c r="D29" s="48"/>
      <c r="E29" s="60"/>
      <c r="F29" s="60"/>
      <c r="G29" s="60"/>
      <c r="H29" s="60"/>
      <c r="I29" s="60"/>
      <c r="J29" s="60"/>
      <c r="K29" s="60"/>
    </row>
    <row r="30" spans="1:11">
      <c r="A30" s="98">
        <v>19729125</v>
      </c>
      <c r="B30" s="97">
        <v>0</v>
      </c>
      <c r="C30" s="19"/>
      <c r="D30" s="19"/>
      <c r="E30" s="60"/>
      <c r="F30" s="60"/>
      <c r="G30" s="60"/>
      <c r="H30" s="60"/>
      <c r="I30" s="60"/>
      <c r="J30" s="60"/>
      <c r="K30" s="60"/>
    </row>
    <row r="31" spans="1:11">
      <c r="A31" s="19"/>
      <c r="B31" s="97"/>
      <c r="C31" s="19"/>
      <c r="D31" s="19"/>
      <c r="E31" s="60"/>
      <c r="F31" s="60"/>
      <c r="G31" s="60"/>
      <c r="H31" s="60"/>
      <c r="I31" s="60"/>
      <c r="J31" s="60"/>
      <c r="K31" s="60"/>
    </row>
    <row r="32" spans="1:11">
      <c r="A32" s="19"/>
      <c r="B32" s="19"/>
      <c r="C32" s="19"/>
      <c r="D32" s="19"/>
      <c r="E32" s="60"/>
      <c r="F32" s="60"/>
      <c r="G32" s="60"/>
      <c r="H32" s="60"/>
      <c r="I32" s="60"/>
      <c r="J32" s="60"/>
      <c r="K32" s="60"/>
    </row>
    <row r="33" spans="1:11">
      <c r="A33" s="19"/>
      <c r="B33" s="19"/>
      <c r="C33" s="19"/>
      <c r="D33" s="19"/>
      <c r="E33" s="60"/>
      <c r="F33" s="60"/>
      <c r="G33" s="60"/>
      <c r="H33" s="60"/>
      <c r="I33" s="60"/>
      <c r="J33" s="60"/>
      <c r="K33" s="60"/>
    </row>
    <row r="34" spans="1:11">
      <c r="A34" s="100">
        <f>A30-A23</f>
        <v>1789875</v>
      </c>
      <c r="B34" s="19"/>
      <c r="C34" s="19"/>
      <c r="D34" s="19"/>
      <c r="E34" s="60"/>
      <c r="F34" s="60"/>
      <c r="G34" s="60"/>
      <c r="H34" s="60"/>
      <c r="I34" s="60"/>
      <c r="J34" s="60"/>
      <c r="K34" s="60"/>
    </row>
    <row r="35" spans="1:11">
      <c r="A35" s="100">
        <f>A34/7</f>
        <v>255696.42857142858</v>
      </c>
      <c r="B35" s="19"/>
      <c r="C35" s="19"/>
      <c r="D35" s="19"/>
      <c r="E35" s="60"/>
      <c r="F35" s="60"/>
      <c r="G35" s="60"/>
      <c r="H35" s="60"/>
      <c r="I35" s="60"/>
      <c r="J35" s="60"/>
      <c r="K35" s="60"/>
    </row>
    <row r="36" spans="1:11">
      <c r="A36" s="19"/>
      <c r="B36" s="19"/>
      <c r="C36" s="19"/>
      <c r="D36" s="19"/>
      <c r="E36" s="60"/>
      <c r="F36" s="60"/>
      <c r="G36" s="60"/>
      <c r="H36" s="60"/>
      <c r="I36" s="60"/>
      <c r="J36" s="60"/>
      <c r="K36" s="60"/>
    </row>
    <row r="37" spans="1:11">
      <c r="A37" s="19"/>
      <c r="B37" s="19"/>
      <c r="C37" s="19"/>
      <c r="D37" s="19"/>
      <c r="E37" s="60"/>
      <c r="F37" s="60"/>
      <c r="G37" s="60"/>
      <c r="H37" s="60"/>
      <c r="I37" s="60"/>
      <c r="J37" s="60"/>
      <c r="K37" s="60"/>
    </row>
    <row r="38" spans="1:11">
      <c r="A38" s="19"/>
      <c r="B38" s="19"/>
      <c r="C38" s="19"/>
      <c r="D38" s="19"/>
      <c r="E38" s="60"/>
      <c r="F38" s="60"/>
      <c r="G38" s="60"/>
      <c r="H38" s="60"/>
      <c r="I38" s="60"/>
      <c r="J38" s="60"/>
      <c r="K38" s="60"/>
    </row>
    <row r="39" spans="1:11">
      <c r="A39" s="19"/>
      <c r="B39" s="19"/>
      <c r="C39" s="19"/>
      <c r="D39" s="19"/>
      <c r="E39" s="60"/>
      <c r="F39" s="60"/>
      <c r="G39" s="60"/>
      <c r="H39" s="60"/>
      <c r="I39" s="60"/>
      <c r="J39" s="60"/>
      <c r="K39" s="60"/>
    </row>
    <row r="40" spans="1:11">
      <c r="A40" s="19"/>
      <c r="B40" s="19"/>
      <c r="C40" s="19"/>
      <c r="D40" s="19"/>
      <c r="E40" s="60"/>
      <c r="F40" s="60"/>
      <c r="G40" s="60"/>
      <c r="H40" s="60"/>
      <c r="I40" s="60"/>
      <c r="J40" s="60"/>
      <c r="K40" s="60"/>
    </row>
    <row r="41" spans="1:11">
      <c r="A41" s="19"/>
      <c r="B41" s="19"/>
      <c r="C41" s="19"/>
      <c r="D41" s="19"/>
      <c r="E41" s="60"/>
      <c r="F41" s="60"/>
      <c r="G41" s="60"/>
      <c r="H41" s="60"/>
      <c r="I41" s="60"/>
      <c r="J41" s="60"/>
      <c r="K41" s="60"/>
    </row>
    <row r="42" spans="1:1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</row>
    <row r="44" spans="1:1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1:1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</row>
    <row r="48" spans="1:1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</row>
    <row r="49" spans="1:1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</row>
    <row r="51" spans="1:1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1:11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</row>
    <row r="53" spans="1:1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1:11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1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</row>
    <row r="56" spans="1:11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</row>
    <row r="57" spans="1:11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1:11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</row>
    <row r="59" spans="1:11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</row>
    <row r="60" spans="1:1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</row>
    <row r="61" spans="1:1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1:11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1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</row>
  </sheetData>
  <mergeCells count="1">
    <mergeCell ref="C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48cbbc-f760-4747-bf43-19f99c74d3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CD6C9B10E284691A2DE67BE22A5DE" ma:contentTypeVersion="11" ma:contentTypeDescription="Een nieuw document maken." ma:contentTypeScope="" ma:versionID="6e1e93a06aefeb55abf66cc2f5899cec">
  <xsd:schema xmlns:xsd="http://www.w3.org/2001/XMLSchema" xmlns:xs="http://www.w3.org/2001/XMLSchema" xmlns:p="http://schemas.microsoft.com/office/2006/metadata/properties" xmlns:ns2="df48cbbc-f760-4747-bf43-19f99c74d386" targetNamespace="http://schemas.microsoft.com/office/2006/metadata/properties" ma:root="true" ma:fieldsID="ed4d721902ac18d91a383f72ff8b74c1" ns2:_="">
    <xsd:import namespace="df48cbbc-f760-4747-bf43-19f99c74d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8cbbc-f760-4747-bf43-19f99c74d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7a67dd8-a21e-477c-b61f-4b99973ef0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45090-5D22-4366-A191-D3031CCC1C3B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ec4e7820-ba41-4c71-93cb-6d3b42b259f4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AB549E-BB96-4C1D-9391-6081C89CA59C}"/>
</file>

<file path=customXml/itemProps3.xml><?xml version="1.0" encoding="utf-8"?>
<ds:datastoreItem xmlns:ds="http://schemas.openxmlformats.org/officeDocument/2006/customXml" ds:itemID="{666ACABC-7B56-47A7-A84C-73749D26F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1.Prijsopgaaf Opslagen</vt:lpstr>
      <vt:lpstr>2.% doelstelling per doelgroep</vt:lpstr>
      <vt:lpstr>3.Berekening inschrijfprijs</vt:lpstr>
      <vt:lpstr>4.Prijsscore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Romy Wolfert - HIP</dc:creator>
  <cp:lastModifiedBy>Egbert Vernooij</cp:lastModifiedBy>
  <dcterms:created xsi:type="dcterms:W3CDTF">2024-04-12T06:36:47Z</dcterms:created>
  <dcterms:modified xsi:type="dcterms:W3CDTF">2026-06-01T13:58:16Z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0x010100FAFCD6C9B10E284691A2DE67BE22A5DE</vt:lpwstr>
  </property>
  <property fmtid="{D5CDD505-2E9C-101B-9397-08002B2CF9AE}" pid="3" name="Order">
    <vt:r8>100</vt:r8>
  </property>
</Properties>
</file>