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rvo\IUC\02 Team KDC\03. Inkoop boven EU\17. Cat. Catering en WKDV\2025\202511118 - Disposables Defensie\2 Aanbestedingsdocument\Bijlagen\"/>
    </mc:Choice>
  </mc:AlternateContent>
  <xr:revisionPtr revIDLastSave="0" documentId="13_ncr:1_{5E03E340-E3B7-445C-BFD5-22D2EDA2EA72}" xr6:coauthVersionLast="47" xr6:coauthVersionMax="47" xr10:uidLastSave="{00000000-0000-0000-0000-000000000000}"/>
  <bookViews>
    <workbookView xWindow="28680" yWindow="-120" windowWidth="29040" windowHeight="15840" tabRatio="465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  <c r="K30" i="1"/>
  <c r="K31" i="1"/>
  <c r="K32" i="1"/>
  <c r="K33" i="1"/>
  <c r="K34" i="1"/>
  <c r="G268" i="1"/>
  <c r="I268" i="1" s="1"/>
  <c r="G264" i="1"/>
  <c r="G265" i="1"/>
  <c r="G263" i="1"/>
  <c r="H263" i="1" l="1"/>
  <c r="I263" i="1" s="1"/>
  <c r="H265" i="1"/>
  <c r="I265" i="1" s="1"/>
  <c r="H264" i="1"/>
  <c r="I264" i="1" s="1"/>
  <c r="H269" i="1" l="1"/>
  <c r="I269" i="1"/>
  <c r="L238" i="1"/>
  <c r="L239" i="1" s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250" i="1" s="1"/>
  <c r="L251" i="1" s="1"/>
  <c r="L252" i="1" s="1"/>
  <c r="L253" i="1" s="1"/>
  <c r="L254" i="1" s="1"/>
  <c r="L255" i="1" s="1"/>
  <c r="L256" i="1" s="1"/>
  <c r="L257" i="1" s="1"/>
  <c r="L258" i="1" s="1"/>
  <c r="L230" i="1"/>
  <c r="L231" i="1"/>
  <c r="L232" i="1"/>
  <c r="L233" i="1"/>
  <c r="L199" i="1"/>
  <c r="L200" i="1" s="1"/>
  <c r="L201" i="1" s="1"/>
  <c r="L202" i="1" s="1"/>
  <c r="L203" i="1" s="1"/>
  <c r="L204" i="1" s="1"/>
  <c r="L205" i="1" s="1"/>
  <c r="L206" i="1" s="1"/>
  <c r="L207" i="1" s="1"/>
  <c r="L208" i="1" s="1"/>
  <c r="L209" i="1" s="1"/>
  <c r="L210" i="1" s="1"/>
  <c r="L211" i="1" s="1"/>
  <c r="L212" i="1" s="1"/>
  <c r="L213" i="1" s="1"/>
  <c r="L214" i="1" s="1"/>
  <c r="L215" i="1" s="1"/>
  <c r="L216" i="1" s="1"/>
  <c r="L217" i="1" s="1"/>
  <c r="L218" i="1" s="1"/>
  <c r="L219" i="1" s="1"/>
  <c r="L220" i="1" s="1"/>
  <c r="L103" i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73" i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71" i="1"/>
  <c r="L70" i="1"/>
  <c r="L64" i="1"/>
  <c r="L65" i="1" s="1"/>
  <c r="L66" i="1" s="1"/>
  <c r="L67" i="1" s="1"/>
  <c r="L68" i="1" s="1"/>
  <c r="L43" i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29" i="1"/>
  <c r="L30" i="1" s="1"/>
  <c r="L31" i="1" s="1"/>
  <c r="L32" i="1" s="1"/>
  <c r="L33" i="1" s="1"/>
  <c r="L34" i="1" s="1"/>
  <c r="L35" i="1" s="1"/>
  <c r="L36" i="1" s="1"/>
  <c r="L37" i="1" s="1"/>
  <c r="L17" i="1"/>
  <c r="L16" i="1"/>
  <c r="L15" i="1"/>
  <c r="L13" i="1"/>
  <c r="L12" i="1"/>
  <c r="L11" i="1"/>
  <c r="K240" i="1"/>
  <c r="M240" i="1" s="1"/>
  <c r="O240" i="1" s="1"/>
  <c r="K241" i="1"/>
  <c r="M241" i="1" s="1"/>
  <c r="O241" i="1" s="1"/>
  <c r="K242" i="1"/>
  <c r="M242" i="1" s="1"/>
  <c r="O242" i="1" s="1"/>
  <c r="K243" i="1"/>
  <c r="M243" i="1" s="1"/>
  <c r="O243" i="1" s="1"/>
  <c r="K244" i="1"/>
  <c r="M244" i="1" s="1"/>
  <c r="O244" i="1" s="1"/>
  <c r="K245" i="1"/>
  <c r="M245" i="1" s="1"/>
  <c r="O245" i="1" s="1"/>
  <c r="K246" i="1"/>
  <c r="M246" i="1" s="1"/>
  <c r="O246" i="1" s="1"/>
  <c r="K247" i="1"/>
  <c r="M247" i="1" s="1"/>
  <c r="O247" i="1" s="1"/>
  <c r="K248" i="1"/>
  <c r="M248" i="1" s="1"/>
  <c r="O248" i="1" s="1"/>
  <c r="K249" i="1"/>
  <c r="M249" i="1" s="1"/>
  <c r="O249" i="1" s="1"/>
  <c r="K250" i="1"/>
  <c r="M250" i="1" s="1"/>
  <c r="O250" i="1" s="1"/>
  <c r="K251" i="1"/>
  <c r="M251" i="1" s="1"/>
  <c r="O251" i="1" s="1"/>
  <c r="K252" i="1"/>
  <c r="M252" i="1" s="1"/>
  <c r="O252" i="1" s="1"/>
  <c r="K253" i="1"/>
  <c r="M253" i="1" s="1"/>
  <c r="O253" i="1" s="1"/>
  <c r="K254" i="1"/>
  <c r="M254" i="1" s="1"/>
  <c r="O254" i="1" s="1"/>
  <c r="K255" i="1"/>
  <c r="M255" i="1" s="1"/>
  <c r="O255" i="1" s="1"/>
  <c r="K256" i="1"/>
  <c r="M256" i="1" s="1"/>
  <c r="O256" i="1" s="1"/>
  <c r="K257" i="1"/>
  <c r="M257" i="1" s="1"/>
  <c r="O257" i="1" s="1"/>
  <c r="K258" i="1"/>
  <c r="M258" i="1" s="1"/>
  <c r="O258" i="1" s="1"/>
  <c r="K230" i="1"/>
  <c r="M230" i="1" s="1"/>
  <c r="O230" i="1" s="1"/>
  <c r="K231" i="1"/>
  <c r="M231" i="1" s="1"/>
  <c r="O231" i="1" s="1"/>
  <c r="K232" i="1"/>
  <c r="M232" i="1" s="1"/>
  <c r="O232" i="1" s="1"/>
  <c r="K233" i="1"/>
  <c r="M233" i="1" s="1"/>
  <c r="O233" i="1" s="1"/>
  <c r="K202" i="1"/>
  <c r="M202" i="1" s="1"/>
  <c r="O202" i="1" s="1"/>
  <c r="K203" i="1"/>
  <c r="M203" i="1" s="1"/>
  <c r="O203" i="1" s="1"/>
  <c r="K204" i="1"/>
  <c r="M204" i="1" s="1"/>
  <c r="O204" i="1" s="1"/>
  <c r="K205" i="1"/>
  <c r="M205" i="1" s="1"/>
  <c r="O205" i="1" s="1"/>
  <c r="K206" i="1"/>
  <c r="M206" i="1" s="1"/>
  <c r="O206" i="1" s="1"/>
  <c r="K207" i="1"/>
  <c r="M207" i="1" s="1"/>
  <c r="O207" i="1" s="1"/>
  <c r="K208" i="1"/>
  <c r="M208" i="1" s="1"/>
  <c r="O208" i="1" s="1"/>
  <c r="K209" i="1"/>
  <c r="M209" i="1" s="1"/>
  <c r="O209" i="1" s="1"/>
  <c r="K210" i="1"/>
  <c r="M210" i="1" s="1"/>
  <c r="O210" i="1" s="1"/>
  <c r="K211" i="1"/>
  <c r="M211" i="1" s="1"/>
  <c r="O211" i="1" s="1"/>
  <c r="K212" i="1"/>
  <c r="M212" i="1" s="1"/>
  <c r="O212" i="1" s="1"/>
  <c r="K213" i="1"/>
  <c r="M213" i="1" s="1"/>
  <c r="O213" i="1" s="1"/>
  <c r="K214" i="1"/>
  <c r="M214" i="1" s="1"/>
  <c r="O214" i="1" s="1"/>
  <c r="K215" i="1"/>
  <c r="M215" i="1" s="1"/>
  <c r="O215" i="1" s="1"/>
  <c r="K216" i="1"/>
  <c r="M216" i="1" s="1"/>
  <c r="O216" i="1" s="1"/>
  <c r="K217" i="1"/>
  <c r="M217" i="1" s="1"/>
  <c r="O217" i="1" s="1"/>
  <c r="K218" i="1"/>
  <c r="M218" i="1" s="1"/>
  <c r="O218" i="1" s="1"/>
  <c r="K219" i="1"/>
  <c r="M219" i="1" s="1"/>
  <c r="O219" i="1" s="1"/>
  <c r="K220" i="1"/>
  <c r="M220" i="1" s="1"/>
  <c r="O220" i="1" s="1"/>
  <c r="K199" i="1"/>
  <c r="K200" i="1"/>
  <c r="M200" i="1" s="1"/>
  <c r="O200" i="1" s="1"/>
  <c r="K109" i="1"/>
  <c r="M109" i="1" s="1"/>
  <c r="O109" i="1" s="1"/>
  <c r="K110" i="1"/>
  <c r="M110" i="1" s="1"/>
  <c r="O110" i="1" s="1"/>
  <c r="K111" i="1"/>
  <c r="M111" i="1" s="1"/>
  <c r="O111" i="1" s="1"/>
  <c r="K112" i="1"/>
  <c r="M112" i="1" s="1"/>
  <c r="O112" i="1" s="1"/>
  <c r="K113" i="1"/>
  <c r="M113" i="1" s="1"/>
  <c r="O113" i="1" s="1"/>
  <c r="K114" i="1"/>
  <c r="M114" i="1" s="1"/>
  <c r="O114" i="1" s="1"/>
  <c r="K115" i="1"/>
  <c r="M115" i="1" s="1"/>
  <c r="O115" i="1" s="1"/>
  <c r="K116" i="1"/>
  <c r="M116" i="1" s="1"/>
  <c r="O116" i="1" s="1"/>
  <c r="K117" i="1"/>
  <c r="M117" i="1" s="1"/>
  <c r="O117" i="1" s="1"/>
  <c r="K118" i="1"/>
  <c r="M118" i="1" s="1"/>
  <c r="O118" i="1" s="1"/>
  <c r="K119" i="1"/>
  <c r="M119" i="1" s="1"/>
  <c r="O119" i="1" s="1"/>
  <c r="K120" i="1"/>
  <c r="M120" i="1" s="1"/>
  <c r="O120" i="1" s="1"/>
  <c r="K121" i="1"/>
  <c r="M121" i="1" s="1"/>
  <c r="O121" i="1" s="1"/>
  <c r="K122" i="1"/>
  <c r="M122" i="1" s="1"/>
  <c r="O122" i="1" s="1"/>
  <c r="K123" i="1"/>
  <c r="M123" i="1" s="1"/>
  <c r="O123" i="1" s="1"/>
  <c r="K124" i="1"/>
  <c r="M124" i="1" s="1"/>
  <c r="O124" i="1" s="1"/>
  <c r="K125" i="1"/>
  <c r="M125" i="1" s="1"/>
  <c r="O125" i="1" s="1"/>
  <c r="K126" i="1"/>
  <c r="M126" i="1" s="1"/>
  <c r="O126" i="1" s="1"/>
  <c r="K127" i="1"/>
  <c r="M127" i="1" s="1"/>
  <c r="O127" i="1" s="1"/>
  <c r="K128" i="1"/>
  <c r="M128" i="1" s="1"/>
  <c r="O128" i="1" s="1"/>
  <c r="K129" i="1"/>
  <c r="M129" i="1" s="1"/>
  <c r="O129" i="1" s="1"/>
  <c r="K130" i="1"/>
  <c r="M130" i="1" s="1"/>
  <c r="O130" i="1" s="1"/>
  <c r="K131" i="1"/>
  <c r="M131" i="1" s="1"/>
  <c r="O131" i="1" s="1"/>
  <c r="K132" i="1"/>
  <c r="M132" i="1" s="1"/>
  <c r="O132" i="1" s="1"/>
  <c r="K133" i="1"/>
  <c r="M133" i="1" s="1"/>
  <c r="O133" i="1" s="1"/>
  <c r="K134" i="1"/>
  <c r="M134" i="1" s="1"/>
  <c r="O134" i="1" s="1"/>
  <c r="K135" i="1"/>
  <c r="M135" i="1" s="1"/>
  <c r="O135" i="1" s="1"/>
  <c r="K136" i="1"/>
  <c r="M136" i="1" s="1"/>
  <c r="O136" i="1" s="1"/>
  <c r="K137" i="1"/>
  <c r="M137" i="1" s="1"/>
  <c r="O137" i="1" s="1"/>
  <c r="K138" i="1"/>
  <c r="M138" i="1" s="1"/>
  <c r="O138" i="1" s="1"/>
  <c r="K139" i="1"/>
  <c r="M139" i="1" s="1"/>
  <c r="O139" i="1" s="1"/>
  <c r="K140" i="1"/>
  <c r="M140" i="1" s="1"/>
  <c r="O140" i="1" s="1"/>
  <c r="K141" i="1"/>
  <c r="M141" i="1" s="1"/>
  <c r="O141" i="1" s="1"/>
  <c r="K142" i="1"/>
  <c r="M142" i="1" s="1"/>
  <c r="O142" i="1" s="1"/>
  <c r="K143" i="1"/>
  <c r="M143" i="1" s="1"/>
  <c r="O143" i="1" s="1"/>
  <c r="K144" i="1"/>
  <c r="M144" i="1" s="1"/>
  <c r="O144" i="1" s="1"/>
  <c r="K145" i="1"/>
  <c r="M145" i="1" s="1"/>
  <c r="O145" i="1" s="1"/>
  <c r="K146" i="1"/>
  <c r="M146" i="1" s="1"/>
  <c r="O146" i="1" s="1"/>
  <c r="K147" i="1"/>
  <c r="M147" i="1" s="1"/>
  <c r="O147" i="1" s="1"/>
  <c r="K148" i="1"/>
  <c r="M148" i="1" s="1"/>
  <c r="O148" i="1" s="1"/>
  <c r="K149" i="1"/>
  <c r="M149" i="1" s="1"/>
  <c r="O149" i="1" s="1"/>
  <c r="K150" i="1"/>
  <c r="M150" i="1" s="1"/>
  <c r="O150" i="1" s="1"/>
  <c r="K151" i="1"/>
  <c r="M151" i="1" s="1"/>
  <c r="O151" i="1" s="1"/>
  <c r="K152" i="1"/>
  <c r="M152" i="1" s="1"/>
  <c r="O152" i="1" s="1"/>
  <c r="K153" i="1"/>
  <c r="M153" i="1" s="1"/>
  <c r="O153" i="1" s="1"/>
  <c r="K154" i="1"/>
  <c r="M154" i="1" s="1"/>
  <c r="O154" i="1" s="1"/>
  <c r="K155" i="1"/>
  <c r="M155" i="1" s="1"/>
  <c r="O155" i="1" s="1"/>
  <c r="K156" i="1"/>
  <c r="M156" i="1" s="1"/>
  <c r="O156" i="1" s="1"/>
  <c r="K157" i="1"/>
  <c r="M157" i="1" s="1"/>
  <c r="O157" i="1" s="1"/>
  <c r="K158" i="1"/>
  <c r="M158" i="1" s="1"/>
  <c r="O158" i="1" s="1"/>
  <c r="K159" i="1"/>
  <c r="M159" i="1" s="1"/>
  <c r="O159" i="1" s="1"/>
  <c r="K160" i="1"/>
  <c r="M160" i="1" s="1"/>
  <c r="O160" i="1" s="1"/>
  <c r="K161" i="1"/>
  <c r="M161" i="1" s="1"/>
  <c r="O161" i="1" s="1"/>
  <c r="K162" i="1"/>
  <c r="M162" i="1" s="1"/>
  <c r="O162" i="1" s="1"/>
  <c r="K163" i="1"/>
  <c r="M163" i="1" s="1"/>
  <c r="O163" i="1" s="1"/>
  <c r="K164" i="1"/>
  <c r="M164" i="1" s="1"/>
  <c r="O164" i="1" s="1"/>
  <c r="K165" i="1"/>
  <c r="M165" i="1" s="1"/>
  <c r="O165" i="1" s="1"/>
  <c r="K166" i="1"/>
  <c r="M166" i="1" s="1"/>
  <c r="O166" i="1" s="1"/>
  <c r="K167" i="1"/>
  <c r="M167" i="1" s="1"/>
  <c r="O167" i="1" s="1"/>
  <c r="K168" i="1"/>
  <c r="M168" i="1" s="1"/>
  <c r="O168" i="1" s="1"/>
  <c r="K169" i="1"/>
  <c r="M169" i="1" s="1"/>
  <c r="O169" i="1" s="1"/>
  <c r="K170" i="1"/>
  <c r="M170" i="1" s="1"/>
  <c r="O170" i="1" s="1"/>
  <c r="K171" i="1"/>
  <c r="M171" i="1" s="1"/>
  <c r="O171" i="1" s="1"/>
  <c r="K172" i="1"/>
  <c r="M172" i="1" s="1"/>
  <c r="O172" i="1" s="1"/>
  <c r="K173" i="1"/>
  <c r="M173" i="1" s="1"/>
  <c r="O173" i="1" s="1"/>
  <c r="K174" i="1"/>
  <c r="M174" i="1" s="1"/>
  <c r="O174" i="1" s="1"/>
  <c r="K175" i="1"/>
  <c r="M175" i="1" s="1"/>
  <c r="O175" i="1" s="1"/>
  <c r="K176" i="1"/>
  <c r="M176" i="1" s="1"/>
  <c r="O176" i="1" s="1"/>
  <c r="K177" i="1"/>
  <c r="M177" i="1" s="1"/>
  <c r="O177" i="1" s="1"/>
  <c r="K178" i="1"/>
  <c r="M178" i="1" s="1"/>
  <c r="O178" i="1" s="1"/>
  <c r="K179" i="1"/>
  <c r="M179" i="1" s="1"/>
  <c r="O179" i="1" s="1"/>
  <c r="K180" i="1"/>
  <c r="M180" i="1" s="1"/>
  <c r="O180" i="1" s="1"/>
  <c r="K181" i="1"/>
  <c r="M181" i="1" s="1"/>
  <c r="O181" i="1" s="1"/>
  <c r="K182" i="1"/>
  <c r="M182" i="1" s="1"/>
  <c r="O182" i="1" s="1"/>
  <c r="K183" i="1"/>
  <c r="M183" i="1" s="1"/>
  <c r="O183" i="1" s="1"/>
  <c r="K184" i="1"/>
  <c r="M184" i="1" s="1"/>
  <c r="O184" i="1" s="1"/>
  <c r="K185" i="1"/>
  <c r="M185" i="1" s="1"/>
  <c r="O185" i="1" s="1"/>
  <c r="K186" i="1"/>
  <c r="M186" i="1" s="1"/>
  <c r="O186" i="1" s="1"/>
  <c r="K187" i="1"/>
  <c r="M187" i="1" s="1"/>
  <c r="O187" i="1" s="1"/>
  <c r="K188" i="1"/>
  <c r="M188" i="1" s="1"/>
  <c r="O188" i="1" s="1"/>
  <c r="K189" i="1"/>
  <c r="M189" i="1" s="1"/>
  <c r="O189" i="1" s="1"/>
  <c r="K190" i="1"/>
  <c r="M190" i="1" s="1"/>
  <c r="O190" i="1" s="1"/>
  <c r="K191" i="1"/>
  <c r="M191" i="1" s="1"/>
  <c r="O191" i="1" s="1"/>
  <c r="K192" i="1"/>
  <c r="M192" i="1" s="1"/>
  <c r="O192" i="1" s="1"/>
  <c r="K193" i="1"/>
  <c r="M193" i="1" s="1"/>
  <c r="O193" i="1" s="1"/>
  <c r="K103" i="1"/>
  <c r="M103" i="1" s="1"/>
  <c r="O103" i="1" s="1"/>
  <c r="K104" i="1"/>
  <c r="M104" i="1" s="1"/>
  <c r="O104" i="1" s="1"/>
  <c r="K105" i="1"/>
  <c r="M105" i="1" s="1"/>
  <c r="O105" i="1" s="1"/>
  <c r="K106" i="1"/>
  <c r="M106" i="1" s="1"/>
  <c r="O106" i="1" s="1"/>
  <c r="K107" i="1"/>
  <c r="M107" i="1" s="1"/>
  <c r="O107" i="1" s="1"/>
  <c r="K74" i="1"/>
  <c r="M74" i="1" s="1"/>
  <c r="O74" i="1" s="1"/>
  <c r="K75" i="1"/>
  <c r="M75" i="1" s="1"/>
  <c r="O75" i="1" s="1"/>
  <c r="K76" i="1"/>
  <c r="M76" i="1" s="1"/>
  <c r="O76" i="1" s="1"/>
  <c r="K77" i="1"/>
  <c r="M77" i="1" s="1"/>
  <c r="O77" i="1" s="1"/>
  <c r="K78" i="1"/>
  <c r="M78" i="1" s="1"/>
  <c r="O78" i="1" s="1"/>
  <c r="K79" i="1"/>
  <c r="M79" i="1" s="1"/>
  <c r="O79" i="1" s="1"/>
  <c r="K80" i="1"/>
  <c r="M80" i="1" s="1"/>
  <c r="O80" i="1" s="1"/>
  <c r="K81" i="1"/>
  <c r="M81" i="1" s="1"/>
  <c r="O81" i="1" s="1"/>
  <c r="K82" i="1"/>
  <c r="M82" i="1" s="1"/>
  <c r="O82" i="1" s="1"/>
  <c r="K83" i="1"/>
  <c r="M83" i="1" s="1"/>
  <c r="O83" i="1" s="1"/>
  <c r="K84" i="1"/>
  <c r="M84" i="1" s="1"/>
  <c r="O84" i="1" s="1"/>
  <c r="K85" i="1"/>
  <c r="M85" i="1" s="1"/>
  <c r="O85" i="1" s="1"/>
  <c r="K86" i="1"/>
  <c r="M86" i="1" s="1"/>
  <c r="O86" i="1" s="1"/>
  <c r="K87" i="1"/>
  <c r="M87" i="1" s="1"/>
  <c r="O87" i="1" s="1"/>
  <c r="K88" i="1"/>
  <c r="M88" i="1" s="1"/>
  <c r="O88" i="1" s="1"/>
  <c r="K89" i="1"/>
  <c r="M89" i="1" s="1"/>
  <c r="O89" i="1" s="1"/>
  <c r="K90" i="1"/>
  <c r="M90" i="1" s="1"/>
  <c r="O90" i="1" s="1"/>
  <c r="K91" i="1"/>
  <c r="M91" i="1" s="1"/>
  <c r="O91" i="1" s="1"/>
  <c r="K92" i="1"/>
  <c r="M92" i="1" s="1"/>
  <c r="O92" i="1" s="1"/>
  <c r="K93" i="1"/>
  <c r="M93" i="1" s="1"/>
  <c r="O93" i="1" s="1"/>
  <c r="K94" i="1"/>
  <c r="M94" i="1" s="1"/>
  <c r="O94" i="1" s="1"/>
  <c r="K95" i="1"/>
  <c r="M95" i="1" s="1"/>
  <c r="O95" i="1" s="1"/>
  <c r="K96" i="1"/>
  <c r="M96" i="1" s="1"/>
  <c r="O96" i="1" s="1"/>
  <c r="K97" i="1"/>
  <c r="M97" i="1" s="1"/>
  <c r="O97" i="1" s="1"/>
  <c r="K98" i="1"/>
  <c r="M98" i="1" s="1"/>
  <c r="O98" i="1" s="1"/>
  <c r="K99" i="1"/>
  <c r="M99" i="1" s="1"/>
  <c r="O99" i="1" s="1"/>
  <c r="K100" i="1"/>
  <c r="M100" i="1" s="1"/>
  <c r="O100" i="1" s="1"/>
  <c r="K101" i="1"/>
  <c r="M101" i="1" s="1"/>
  <c r="O101" i="1" s="1"/>
  <c r="K71" i="1"/>
  <c r="M71" i="1" s="1"/>
  <c r="O71" i="1" s="1"/>
  <c r="K70" i="1"/>
  <c r="M70" i="1" s="1"/>
  <c r="O70" i="1" s="1"/>
  <c r="K65" i="1"/>
  <c r="M65" i="1" s="1"/>
  <c r="O65" i="1" s="1"/>
  <c r="K66" i="1"/>
  <c r="M66" i="1" s="1"/>
  <c r="O66" i="1" s="1"/>
  <c r="K67" i="1"/>
  <c r="M67" i="1" s="1"/>
  <c r="O67" i="1" s="1"/>
  <c r="K68" i="1"/>
  <c r="M68" i="1" s="1"/>
  <c r="O68" i="1" s="1"/>
  <c r="K64" i="1"/>
  <c r="M64" i="1" s="1"/>
  <c r="O64" i="1" s="1"/>
  <c r="K62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M48" i="1"/>
  <c r="O48" i="1" s="1"/>
  <c r="M49" i="1"/>
  <c r="O49" i="1" s="1"/>
  <c r="M52" i="1"/>
  <c r="O52" i="1" s="1"/>
  <c r="M53" i="1"/>
  <c r="O53" i="1" s="1"/>
  <c r="M54" i="1"/>
  <c r="O54" i="1" s="1"/>
  <c r="M55" i="1"/>
  <c r="O55" i="1" s="1"/>
  <c r="M56" i="1"/>
  <c r="O56" i="1" s="1"/>
  <c r="M57" i="1"/>
  <c r="O57" i="1" s="1"/>
  <c r="M58" i="1"/>
  <c r="O58" i="1" s="1"/>
  <c r="M59" i="1"/>
  <c r="O59" i="1" s="1"/>
  <c r="M60" i="1"/>
  <c r="O60" i="1" s="1"/>
  <c r="M61" i="1"/>
  <c r="O61" i="1" s="1"/>
  <c r="M62" i="1"/>
  <c r="O62" i="1" s="1"/>
  <c r="M32" i="1"/>
  <c r="O32" i="1" s="1"/>
  <c r="M33" i="1"/>
  <c r="O33" i="1" s="1"/>
  <c r="M34" i="1"/>
  <c r="O34" i="1" s="1"/>
  <c r="K35" i="1"/>
  <c r="M35" i="1" s="1"/>
  <c r="O35" i="1" s="1"/>
  <c r="K36" i="1"/>
  <c r="M36" i="1" s="1"/>
  <c r="O36" i="1" s="1"/>
  <c r="K37" i="1"/>
  <c r="M37" i="1" s="1"/>
  <c r="O37" i="1" s="1"/>
  <c r="K27" i="1"/>
  <c r="K18" i="1"/>
  <c r="K19" i="1"/>
  <c r="K20" i="1"/>
  <c r="K21" i="1"/>
  <c r="K22" i="1"/>
  <c r="K23" i="1"/>
  <c r="K24" i="1"/>
  <c r="K25" i="1"/>
  <c r="K26" i="1"/>
  <c r="K13" i="1"/>
  <c r="M13" i="1" s="1"/>
  <c r="O13" i="1" s="1"/>
  <c r="K11" i="1"/>
  <c r="M11" i="1" l="1"/>
  <c r="O11" i="1" s="1"/>
  <c r="M199" i="1"/>
  <c r="O199" i="1" s="1"/>
  <c r="L18" i="1"/>
  <c r="M18" i="1" s="1"/>
  <c r="O18" i="1" s="1"/>
  <c r="L19" i="1"/>
  <c r="M19" i="1" s="1"/>
  <c r="O19" i="1" s="1"/>
  <c r="L20" i="1"/>
  <c r="M31" i="1"/>
  <c r="O31" i="1" s="1"/>
  <c r="M30" i="1"/>
  <c r="O30" i="1" s="1"/>
  <c r="K73" i="1"/>
  <c r="L21" i="1" l="1"/>
  <c r="M21" i="1" s="1"/>
  <c r="O21" i="1" s="1"/>
  <c r="L22" i="1"/>
  <c r="M22" i="1" s="1"/>
  <c r="O22" i="1" s="1"/>
  <c r="L23" i="1"/>
  <c r="M20" i="1"/>
  <c r="O20" i="1" s="1"/>
  <c r="M29" i="1"/>
  <c r="O29" i="1" s="1"/>
  <c r="M73" i="1"/>
  <c r="O73" i="1" s="1"/>
  <c r="K239" i="1"/>
  <c r="K238" i="1"/>
  <c r="K259" i="1" s="1"/>
  <c r="L24" i="1" l="1"/>
  <c r="M24" i="1" s="1"/>
  <c r="O24" i="1" s="1"/>
  <c r="L25" i="1"/>
  <c r="M25" i="1" s="1"/>
  <c r="O25" i="1" s="1"/>
  <c r="L26" i="1"/>
  <c r="M23" i="1"/>
  <c r="O23" i="1" s="1"/>
  <c r="M239" i="1"/>
  <c r="O239" i="1" s="1"/>
  <c r="M238" i="1"/>
  <c r="M259" i="1" l="1"/>
  <c r="O238" i="1"/>
  <c r="L27" i="1"/>
  <c r="M27" i="1" s="1"/>
  <c r="O27" i="1" s="1"/>
  <c r="M26" i="1"/>
  <c r="O26" i="1" s="1"/>
  <c r="M51" i="1"/>
  <c r="O51" i="1" s="1"/>
  <c r="K228" i="1" l="1"/>
  <c r="K229" i="1"/>
  <c r="K225" i="1"/>
  <c r="K226" i="1"/>
  <c r="K227" i="1"/>
  <c r="K108" i="1"/>
  <c r="K12" i="1"/>
  <c r="K201" i="1"/>
  <c r="K221" i="1" s="1"/>
  <c r="K194" i="1"/>
  <c r="M194" i="1" s="1"/>
  <c r="O194" i="1" s="1"/>
  <c r="K234" i="1" l="1"/>
  <c r="L228" i="1"/>
  <c r="M228" i="1" s="1"/>
  <c r="O228" i="1" s="1"/>
  <c r="L229" i="1"/>
  <c r="M229" i="1" s="1"/>
  <c r="O229" i="1" s="1"/>
  <c r="L225" i="1"/>
  <c r="L226" i="1"/>
  <c r="M226" i="1" s="1"/>
  <c r="O226" i="1" s="1"/>
  <c r="L227" i="1"/>
  <c r="M227" i="1" s="1"/>
  <c r="O227" i="1" s="1"/>
  <c r="M108" i="1"/>
  <c r="O108" i="1" s="1"/>
  <c r="M225" i="1" l="1"/>
  <c r="M50" i="1"/>
  <c r="O50" i="1" s="1"/>
  <c r="K15" i="1"/>
  <c r="K43" i="1"/>
  <c r="K16" i="1"/>
  <c r="M16" i="1" s="1"/>
  <c r="O16" i="1" s="1"/>
  <c r="K44" i="1"/>
  <c r="M44" i="1" s="1"/>
  <c r="O44" i="1" s="1"/>
  <c r="K17" i="1"/>
  <c r="M17" i="1" s="1"/>
  <c r="O17" i="1" s="1"/>
  <c r="K45" i="1"/>
  <c r="M45" i="1" s="1"/>
  <c r="O45" i="1" s="1"/>
  <c r="K46" i="1"/>
  <c r="M46" i="1" s="1"/>
  <c r="O46" i="1" s="1"/>
  <c r="M47" i="1"/>
  <c r="O47" i="1" s="1"/>
  <c r="M234" i="1" l="1"/>
  <c r="O225" i="1"/>
  <c r="M43" i="1"/>
  <c r="K195" i="1"/>
  <c r="M15" i="1"/>
  <c r="O15" i="1" s="1"/>
  <c r="K38" i="1"/>
  <c r="M12" i="1"/>
  <c r="K271" i="1" l="1"/>
  <c r="M38" i="1"/>
  <c r="O12" i="1"/>
  <c r="M195" i="1"/>
  <c r="O43" i="1"/>
  <c r="M201" i="1"/>
  <c r="M221" i="1" l="1"/>
  <c r="O201" i="1"/>
  <c r="M271" i="1"/>
  <c r="L274" i="1" s="1"/>
  <c r="L275" i="1" l="1"/>
  <c r="L276" i="1" s="1"/>
</calcChain>
</file>

<file path=xl/sharedStrings.xml><?xml version="1.0" encoding="utf-8"?>
<sst xmlns="http://schemas.openxmlformats.org/spreadsheetml/2006/main" count="1456" uniqueCount="439">
  <si>
    <t>Omschrijving</t>
  </si>
  <si>
    <t>Maatvoering</t>
  </si>
  <si>
    <t>Inhoud</t>
  </si>
  <si>
    <t>Materiaal</t>
  </si>
  <si>
    <t xml:space="preserve">Reken eenheid </t>
  </si>
  <si>
    <t>Totaalprijs</t>
  </si>
  <si>
    <t xml:space="preserve"> </t>
  </si>
  <si>
    <t>Let op!</t>
  </si>
  <si>
    <t>Inschrijver dient alleen de grijze cellen in te vullen.</t>
  </si>
  <si>
    <t>Alle prijzen dienen in € te zijn.</t>
  </si>
  <si>
    <t>wit</t>
  </si>
  <si>
    <t>Tafelrok</t>
  </si>
  <si>
    <t>Bord</t>
  </si>
  <si>
    <t>Mes</t>
  </si>
  <si>
    <t>Lepel</t>
  </si>
  <si>
    <t>Vork</t>
  </si>
  <si>
    <t>Roerstaaf</t>
  </si>
  <si>
    <t>Deksel voor Soepbeker</t>
  </si>
  <si>
    <t>Menubak</t>
  </si>
  <si>
    <t>Hamburgerbak</t>
  </si>
  <si>
    <t>IJslepels</t>
  </si>
  <si>
    <t>Blokbodemtas</t>
  </si>
  <si>
    <t>Hout</t>
  </si>
  <si>
    <t>Karton FSC</t>
  </si>
  <si>
    <t>Papier</t>
  </si>
  <si>
    <t>Kortingspercentage productgroep</t>
  </si>
  <si>
    <t>Inschrijfprijs</t>
  </si>
  <si>
    <t>SOM TOTAALPRIJS</t>
  </si>
  <si>
    <t>SOM INSCHRIJFPRIJS</t>
  </si>
  <si>
    <t>BEOORDELINGSPRIJS (0,2 X GEMIDDELD KORTINGSPERCENTAGE X INSCHRIJFPRIJS)</t>
  </si>
  <si>
    <t>Napperons</t>
  </si>
  <si>
    <t>Dinerkaars</t>
  </si>
  <si>
    <t>Korffilterpapier</t>
  </si>
  <si>
    <t>Theelicht</t>
  </si>
  <si>
    <t>Brandpasta</t>
  </si>
  <si>
    <t>0,72x4m</t>
  </si>
  <si>
    <t>80x80cm</t>
  </si>
  <si>
    <t>33x33cm</t>
  </si>
  <si>
    <t>0,4x24m</t>
  </si>
  <si>
    <t>90/250mm</t>
  </si>
  <si>
    <t>84x84cm</t>
  </si>
  <si>
    <t>40cm</t>
  </si>
  <si>
    <t>40x40cm</t>
  </si>
  <si>
    <t>30x40cm</t>
  </si>
  <si>
    <t>Type/kleur</t>
  </si>
  <si>
    <t>Merk</t>
  </si>
  <si>
    <t>bordeaux</t>
  </si>
  <si>
    <t>donkerblauw</t>
  </si>
  <si>
    <t>zwart</t>
  </si>
  <si>
    <t>donker blauw</t>
  </si>
  <si>
    <t>Taartrand</t>
  </si>
  <si>
    <t>Placemats</t>
  </si>
  <si>
    <t>Damastrol</t>
  </si>
  <si>
    <t>Handwikkelfolie</t>
  </si>
  <si>
    <t>Palmblad</t>
  </si>
  <si>
    <t>Eetstokjes</t>
  </si>
  <si>
    <t>Caisses</t>
  </si>
  <si>
    <t>Hamburgerenvelopzakjes</t>
  </si>
  <si>
    <t>Aluminiumfolie 12My</t>
  </si>
  <si>
    <t>24cm</t>
  </si>
  <si>
    <t>27x42cm</t>
  </si>
  <si>
    <t>203/533mm</t>
  </si>
  <si>
    <t>100x1m</t>
  </si>
  <si>
    <t>152/350mm</t>
  </si>
  <si>
    <t>24x24cm</t>
  </si>
  <si>
    <t>15x25cm</t>
  </si>
  <si>
    <t>12x17cm</t>
  </si>
  <si>
    <t>101/317mm</t>
  </si>
  <si>
    <t>152/457mm</t>
  </si>
  <si>
    <t>50x1,2m</t>
  </si>
  <si>
    <t>25x35cm</t>
  </si>
  <si>
    <t>geel</t>
  </si>
  <si>
    <t>brabants</t>
  </si>
  <si>
    <t>3-lgs wit</t>
  </si>
  <si>
    <t>2-lgs donkergroen</t>
  </si>
  <si>
    <t>8u wit</t>
  </si>
  <si>
    <t>60 stuks</t>
  </si>
  <si>
    <t>1 rol</t>
  </si>
  <si>
    <t>1 doos</t>
  </si>
  <si>
    <t>3 rollen</t>
  </si>
  <si>
    <t>Duni of vergelijkbaar</t>
  </si>
  <si>
    <t>Bonfire of vergelijkbaar</t>
  </si>
  <si>
    <t>Take dis of vergelijkbaar</t>
  </si>
  <si>
    <t>Depa of vergelijkbaar</t>
  </si>
  <si>
    <t>Tork of vergelijkbaar</t>
  </si>
  <si>
    <t>Animo of vergelijkbaar</t>
  </si>
  <si>
    <t>Oneway of vergelijkbaar</t>
  </si>
  <si>
    <t>Filiaal of vergelijkbaar</t>
  </si>
  <si>
    <t>Yama of vergelijkbaar</t>
  </si>
  <si>
    <t>Melitta of vergelijkbaar</t>
  </si>
  <si>
    <t>Pansaver of vergelijkbaar</t>
  </si>
  <si>
    <t>TOTAAL Disposable biologisch afbreekbaar</t>
  </si>
  <si>
    <t>TOTAAL disposable overig</t>
  </si>
  <si>
    <t>naturel, 1 lgs</t>
  </si>
  <si>
    <t>N4 Dispenserservetten</t>
  </si>
  <si>
    <t xml:space="preserve">Bijlage 3 - Prijzenblad </t>
  </si>
  <si>
    <t>Alle prijzen zijn exclusief btw, maar dienen inclusief alle overige kosten te zijn.</t>
  </si>
  <si>
    <t>Aluminiumfolie 11My</t>
  </si>
  <si>
    <t>Bestekset vork/mes/servet VERP.P.STUK</t>
  </si>
  <si>
    <t>Bestekset vork/mes/lepel/servet VERP.P.STUK</t>
  </si>
  <si>
    <t>Bamboe</t>
  </si>
  <si>
    <t>250ST</t>
  </si>
  <si>
    <t xml:space="preserve">HACCP afwasbare sticker Di weg op Do </t>
  </si>
  <si>
    <t xml:space="preserve">HACCP afwasbare sticker Ma weg op Wo </t>
  </si>
  <si>
    <t xml:space="preserve">HACCP afwasbare sticker Wo weg op Vr </t>
  </si>
  <si>
    <t xml:space="preserve">HACCP afwasbare sticker Vr weg op Zo </t>
  </si>
  <si>
    <t xml:space="preserve">HACCP afwasbare sticker Magazijn </t>
  </si>
  <si>
    <t xml:space="preserve">HACCP afwasbare sticker Do weg op Za </t>
  </si>
  <si>
    <t>300 ST</t>
  </si>
  <si>
    <t>180CC</t>
  </si>
  <si>
    <t xml:space="preserve">Cateringdoos smakelijk eten met venster </t>
  </si>
  <si>
    <t>55.5x38.5x8cm</t>
  </si>
  <si>
    <t xml:space="preserve">Tandenstoker in dispenserdoos </t>
  </si>
  <si>
    <t>6 rollen</t>
  </si>
  <si>
    <t>transparant</t>
  </si>
  <si>
    <t>PVC</t>
  </si>
  <si>
    <t>Rekfolie cutterbox</t>
  </si>
  <si>
    <t>Wrapmaster of vergelijkbaar</t>
  </si>
  <si>
    <t>Rekfolie refill</t>
  </si>
  <si>
    <t>blauw</t>
  </si>
  <si>
    <t>65/25 x 140 cm, 240 L, 10 per rol</t>
  </si>
  <si>
    <t>Afvalzak</t>
  </si>
  <si>
    <t>Broodzak</t>
  </si>
  <si>
    <t>krant dessin</t>
  </si>
  <si>
    <t>27x24cm</t>
  </si>
  <si>
    <t xml:space="preserve">Vetvrij papier </t>
  </si>
  <si>
    <t>Daily Catch of vergelijkbaar</t>
  </si>
  <si>
    <t xml:space="preserve">CMT desinfection wipes </t>
  </si>
  <si>
    <t>12 oz ø 9 cm</t>
  </si>
  <si>
    <t>250m</t>
  </si>
  <si>
    <t>200m</t>
  </si>
  <si>
    <t>55x36cm</t>
  </si>
  <si>
    <t>45x30cm</t>
  </si>
  <si>
    <t>100 stuks</t>
  </si>
  <si>
    <t>50m</t>
  </si>
  <si>
    <t>Bakpapier</t>
  </si>
  <si>
    <t>5,7x8,5CM</t>
  </si>
  <si>
    <t>180 minuten</t>
  </si>
  <si>
    <t>72 stuks</t>
  </si>
  <si>
    <t>1000 stuks</t>
  </si>
  <si>
    <t>23x240mm</t>
  </si>
  <si>
    <t>200 stuks</t>
  </si>
  <si>
    <t>ivoor</t>
  </si>
  <si>
    <t>Stompkaars</t>
  </si>
  <si>
    <t>ø 7x15 cm</t>
  </si>
  <si>
    <t>12 stuks</t>
  </si>
  <si>
    <t>wit en crème</t>
  </si>
  <si>
    <t>ø 3.8 cm</t>
  </si>
  <si>
    <t>450 stuks</t>
  </si>
  <si>
    <t>15x17cm</t>
  </si>
  <si>
    <t>500 stuks</t>
  </si>
  <si>
    <t>Vacuumzakken 90 my</t>
  </si>
  <si>
    <t>35x50cm</t>
  </si>
  <si>
    <t>PA/PE</t>
  </si>
  <si>
    <t>Rekfolie refill 8 my</t>
  </si>
  <si>
    <t>30cm x 300m</t>
  </si>
  <si>
    <t>45cm x 300m</t>
  </si>
  <si>
    <t>250 stuks</t>
  </si>
  <si>
    <t>Koffiefilter</t>
  </si>
  <si>
    <t>nr. 4</t>
  </si>
  <si>
    <t>80 stuks</t>
  </si>
  <si>
    <t>2500 stuks</t>
  </si>
  <si>
    <t>PrimeSource of vergelijkbaar</t>
  </si>
  <si>
    <t>maat S</t>
  </si>
  <si>
    <t>maat M</t>
  </si>
  <si>
    <t>maat L</t>
  </si>
  <si>
    <t>maat XL</t>
  </si>
  <si>
    <t>Nitril</t>
  </si>
  <si>
    <t>Handschoen HACCP ongepoederd</t>
  </si>
  <si>
    <t>1,18x25m</t>
  </si>
  <si>
    <t>1,18x40m</t>
  </si>
  <si>
    <t>crème</t>
  </si>
  <si>
    <t>1,18x10m</t>
  </si>
  <si>
    <t>HACCP afwasbare sticker Za weg op Ma</t>
  </si>
  <si>
    <t>Daymark of vergelijkbaar</t>
  </si>
  <si>
    <t xml:space="preserve">HACCP afwasbare sticker Koeling </t>
  </si>
  <si>
    <t>HACCP afwasbare sticker Vriezer</t>
  </si>
  <si>
    <t xml:space="preserve">Pansaver PE 1/2 gastronorm </t>
  </si>
  <si>
    <t>58.4x35.5x10-15cm</t>
  </si>
  <si>
    <t>Taartrand Ovaal</t>
  </si>
  <si>
    <t>17x24cm</t>
  </si>
  <si>
    <t>2000 stuks</t>
  </si>
  <si>
    <t>Druppelvanger</t>
  </si>
  <si>
    <t>3000 stuks</t>
  </si>
  <si>
    <t>1500 stuks</t>
  </si>
  <si>
    <t>2-lgs crème</t>
  </si>
  <si>
    <t>4000 stuks</t>
  </si>
  <si>
    <t>1-lgs wit</t>
  </si>
  <si>
    <t>3-lgs geel</t>
  </si>
  <si>
    <t>Servet lunch</t>
  </si>
  <si>
    <t>Servet diner</t>
  </si>
  <si>
    <t>2400 stuks</t>
  </si>
  <si>
    <t>2-lgs zwart</t>
  </si>
  <si>
    <t>2-lgs wit</t>
  </si>
  <si>
    <t>2-lgs donkerblauw</t>
  </si>
  <si>
    <t>Servet cocktail</t>
  </si>
  <si>
    <t>540 stuks</t>
  </si>
  <si>
    <t>33x21.3cm</t>
  </si>
  <si>
    <t>9000 stuks</t>
  </si>
  <si>
    <t>15cm</t>
  </si>
  <si>
    <t xml:space="preserve">Desinfectie doekjes </t>
  </si>
  <si>
    <t>400 stuks</t>
  </si>
  <si>
    <t>Spuitzak</t>
  </si>
  <si>
    <t>17.8x16.4x4.5cm</t>
  </si>
  <si>
    <t>Maaltijdbak 750cc</t>
  </si>
  <si>
    <t>440 stuks</t>
  </si>
  <si>
    <t xml:space="preserve">Ready2Cook </t>
  </si>
  <si>
    <t>Aluminium</t>
  </si>
  <si>
    <t>BioPak of vergelijkbaar</t>
  </si>
  <si>
    <t>Sausbakje</t>
  </si>
  <si>
    <t>30cc</t>
  </si>
  <si>
    <t>10 stuks</t>
  </si>
  <si>
    <t>36x25x8cm</t>
  </si>
  <si>
    <t>46x31x8cm</t>
  </si>
  <si>
    <t>40x50cm</t>
  </si>
  <si>
    <t>Kookzak 90 My</t>
  </si>
  <si>
    <t>20x30cm</t>
  </si>
  <si>
    <t>53x28cm</t>
  </si>
  <si>
    <t>Latex</t>
  </si>
  <si>
    <t>Handschoen HACCP gepoederd</t>
  </si>
  <si>
    <t>Kom Bagastro hoog</t>
  </si>
  <si>
    <t>240 stuks</t>
  </si>
  <si>
    <t>480 stuks</t>
  </si>
  <si>
    <t>Maaltijdbak vierkant</t>
  </si>
  <si>
    <t>4500 stuks</t>
  </si>
  <si>
    <t>ø15cm</t>
  </si>
  <si>
    <t>ø18cm</t>
  </si>
  <si>
    <t>ø23cm</t>
  </si>
  <si>
    <t>5000 stuks</t>
  </si>
  <si>
    <t>Bord 3 vaks</t>
  </si>
  <si>
    <t xml:space="preserve">1 doos </t>
  </si>
  <si>
    <t>Snackvork</t>
  </si>
  <si>
    <t>85mm</t>
  </si>
  <si>
    <t>300CC</t>
  </si>
  <si>
    <t>100CC</t>
  </si>
  <si>
    <t>220CC</t>
  </si>
  <si>
    <t>150CC</t>
  </si>
  <si>
    <t>350CC</t>
  </si>
  <si>
    <t>800 stuks</t>
  </si>
  <si>
    <t xml:space="preserve">Hamburgervellen </t>
  </si>
  <si>
    <t>HACCP afwasbare sticker Zo weg op Di</t>
  </si>
  <si>
    <t>18cm</t>
  </si>
  <si>
    <t>10cm</t>
  </si>
  <si>
    <t>Vlaggenprikker Nederland</t>
  </si>
  <si>
    <t>7cm</t>
  </si>
  <si>
    <t>6000 stuks</t>
  </si>
  <si>
    <t>Cocktailprikker</t>
  </si>
  <si>
    <t>6,5cm</t>
  </si>
  <si>
    <t>60cc</t>
  </si>
  <si>
    <t>Deksel voor sausbakje</t>
  </si>
  <si>
    <t>30/60cc</t>
  </si>
  <si>
    <t>Drinkrietje</t>
  </si>
  <si>
    <t>Puntzak</t>
  </si>
  <si>
    <t>21cm</t>
  </si>
  <si>
    <t>48x48cm</t>
  </si>
  <si>
    <t>216 stuks</t>
  </si>
  <si>
    <t xml:space="preserve">Servet diner </t>
  </si>
  <si>
    <t>4320 stuks</t>
  </si>
  <si>
    <t>21,3x16,5cm</t>
  </si>
  <si>
    <t>naturel, 2 lgs</t>
  </si>
  <si>
    <t>N14 Dispenserservetten</t>
  </si>
  <si>
    <t>bordeauxrood</t>
  </si>
  <si>
    <t>Tafelloper tete a tete</t>
  </si>
  <si>
    <t>1 stuks</t>
  </si>
  <si>
    <t>wit, 1 lgs</t>
  </si>
  <si>
    <t>Cellulose</t>
  </si>
  <si>
    <t>6 stuks</t>
  </si>
  <si>
    <t>270m</t>
  </si>
  <si>
    <t xml:space="preserve">Poetsrol </t>
  </si>
  <si>
    <t>LDPE</t>
  </si>
  <si>
    <t>3 stuks</t>
  </si>
  <si>
    <t>60cm x 300m</t>
  </si>
  <si>
    <t>30cm x 100m</t>
  </si>
  <si>
    <t xml:space="preserve">Rekfolie refill </t>
  </si>
  <si>
    <t>2 stuks</t>
  </si>
  <si>
    <t>30cm</t>
  </si>
  <si>
    <t>geperforeerd rond</t>
  </si>
  <si>
    <t>19cm</t>
  </si>
  <si>
    <t>18x25cm</t>
  </si>
  <si>
    <t>geperforeerd ovaal</t>
  </si>
  <si>
    <t>23cm</t>
  </si>
  <si>
    <t>22x15x4cm</t>
  </si>
  <si>
    <t>300 stuks</t>
  </si>
  <si>
    <t xml:space="preserve">Snack/frietbakje conisch </t>
  </si>
  <si>
    <t xml:space="preserve">Snack/frikandelbakje </t>
  </si>
  <si>
    <t>ø24cm</t>
  </si>
  <si>
    <t xml:space="preserve">Snackbak A16 </t>
  </si>
  <si>
    <t xml:space="preserve">Snackbak A5 </t>
  </si>
  <si>
    <t xml:space="preserve">Snackbak A22 (A9+1) </t>
  </si>
  <si>
    <t>600 stuks</t>
  </si>
  <si>
    <t>165mm</t>
  </si>
  <si>
    <t>160mm</t>
  </si>
  <si>
    <t>140mm</t>
  </si>
  <si>
    <t>95mm</t>
  </si>
  <si>
    <t>70mm</t>
  </si>
  <si>
    <t>140x5x1mm</t>
  </si>
  <si>
    <t>140x5x2mm</t>
  </si>
  <si>
    <t>113x10x2mm</t>
  </si>
  <si>
    <t>50mm</t>
  </si>
  <si>
    <t>Schaal ongevoerd rechthoek</t>
  </si>
  <si>
    <t>Schaal rechthoek</t>
  </si>
  <si>
    <t xml:space="preserve">Schaal gevoerd rechthoek </t>
  </si>
  <si>
    <t xml:space="preserve">Schaal rechthoek </t>
  </si>
  <si>
    <t>16x11x2,6cm, 340 cc</t>
  </si>
  <si>
    <t xml:space="preserve">100 stuks </t>
  </si>
  <si>
    <t xml:space="preserve">500 stuks </t>
  </si>
  <si>
    <t>90x110 cm 15 my, 20 per rol</t>
  </si>
  <si>
    <t xml:space="preserve">bruin </t>
  </si>
  <si>
    <t xml:space="preserve">2 pond 16+(2x5)x31.5 cm </t>
  </si>
  <si>
    <t xml:space="preserve">Papier </t>
  </si>
  <si>
    <t xml:space="preserve">polykraft+PE 12+(2x2.5)x38 cm </t>
  </si>
  <si>
    <t xml:space="preserve">Papieren zak kraft </t>
  </si>
  <si>
    <t>150m</t>
  </si>
  <si>
    <t>200CC</t>
  </si>
  <si>
    <t>Pizzapunt houder voor pizza slices</t>
  </si>
  <si>
    <t>1/4, 300x210cm</t>
  </si>
  <si>
    <t>150 stuks</t>
  </si>
  <si>
    <t>Pizzabord</t>
  </si>
  <si>
    <t xml:space="preserve">HACCP afwasbare sticker Di </t>
  </si>
  <si>
    <t xml:space="preserve">HACCP afwasbare sticker Vr </t>
  </si>
  <si>
    <t xml:space="preserve">HACCP afwasbare sticker Za </t>
  </si>
  <si>
    <t xml:space="preserve">HACCP afwasbare sticker Zo </t>
  </si>
  <si>
    <t xml:space="preserve">HACCP afwasbare sticker Do </t>
  </si>
  <si>
    <t xml:space="preserve">HACCP afwasbare sticker Wo </t>
  </si>
  <si>
    <t>HACCP afwasbare sticker Ma</t>
  </si>
  <si>
    <t>HACCP afwasbare sticker Allergenen</t>
  </si>
  <si>
    <t>10000 stuks</t>
  </si>
  <si>
    <t>Schaal ovaal</t>
  </si>
  <si>
    <t>ø26cm</t>
  </si>
  <si>
    <t>18.5x4.2x3cm</t>
  </si>
  <si>
    <t>13.7x8.2x5cm</t>
  </si>
  <si>
    <t>12x7x4.5cm</t>
  </si>
  <si>
    <t>14.3x6.8x3.3cm</t>
  </si>
  <si>
    <t>20.3x6.8x3.4cm</t>
  </si>
  <si>
    <t>20.3x9.5x3.6cm</t>
  </si>
  <si>
    <t>23.5x12.5x4.2cm</t>
  </si>
  <si>
    <t>10x16cm</t>
  </si>
  <si>
    <t>12x19cm</t>
  </si>
  <si>
    <t>7x13cm</t>
  </si>
  <si>
    <t>19.7x13.2x4.8cm, 850cc</t>
  </si>
  <si>
    <t>14.2x11.6x4.1cm, 450cc</t>
  </si>
  <si>
    <t>3vaks</t>
  </si>
  <si>
    <t>2vaks</t>
  </si>
  <si>
    <t>22.4x22.4x4.3cm, 1000cc</t>
  </si>
  <si>
    <t>10x11x7.8cm</t>
  </si>
  <si>
    <t>40x30.5cm</t>
  </si>
  <si>
    <t>32x32x4.5cm</t>
  </si>
  <si>
    <t>32x32x3cm</t>
  </si>
  <si>
    <t>55.5x37.5x8cm</t>
  </si>
  <si>
    <t>50cm x 150m</t>
  </si>
  <si>
    <t>40cm x 200m</t>
  </si>
  <si>
    <t>30cm x 250m</t>
  </si>
  <si>
    <t>300m x 50cm, 20my</t>
  </si>
  <si>
    <t>22x10x28cm</t>
  </si>
  <si>
    <t>32x17x27cm</t>
  </si>
  <si>
    <t>26x17x25cm</t>
  </si>
  <si>
    <t>14x4x33cm</t>
  </si>
  <si>
    <t>ø 7.2cm</t>
  </si>
  <si>
    <t>ø 9cm, 8 laags</t>
  </si>
  <si>
    <t>280/635mm</t>
  </si>
  <si>
    <t>Biologisch afbreekbaar</t>
  </si>
  <si>
    <t>Plastic &amp; kunststof</t>
  </si>
  <si>
    <t>Overig</t>
  </si>
  <si>
    <t>Bagasse</t>
  </si>
  <si>
    <t>Prikker</t>
  </si>
  <si>
    <t>Beker hot</t>
  </si>
  <si>
    <t>17cm</t>
  </si>
  <si>
    <t>BAMBOE</t>
  </si>
  <si>
    <t>HOUT</t>
  </si>
  <si>
    <t>PALMBLAD</t>
  </si>
  <si>
    <t xml:space="preserve">Bord </t>
  </si>
  <si>
    <t>Bootje</t>
  </si>
  <si>
    <t>KARTON FSC</t>
  </si>
  <si>
    <t>PAPIER</t>
  </si>
  <si>
    <t>BAGASSE</t>
  </si>
  <si>
    <t>240CC, ø9,6cm</t>
  </si>
  <si>
    <t>360CC, ø9,6cm</t>
  </si>
  <si>
    <t>450CC, ø9,6cm</t>
  </si>
  <si>
    <t>ø9,6cm</t>
  </si>
  <si>
    <t>Soepbeker</t>
  </si>
  <si>
    <t xml:space="preserve">Pizzadoos New York </t>
  </si>
  <si>
    <t xml:space="preserve">Pizzadoos Italia </t>
  </si>
  <si>
    <t>Polypropyleen</t>
  </si>
  <si>
    <t xml:space="preserve">groen   </t>
  </si>
  <si>
    <t>59x28cm</t>
  </si>
  <si>
    <t>20cm, ø 6cm</t>
  </si>
  <si>
    <t>23cm, ø 8cm</t>
  </si>
  <si>
    <t>groen</t>
  </si>
  <si>
    <t>bamboo</t>
  </si>
  <si>
    <t>bordeaurood</t>
  </si>
  <si>
    <t>donkergroen</t>
  </si>
  <si>
    <t xml:space="preserve">donkerblauw </t>
  </si>
  <si>
    <t>360 stuks</t>
  </si>
  <si>
    <t>5 stuks</t>
  </si>
  <si>
    <t>4 stuks</t>
  </si>
  <si>
    <t>Tafelrol</t>
  </si>
  <si>
    <t>HDPE</t>
  </si>
  <si>
    <t>Polyethyleen</t>
  </si>
  <si>
    <t xml:space="preserve">wit   </t>
  </si>
  <si>
    <t>13.5x13.5cm</t>
  </si>
  <si>
    <t>CMT</t>
  </si>
  <si>
    <t>20x9x7cm</t>
  </si>
  <si>
    <t>ADR vrije chemie</t>
  </si>
  <si>
    <t>12x80 stuks</t>
  </si>
  <si>
    <t>Borrelglas</t>
  </si>
  <si>
    <t>40cc</t>
  </si>
  <si>
    <t>Polystyreen</t>
  </si>
  <si>
    <t>Champagneglas</t>
  </si>
  <si>
    <t>135cc</t>
  </si>
  <si>
    <t>6000 stuks (6x1000)</t>
  </si>
  <si>
    <t>Papieren vensterzak, geperforeerd venster</t>
  </si>
  <si>
    <t>CPLA</t>
  </si>
  <si>
    <t>ø10cm, 350ml</t>
  </si>
  <si>
    <t>ø11cm, 300ml</t>
  </si>
  <si>
    <t>ø12cm, 610ml</t>
  </si>
  <si>
    <t>ø32.5cm</t>
  </si>
  <si>
    <r>
      <t xml:space="preserve">Prijs (ex.btw) per eenheid. </t>
    </r>
    <r>
      <rPr>
        <b/>
        <sz val="8"/>
        <color theme="0"/>
        <rFont val="Verdana"/>
        <family val="2"/>
      </rPr>
      <t>Indien een product aangeboden met een andere eenheid dient inschrijver de aangeboden prijs om te rekenen naar de inhoud van de genoemde verpakkingseenheid in kolom K</t>
    </r>
  </si>
  <si>
    <t>Natuurlijke materialen (biologisch afbreekbaar)</t>
  </si>
  <si>
    <t>PLA (maiszetmeel)</t>
  </si>
  <si>
    <t>TOTAAL Plastic &amp; kunststof</t>
  </si>
  <si>
    <t>TOTAAL Aluminium</t>
  </si>
  <si>
    <t>TOTAAL Natuurlijke materialen (biologisch afbreekbaar)</t>
  </si>
  <si>
    <t>GEMIDDELD KORTINGSPERCENTAGE (dit percentage dient u ook in mindering te brengen op nog toe te voegen artikelen)</t>
  </si>
  <si>
    <t>m3 vanaf</t>
  </si>
  <si>
    <t>m3 tot</t>
  </si>
  <si>
    <t>prijs per m3 per dag</t>
  </si>
  <si>
    <t>per week</t>
  </si>
  <si>
    <t>per pallet</t>
  </si>
  <si>
    <t>inslag uitslagkosten per pallet indien van toepassing</t>
  </si>
  <si>
    <t>Totaalprijs per dag per maximaal staffel</t>
  </si>
  <si>
    <t>Fictief aantal</t>
  </si>
  <si>
    <t>Optionele opslagkosten</t>
  </si>
  <si>
    <t>Totaal:</t>
  </si>
  <si>
    <t>Fictieve aantallen</t>
  </si>
  <si>
    <t>per jaar</t>
  </si>
  <si>
    <t>Inschrijfprijs inclusief btw</t>
  </si>
  <si>
    <t>btw % van toepassing op artikel</t>
  </si>
  <si>
    <r>
      <t xml:space="preserve">Prijs (ex.btw) per eenheid. </t>
    </r>
    <r>
      <rPr>
        <b/>
        <sz val="8"/>
        <color theme="0"/>
        <rFont val="Verdana"/>
        <family val="2"/>
      </rPr>
      <t>Indien een product aangeboden met een andere eenheid dient inschrijver de aangeboden prijs om te rekenen naar de inhoud van de genoemde verpakkingseenheid in kolom H</t>
    </r>
  </si>
  <si>
    <t>Inschrijver dient per artikel het van toepassing zijnde btw-percentage in te vullen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</si>
</sst>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  <numFmt numFmtId="165" formatCode="_ * #,##0_ ;_ * \-#,##0_ ;_ * &quot;-&quot;??_ ;_ @_ "/>
  </numFmts>
  <fonts count="17" x14ac:knownFonts="1">
    <font>
      <sz val="9"/>
      <color theme="1"/>
      <name val="Verdana"/>
      <family val="2"/>
    </font>
    <font>
      <b/>
      <sz val="11"/>
      <color theme="0"/>
      <name val="Verdana"/>
      <family val="2"/>
    </font>
    <font>
      <sz val="10"/>
      <color theme="5"/>
      <name val="Verdana"/>
      <family val="2"/>
    </font>
    <font>
      <sz val="9"/>
      <name val="Verdana"/>
      <family val="2"/>
    </font>
    <font>
      <b/>
      <sz val="9"/>
      <color theme="1"/>
      <name val="Verdana"/>
      <family val="2"/>
    </font>
    <font>
      <sz val="9"/>
      <color rgb="FFFF0000"/>
      <name val="Verdana"/>
      <family val="2"/>
    </font>
    <font>
      <b/>
      <sz val="9"/>
      <color rgb="FFFF0000"/>
      <name val="Verdana"/>
      <family val="2"/>
    </font>
    <font>
      <b/>
      <sz val="9"/>
      <color theme="0"/>
      <name val="Verdana"/>
      <family val="2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sz val="10"/>
      <color theme="0"/>
      <name val="Verdana"/>
      <family val="2"/>
    </font>
    <font>
      <b/>
      <sz val="8"/>
      <color theme="0"/>
      <name val="Verdana"/>
      <family val="2"/>
    </font>
    <font>
      <sz val="11"/>
      <color rgb="FF0A0A0A"/>
      <name val="Arial"/>
      <family val="2"/>
    </font>
    <font>
      <sz val="10.35"/>
      <color rgb="FF0A0A0A"/>
      <name val="Arial"/>
      <family val="2"/>
    </font>
    <font>
      <sz val="11"/>
      <color theme="0"/>
      <name val="Calibri"/>
      <family val="2"/>
    </font>
    <font>
      <sz val="11"/>
      <color theme="0"/>
      <name val="Verdana"/>
      <family val="2"/>
    </font>
    <font>
      <sz val="9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5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medium">
        <color indexed="64"/>
      </right>
      <top style="medium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/>
      <diagonal/>
    </border>
  </borders>
  <cellStyleXfs count="5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4" fillId="9" borderId="0" applyNumberFormat="0" applyBorder="0" applyAlignment="0" applyProtection="0"/>
  </cellStyleXfs>
  <cellXfs count="168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left"/>
    </xf>
    <xf numFmtId="44" fontId="3" fillId="0" borderId="2" xfId="0" applyNumberFormat="1" applyFont="1" applyBorder="1" applyAlignment="1">
      <alignment vertical="center" readingOrder="1"/>
    </xf>
    <xf numFmtId="44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left" vertical="center"/>
    </xf>
    <xf numFmtId="0" fontId="2" fillId="3" borderId="7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 wrapText="1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4" fillId="0" borderId="6" xfId="0" applyFont="1" applyBorder="1"/>
    <xf numFmtId="0" fontId="5" fillId="0" borderId="8" xfId="0" applyFont="1" applyBorder="1"/>
    <xf numFmtId="0" fontId="5" fillId="0" borderId="5" xfId="0" applyFont="1" applyBorder="1"/>
    <xf numFmtId="0" fontId="0" fillId="0" borderId="11" xfId="0" applyBorder="1"/>
    <xf numFmtId="0" fontId="0" fillId="0" borderId="12" xfId="0" applyBorder="1"/>
    <xf numFmtId="0" fontId="5" fillId="0" borderId="13" xfId="0" applyFont="1" applyBorder="1"/>
    <xf numFmtId="0" fontId="5" fillId="0" borderId="14" xfId="0" applyFont="1" applyBorder="1"/>
    <xf numFmtId="0" fontId="6" fillId="0" borderId="16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5" fillId="0" borderId="23" xfId="0" applyFont="1" applyBorder="1"/>
    <xf numFmtId="0" fontId="5" fillId="0" borderId="24" xfId="0" applyFont="1" applyBorder="1"/>
    <xf numFmtId="0" fontId="5" fillId="0" borderId="25" xfId="0" applyFont="1" applyBorder="1"/>
    <xf numFmtId="0" fontId="5" fillId="0" borderId="26" xfId="0" applyFont="1" applyBorder="1"/>
    <xf numFmtId="0" fontId="0" fillId="0" borderId="0" xfId="0" applyAlignment="1">
      <alignment wrapText="1"/>
    </xf>
    <xf numFmtId="44" fontId="3" fillId="4" borderId="2" xfId="0" applyNumberFormat="1" applyFont="1" applyFill="1" applyBorder="1" applyAlignment="1">
      <alignment horizontal="left" vertical="center" wrapText="1"/>
    </xf>
    <xf numFmtId="44" fontId="3" fillId="0" borderId="2" xfId="0" applyNumberFormat="1" applyFont="1" applyBorder="1" applyAlignment="1">
      <alignment horizontal="left" vertical="center"/>
    </xf>
    <xf numFmtId="0" fontId="0" fillId="0" borderId="10" xfId="0" applyBorder="1"/>
    <xf numFmtId="0" fontId="0" fillId="0" borderId="28" xfId="0" applyBorder="1"/>
    <xf numFmtId="44" fontId="0" fillId="0" borderId="15" xfId="0" applyNumberFormat="1" applyBorder="1"/>
    <xf numFmtId="0" fontId="9" fillId="0" borderId="15" xfId="0" applyFont="1" applyBorder="1" applyAlignment="1">
      <alignment wrapText="1"/>
    </xf>
    <xf numFmtId="44" fontId="6" fillId="0" borderId="15" xfId="0" applyNumberFormat="1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44" fontId="6" fillId="0" borderId="15" xfId="1" applyFont="1" applyBorder="1" applyAlignment="1">
      <alignment horizontal="center" vertical="center"/>
    </xf>
    <xf numFmtId="165" fontId="3" fillId="0" borderId="2" xfId="3" applyNumberFormat="1" applyFont="1" applyFill="1" applyBorder="1" applyAlignment="1">
      <alignment vertical="center"/>
    </xf>
    <xf numFmtId="0" fontId="3" fillId="6" borderId="2" xfId="0" applyFont="1" applyFill="1" applyBorder="1" applyAlignment="1">
      <alignment horizontal="left" vertical="center"/>
    </xf>
    <xf numFmtId="165" fontId="3" fillId="6" borderId="2" xfId="3" applyNumberFormat="1" applyFont="1" applyFill="1" applyBorder="1" applyAlignment="1">
      <alignment vertical="center"/>
    </xf>
    <xf numFmtId="164" fontId="3" fillId="6" borderId="2" xfId="0" applyNumberFormat="1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/>
    </xf>
    <xf numFmtId="44" fontId="3" fillId="6" borderId="2" xfId="0" applyNumberFormat="1" applyFont="1" applyFill="1" applyBorder="1" applyAlignment="1">
      <alignment horizontal="left" vertical="center" wrapText="1"/>
    </xf>
    <xf numFmtId="44" fontId="3" fillId="6" borderId="2" xfId="0" applyNumberFormat="1" applyFont="1" applyFill="1" applyBorder="1" applyAlignment="1">
      <alignment vertical="center" readingOrder="1"/>
    </xf>
    <xf numFmtId="0" fontId="3" fillId="7" borderId="4" xfId="0" applyFont="1" applyFill="1" applyBorder="1" applyAlignment="1">
      <alignment horizontal="left" vertical="center"/>
    </xf>
    <xf numFmtId="9" fontId="3" fillId="0" borderId="2" xfId="2" applyFont="1" applyFill="1" applyBorder="1" applyAlignment="1">
      <alignment horizontal="right" vertical="center" wrapText="1"/>
    </xf>
    <xf numFmtId="9" fontId="6" fillId="0" borderId="15" xfId="2" applyFont="1" applyBorder="1" applyAlignment="1">
      <alignment horizontal="center" vertical="center"/>
    </xf>
    <xf numFmtId="0" fontId="3" fillId="8" borderId="2" xfId="0" applyFont="1" applyFill="1" applyBorder="1" applyAlignment="1">
      <alignment vertical="center" readingOrder="1"/>
    </xf>
    <xf numFmtId="0" fontId="2" fillId="3" borderId="27" xfId="0" applyFont="1" applyFill="1" applyBorder="1" applyAlignment="1">
      <alignment vertical="center"/>
    </xf>
    <xf numFmtId="0" fontId="0" fillId="0" borderId="29" xfId="0" applyBorder="1"/>
    <xf numFmtId="0" fontId="3" fillId="7" borderId="2" xfId="0" applyFont="1" applyFill="1" applyBorder="1" applyAlignment="1">
      <alignment horizontal="left" vertical="center"/>
    </xf>
    <xf numFmtId="0" fontId="0" fillId="7" borderId="2" xfId="0" applyFill="1" applyBorder="1"/>
    <xf numFmtId="0" fontId="0" fillId="0" borderId="2" xfId="0" applyBorder="1"/>
    <xf numFmtId="44" fontId="3" fillId="0" borderId="4" xfId="0" applyNumberFormat="1" applyFont="1" applyBorder="1" applyAlignment="1">
      <alignment horizontal="left" vertical="center"/>
    </xf>
    <xf numFmtId="165" fontId="3" fillId="0" borderId="2" xfId="3" applyNumberFormat="1" applyFont="1" applyFill="1" applyBorder="1" applyAlignment="1">
      <alignment horizontal="left" vertical="center"/>
    </xf>
    <xf numFmtId="0" fontId="0" fillId="0" borderId="27" xfId="0" applyBorder="1"/>
    <xf numFmtId="0" fontId="0" fillId="0" borderId="30" xfId="0" applyBorder="1"/>
    <xf numFmtId="0" fontId="0" fillId="0" borderId="31" xfId="0" applyBorder="1"/>
    <xf numFmtId="0" fontId="10" fillId="3" borderId="27" xfId="0" applyFont="1" applyFill="1" applyBorder="1" applyAlignment="1">
      <alignment vertical="center"/>
    </xf>
    <xf numFmtId="0" fontId="3" fillId="6" borderId="0" xfId="0" applyFont="1" applyFill="1" applyAlignment="1">
      <alignment horizontal="left" vertical="center"/>
    </xf>
    <xf numFmtId="164" fontId="3" fillId="6" borderId="0" xfId="0" applyNumberFormat="1" applyFont="1" applyFill="1" applyAlignment="1">
      <alignment horizontal="left" vertical="center"/>
    </xf>
    <xf numFmtId="0" fontId="0" fillId="6" borderId="1" xfId="0" applyFill="1" applyBorder="1"/>
    <xf numFmtId="0" fontId="2" fillId="6" borderId="27" xfId="0" applyFont="1" applyFill="1" applyBorder="1" applyAlignment="1">
      <alignment vertical="top"/>
    </xf>
    <xf numFmtId="0" fontId="9" fillId="6" borderId="15" xfId="0" applyFont="1" applyFill="1" applyBorder="1" applyAlignment="1">
      <alignment wrapText="1"/>
    </xf>
    <xf numFmtId="44" fontId="0" fillId="6" borderId="15" xfId="0" applyNumberFormat="1" applyFill="1" applyBorder="1"/>
    <xf numFmtId="0" fontId="0" fillId="6" borderId="28" xfId="0" applyFill="1" applyBorder="1"/>
    <xf numFmtId="0" fontId="2" fillId="6" borderId="0" xfId="0" applyFont="1" applyFill="1" applyAlignment="1">
      <alignment vertical="center"/>
    </xf>
    <xf numFmtId="0" fontId="0" fillId="6" borderId="0" xfId="0" applyFill="1" applyAlignment="1">
      <alignment horizontal="left"/>
    </xf>
    <xf numFmtId="44" fontId="3" fillId="6" borderId="0" xfId="0" applyNumberFormat="1" applyFont="1" applyFill="1" applyAlignment="1">
      <alignment horizontal="left" vertical="center" wrapText="1"/>
    </xf>
    <xf numFmtId="44" fontId="3" fillId="6" borderId="0" xfId="0" applyNumberFormat="1" applyFont="1" applyFill="1" applyAlignment="1">
      <alignment vertical="center" readingOrder="1"/>
    </xf>
    <xf numFmtId="0" fontId="3" fillId="6" borderId="0" xfId="0" applyFont="1" applyFill="1" applyAlignment="1">
      <alignment vertical="center" readingOrder="1"/>
    </xf>
    <xf numFmtId="44" fontId="3" fillId="6" borderId="0" xfId="0" applyNumberFormat="1" applyFont="1" applyFill="1" applyAlignment="1">
      <alignment horizontal="left" vertical="center"/>
    </xf>
    <xf numFmtId="9" fontId="3" fillId="6" borderId="0" xfId="2" applyFont="1" applyFill="1" applyBorder="1" applyAlignment="1">
      <alignment horizontal="right" vertical="center" wrapText="1"/>
    </xf>
    <xf numFmtId="0" fontId="0" fillId="6" borderId="0" xfId="0" applyFill="1"/>
    <xf numFmtId="0" fontId="10" fillId="3" borderId="32" xfId="0" applyFont="1" applyFill="1" applyBorder="1" applyAlignment="1">
      <alignment vertical="center"/>
    </xf>
    <xf numFmtId="0" fontId="3" fillId="7" borderId="35" xfId="0" applyFont="1" applyFill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164" fontId="3" fillId="0" borderId="35" xfId="0" applyNumberFormat="1" applyFont="1" applyBorder="1" applyAlignment="1">
      <alignment horizontal="left" vertical="center"/>
    </xf>
    <xf numFmtId="0" fontId="0" fillId="0" borderId="35" xfId="0" applyBorder="1" applyAlignment="1">
      <alignment horizontal="left"/>
    </xf>
    <xf numFmtId="44" fontId="3" fillId="0" borderId="35" xfId="0" applyNumberFormat="1" applyFont="1" applyBorder="1" applyAlignment="1">
      <alignment horizontal="left" vertical="center" wrapText="1"/>
    </xf>
    <xf numFmtId="44" fontId="3" fillId="0" borderId="35" xfId="0" applyNumberFormat="1" applyFont="1" applyBorder="1" applyAlignment="1">
      <alignment vertical="center" readingOrder="1"/>
    </xf>
    <xf numFmtId="0" fontId="3" fillId="8" borderId="35" xfId="0" applyFont="1" applyFill="1" applyBorder="1" applyAlignment="1">
      <alignment vertical="center" readingOrder="1"/>
    </xf>
    <xf numFmtId="0" fontId="0" fillId="0" borderId="33" xfId="0" applyBorder="1"/>
    <xf numFmtId="0" fontId="0" fillId="0" borderId="34" xfId="0" applyBorder="1"/>
    <xf numFmtId="0" fontId="3" fillId="3" borderId="2" xfId="0" applyFont="1" applyFill="1" applyBorder="1" applyAlignment="1">
      <alignment horizontal="left" vertical="center"/>
    </xf>
    <xf numFmtId="164" fontId="3" fillId="3" borderId="2" xfId="0" applyNumberFormat="1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44" fontId="3" fillId="3" borderId="2" xfId="0" applyNumberFormat="1" applyFont="1" applyFill="1" applyBorder="1" applyAlignment="1">
      <alignment horizontal="left" vertical="center" wrapText="1"/>
    </xf>
    <xf numFmtId="44" fontId="3" fillId="3" borderId="2" xfId="0" applyNumberFormat="1" applyFont="1" applyFill="1" applyBorder="1" applyAlignment="1">
      <alignment vertical="center" readingOrder="1"/>
    </xf>
    <xf numFmtId="165" fontId="3" fillId="3" borderId="2" xfId="3" applyNumberFormat="1" applyFont="1" applyFill="1" applyBorder="1" applyAlignment="1">
      <alignment horizontal="left" vertical="center"/>
    </xf>
    <xf numFmtId="0" fontId="3" fillId="3" borderId="2" xfId="0" applyFont="1" applyFill="1" applyBorder="1" applyAlignment="1">
      <alignment vertical="center" readingOrder="1"/>
    </xf>
    <xf numFmtId="44" fontId="3" fillId="3" borderId="4" xfId="0" applyNumberFormat="1" applyFont="1" applyFill="1" applyBorder="1" applyAlignment="1">
      <alignment horizontal="left" vertical="center"/>
    </xf>
    <xf numFmtId="44" fontId="3" fillId="3" borderId="2" xfId="0" applyNumberFormat="1" applyFont="1" applyFill="1" applyBorder="1" applyAlignment="1">
      <alignment horizontal="left" vertical="center"/>
    </xf>
    <xf numFmtId="0" fontId="0" fillId="3" borderId="1" xfId="0" applyFill="1" applyBorder="1"/>
    <xf numFmtId="0" fontId="0" fillId="3" borderId="2" xfId="0" applyFill="1" applyBorder="1"/>
    <xf numFmtId="44" fontId="3" fillId="3" borderId="4" xfId="0" applyNumberFormat="1" applyFont="1" applyFill="1" applyBorder="1" applyAlignment="1">
      <alignment horizontal="left" vertical="center" wrapText="1"/>
    </xf>
    <xf numFmtId="0" fontId="0" fillId="0" borderId="36" xfId="0" applyBorder="1"/>
    <xf numFmtId="0" fontId="0" fillId="6" borderId="10" xfId="0" applyFill="1" applyBorder="1"/>
    <xf numFmtId="0" fontId="0" fillId="6" borderId="9" xfId="0" applyFill="1" applyBorder="1"/>
    <xf numFmtId="0" fontId="0" fillId="6" borderId="29" xfId="0" applyFill="1" applyBorder="1"/>
    <xf numFmtId="0" fontId="0" fillId="0" borderId="37" xfId="0" applyBorder="1"/>
    <xf numFmtId="0" fontId="0" fillId="6" borderId="37" xfId="0" applyFill="1" applyBorder="1"/>
    <xf numFmtId="44" fontId="0" fillId="6" borderId="0" xfId="0" applyNumberFormat="1" applyFill="1"/>
    <xf numFmtId="0" fontId="2" fillId="6" borderId="27" xfId="0" applyFont="1" applyFill="1" applyBorder="1" applyAlignment="1">
      <alignment vertical="center"/>
    </xf>
    <xf numFmtId="165" fontId="3" fillId="6" borderId="0" xfId="3" applyNumberFormat="1" applyFont="1" applyFill="1" applyBorder="1" applyAlignment="1">
      <alignment vertical="center"/>
    </xf>
    <xf numFmtId="0" fontId="0" fillId="6" borderId="36" xfId="0" applyFill="1" applyBorder="1"/>
    <xf numFmtId="0" fontId="0" fillId="6" borderId="6" xfId="0" applyFill="1" applyBorder="1"/>
    <xf numFmtId="0" fontId="0" fillId="6" borderId="5" xfId="0" applyFill="1" applyBorder="1"/>
    <xf numFmtId="0" fontId="12" fillId="6" borderId="0" xfId="0" applyFont="1" applyFill="1" applyAlignment="1">
      <alignment vertical="top" wrapText="1" indent="1"/>
    </xf>
    <xf numFmtId="0" fontId="12" fillId="6" borderId="0" xfId="0" applyFont="1" applyFill="1" applyAlignment="1">
      <alignment vertical="top" wrapText="1"/>
    </xf>
    <xf numFmtId="0" fontId="0" fillId="6" borderId="0" xfId="0" applyFill="1" applyAlignment="1">
      <alignment wrapText="1"/>
    </xf>
    <xf numFmtId="0" fontId="15" fillId="9" borderId="0" xfId="4" applyFont="1" applyBorder="1" applyAlignment="1">
      <alignment horizontal="center" vertical="center" wrapText="1"/>
    </xf>
    <xf numFmtId="0" fontId="8" fillId="0" borderId="6" xfId="0" applyFont="1" applyBorder="1"/>
    <xf numFmtId="0" fontId="15" fillId="9" borderId="0" xfId="4" applyFont="1" applyBorder="1" applyAlignment="1">
      <alignment horizontal="center" vertical="center"/>
    </xf>
    <xf numFmtId="164" fontId="15" fillId="9" borderId="0" xfId="4" applyNumberFormat="1" applyFont="1" applyBorder="1" applyAlignment="1">
      <alignment horizontal="center" vertical="center"/>
    </xf>
    <xf numFmtId="0" fontId="15" fillId="9" borderId="27" xfId="4" applyFont="1" applyBorder="1" applyAlignment="1">
      <alignment horizontal="center" vertical="center"/>
    </xf>
    <xf numFmtId="0" fontId="15" fillId="9" borderId="27" xfId="4" applyFont="1" applyBorder="1" applyAlignment="1">
      <alignment horizontal="center" vertical="center" wrapText="1"/>
    </xf>
    <xf numFmtId="0" fontId="4" fillId="6" borderId="39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40" xfId="0" applyFont="1" applyFill="1" applyBorder="1" applyAlignment="1">
      <alignment horizontal="center" vertical="center"/>
    </xf>
    <xf numFmtId="164" fontId="8" fillId="6" borderId="41" xfId="0" applyNumberFormat="1" applyFont="1" applyFill="1" applyBorder="1" applyAlignment="1">
      <alignment horizontal="center" vertical="center"/>
    </xf>
    <xf numFmtId="164" fontId="8" fillId="6" borderId="40" xfId="0" applyNumberFormat="1" applyFont="1" applyFill="1" applyBorder="1" applyAlignment="1">
      <alignment horizontal="center" vertical="center"/>
    </xf>
    <xf numFmtId="164" fontId="8" fillId="6" borderId="2" xfId="0" applyNumberFormat="1" applyFont="1" applyFill="1" applyBorder="1" applyAlignment="1">
      <alignment horizontal="center" vertical="center"/>
    </xf>
    <xf numFmtId="164" fontId="8" fillId="6" borderId="42" xfId="0" applyNumberFormat="1" applyFont="1" applyFill="1" applyBorder="1" applyAlignment="1">
      <alignment horizontal="center" vertical="center"/>
    </xf>
    <xf numFmtId="164" fontId="8" fillId="6" borderId="3" xfId="0" applyNumberFormat="1" applyFont="1" applyFill="1" applyBorder="1" applyAlignment="1">
      <alignment horizontal="center" vertical="center"/>
    </xf>
    <xf numFmtId="164" fontId="8" fillId="6" borderId="39" xfId="0" applyNumberFormat="1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4" fillId="6" borderId="42" xfId="0" applyFont="1" applyFill="1" applyBorder="1" applyAlignment="1">
      <alignment horizontal="center" vertical="center"/>
    </xf>
    <xf numFmtId="0" fontId="8" fillId="6" borderId="0" xfId="0" applyFont="1" applyFill="1" applyAlignment="1">
      <alignment vertical="center"/>
    </xf>
    <xf numFmtId="0" fontId="8" fillId="6" borderId="2" xfId="0" applyFont="1" applyFill="1" applyBorder="1" applyAlignment="1">
      <alignment vertical="center"/>
    </xf>
    <xf numFmtId="164" fontId="4" fillId="10" borderId="15" xfId="0" applyNumberFormat="1" applyFont="1" applyFill="1" applyBorder="1" applyAlignment="1">
      <alignment horizontal="center" vertical="center"/>
    </xf>
    <xf numFmtId="0" fontId="1" fillId="9" borderId="6" xfId="4" applyFont="1" applyBorder="1"/>
    <xf numFmtId="44" fontId="3" fillId="3" borderId="0" xfId="0" applyNumberFormat="1" applyFont="1" applyFill="1" applyAlignment="1">
      <alignment horizontal="left" vertical="center"/>
    </xf>
    <xf numFmtId="44" fontId="3" fillId="0" borderId="0" xfId="0" applyNumberFormat="1" applyFont="1" applyAlignment="1">
      <alignment horizontal="left" vertical="center"/>
    </xf>
    <xf numFmtId="0" fontId="0" fillId="3" borderId="0" xfId="0" applyFill="1"/>
    <xf numFmtId="44" fontId="0" fillId="0" borderId="0" xfId="0" applyNumberFormat="1"/>
    <xf numFmtId="0" fontId="7" fillId="2" borderId="44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44" fontId="3" fillId="3" borderId="3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0" fillId="3" borderId="3" xfId="0" applyFill="1" applyBorder="1"/>
    <xf numFmtId="9" fontId="16" fillId="4" borderId="38" xfId="0" applyNumberFormat="1" applyFont="1" applyFill="1" applyBorder="1" applyAlignment="1" applyProtection="1">
      <alignment horizontal="center" vertical="center"/>
      <protection locked="0"/>
    </xf>
    <xf numFmtId="44" fontId="6" fillId="6" borderId="0" xfId="0" applyNumberFormat="1" applyFont="1" applyFill="1" applyAlignment="1">
      <alignment vertical="center"/>
    </xf>
    <xf numFmtId="0" fontId="0" fillId="0" borderId="1" xfId="0" applyBorder="1" applyProtection="1">
      <protection locked="0"/>
    </xf>
    <xf numFmtId="2" fontId="8" fillId="4" borderId="2" xfId="0" applyNumberFormat="1" applyFont="1" applyFill="1" applyBorder="1" applyAlignment="1" applyProtection="1">
      <alignment horizontal="center" vertical="center"/>
      <protection locked="0"/>
    </xf>
    <xf numFmtId="2" fontId="8" fillId="4" borderId="39" xfId="0" applyNumberFormat="1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164" fontId="8" fillId="4" borderId="2" xfId="0" applyNumberFormat="1" applyFont="1" applyFill="1" applyBorder="1" applyAlignment="1" applyProtection="1">
      <alignment horizontal="center" vertical="center"/>
      <protection locked="0"/>
    </xf>
    <xf numFmtId="44" fontId="3" fillId="4" borderId="2" xfId="0" applyNumberFormat="1" applyFont="1" applyFill="1" applyBorder="1" applyAlignment="1" applyProtection="1">
      <alignment horizontal="left" vertical="center" wrapText="1"/>
      <protection locked="0"/>
    </xf>
    <xf numFmtId="9" fontId="5" fillId="5" borderId="2" xfId="2" applyFont="1" applyFill="1" applyBorder="1" applyAlignment="1" applyProtection="1">
      <alignment horizontal="right" vertical="center" wrapText="1"/>
      <protection locked="0"/>
    </xf>
    <xf numFmtId="44" fontId="3" fillId="4" borderId="35" xfId="0" applyNumberFormat="1" applyFont="1" applyFill="1" applyBorder="1" applyAlignment="1" applyProtection="1">
      <alignment horizontal="left" vertical="center" wrapText="1"/>
      <protection locked="0"/>
    </xf>
    <xf numFmtId="0" fontId="8" fillId="6" borderId="40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5" fillId="0" borderId="0" xfId="0" applyFont="1"/>
    <xf numFmtId="9" fontId="5" fillId="5" borderId="2" xfId="0" applyNumberFormat="1" applyFont="1" applyFill="1" applyBorder="1" applyProtection="1">
      <protection locked="0"/>
    </xf>
    <xf numFmtId="9" fontId="5" fillId="5" borderId="3" xfId="2" applyFont="1" applyFill="1" applyBorder="1" applyAlignment="1" applyProtection="1">
      <alignment vertical="center"/>
      <protection locked="0"/>
    </xf>
    <xf numFmtId="0" fontId="8" fillId="6" borderId="40" xfId="0" applyFont="1" applyFill="1" applyBorder="1" applyAlignment="1">
      <alignment horizontal="center" vertical="center"/>
    </xf>
    <xf numFmtId="0" fontId="8" fillId="6" borderId="4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14" fillId="9" borderId="2" xfId="4" applyBorder="1" applyAlignment="1">
      <alignment horizontal="center" vertical="center" wrapText="1"/>
    </xf>
    <xf numFmtId="0" fontId="13" fillId="6" borderId="0" xfId="0" applyFont="1" applyFill="1" applyAlignment="1">
      <alignment horizontal="left" vertical="center" wrapText="1" indent="1" readingOrder="1"/>
    </xf>
  </cellXfs>
  <cellStyles count="5">
    <cellStyle name="Accent1" xfId="4" builtinId="29"/>
    <cellStyle name="Komma" xfId="3" builtinId="3"/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264</xdr:row>
      <xdr:rowOff>0</xdr:rowOff>
    </xdr:from>
    <xdr:to>
      <xdr:col>5</xdr:col>
      <xdr:colOff>304800</xdr:colOff>
      <xdr:row>265</xdr:row>
      <xdr:rowOff>57150</xdr:rowOff>
    </xdr:to>
    <xdr:sp macro="" textlink="">
      <xdr:nvSpPr>
        <xdr:cNvPr id="1025" name="AutoShape 1" descr="data:image/gif;base64,R0lGODlhAQABAIAAAP///wAAACH5BAEAAAAALAAAAAABAAEAAAICRAEAOw==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8225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265</xdr:row>
      <xdr:rowOff>0</xdr:rowOff>
    </xdr:from>
    <xdr:to>
      <xdr:col>5</xdr:col>
      <xdr:colOff>304800</xdr:colOff>
      <xdr:row>266</xdr:row>
      <xdr:rowOff>57149</xdr:rowOff>
    </xdr:to>
    <xdr:sp macro="" textlink="">
      <xdr:nvSpPr>
        <xdr:cNvPr id="1026" name="AutoShape 2" descr="data:image/gif;base64,R0lGODlhAQABAIAAAP///wAAACH5BAEAAAAALAAAAAABAAEAAAICRAEAOw==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847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267</xdr:row>
      <xdr:rowOff>0</xdr:rowOff>
    </xdr:from>
    <xdr:to>
      <xdr:col>5</xdr:col>
      <xdr:colOff>304800</xdr:colOff>
      <xdr:row>268</xdr:row>
      <xdr:rowOff>52088</xdr:rowOff>
    </xdr:to>
    <xdr:sp macro="" textlink="">
      <xdr:nvSpPr>
        <xdr:cNvPr id="1027" name="AutoShape 3" descr="data:image/gif;base64,R0lGODlhAQABAIAAAP///wAAACH5BAEAAAAALAAAAAABAAEAAAICRAEAOw==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872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268</xdr:row>
      <xdr:rowOff>0</xdr:rowOff>
    </xdr:from>
    <xdr:to>
      <xdr:col>5</xdr:col>
      <xdr:colOff>304800</xdr:colOff>
      <xdr:row>268</xdr:row>
      <xdr:rowOff>305628</xdr:rowOff>
    </xdr:to>
    <xdr:sp macro="" textlink="">
      <xdr:nvSpPr>
        <xdr:cNvPr id="1028" name="AutoShape 4" descr="data:image/gif;base64,R0lGODlhAQABAIAAAP///wAAACH5BAEAAAAALAAAAAABAAEAAAICRAEAOw==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896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268</xdr:row>
      <xdr:rowOff>0</xdr:rowOff>
    </xdr:from>
    <xdr:to>
      <xdr:col>2</xdr:col>
      <xdr:colOff>304800</xdr:colOff>
      <xdr:row>268</xdr:row>
      <xdr:rowOff>304800</xdr:rowOff>
    </xdr:to>
    <xdr:sp macro="" textlink="">
      <xdr:nvSpPr>
        <xdr:cNvPr id="1029" name="AutoShape 5" descr="data:image/gif;base64,R0lGODlhAQABAIAAAP///wAAACH5BAEAAAAALAAAAAABAAEAAAICRAEAOw==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9215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269</xdr:row>
      <xdr:rowOff>0</xdr:rowOff>
    </xdr:from>
    <xdr:to>
      <xdr:col>2</xdr:col>
      <xdr:colOff>304800</xdr:colOff>
      <xdr:row>269</xdr:row>
      <xdr:rowOff>304800</xdr:rowOff>
    </xdr:to>
    <xdr:sp macro="" textlink="">
      <xdr:nvSpPr>
        <xdr:cNvPr id="1030" name="AutoShape 6" descr="data:image/gif;base64,R0lGODlhAQABAIAAAP///wAAACH5BAEAAAAALAAAAAABAAEAAAICRAEAOw==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9634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AP276"/>
  <sheetViews>
    <sheetView tabSelected="1" topLeftCell="B258" zoomScale="85" zoomScaleNormal="85" workbookViewId="0">
      <selection activeCell="F268" sqref="F268"/>
    </sheetView>
  </sheetViews>
  <sheetFormatPr defaultColWidth="9" defaultRowHeight="11.25" x14ac:dyDescent="0.15"/>
  <cols>
    <col min="1" max="1" width="27.625" style="1" customWidth="1"/>
    <col min="2" max="2" width="37.875" style="1" bestFit="1" customWidth="1"/>
    <col min="3" max="3" width="27.5" style="1" bestFit="1" customWidth="1"/>
    <col min="4" max="4" width="27.25" style="1" customWidth="1"/>
    <col min="5" max="5" width="22" style="1" customWidth="1"/>
    <col min="6" max="6" width="21.125" style="1" customWidth="1"/>
    <col min="7" max="7" width="13.375" style="1" bestFit="1" customWidth="1"/>
    <col min="8" max="8" width="17.5" style="1" bestFit="1" customWidth="1"/>
    <col min="9" max="9" width="14.375" style="1" bestFit="1" customWidth="1"/>
    <col min="10" max="10" width="28.375" style="1" customWidth="1"/>
    <col min="11" max="11" width="22.375" style="1" customWidth="1"/>
    <col min="12" max="12" width="36.25" style="1" bestFit="1" customWidth="1"/>
    <col min="13" max="15" width="20.5" style="1" customWidth="1"/>
    <col min="16" max="16" width="13" style="1" customWidth="1"/>
    <col min="17" max="18" width="9" style="1"/>
    <col min="19" max="19" width="19.625" style="1" customWidth="1"/>
    <col min="20" max="16384" width="9" style="1"/>
  </cols>
  <sheetData>
    <row r="1" spans="1:42" x14ac:dyDescent="0.15">
      <c r="A1" s="14" t="s">
        <v>95</v>
      </c>
      <c r="B1" s="11"/>
      <c r="C1" s="9"/>
      <c r="D1" s="9"/>
      <c r="E1" s="9"/>
      <c r="F1" s="9"/>
      <c r="G1" s="12"/>
      <c r="H1" s="9"/>
      <c r="I1" s="12"/>
      <c r="J1" s="12"/>
      <c r="K1" s="12"/>
    </row>
    <row r="2" spans="1:42" ht="12" thickBot="1" x14ac:dyDescent="0.2">
      <c r="A2" s="13"/>
      <c r="B2" s="18"/>
      <c r="C2" s="10"/>
      <c r="D2" s="10"/>
      <c r="E2" s="10"/>
      <c r="F2" s="10"/>
      <c r="G2" s="61"/>
      <c r="H2" s="10"/>
      <c r="I2" s="12"/>
      <c r="J2" s="12"/>
      <c r="K2" s="12"/>
    </row>
    <row r="3" spans="1:42" ht="12" thickBot="1" x14ac:dyDescent="0.2">
      <c r="A3" s="21" t="s">
        <v>7</v>
      </c>
      <c r="B3" s="22"/>
      <c r="C3" s="23"/>
      <c r="D3" s="23"/>
      <c r="E3" s="23"/>
      <c r="F3" s="24"/>
      <c r="G3" s="62"/>
      <c r="H3" s="24"/>
      <c r="I3" s="12"/>
      <c r="J3" s="12"/>
      <c r="K3" s="12"/>
    </row>
    <row r="4" spans="1:42" x14ac:dyDescent="0.15">
      <c r="A4" s="25" t="s">
        <v>8</v>
      </c>
      <c r="B4" s="19"/>
      <c r="C4" s="20"/>
      <c r="D4" s="20"/>
      <c r="E4" s="20"/>
      <c r="F4" s="26"/>
      <c r="G4" s="17"/>
      <c r="H4" s="26"/>
      <c r="I4" s="12"/>
      <c r="J4" s="12"/>
      <c r="K4" s="12"/>
    </row>
    <row r="5" spans="1:42" x14ac:dyDescent="0.15">
      <c r="A5" s="27" t="s">
        <v>96</v>
      </c>
      <c r="B5" s="15"/>
      <c r="C5" s="16"/>
      <c r="D5" s="16"/>
      <c r="E5" s="16"/>
      <c r="F5" s="28"/>
      <c r="G5" s="17"/>
      <c r="H5" s="28"/>
      <c r="I5" s="12"/>
      <c r="J5" s="12"/>
      <c r="K5" s="12"/>
    </row>
    <row r="6" spans="1:42" x14ac:dyDescent="0.15">
      <c r="A6" s="27" t="s">
        <v>9</v>
      </c>
      <c r="B6" s="15"/>
      <c r="C6" s="16"/>
      <c r="D6" s="16"/>
      <c r="E6" s="16"/>
      <c r="F6" s="28"/>
      <c r="G6" s="17"/>
      <c r="H6" s="28"/>
      <c r="I6" s="12"/>
      <c r="J6" s="12"/>
      <c r="K6" s="12"/>
    </row>
    <row r="7" spans="1:42" ht="12" thickBot="1" x14ac:dyDescent="0.2">
      <c r="A7" s="160" t="s">
        <v>438</v>
      </c>
      <c r="B7" s="29"/>
      <c r="C7" s="30"/>
      <c r="D7" s="30"/>
      <c r="E7" s="30"/>
      <c r="F7" s="31"/>
      <c r="G7" s="63"/>
      <c r="H7" s="31"/>
      <c r="I7" s="12"/>
      <c r="J7" s="12"/>
      <c r="K7" s="12"/>
    </row>
    <row r="8" spans="1:42" x14ac:dyDescent="0.15">
      <c r="A8" s="10"/>
      <c r="B8" s="18"/>
      <c r="C8" s="10"/>
      <c r="D8" s="10"/>
      <c r="E8" s="10"/>
      <c r="F8" s="10"/>
      <c r="G8" s="61"/>
      <c r="H8" s="10"/>
      <c r="I8" s="61"/>
      <c r="J8" s="61"/>
      <c r="K8" s="61"/>
      <c r="L8" s="13"/>
      <c r="M8" s="13"/>
      <c r="N8" s="13"/>
      <c r="O8" s="13"/>
    </row>
    <row r="9" spans="1:42" ht="76.5" customHeight="1" x14ac:dyDescent="0.15">
      <c r="A9" s="145" t="s">
        <v>417</v>
      </c>
      <c r="B9" s="146" t="s">
        <v>0</v>
      </c>
      <c r="C9" s="146" t="s">
        <v>1</v>
      </c>
      <c r="D9" s="146" t="s">
        <v>45</v>
      </c>
      <c r="E9" s="146" t="s">
        <v>44</v>
      </c>
      <c r="F9" s="146" t="s">
        <v>3</v>
      </c>
      <c r="G9" s="146" t="s">
        <v>4</v>
      </c>
      <c r="H9" s="146" t="s">
        <v>2</v>
      </c>
      <c r="I9" s="146" t="s">
        <v>433</v>
      </c>
      <c r="J9" s="146" t="s">
        <v>437</v>
      </c>
      <c r="K9" s="146" t="s">
        <v>5</v>
      </c>
      <c r="L9" s="145" t="s">
        <v>25</v>
      </c>
      <c r="M9" s="145" t="s">
        <v>26</v>
      </c>
      <c r="N9" s="145" t="s">
        <v>436</v>
      </c>
      <c r="O9" s="145" t="s">
        <v>435</v>
      </c>
    </row>
    <row r="10" spans="1:42" ht="14.25" x14ac:dyDescent="0.15">
      <c r="A10" s="8"/>
      <c r="B10" s="143"/>
      <c r="C10" s="143"/>
      <c r="D10" s="143"/>
      <c r="E10" s="143"/>
      <c r="F10" s="143"/>
      <c r="G10" s="143"/>
      <c r="H10" s="143"/>
      <c r="I10" s="143"/>
      <c r="J10" s="143"/>
      <c r="K10" s="142" t="s">
        <v>6</v>
      </c>
      <c r="L10" s="162"/>
      <c r="M10" s="144"/>
      <c r="N10" s="138"/>
      <c r="O10" s="138"/>
    </row>
    <row r="11" spans="1:42" ht="12.75" x14ac:dyDescent="0.15">
      <c r="A11" s="64" t="s">
        <v>369</v>
      </c>
      <c r="B11" s="56" t="s">
        <v>370</v>
      </c>
      <c r="C11" s="5" t="s">
        <v>285</v>
      </c>
      <c r="D11" s="6"/>
      <c r="E11" s="2"/>
      <c r="F11" s="4" t="s">
        <v>54</v>
      </c>
      <c r="G11" s="3" t="s">
        <v>78</v>
      </c>
      <c r="H11" s="6" t="s">
        <v>133</v>
      </c>
      <c r="I11" s="53">
        <v>113</v>
      </c>
      <c r="J11" s="155"/>
      <c r="K11" s="59">
        <f>I11*J11</f>
        <v>0</v>
      </c>
      <c r="L11" s="51">
        <f>L10</f>
        <v>0</v>
      </c>
      <c r="M11" s="34">
        <f>K11*(1-L11)</f>
        <v>0</v>
      </c>
      <c r="N11" s="148">
        <v>0.21</v>
      </c>
      <c r="O11" s="139">
        <f>SUM(M11*(1+N11))</f>
        <v>0</v>
      </c>
    </row>
    <row r="12" spans="1:42" ht="12.75" x14ac:dyDescent="0.15">
      <c r="A12" s="54"/>
      <c r="B12" s="56" t="s">
        <v>370</v>
      </c>
      <c r="C12" s="5" t="s">
        <v>66</v>
      </c>
      <c r="D12" s="6" t="s">
        <v>82</v>
      </c>
      <c r="E12" s="2"/>
      <c r="F12" s="4" t="s">
        <v>54</v>
      </c>
      <c r="G12" s="3" t="s">
        <v>78</v>
      </c>
      <c r="H12" s="60" t="s">
        <v>141</v>
      </c>
      <c r="I12" s="53">
        <v>79</v>
      </c>
      <c r="J12" s="155"/>
      <c r="K12" s="59">
        <f>I12*J12</f>
        <v>0</v>
      </c>
      <c r="L12" s="51">
        <f>L10</f>
        <v>0</v>
      </c>
      <c r="M12" s="34">
        <f>K12*(1-L12)</f>
        <v>0</v>
      </c>
      <c r="N12" s="148"/>
      <c r="O12" s="139">
        <f>SUM(M12*(1+N12))</f>
        <v>0</v>
      </c>
    </row>
    <row r="13" spans="1:42" ht="12.75" x14ac:dyDescent="0.15">
      <c r="A13" s="54"/>
      <c r="B13" s="56" t="s">
        <v>371</v>
      </c>
      <c r="C13" s="5" t="s">
        <v>335</v>
      </c>
      <c r="D13" s="6"/>
      <c r="E13" s="2"/>
      <c r="F13" s="4" t="s">
        <v>54</v>
      </c>
      <c r="G13" s="3" t="s">
        <v>78</v>
      </c>
      <c r="H13" s="60" t="s">
        <v>133</v>
      </c>
      <c r="I13" s="53">
        <v>117</v>
      </c>
      <c r="J13" s="155"/>
      <c r="K13" s="59">
        <f>I13*J13</f>
        <v>0</v>
      </c>
      <c r="L13" s="51">
        <f>L10</f>
        <v>0</v>
      </c>
      <c r="M13" s="34">
        <f>K13*(1-L13)</f>
        <v>0</v>
      </c>
      <c r="N13" s="148"/>
      <c r="O13" s="139">
        <f>SUM(M13*(1+N13))</f>
        <v>0</v>
      </c>
      <c r="P13" s="55"/>
    </row>
    <row r="14" spans="1:42" s="99" customFormat="1" ht="12.75" x14ac:dyDescent="0.15">
      <c r="A14" s="54"/>
      <c r="B14" s="90"/>
      <c r="C14" s="90"/>
      <c r="D14" s="91"/>
      <c r="E14" s="92"/>
      <c r="F14" s="93"/>
      <c r="G14" s="94"/>
      <c r="H14" s="95"/>
      <c r="I14" s="96"/>
      <c r="J14" s="93"/>
      <c r="K14" s="97"/>
      <c r="L14" s="156"/>
      <c r="M14" s="98"/>
      <c r="N14" s="138"/>
      <c r="O14" s="138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ht="12.75" x14ac:dyDescent="0.15">
      <c r="A15" s="64" t="s">
        <v>368</v>
      </c>
      <c r="B15" s="56" t="s">
        <v>13</v>
      </c>
      <c r="C15" s="5" t="s">
        <v>290</v>
      </c>
      <c r="D15" s="6"/>
      <c r="E15" s="2"/>
      <c r="F15" s="4" t="s">
        <v>22</v>
      </c>
      <c r="G15" s="3" t="s">
        <v>78</v>
      </c>
      <c r="H15" s="6" t="s">
        <v>228</v>
      </c>
      <c r="I15" s="53">
        <v>806</v>
      </c>
      <c r="J15" s="155"/>
      <c r="K15" s="59">
        <f t="shared" ref="K15:K62" si="0">I15*J15</f>
        <v>0</v>
      </c>
      <c r="L15" s="51">
        <f>L14</f>
        <v>0</v>
      </c>
      <c r="M15" s="34">
        <f t="shared" ref="M15:M71" si="1">K15*(1-L15)</f>
        <v>0</v>
      </c>
      <c r="N15" s="148"/>
      <c r="O15" s="139">
        <f>SUM(M15*(1+N15))</f>
        <v>0</v>
      </c>
    </row>
    <row r="16" spans="1:42" ht="12.75" x14ac:dyDescent="0.15">
      <c r="A16" s="64"/>
      <c r="B16" s="56" t="s">
        <v>14</v>
      </c>
      <c r="C16" s="5" t="s">
        <v>291</v>
      </c>
      <c r="D16" s="6"/>
      <c r="E16" s="2"/>
      <c r="F16" s="4" t="s">
        <v>22</v>
      </c>
      <c r="G16" s="3" t="s">
        <v>78</v>
      </c>
      <c r="H16" s="6" t="s">
        <v>228</v>
      </c>
      <c r="I16" s="53">
        <v>632</v>
      </c>
      <c r="J16" s="155"/>
      <c r="K16" s="59">
        <f t="shared" si="0"/>
        <v>0</v>
      </c>
      <c r="L16" s="51">
        <f>L14</f>
        <v>0</v>
      </c>
      <c r="M16" s="34">
        <f t="shared" si="1"/>
        <v>0</v>
      </c>
      <c r="N16" s="148"/>
      <c r="O16" s="139">
        <f t="shared" ref="O16:O37" si="2">SUM(M16*(1+N16))</f>
        <v>0</v>
      </c>
    </row>
    <row r="17" spans="1:33" ht="12.75" x14ac:dyDescent="0.15">
      <c r="A17" s="64"/>
      <c r="B17" s="56" t="s">
        <v>15</v>
      </c>
      <c r="C17" s="5" t="s">
        <v>291</v>
      </c>
      <c r="D17" s="6"/>
      <c r="E17" s="2"/>
      <c r="F17" s="4" t="s">
        <v>22</v>
      </c>
      <c r="G17" s="3" t="s">
        <v>78</v>
      </c>
      <c r="H17" s="6" t="s">
        <v>228</v>
      </c>
      <c r="I17" s="53">
        <v>541</v>
      </c>
      <c r="J17" s="155"/>
      <c r="K17" s="59">
        <f t="shared" si="0"/>
        <v>0</v>
      </c>
      <c r="L17" s="51">
        <f>L14</f>
        <v>0</v>
      </c>
      <c r="M17" s="34">
        <f t="shared" si="1"/>
        <v>0</v>
      </c>
      <c r="N17" s="148"/>
      <c r="O17" s="139">
        <f t="shared" si="2"/>
        <v>0</v>
      </c>
    </row>
    <row r="18" spans="1:33" ht="12.75" x14ac:dyDescent="0.15">
      <c r="A18" s="64"/>
      <c r="B18" s="56" t="s">
        <v>231</v>
      </c>
      <c r="C18" s="5" t="s">
        <v>232</v>
      </c>
      <c r="D18" s="6"/>
      <c r="E18" s="2"/>
      <c r="F18" s="4" t="s">
        <v>22</v>
      </c>
      <c r="G18" s="3" t="s">
        <v>78</v>
      </c>
      <c r="H18" s="6" t="s">
        <v>150</v>
      </c>
      <c r="I18" s="53">
        <v>32</v>
      </c>
      <c r="J18" s="155"/>
      <c r="K18" s="59">
        <f t="shared" si="0"/>
        <v>0</v>
      </c>
      <c r="L18" s="51">
        <f t="shared" ref="L18" si="3">L17</f>
        <v>0</v>
      </c>
      <c r="M18" s="34">
        <f t="shared" si="1"/>
        <v>0</v>
      </c>
      <c r="N18" s="148"/>
      <c r="O18" s="139">
        <f t="shared" si="2"/>
        <v>0</v>
      </c>
    </row>
    <row r="19" spans="1:33" ht="12.75" x14ac:dyDescent="0.15">
      <c r="A19" s="64"/>
      <c r="B19" s="56" t="s">
        <v>99</v>
      </c>
      <c r="C19" s="5"/>
      <c r="D19" s="6"/>
      <c r="E19" s="2"/>
      <c r="F19" s="4" t="s">
        <v>22</v>
      </c>
      <c r="G19" s="3" t="s">
        <v>78</v>
      </c>
      <c r="H19" s="6" t="s">
        <v>150</v>
      </c>
      <c r="I19" s="53">
        <v>777</v>
      </c>
      <c r="J19" s="155"/>
      <c r="K19" s="59">
        <f t="shared" si="0"/>
        <v>0</v>
      </c>
      <c r="L19" s="51">
        <f t="shared" ref="L19" si="4">L17</f>
        <v>0</v>
      </c>
      <c r="M19" s="34">
        <f t="shared" si="1"/>
        <v>0</v>
      </c>
      <c r="N19" s="148"/>
      <c r="O19" s="139">
        <f t="shared" si="2"/>
        <v>0</v>
      </c>
    </row>
    <row r="20" spans="1:33" ht="12.75" x14ac:dyDescent="0.15">
      <c r="A20" s="64"/>
      <c r="B20" s="56" t="s">
        <v>98</v>
      </c>
      <c r="C20" s="5"/>
      <c r="D20" s="6"/>
      <c r="E20" s="2"/>
      <c r="F20" s="4" t="s">
        <v>22</v>
      </c>
      <c r="G20" s="3" t="s">
        <v>78</v>
      </c>
      <c r="H20" s="6" t="s">
        <v>150</v>
      </c>
      <c r="I20" s="53">
        <v>105</v>
      </c>
      <c r="J20" s="155"/>
      <c r="K20" s="59">
        <f t="shared" si="0"/>
        <v>0</v>
      </c>
      <c r="L20" s="51">
        <f t="shared" ref="L20" si="5">L17</f>
        <v>0</v>
      </c>
      <c r="M20" s="34">
        <f t="shared" si="1"/>
        <v>0</v>
      </c>
      <c r="N20" s="148"/>
      <c r="O20" s="139">
        <f t="shared" si="2"/>
        <v>0</v>
      </c>
    </row>
    <row r="21" spans="1:33" ht="12.75" x14ac:dyDescent="0.15">
      <c r="A21" s="54"/>
      <c r="B21" s="56" t="s">
        <v>20</v>
      </c>
      <c r="C21" s="5" t="s">
        <v>294</v>
      </c>
      <c r="D21" s="6"/>
      <c r="E21" s="2"/>
      <c r="F21" s="4" t="s">
        <v>22</v>
      </c>
      <c r="G21" s="3" t="s">
        <v>78</v>
      </c>
      <c r="H21" s="6" t="s">
        <v>228</v>
      </c>
      <c r="I21" s="53">
        <v>12</v>
      </c>
      <c r="J21" s="155"/>
      <c r="K21" s="59">
        <f t="shared" si="0"/>
        <v>0</v>
      </c>
      <c r="L21" s="51">
        <f t="shared" ref="L21" si="6">L20</f>
        <v>0</v>
      </c>
      <c r="M21" s="34">
        <f t="shared" si="1"/>
        <v>0</v>
      </c>
      <c r="N21" s="148"/>
      <c r="O21" s="139">
        <f t="shared" si="2"/>
        <v>0</v>
      </c>
    </row>
    <row r="22" spans="1:33" ht="12.75" x14ac:dyDescent="0.15">
      <c r="A22" s="54"/>
      <c r="B22" s="56" t="s">
        <v>16</v>
      </c>
      <c r="C22" s="5" t="s">
        <v>295</v>
      </c>
      <c r="D22" s="6"/>
      <c r="E22" s="2"/>
      <c r="F22" s="4" t="s">
        <v>22</v>
      </c>
      <c r="G22" s="3" t="s">
        <v>78</v>
      </c>
      <c r="H22" s="6" t="s">
        <v>326</v>
      </c>
      <c r="I22" s="53">
        <v>201</v>
      </c>
      <c r="J22" s="155"/>
      <c r="K22" s="59">
        <f t="shared" si="0"/>
        <v>0</v>
      </c>
      <c r="L22" s="51">
        <f t="shared" ref="L22" si="7">L20</f>
        <v>0</v>
      </c>
      <c r="M22" s="34">
        <f t="shared" si="1"/>
        <v>0</v>
      </c>
      <c r="N22" s="148"/>
      <c r="O22" s="139">
        <f t="shared" si="2"/>
        <v>0</v>
      </c>
    </row>
    <row r="23" spans="1:33" ht="12.75" x14ac:dyDescent="0.15">
      <c r="A23" s="54"/>
      <c r="B23" s="56" t="s">
        <v>16</v>
      </c>
      <c r="C23" s="5" t="s">
        <v>296</v>
      </c>
      <c r="D23" s="6"/>
      <c r="E23" s="2"/>
      <c r="F23" s="4" t="s">
        <v>22</v>
      </c>
      <c r="G23" s="3" t="s">
        <v>78</v>
      </c>
      <c r="H23" s="6" t="s">
        <v>326</v>
      </c>
      <c r="I23" s="53">
        <v>142</v>
      </c>
      <c r="J23" s="155"/>
      <c r="K23" s="59">
        <f t="shared" si="0"/>
        <v>0</v>
      </c>
      <c r="L23" s="51">
        <f t="shared" ref="L23" si="8">L20</f>
        <v>0</v>
      </c>
      <c r="M23" s="34">
        <f t="shared" si="1"/>
        <v>0</v>
      </c>
      <c r="N23" s="148"/>
      <c r="O23" s="139">
        <f t="shared" si="2"/>
        <v>0</v>
      </c>
    </row>
    <row r="24" spans="1:33" ht="12.75" x14ac:dyDescent="0.15">
      <c r="A24" s="54"/>
      <c r="B24" s="56" t="s">
        <v>16</v>
      </c>
      <c r="C24" s="5" t="s">
        <v>297</v>
      </c>
      <c r="D24" s="6"/>
      <c r="E24" s="2"/>
      <c r="F24" s="4" t="s">
        <v>22</v>
      </c>
      <c r="G24" s="3" t="s">
        <v>78</v>
      </c>
      <c r="H24" s="6" t="s">
        <v>224</v>
      </c>
      <c r="I24" s="53">
        <v>3014</v>
      </c>
      <c r="J24" s="155"/>
      <c r="K24" s="59">
        <f t="shared" si="0"/>
        <v>0</v>
      </c>
      <c r="L24" s="51">
        <f t="shared" ref="L24" si="9">L23</f>
        <v>0</v>
      </c>
      <c r="M24" s="34">
        <f t="shared" si="1"/>
        <v>0</v>
      </c>
      <c r="N24" s="148"/>
      <c r="O24" s="139">
        <f t="shared" si="2"/>
        <v>0</v>
      </c>
      <c r="P24" s="55"/>
    </row>
    <row r="25" spans="1:33" ht="12.75" x14ac:dyDescent="0.15">
      <c r="A25" s="54"/>
      <c r="B25" s="57" t="s">
        <v>112</v>
      </c>
      <c r="C25" s="5" t="s">
        <v>298</v>
      </c>
      <c r="D25" s="6"/>
      <c r="E25" s="2"/>
      <c r="F25" s="4" t="s">
        <v>22</v>
      </c>
      <c r="G25" s="3" t="s">
        <v>78</v>
      </c>
      <c r="H25" s="6" t="s">
        <v>409</v>
      </c>
      <c r="I25" s="53">
        <v>295</v>
      </c>
      <c r="J25" s="155"/>
      <c r="K25" s="59">
        <f t="shared" si="0"/>
        <v>0</v>
      </c>
      <c r="L25" s="51">
        <f t="shared" ref="L25" si="10">L23</f>
        <v>0</v>
      </c>
      <c r="M25" s="34">
        <f t="shared" si="1"/>
        <v>0</v>
      </c>
      <c r="N25" s="148"/>
      <c r="O25" s="139">
        <f t="shared" si="2"/>
        <v>0</v>
      </c>
      <c r="P25" s="55"/>
    </row>
    <row r="26" spans="1:33" ht="12.75" x14ac:dyDescent="0.15">
      <c r="A26" s="54"/>
      <c r="B26" s="57" t="s">
        <v>246</v>
      </c>
      <c r="C26" s="5" t="s">
        <v>247</v>
      </c>
      <c r="D26" s="6"/>
      <c r="E26" s="2"/>
      <c r="F26" s="4" t="s">
        <v>22</v>
      </c>
      <c r="G26" s="3" t="s">
        <v>78</v>
      </c>
      <c r="H26" s="6" t="s">
        <v>228</v>
      </c>
      <c r="I26" s="53">
        <v>397</v>
      </c>
      <c r="J26" s="155"/>
      <c r="K26" s="59">
        <f t="shared" si="0"/>
        <v>0</v>
      </c>
      <c r="L26" s="51">
        <f t="shared" ref="L26" si="11">L23</f>
        <v>0</v>
      </c>
      <c r="M26" s="34">
        <f t="shared" si="1"/>
        <v>0</v>
      </c>
      <c r="N26" s="148"/>
      <c r="O26" s="139">
        <f t="shared" si="2"/>
        <v>0</v>
      </c>
      <c r="P26" s="55"/>
    </row>
    <row r="27" spans="1:33" ht="12.75" x14ac:dyDescent="0.15">
      <c r="A27" s="54"/>
      <c r="B27" s="57" t="s">
        <v>243</v>
      </c>
      <c r="C27" s="5" t="s">
        <v>244</v>
      </c>
      <c r="D27" s="58"/>
      <c r="E27" s="58"/>
      <c r="F27" s="4" t="s">
        <v>22</v>
      </c>
      <c r="G27" s="3" t="s">
        <v>78</v>
      </c>
      <c r="H27" s="6" t="s">
        <v>245</v>
      </c>
      <c r="I27" s="53">
        <v>11</v>
      </c>
      <c r="J27" s="155"/>
      <c r="K27" s="59">
        <f t="shared" si="0"/>
        <v>0</v>
      </c>
      <c r="L27" s="51">
        <f t="shared" ref="L27" si="12">L26</f>
        <v>0</v>
      </c>
      <c r="M27" s="34">
        <f t="shared" si="1"/>
        <v>0</v>
      </c>
      <c r="N27" s="148"/>
      <c r="O27" s="139">
        <f t="shared" si="2"/>
        <v>0</v>
      </c>
      <c r="P27" s="55"/>
    </row>
    <row r="28" spans="1:33" ht="12.75" x14ac:dyDescent="0.15">
      <c r="A28" s="54"/>
      <c r="B28" s="100"/>
      <c r="C28" s="90"/>
      <c r="D28" s="100"/>
      <c r="E28" s="100"/>
      <c r="F28" s="93"/>
      <c r="G28" s="94"/>
      <c r="H28" s="91"/>
      <c r="I28" s="96"/>
      <c r="J28" s="93"/>
      <c r="K28" s="101"/>
      <c r="L28" s="161"/>
      <c r="M28" s="100"/>
      <c r="N28" s="140"/>
      <c r="O28" s="140"/>
      <c r="P28" s="55"/>
    </row>
    <row r="29" spans="1:33" ht="12.75" x14ac:dyDescent="0.15">
      <c r="A29" s="64" t="s">
        <v>367</v>
      </c>
      <c r="B29" s="56" t="s">
        <v>13</v>
      </c>
      <c r="C29" s="5" t="s">
        <v>291</v>
      </c>
      <c r="D29" s="6"/>
      <c r="E29" s="2"/>
      <c r="F29" s="4" t="s">
        <v>100</v>
      </c>
      <c r="G29" s="3" t="s">
        <v>78</v>
      </c>
      <c r="H29" s="6" t="s">
        <v>228</v>
      </c>
      <c r="I29" s="53">
        <v>83</v>
      </c>
      <c r="J29" s="155"/>
      <c r="K29" s="59">
        <f t="shared" ref="K29:K37" si="13">I29*J29</f>
        <v>0</v>
      </c>
      <c r="L29" s="51">
        <f>L28</f>
        <v>0</v>
      </c>
      <c r="M29" s="34">
        <f t="shared" ref="M29:M37" si="14">K29*(1-L29)</f>
        <v>0</v>
      </c>
      <c r="N29" s="148"/>
      <c r="O29" s="139">
        <f t="shared" si="2"/>
        <v>0</v>
      </c>
    </row>
    <row r="30" spans="1:33" ht="12.75" x14ac:dyDescent="0.15">
      <c r="A30" s="64"/>
      <c r="B30" s="56" t="s">
        <v>14</v>
      </c>
      <c r="C30" s="5" t="s">
        <v>291</v>
      </c>
      <c r="D30" s="6"/>
      <c r="E30" s="2"/>
      <c r="F30" s="4" t="s">
        <v>100</v>
      </c>
      <c r="G30" s="3" t="s">
        <v>78</v>
      </c>
      <c r="H30" s="6" t="s">
        <v>228</v>
      </c>
      <c r="I30" s="53">
        <v>71</v>
      </c>
      <c r="J30" s="155"/>
      <c r="K30" s="59">
        <f t="shared" si="13"/>
        <v>0</v>
      </c>
      <c r="L30" s="51">
        <f t="shared" ref="L30:L37" si="15">L29</f>
        <v>0</v>
      </c>
      <c r="M30" s="34">
        <f t="shared" si="14"/>
        <v>0</v>
      </c>
      <c r="N30" s="148"/>
      <c r="O30" s="139">
        <f t="shared" si="2"/>
        <v>0</v>
      </c>
    </row>
    <row r="31" spans="1:33" ht="12.75" x14ac:dyDescent="0.15">
      <c r="A31" s="64"/>
      <c r="B31" s="56" t="s">
        <v>15</v>
      </c>
      <c r="C31" s="5" t="s">
        <v>291</v>
      </c>
      <c r="D31" s="6"/>
      <c r="E31" s="2"/>
      <c r="F31" s="4" t="s">
        <v>100</v>
      </c>
      <c r="G31" s="3" t="s">
        <v>78</v>
      </c>
      <c r="H31" s="6" t="s">
        <v>228</v>
      </c>
      <c r="I31" s="53">
        <v>56</v>
      </c>
      <c r="J31" s="155"/>
      <c r="K31" s="59">
        <f t="shared" si="13"/>
        <v>0</v>
      </c>
      <c r="L31" s="51">
        <f t="shared" si="15"/>
        <v>0</v>
      </c>
      <c r="M31" s="34">
        <f t="shared" si="14"/>
        <v>0</v>
      </c>
      <c r="N31" s="148"/>
      <c r="O31" s="139">
        <f t="shared" si="2"/>
        <v>0</v>
      </c>
    </row>
    <row r="32" spans="1:33" ht="12.75" x14ac:dyDescent="0.15">
      <c r="A32" s="54"/>
      <c r="B32" s="56" t="s">
        <v>20</v>
      </c>
      <c r="C32" s="5" t="s">
        <v>293</v>
      </c>
      <c r="D32" s="6"/>
      <c r="E32" s="2"/>
      <c r="F32" s="4" t="s">
        <v>100</v>
      </c>
      <c r="G32" s="3" t="s">
        <v>78</v>
      </c>
      <c r="H32" s="6" t="s">
        <v>191</v>
      </c>
      <c r="I32" s="53">
        <v>6</v>
      </c>
      <c r="J32" s="155"/>
      <c r="K32" s="59">
        <f t="shared" si="13"/>
        <v>0</v>
      </c>
      <c r="L32" s="51">
        <f t="shared" si="15"/>
        <v>0</v>
      </c>
      <c r="M32" s="34">
        <f t="shared" si="14"/>
        <v>0</v>
      </c>
      <c r="N32" s="148"/>
      <c r="O32" s="139">
        <f t="shared" si="2"/>
        <v>0</v>
      </c>
      <c r="Z32" s="13"/>
      <c r="AA32" s="13"/>
      <c r="AB32" s="13"/>
      <c r="AC32" s="13"/>
      <c r="AD32" s="13"/>
      <c r="AE32" s="13"/>
      <c r="AF32" s="13"/>
      <c r="AG32" s="13"/>
    </row>
    <row r="33" spans="1:34" ht="12.75" x14ac:dyDescent="0.15">
      <c r="A33" s="54"/>
      <c r="B33" s="57" t="s">
        <v>364</v>
      </c>
      <c r="C33" s="5" t="s">
        <v>242</v>
      </c>
      <c r="D33" s="6"/>
      <c r="E33" s="2"/>
      <c r="F33" s="4" t="s">
        <v>100</v>
      </c>
      <c r="G33" s="3" t="s">
        <v>78</v>
      </c>
      <c r="H33" s="6" t="s">
        <v>183</v>
      </c>
      <c r="I33" s="53">
        <v>89</v>
      </c>
      <c r="J33" s="155"/>
      <c r="K33" s="59">
        <f t="shared" si="13"/>
        <v>0</v>
      </c>
      <c r="L33" s="51">
        <f t="shared" si="15"/>
        <v>0</v>
      </c>
      <c r="M33" s="34">
        <f t="shared" si="14"/>
        <v>0</v>
      </c>
      <c r="N33" s="148"/>
      <c r="O33" s="139">
        <f t="shared" si="2"/>
        <v>0</v>
      </c>
      <c r="P33" s="55"/>
      <c r="Q33" s="13"/>
      <c r="R33" s="13"/>
      <c r="S33" s="13"/>
      <c r="T33" s="13"/>
      <c r="U33" s="13"/>
      <c r="V33" s="13"/>
      <c r="W33" s="13"/>
      <c r="X33" s="13"/>
      <c r="Y33" s="106"/>
      <c r="Z33" s="79"/>
      <c r="AA33" s="79"/>
      <c r="AB33" s="79"/>
      <c r="AC33" s="79"/>
      <c r="AD33" s="79"/>
      <c r="AE33" s="79"/>
      <c r="AF33" s="79"/>
      <c r="AG33" s="79"/>
      <c r="AH33" s="55"/>
    </row>
    <row r="34" spans="1:34" ht="12.75" x14ac:dyDescent="0.15">
      <c r="A34" s="54"/>
      <c r="B34" s="57" t="s">
        <v>364</v>
      </c>
      <c r="C34" s="5" t="s">
        <v>199</v>
      </c>
      <c r="D34" s="6"/>
      <c r="E34" s="2"/>
      <c r="F34" s="4" t="s">
        <v>100</v>
      </c>
      <c r="G34" s="3" t="s">
        <v>78</v>
      </c>
      <c r="H34" s="6" t="s">
        <v>183</v>
      </c>
      <c r="I34" s="53">
        <v>131</v>
      </c>
      <c r="J34" s="155"/>
      <c r="K34" s="59">
        <f t="shared" si="13"/>
        <v>0</v>
      </c>
      <c r="L34" s="51">
        <f t="shared" si="15"/>
        <v>0</v>
      </c>
      <c r="M34" s="34">
        <f t="shared" si="14"/>
        <v>0</v>
      </c>
      <c r="N34" s="148"/>
      <c r="O34" s="139">
        <f t="shared" si="2"/>
        <v>0</v>
      </c>
      <c r="P34" s="102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55"/>
    </row>
    <row r="35" spans="1:34" ht="12.75" x14ac:dyDescent="0.15">
      <c r="A35" s="54"/>
      <c r="B35" s="57" t="s">
        <v>364</v>
      </c>
      <c r="C35" s="58" t="s">
        <v>241</v>
      </c>
      <c r="D35" s="58"/>
      <c r="E35" s="58"/>
      <c r="F35" s="4" t="s">
        <v>100</v>
      </c>
      <c r="G35" s="3" t="s">
        <v>78</v>
      </c>
      <c r="H35" s="2" t="s">
        <v>183</v>
      </c>
      <c r="I35" s="53">
        <v>49</v>
      </c>
      <c r="J35" s="155"/>
      <c r="K35" s="59">
        <f t="shared" si="13"/>
        <v>0</v>
      </c>
      <c r="L35" s="51">
        <f t="shared" si="15"/>
        <v>0</v>
      </c>
      <c r="M35" s="34">
        <f t="shared" si="14"/>
        <v>0</v>
      </c>
      <c r="N35" s="148"/>
      <c r="O35" s="139">
        <f t="shared" si="2"/>
        <v>0</v>
      </c>
      <c r="P35" s="102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55"/>
    </row>
    <row r="36" spans="1:34" ht="12.75" x14ac:dyDescent="0.15">
      <c r="A36" s="7"/>
      <c r="B36" s="50" t="s">
        <v>55</v>
      </c>
      <c r="C36" s="5" t="s">
        <v>59</v>
      </c>
      <c r="D36" s="6" t="s">
        <v>88</v>
      </c>
      <c r="E36" s="58"/>
      <c r="F36" s="4" t="s">
        <v>100</v>
      </c>
      <c r="G36" s="3" t="s">
        <v>78</v>
      </c>
      <c r="H36" s="43" t="s">
        <v>133</v>
      </c>
      <c r="I36" s="53">
        <v>222</v>
      </c>
      <c r="J36" s="155"/>
      <c r="K36" s="59">
        <f t="shared" si="13"/>
        <v>0</v>
      </c>
      <c r="L36" s="51">
        <f t="shared" si="15"/>
        <v>0</v>
      </c>
      <c r="M36" s="34">
        <f t="shared" si="14"/>
        <v>0</v>
      </c>
      <c r="N36" s="148"/>
      <c r="O36" s="139">
        <f t="shared" si="2"/>
        <v>0</v>
      </c>
      <c r="P36" s="107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55"/>
    </row>
    <row r="37" spans="1:34" s="89" customFormat="1" ht="13.5" thickBot="1" x14ac:dyDescent="0.2">
      <c r="A37" s="80"/>
      <c r="B37" s="81" t="s">
        <v>365</v>
      </c>
      <c r="C37" s="82" t="s">
        <v>128</v>
      </c>
      <c r="D37" s="83"/>
      <c r="E37" s="84"/>
      <c r="F37" s="85" t="s">
        <v>100</v>
      </c>
      <c r="G37" s="86" t="s">
        <v>78</v>
      </c>
      <c r="H37" s="83" t="s">
        <v>139</v>
      </c>
      <c r="I37" s="87">
        <v>53</v>
      </c>
      <c r="J37" s="157"/>
      <c r="K37" s="59">
        <f t="shared" si="13"/>
        <v>0</v>
      </c>
      <c r="L37" s="51">
        <f t="shared" si="15"/>
        <v>0</v>
      </c>
      <c r="M37" s="34">
        <f t="shared" si="14"/>
        <v>0</v>
      </c>
      <c r="N37" s="148"/>
      <c r="O37" s="139">
        <f t="shared" si="2"/>
        <v>0</v>
      </c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88"/>
    </row>
    <row r="38" spans="1:34" s="79" customFormat="1" ht="43.5" thickBot="1" x14ac:dyDescent="0.25">
      <c r="A38" s="72"/>
      <c r="B38" s="65"/>
      <c r="C38" s="65"/>
      <c r="D38" s="66"/>
      <c r="E38" s="73"/>
      <c r="F38" s="74"/>
      <c r="G38" s="75"/>
      <c r="H38" s="66"/>
      <c r="I38" s="76"/>
      <c r="J38" s="69" t="s">
        <v>421</v>
      </c>
      <c r="K38" s="70">
        <f>SUM(K11:K13,K15:K27,K29:K37)</f>
        <v>0</v>
      </c>
      <c r="L38" s="71"/>
      <c r="M38" s="70">
        <f>SUM(M11:M13,M15:M27,M29:M37)</f>
        <v>0</v>
      </c>
      <c r="N38" s="108"/>
      <c r="O38" s="108"/>
    </row>
    <row r="39" spans="1:34" s="79" customFormat="1" ht="12.75" x14ac:dyDescent="0.15">
      <c r="A39" s="72"/>
      <c r="B39" s="65"/>
      <c r="C39" s="65"/>
      <c r="D39" s="66"/>
      <c r="E39" s="73"/>
      <c r="F39" s="74"/>
      <c r="G39" s="75"/>
      <c r="H39" s="66"/>
      <c r="I39" s="76"/>
      <c r="J39" s="74"/>
      <c r="K39" s="77"/>
      <c r="L39" s="78"/>
      <c r="M39" s="77"/>
      <c r="N39" s="77"/>
      <c r="O39" s="77"/>
    </row>
    <row r="40" spans="1:34" s="79" customFormat="1" ht="12.75" x14ac:dyDescent="0.15">
      <c r="A40" s="72"/>
      <c r="B40" s="65"/>
      <c r="C40" s="65"/>
      <c r="D40" s="66"/>
      <c r="E40" s="73"/>
      <c r="F40" s="74"/>
      <c r="G40" s="75"/>
      <c r="H40" s="66"/>
      <c r="I40" s="76"/>
      <c r="J40" s="74"/>
      <c r="K40" s="77"/>
      <c r="L40" s="78"/>
      <c r="M40" s="77"/>
      <c r="N40" s="77"/>
      <c r="O40" s="77"/>
    </row>
    <row r="41" spans="1:34" s="9" customFormat="1" ht="74.25" x14ac:dyDescent="0.15">
      <c r="A41" s="145" t="s">
        <v>360</v>
      </c>
      <c r="B41" s="146" t="s">
        <v>0</v>
      </c>
      <c r="C41" s="146" t="s">
        <v>1</v>
      </c>
      <c r="D41" s="146" t="s">
        <v>45</v>
      </c>
      <c r="E41" s="146" t="s">
        <v>44</v>
      </c>
      <c r="F41" s="146" t="s">
        <v>3</v>
      </c>
      <c r="G41" s="146" t="s">
        <v>4</v>
      </c>
      <c r="H41" s="146" t="s">
        <v>2</v>
      </c>
      <c r="I41" s="146" t="s">
        <v>433</v>
      </c>
      <c r="J41" s="146" t="s">
        <v>416</v>
      </c>
      <c r="K41" s="146" t="s">
        <v>5</v>
      </c>
      <c r="L41" s="145" t="s">
        <v>25</v>
      </c>
      <c r="M41" s="145" t="s">
        <v>26</v>
      </c>
      <c r="N41" s="145" t="s">
        <v>436</v>
      </c>
      <c r="O41" s="145" t="s">
        <v>435</v>
      </c>
      <c r="P41" s="104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11"/>
    </row>
    <row r="42" spans="1:34" ht="14.25" x14ac:dyDescent="0.15">
      <c r="A42" s="8"/>
      <c r="B42" s="143"/>
      <c r="C42" s="143"/>
      <c r="D42" s="143"/>
      <c r="E42" s="143"/>
      <c r="F42" s="143"/>
      <c r="G42" s="143"/>
      <c r="H42" s="143"/>
      <c r="I42" s="143"/>
      <c r="J42" s="143"/>
      <c r="K42" s="142" t="s">
        <v>6</v>
      </c>
      <c r="L42" s="162"/>
      <c r="M42" s="147"/>
      <c r="N42" s="140"/>
      <c r="O42" s="140"/>
      <c r="Q42" s="9"/>
      <c r="R42" s="9"/>
      <c r="S42" s="9"/>
      <c r="T42" s="9"/>
      <c r="U42" s="9"/>
      <c r="V42" s="9"/>
      <c r="W42" s="9"/>
      <c r="X42" s="9"/>
      <c r="Y42" s="12"/>
      <c r="Z42" s="79"/>
      <c r="AA42" s="79"/>
      <c r="AB42" s="79"/>
      <c r="AC42" s="79"/>
      <c r="AD42" s="79"/>
      <c r="AE42" s="79"/>
      <c r="AF42" s="79"/>
      <c r="AG42" s="79"/>
      <c r="AH42" s="55"/>
    </row>
    <row r="43" spans="1:34" ht="12.75" x14ac:dyDescent="0.15">
      <c r="A43" s="64" t="s">
        <v>374</v>
      </c>
      <c r="B43" s="56" t="s">
        <v>13</v>
      </c>
      <c r="C43" s="5" t="s">
        <v>290</v>
      </c>
      <c r="D43" s="6"/>
      <c r="E43" s="2"/>
      <c r="F43" s="4" t="s">
        <v>363</v>
      </c>
      <c r="G43" s="3" t="s">
        <v>78</v>
      </c>
      <c r="H43" s="6" t="s">
        <v>139</v>
      </c>
      <c r="I43" s="53">
        <v>39</v>
      </c>
      <c r="J43" s="155"/>
      <c r="K43" s="59">
        <f>I43*J43</f>
        <v>0</v>
      </c>
      <c r="L43" s="51">
        <f>L42</f>
        <v>0</v>
      </c>
      <c r="M43" s="34">
        <f>K43*(1-L43)</f>
        <v>0</v>
      </c>
      <c r="N43" s="148">
        <v>0.09</v>
      </c>
      <c r="O43" s="139">
        <f t="shared" ref="O43:O106" si="16">SUM(M43*(1+N43))</f>
        <v>0</v>
      </c>
      <c r="Y43" s="35"/>
      <c r="Z43" s="79"/>
      <c r="AA43" s="79"/>
      <c r="AB43" s="79"/>
      <c r="AC43" s="79"/>
      <c r="AD43" s="79"/>
      <c r="AE43" s="79"/>
      <c r="AF43" s="79"/>
      <c r="AG43" s="79"/>
      <c r="AH43" s="55"/>
    </row>
    <row r="44" spans="1:34" ht="12.75" x14ac:dyDescent="0.15">
      <c r="A44" s="54"/>
      <c r="B44" s="56" t="s">
        <v>14</v>
      </c>
      <c r="C44" s="5" t="s">
        <v>292</v>
      </c>
      <c r="D44" s="6"/>
      <c r="E44" s="2"/>
      <c r="F44" s="4" t="s">
        <v>363</v>
      </c>
      <c r="G44" s="3" t="s">
        <v>230</v>
      </c>
      <c r="H44" s="6" t="s">
        <v>139</v>
      </c>
      <c r="I44" s="53">
        <v>17</v>
      </c>
      <c r="J44" s="155"/>
      <c r="K44" s="59">
        <f>I44*J44</f>
        <v>0</v>
      </c>
      <c r="L44" s="51">
        <f t="shared" ref="L44:L62" si="17">L43</f>
        <v>0</v>
      </c>
      <c r="M44" s="34">
        <f>K44*(1-L44)</f>
        <v>0</v>
      </c>
      <c r="N44" s="148"/>
      <c r="O44" s="139">
        <f t="shared" si="16"/>
        <v>0</v>
      </c>
      <c r="Y44" s="35"/>
      <c r="Z44" s="79"/>
      <c r="AA44" s="79"/>
      <c r="AB44" s="79"/>
      <c r="AC44" s="79"/>
      <c r="AD44" s="79"/>
      <c r="AE44" s="79"/>
      <c r="AF44" s="79"/>
      <c r="AG44" s="79"/>
      <c r="AH44" s="55"/>
    </row>
    <row r="45" spans="1:34" ht="12.75" x14ac:dyDescent="0.15">
      <c r="A45" s="54"/>
      <c r="B45" s="56" t="s">
        <v>15</v>
      </c>
      <c r="C45" s="5" t="s">
        <v>291</v>
      </c>
      <c r="D45" s="6"/>
      <c r="E45" s="2"/>
      <c r="F45" s="4" t="s">
        <v>363</v>
      </c>
      <c r="G45" s="3" t="s">
        <v>78</v>
      </c>
      <c r="H45" s="6" t="s">
        <v>139</v>
      </c>
      <c r="I45" s="53">
        <v>7</v>
      </c>
      <c r="J45" s="155"/>
      <c r="K45" s="59">
        <f>I45*J45</f>
        <v>0</v>
      </c>
      <c r="L45" s="51">
        <f t="shared" si="17"/>
        <v>0</v>
      </c>
      <c r="M45" s="34">
        <f>K45*(1-L45)</f>
        <v>0</v>
      </c>
      <c r="N45" s="148"/>
      <c r="O45" s="139">
        <f t="shared" si="16"/>
        <v>0</v>
      </c>
      <c r="Y45" s="35"/>
      <c r="Z45" s="79"/>
      <c r="AA45" s="79"/>
      <c r="AB45" s="79"/>
      <c r="AC45" s="79"/>
      <c r="AD45" s="79"/>
      <c r="AE45" s="79"/>
      <c r="AF45" s="79"/>
      <c r="AG45" s="79"/>
      <c r="AH45" s="55"/>
    </row>
    <row r="46" spans="1:34" ht="12.75" x14ac:dyDescent="0.15">
      <c r="A46" s="54"/>
      <c r="B46" s="56" t="s">
        <v>18</v>
      </c>
      <c r="C46" s="5" t="s">
        <v>341</v>
      </c>
      <c r="D46" s="6"/>
      <c r="E46" s="2"/>
      <c r="F46" s="4" t="s">
        <v>363</v>
      </c>
      <c r="G46" s="3" t="s">
        <v>78</v>
      </c>
      <c r="H46" s="6" t="s">
        <v>101</v>
      </c>
      <c r="I46" s="53">
        <v>400</v>
      </c>
      <c r="J46" s="155"/>
      <c r="K46" s="34">
        <f t="shared" si="0"/>
        <v>0</v>
      </c>
      <c r="L46" s="51">
        <f t="shared" si="17"/>
        <v>0</v>
      </c>
      <c r="M46" s="34">
        <f t="shared" si="1"/>
        <v>0</v>
      </c>
      <c r="N46" s="148"/>
      <c r="O46" s="139">
        <f t="shared" si="16"/>
        <v>0</v>
      </c>
      <c r="P46" s="55"/>
      <c r="Y46" s="35"/>
      <c r="Z46" s="79"/>
      <c r="AA46" s="79"/>
      <c r="AB46" s="79"/>
      <c r="AC46" s="79"/>
      <c r="AD46" s="79"/>
      <c r="AE46" s="79"/>
      <c r="AF46" s="79"/>
      <c r="AG46" s="79"/>
      <c r="AH46" s="55"/>
    </row>
    <row r="47" spans="1:34" ht="12.75" x14ac:dyDescent="0.15">
      <c r="A47" s="54"/>
      <c r="B47" s="56" t="s">
        <v>18</v>
      </c>
      <c r="C47" s="5" t="s">
        <v>342</v>
      </c>
      <c r="D47" s="6"/>
      <c r="E47" s="2"/>
      <c r="F47" s="4" t="s">
        <v>363</v>
      </c>
      <c r="G47" s="3" t="s">
        <v>78</v>
      </c>
      <c r="H47" s="6" t="s">
        <v>108</v>
      </c>
      <c r="I47" s="53">
        <v>22</v>
      </c>
      <c r="J47" s="155"/>
      <c r="K47" s="59">
        <f t="shared" si="0"/>
        <v>0</v>
      </c>
      <c r="L47" s="51">
        <f t="shared" si="17"/>
        <v>0</v>
      </c>
      <c r="M47" s="34">
        <f t="shared" si="1"/>
        <v>0</v>
      </c>
      <c r="N47" s="148"/>
      <c r="O47" s="139">
        <f t="shared" si="16"/>
        <v>0</v>
      </c>
      <c r="P47" s="55"/>
      <c r="Z47" s="9"/>
      <c r="AA47" s="9"/>
      <c r="AB47" s="9"/>
      <c r="AC47" s="9"/>
      <c r="AD47" s="9"/>
      <c r="AE47" s="9"/>
      <c r="AF47" s="9"/>
      <c r="AG47" s="9"/>
    </row>
    <row r="48" spans="1:34" ht="12.75" x14ac:dyDescent="0.15">
      <c r="A48" s="54"/>
      <c r="B48" s="56" t="s">
        <v>223</v>
      </c>
      <c r="C48" s="5" t="s">
        <v>343</v>
      </c>
      <c r="D48" s="6"/>
      <c r="E48" s="2"/>
      <c r="F48" s="4" t="s">
        <v>363</v>
      </c>
      <c r="G48" s="3" t="s">
        <v>78</v>
      </c>
      <c r="H48" s="6" t="s">
        <v>201</v>
      </c>
      <c r="I48" s="53">
        <v>49</v>
      </c>
      <c r="J48" s="155"/>
      <c r="K48" s="59">
        <f t="shared" si="0"/>
        <v>0</v>
      </c>
      <c r="L48" s="51">
        <f t="shared" si="17"/>
        <v>0</v>
      </c>
      <c r="M48" s="34">
        <f t="shared" si="1"/>
        <v>0</v>
      </c>
      <c r="N48" s="148"/>
      <c r="O48" s="139">
        <f t="shared" si="16"/>
        <v>0</v>
      </c>
      <c r="P48" s="55"/>
    </row>
    <row r="49" spans="1:16" ht="12.75" x14ac:dyDescent="0.15">
      <c r="A49" s="54"/>
      <c r="B49" s="56" t="s">
        <v>12</v>
      </c>
      <c r="C49" s="5" t="s">
        <v>226</v>
      </c>
      <c r="D49" s="6"/>
      <c r="E49" s="2"/>
      <c r="F49" s="4" t="s">
        <v>363</v>
      </c>
      <c r="G49" s="3" t="s">
        <v>78</v>
      </c>
      <c r="H49" s="6" t="s">
        <v>139</v>
      </c>
      <c r="I49" s="53">
        <v>77</v>
      </c>
      <c r="J49" s="155"/>
      <c r="K49" s="59">
        <f t="shared" si="0"/>
        <v>0</v>
      </c>
      <c r="L49" s="51">
        <f t="shared" si="17"/>
        <v>0</v>
      </c>
      <c r="M49" s="34">
        <f t="shared" si="1"/>
        <v>0</v>
      </c>
      <c r="N49" s="148"/>
      <c r="O49" s="139">
        <f t="shared" si="16"/>
        <v>0</v>
      </c>
    </row>
    <row r="50" spans="1:16" ht="12.75" x14ac:dyDescent="0.15">
      <c r="A50" s="54"/>
      <c r="B50" s="56" t="s">
        <v>12</v>
      </c>
      <c r="C50" s="5" t="s">
        <v>227</v>
      </c>
      <c r="D50" s="6"/>
      <c r="E50" s="2"/>
      <c r="F50" s="4" t="s">
        <v>363</v>
      </c>
      <c r="G50" s="3" t="s">
        <v>78</v>
      </c>
      <c r="H50" s="6" t="s">
        <v>139</v>
      </c>
      <c r="I50" s="53">
        <v>2438</v>
      </c>
      <c r="J50" s="155"/>
      <c r="K50" s="34">
        <f t="shared" si="0"/>
        <v>0</v>
      </c>
      <c r="L50" s="51">
        <f t="shared" si="17"/>
        <v>0</v>
      </c>
      <c r="M50" s="34">
        <f t="shared" si="1"/>
        <v>0</v>
      </c>
      <c r="N50" s="148"/>
      <c r="O50" s="139">
        <f t="shared" si="16"/>
        <v>0</v>
      </c>
    </row>
    <row r="51" spans="1:16" ht="12.75" x14ac:dyDescent="0.15">
      <c r="A51" s="54"/>
      <c r="B51" s="56" t="s">
        <v>12</v>
      </c>
      <c r="C51" s="5" t="s">
        <v>328</v>
      </c>
      <c r="D51" s="6"/>
      <c r="E51" s="2"/>
      <c r="F51" s="4" t="s">
        <v>363</v>
      </c>
      <c r="G51" s="3" t="s">
        <v>78</v>
      </c>
      <c r="H51" s="6" t="s">
        <v>139</v>
      </c>
      <c r="I51" s="53">
        <v>1047</v>
      </c>
      <c r="J51" s="155"/>
      <c r="K51" s="59">
        <f t="shared" si="0"/>
        <v>0</v>
      </c>
      <c r="L51" s="51">
        <f t="shared" si="17"/>
        <v>0</v>
      </c>
      <c r="M51" s="34">
        <f t="shared" si="1"/>
        <v>0</v>
      </c>
      <c r="N51" s="148"/>
      <c r="O51" s="139">
        <f t="shared" si="16"/>
        <v>0</v>
      </c>
    </row>
    <row r="52" spans="1:16" ht="12.75" x14ac:dyDescent="0.15">
      <c r="A52" s="54"/>
      <c r="B52" s="56" t="s">
        <v>229</v>
      </c>
      <c r="C52" s="5" t="s">
        <v>328</v>
      </c>
      <c r="D52" s="6"/>
      <c r="E52" s="2"/>
      <c r="F52" s="4" t="s">
        <v>363</v>
      </c>
      <c r="G52" s="3" t="s">
        <v>78</v>
      </c>
      <c r="H52" s="6" t="s">
        <v>150</v>
      </c>
      <c r="I52" s="53">
        <v>49</v>
      </c>
      <c r="J52" s="155"/>
      <c r="K52" s="59">
        <f t="shared" si="0"/>
        <v>0</v>
      </c>
      <c r="L52" s="51">
        <f t="shared" si="17"/>
        <v>0</v>
      </c>
      <c r="M52" s="34">
        <f t="shared" si="1"/>
        <v>0</v>
      </c>
      <c r="N52" s="148"/>
      <c r="O52" s="139">
        <f t="shared" si="16"/>
        <v>0</v>
      </c>
    </row>
    <row r="53" spans="1:16" ht="12.75" x14ac:dyDescent="0.15">
      <c r="A53" s="54"/>
      <c r="B53" s="56" t="s">
        <v>220</v>
      </c>
      <c r="C53" s="5" t="s">
        <v>412</v>
      </c>
      <c r="D53" s="6"/>
      <c r="E53" s="2"/>
      <c r="F53" s="4" t="s">
        <v>363</v>
      </c>
      <c r="G53" s="3" t="s">
        <v>78</v>
      </c>
      <c r="H53" s="6" t="s">
        <v>221</v>
      </c>
      <c r="I53" s="53">
        <v>881</v>
      </c>
      <c r="J53" s="155"/>
      <c r="K53" s="59">
        <f t="shared" si="0"/>
        <v>0</v>
      </c>
      <c r="L53" s="51">
        <f t="shared" si="17"/>
        <v>0</v>
      </c>
      <c r="M53" s="34">
        <f t="shared" si="1"/>
        <v>0</v>
      </c>
      <c r="N53" s="148"/>
      <c r="O53" s="139">
        <f t="shared" si="16"/>
        <v>0</v>
      </c>
      <c r="P53" s="55"/>
    </row>
    <row r="54" spans="1:16" ht="12.75" x14ac:dyDescent="0.15">
      <c r="A54" s="54"/>
      <c r="B54" s="56" t="s">
        <v>220</v>
      </c>
      <c r="C54" s="5" t="s">
        <v>413</v>
      </c>
      <c r="D54" s="6"/>
      <c r="E54" s="2"/>
      <c r="F54" s="4" t="s">
        <v>363</v>
      </c>
      <c r="G54" s="3" t="s">
        <v>78</v>
      </c>
      <c r="H54" s="6" t="s">
        <v>222</v>
      </c>
      <c r="I54" s="53">
        <v>186</v>
      </c>
      <c r="J54" s="155"/>
      <c r="K54" s="34">
        <f t="shared" si="0"/>
        <v>0</v>
      </c>
      <c r="L54" s="51">
        <f t="shared" si="17"/>
        <v>0</v>
      </c>
      <c r="M54" s="34">
        <f t="shared" si="1"/>
        <v>0</v>
      </c>
      <c r="N54" s="148"/>
      <c r="O54" s="139">
        <f t="shared" si="16"/>
        <v>0</v>
      </c>
      <c r="P54" s="55"/>
    </row>
    <row r="55" spans="1:16" ht="12.75" x14ac:dyDescent="0.15">
      <c r="A55" s="54"/>
      <c r="B55" s="56" t="s">
        <v>220</v>
      </c>
      <c r="C55" s="5" t="s">
        <v>414</v>
      </c>
      <c r="D55" s="6"/>
      <c r="E55" s="2"/>
      <c r="F55" s="4" t="s">
        <v>363</v>
      </c>
      <c r="G55" s="3" t="s">
        <v>78</v>
      </c>
      <c r="H55" s="6" t="s">
        <v>221</v>
      </c>
      <c r="I55" s="53">
        <v>34</v>
      </c>
      <c r="J55" s="155"/>
      <c r="K55" s="59">
        <f t="shared" si="0"/>
        <v>0</v>
      </c>
      <c r="L55" s="51">
        <f t="shared" si="17"/>
        <v>0</v>
      </c>
      <c r="M55" s="34">
        <f t="shared" si="1"/>
        <v>0</v>
      </c>
      <c r="N55" s="148"/>
      <c r="O55" s="139">
        <f t="shared" si="16"/>
        <v>0</v>
      </c>
      <c r="P55" s="55"/>
    </row>
    <row r="56" spans="1:16" ht="12.75" x14ac:dyDescent="0.15">
      <c r="A56" s="54"/>
      <c r="B56" s="56" t="s">
        <v>287</v>
      </c>
      <c r="C56" s="5" t="s">
        <v>332</v>
      </c>
      <c r="D56" s="6"/>
      <c r="E56" s="2"/>
      <c r="F56" s="4" t="s">
        <v>363</v>
      </c>
      <c r="G56" s="3" t="s">
        <v>78</v>
      </c>
      <c r="H56" s="6" t="s">
        <v>238</v>
      </c>
      <c r="I56" s="53">
        <v>76</v>
      </c>
      <c r="J56" s="155"/>
      <c r="K56" s="59">
        <f t="shared" si="0"/>
        <v>0</v>
      </c>
      <c r="L56" s="51">
        <f t="shared" si="17"/>
        <v>0</v>
      </c>
      <c r="M56" s="34">
        <f t="shared" si="1"/>
        <v>0</v>
      </c>
      <c r="N56" s="148"/>
      <c r="O56" s="139">
        <f t="shared" si="16"/>
        <v>0</v>
      </c>
      <c r="P56" s="55"/>
    </row>
    <row r="57" spans="1:16" ht="12.75" x14ac:dyDescent="0.15">
      <c r="A57" s="54"/>
      <c r="B57" s="56" t="s">
        <v>286</v>
      </c>
      <c r="C57" s="5" t="s">
        <v>333</v>
      </c>
      <c r="D57" s="6"/>
      <c r="E57" s="2"/>
      <c r="F57" s="4" t="s">
        <v>363</v>
      </c>
      <c r="G57" s="3" t="s">
        <v>78</v>
      </c>
      <c r="H57" s="6" t="s">
        <v>238</v>
      </c>
      <c r="I57" s="53">
        <v>32</v>
      </c>
      <c r="J57" s="155"/>
      <c r="K57" s="59">
        <f t="shared" si="0"/>
        <v>0</v>
      </c>
      <c r="L57" s="51">
        <f t="shared" si="17"/>
        <v>0</v>
      </c>
      <c r="M57" s="34">
        <f t="shared" si="1"/>
        <v>0</v>
      </c>
      <c r="N57" s="148"/>
      <c r="O57" s="139">
        <f t="shared" si="16"/>
        <v>0</v>
      </c>
      <c r="P57" s="55"/>
    </row>
    <row r="58" spans="1:16" ht="12.75" x14ac:dyDescent="0.15">
      <c r="A58" s="54"/>
      <c r="B58" s="57" t="s">
        <v>288</v>
      </c>
      <c r="C58" s="5" t="s">
        <v>334</v>
      </c>
      <c r="D58" s="6"/>
      <c r="E58" s="2"/>
      <c r="F58" s="4" t="s">
        <v>363</v>
      </c>
      <c r="G58" s="3" t="s">
        <v>78</v>
      </c>
      <c r="H58" s="6" t="s">
        <v>289</v>
      </c>
      <c r="I58" s="53">
        <v>37</v>
      </c>
      <c r="J58" s="155"/>
      <c r="K58" s="34">
        <f t="shared" si="0"/>
        <v>0</v>
      </c>
      <c r="L58" s="51">
        <f t="shared" si="17"/>
        <v>0</v>
      </c>
      <c r="M58" s="34">
        <f t="shared" si="1"/>
        <v>0</v>
      </c>
      <c r="N58" s="148"/>
      <c r="O58" s="139">
        <f t="shared" si="16"/>
        <v>0</v>
      </c>
      <c r="P58" s="55"/>
    </row>
    <row r="59" spans="1:16" ht="12.75" x14ac:dyDescent="0.15">
      <c r="A59" s="54"/>
      <c r="B59" s="57" t="s">
        <v>209</v>
      </c>
      <c r="C59" s="5" t="s">
        <v>210</v>
      </c>
      <c r="D59" s="6" t="s">
        <v>208</v>
      </c>
      <c r="E59" s="2"/>
      <c r="F59" s="4" t="s">
        <v>363</v>
      </c>
      <c r="G59" s="3" t="s">
        <v>78</v>
      </c>
      <c r="H59" s="6" t="s">
        <v>184</v>
      </c>
      <c r="I59" s="53">
        <v>114</v>
      </c>
      <c r="J59" s="155"/>
      <c r="K59" s="59">
        <f t="shared" si="0"/>
        <v>0</v>
      </c>
      <c r="L59" s="51">
        <f t="shared" si="17"/>
        <v>0</v>
      </c>
      <c r="M59" s="34">
        <f t="shared" si="1"/>
        <v>0</v>
      </c>
      <c r="N59" s="148"/>
      <c r="O59" s="139">
        <f t="shared" si="16"/>
        <v>0</v>
      </c>
      <c r="P59" s="55"/>
    </row>
    <row r="60" spans="1:16" ht="12.75" x14ac:dyDescent="0.15">
      <c r="A60" s="54"/>
      <c r="B60" s="57" t="s">
        <v>209</v>
      </c>
      <c r="C60" s="5" t="s">
        <v>248</v>
      </c>
      <c r="D60" s="6" t="s">
        <v>208</v>
      </c>
      <c r="E60" s="2"/>
      <c r="F60" s="4" t="s">
        <v>363</v>
      </c>
      <c r="G60" s="3" t="s">
        <v>78</v>
      </c>
      <c r="H60" s="6" t="s">
        <v>184</v>
      </c>
      <c r="I60" s="53">
        <v>74</v>
      </c>
      <c r="J60" s="155"/>
      <c r="K60" s="59">
        <f t="shared" si="0"/>
        <v>0</v>
      </c>
      <c r="L60" s="51">
        <f t="shared" si="17"/>
        <v>0</v>
      </c>
      <c r="M60" s="34">
        <f t="shared" si="1"/>
        <v>0</v>
      </c>
      <c r="N60" s="148"/>
      <c r="O60" s="139">
        <f t="shared" si="16"/>
        <v>0</v>
      </c>
      <c r="P60" s="55"/>
    </row>
    <row r="61" spans="1:16" ht="12.75" x14ac:dyDescent="0.15">
      <c r="A61" s="54"/>
      <c r="B61" s="57" t="s">
        <v>249</v>
      </c>
      <c r="C61" s="5" t="s">
        <v>250</v>
      </c>
      <c r="D61" s="6"/>
      <c r="E61" s="2"/>
      <c r="F61" s="4" t="s">
        <v>363</v>
      </c>
      <c r="G61" s="3" t="s">
        <v>78</v>
      </c>
      <c r="H61" s="6" t="s">
        <v>184</v>
      </c>
      <c r="I61" s="53">
        <v>38</v>
      </c>
      <c r="J61" s="155"/>
      <c r="K61" s="59">
        <f t="shared" si="0"/>
        <v>0</v>
      </c>
      <c r="L61" s="51">
        <f t="shared" si="17"/>
        <v>0</v>
      </c>
      <c r="M61" s="34">
        <f t="shared" si="1"/>
        <v>0</v>
      </c>
      <c r="N61" s="148"/>
      <c r="O61" s="139">
        <f t="shared" si="16"/>
        <v>0</v>
      </c>
      <c r="P61" s="55"/>
    </row>
    <row r="62" spans="1:16" ht="12.75" x14ac:dyDescent="0.15">
      <c r="A62" s="54"/>
      <c r="B62" s="56" t="s">
        <v>317</v>
      </c>
      <c r="C62" s="5" t="s">
        <v>415</v>
      </c>
      <c r="D62" s="6"/>
      <c r="E62" s="2"/>
      <c r="F62" s="4" t="s">
        <v>363</v>
      </c>
      <c r="G62" s="3" t="s">
        <v>78</v>
      </c>
      <c r="H62" s="6" t="s">
        <v>141</v>
      </c>
      <c r="I62" s="53">
        <v>22</v>
      </c>
      <c r="J62" s="155"/>
      <c r="K62" s="59">
        <f t="shared" si="0"/>
        <v>0</v>
      </c>
      <c r="L62" s="51">
        <f t="shared" si="17"/>
        <v>0</v>
      </c>
      <c r="M62" s="34">
        <f t="shared" si="1"/>
        <v>0</v>
      </c>
      <c r="N62" s="148"/>
      <c r="O62" s="139">
        <f t="shared" si="16"/>
        <v>0</v>
      </c>
      <c r="P62" s="55"/>
    </row>
    <row r="63" spans="1:16" ht="12.75" x14ac:dyDescent="0.15">
      <c r="A63" s="54"/>
      <c r="B63" s="100"/>
      <c r="C63" s="90"/>
      <c r="D63" s="100"/>
      <c r="E63" s="100"/>
      <c r="F63" s="93"/>
      <c r="G63" s="94"/>
      <c r="H63" s="91"/>
      <c r="I63" s="96"/>
      <c r="J63" s="93"/>
      <c r="K63" s="101"/>
      <c r="L63" s="161"/>
      <c r="M63" s="100"/>
      <c r="N63" s="140"/>
      <c r="O63" s="140"/>
      <c r="P63" s="55"/>
    </row>
    <row r="64" spans="1:16" ht="12.75" x14ac:dyDescent="0.15">
      <c r="A64" s="64" t="s">
        <v>411</v>
      </c>
      <c r="B64" s="56" t="s">
        <v>13</v>
      </c>
      <c r="C64" s="5" t="s">
        <v>366</v>
      </c>
      <c r="D64" s="6"/>
      <c r="E64" s="2" t="s">
        <v>48</v>
      </c>
      <c r="F64" s="4" t="s">
        <v>411</v>
      </c>
      <c r="G64" s="3" t="s">
        <v>78</v>
      </c>
      <c r="H64" s="6" t="s">
        <v>139</v>
      </c>
      <c r="I64" s="53">
        <v>39</v>
      </c>
      <c r="J64" s="155"/>
      <c r="K64" s="59">
        <f>I64*J64</f>
        <v>0</v>
      </c>
      <c r="L64" s="51">
        <f>L63</f>
        <v>0</v>
      </c>
      <c r="M64" s="34">
        <f t="shared" si="1"/>
        <v>0</v>
      </c>
      <c r="N64" s="148"/>
      <c r="O64" s="139">
        <f t="shared" si="16"/>
        <v>0</v>
      </c>
      <c r="P64" s="55"/>
    </row>
    <row r="65" spans="1:16" ht="12.75" x14ac:dyDescent="0.15">
      <c r="A65" s="54"/>
      <c r="B65" s="56" t="s">
        <v>14</v>
      </c>
      <c r="C65" s="5" t="s">
        <v>366</v>
      </c>
      <c r="D65" s="6"/>
      <c r="E65" s="2" t="s">
        <v>48</v>
      </c>
      <c r="F65" s="4" t="s">
        <v>411</v>
      </c>
      <c r="G65" s="3" t="s">
        <v>78</v>
      </c>
      <c r="H65" s="6" t="s">
        <v>139</v>
      </c>
      <c r="I65" s="53">
        <v>20</v>
      </c>
      <c r="J65" s="155"/>
      <c r="K65" s="59">
        <f t="shared" ref="K65:K71" si="18">I65*J65</f>
        <v>0</v>
      </c>
      <c r="L65" s="51">
        <f t="shared" ref="L65:L68" si="19">L64</f>
        <v>0</v>
      </c>
      <c r="M65" s="34">
        <f t="shared" si="1"/>
        <v>0</v>
      </c>
      <c r="N65" s="148"/>
      <c r="O65" s="139">
        <f t="shared" si="16"/>
        <v>0</v>
      </c>
      <c r="P65" s="55"/>
    </row>
    <row r="66" spans="1:16" ht="12.75" x14ac:dyDescent="0.15">
      <c r="A66" s="54"/>
      <c r="B66" s="56" t="s">
        <v>15</v>
      </c>
      <c r="C66" s="5" t="s">
        <v>366</v>
      </c>
      <c r="D66" s="6"/>
      <c r="E66" s="2" t="s">
        <v>48</v>
      </c>
      <c r="F66" s="4" t="s">
        <v>411</v>
      </c>
      <c r="G66" s="3" t="s">
        <v>78</v>
      </c>
      <c r="H66" s="6" t="s">
        <v>139</v>
      </c>
      <c r="I66" s="53">
        <v>35</v>
      </c>
      <c r="J66" s="155"/>
      <c r="K66" s="59">
        <f t="shared" si="18"/>
        <v>0</v>
      </c>
      <c r="L66" s="51">
        <f t="shared" si="19"/>
        <v>0</v>
      </c>
      <c r="M66" s="34">
        <f t="shared" si="1"/>
        <v>0</v>
      </c>
      <c r="N66" s="148"/>
      <c r="O66" s="139">
        <f t="shared" si="16"/>
        <v>0</v>
      </c>
      <c r="P66" s="55"/>
    </row>
    <row r="67" spans="1:16" ht="12.75" x14ac:dyDescent="0.15">
      <c r="A67" s="54"/>
      <c r="B67" s="56" t="s">
        <v>99</v>
      </c>
      <c r="C67" s="5" t="s">
        <v>366</v>
      </c>
      <c r="D67" s="6"/>
      <c r="E67" s="2" t="s">
        <v>48</v>
      </c>
      <c r="F67" s="4" t="s">
        <v>411</v>
      </c>
      <c r="G67" s="3" t="s">
        <v>78</v>
      </c>
      <c r="H67" s="6" t="s">
        <v>157</v>
      </c>
      <c r="I67" s="53">
        <v>98</v>
      </c>
      <c r="J67" s="155"/>
      <c r="K67" s="59">
        <f t="shared" si="18"/>
        <v>0</v>
      </c>
      <c r="L67" s="51">
        <f t="shared" si="19"/>
        <v>0</v>
      </c>
      <c r="M67" s="34">
        <f t="shared" si="1"/>
        <v>0</v>
      </c>
      <c r="N67" s="148"/>
      <c r="O67" s="139">
        <f t="shared" si="16"/>
        <v>0</v>
      </c>
      <c r="P67" s="55"/>
    </row>
    <row r="68" spans="1:16" ht="12.75" x14ac:dyDescent="0.15">
      <c r="A68" s="54"/>
      <c r="B68" s="56" t="s">
        <v>98</v>
      </c>
      <c r="C68" s="5" t="s">
        <v>366</v>
      </c>
      <c r="D68" s="6"/>
      <c r="E68" s="2" t="s">
        <v>48</v>
      </c>
      <c r="F68" s="4" t="s">
        <v>411</v>
      </c>
      <c r="G68" s="3" t="s">
        <v>78</v>
      </c>
      <c r="H68" s="6" t="s">
        <v>157</v>
      </c>
      <c r="I68" s="53">
        <v>78</v>
      </c>
      <c r="J68" s="155"/>
      <c r="K68" s="59">
        <f t="shared" si="18"/>
        <v>0</v>
      </c>
      <c r="L68" s="51">
        <f t="shared" si="19"/>
        <v>0</v>
      </c>
      <c r="M68" s="34">
        <f t="shared" si="1"/>
        <v>0</v>
      </c>
      <c r="N68" s="148"/>
      <c r="O68" s="139">
        <f t="shared" si="16"/>
        <v>0</v>
      </c>
      <c r="P68" s="55"/>
    </row>
    <row r="69" spans="1:16" ht="12.75" x14ac:dyDescent="0.15">
      <c r="A69" s="54"/>
      <c r="B69" s="90"/>
      <c r="C69" s="90"/>
      <c r="D69" s="91"/>
      <c r="E69" s="92"/>
      <c r="F69" s="93"/>
      <c r="G69" s="94"/>
      <c r="H69" s="95"/>
      <c r="I69" s="96"/>
      <c r="J69" s="93"/>
      <c r="K69" s="97"/>
      <c r="L69" s="156"/>
      <c r="M69" s="98"/>
      <c r="N69" s="138"/>
      <c r="O69" s="138"/>
      <c r="P69" s="55"/>
    </row>
    <row r="70" spans="1:16" ht="12" customHeight="1" x14ac:dyDescent="0.15">
      <c r="A70" s="64" t="s">
        <v>418</v>
      </c>
      <c r="B70" s="50" t="s">
        <v>404</v>
      </c>
      <c r="C70" s="5" t="s">
        <v>405</v>
      </c>
      <c r="D70" s="6"/>
      <c r="E70" s="2" t="s">
        <v>114</v>
      </c>
      <c r="F70" s="4" t="s">
        <v>418</v>
      </c>
      <c r="G70" s="3" t="s">
        <v>78</v>
      </c>
      <c r="H70" s="60" t="s">
        <v>133</v>
      </c>
      <c r="I70" s="53">
        <v>54</v>
      </c>
      <c r="J70" s="155"/>
      <c r="K70" s="59">
        <f t="shared" si="18"/>
        <v>0</v>
      </c>
      <c r="L70" s="51">
        <f>L69</f>
        <v>0</v>
      </c>
      <c r="M70" s="34">
        <f t="shared" si="1"/>
        <v>0</v>
      </c>
      <c r="N70" s="148"/>
      <c r="O70" s="139">
        <f t="shared" si="16"/>
        <v>0</v>
      </c>
      <c r="P70" s="55"/>
    </row>
    <row r="71" spans="1:16" ht="12" customHeight="1" x14ac:dyDescent="0.15">
      <c r="A71" s="54"/>
      <c r="B71" s="50" t="s">
        <v>407</v>
      </c>
      <c r="C71" s="5" t="s">
        <v>408</v>
      </c>
      <c r="D71" s="6"/>
      <c r="E71" s="2" t="s">
        <v>114</v>
      </c>
      <c r="F71" s="4" t="s">
        <v>418</v>
      </c>
      <c r="G71" s="3" t="s">
        <v>78</v>
      </c>
      <c r="H71" s="60" t="s">
        <v>133</v>
      </c>
      <c r="I71" s="53">
        <v>100</v>
      </c>
      <c r="J71" s="33"/>
      <c r="K71" s="59">
        <f t="shared" si="18"/>
        <v>0</v>
      </c>
      <c r="L71" s="51">
        <f>L69</f>
        <v>0</v>
      </c>
      <c r="M71" s="34">
        <f t="shared" si="1"/>
        <v>0</v>
      </c>
      <c r="N71" s="148"/>
      <c r="O71" s="139">
        <f t="shared" si="16"/>
        <v>0</v>
      </c>
      <c r="P71" s="55"/>
    </row>
    <row r="72" spans="1:16" ht="12.75" x14ac:dyDescent="0.15">
      <c r="A72" s="54"/>
      <c r="B72" s="90"/>
      <c r="C72" s="90"/>
      <c r="D72" s="91"/>
      <c r="E72" s="92"/>
      <c r="F72" s="93"/>
      <c r="G72" s="94"/>
      <c r="H72" s="95"/>
      <c r="I72" s="96"/>
      <c r="J72" s="93"/>
      <c r="K72" s="97"/>
      <c r="L72" s="156"/>
      <c r="M72" s="98"/>
      <c r="N72" s="138"/>
      <c r="O72" s="138"/>
    </row>
    <row r="73" spans="1:16" ht="12.75" x14ac:dyDescent="0.15">
      <c r="A73" s="64" t="s">
        <v>372</v>
      </c>
      <c r="B73" s="56" t="s">
        <v>12</v>
      </c>
      <c r="C73" s="5" t="s">
        <v>225</v>
      </c>
      <c r="D73" s="6"/>
      <c r="E73" s="2"/>
      <c r="F73" s="4" t="s">
        <v>23</v>
      </c>
      <c r="G73" s="3" t="s">
        <v>78</v>
      </c>
      <c r="H73" s="6" t="s">
        <v>139</v>
      </c>
      <c r="I73" s="53">
        <v>253</v>
      </c>
      <c r="J73" s="155"/>
      <c r="K73" s="59">
        <f>I73*J73</f>
        <v>0</v>
      </c>
      <c r="L73" s="51">
        <f>L72</f>
        <v>0</v>
      </c>
      <c r="M73" s="34">
        <f>K73*(1-L73)</f>
        <v>0</v>
      </c>
      <c r="N73" s="148"/>
      <c r="O73" s="139">
        <f t="shared" si="16"/>
        <v>0</v>
      </c>
    </row>
    <row r="74" spans="1:16" ht="12.75" x14ac:dyDescent="0.15">
      <c r="A74" s="54"/>
      <c r="B74" s="56" t="s">
        <v>12</v>
      </c>
      <c r="C74" s="5" t="s">
        <v>226</v>
      </c>
      <c r="D74" s="6"/>
      <c r="E74" s="2"/>
      <c r="F74" s="4" t="s">
        <v>23</v>
      </c>
      <c r="G74" s="3" t="s">
        <v>78</v>
      </c>
      <c r="H74" s="6" t="s">
        <v>139</v>
      </c>
      <c r="I74" s="53">
        <v>157</v>
      </c>
      <c r="J74" s="155"/>
      <c r="K74" s="59">
        <f t="shared" ref="K74:K101" si="20">I74*J74</f>
        <v>0</v>
      </c>
      <c r="L74" s="51">
        <f t="shared" ref="L74:L101" si="21">L73</f>
        <v>0</v>
      </c>
      <c r="M74" s="34">
        <f t="shared" ref="M74:M101" si="22">K74*(1-L74)</f>
        <v>0</v>
      </c>
      <c r="N74" s="148"/>
      <c r="O74" s="139">
        <f t="shared" si="16"/>
        <v>0</v>
      </c>
    </row>
    <row r="75" spans="1:16" ht="12.75" x14ac:dyDescent="0.15">
      <c r="A75" s="54"/>
      <c r="B75" s="56" t="s">
        <v>12</v>
      </c>
      <c r="C75" s="5" t="s">
        <v>227</v>
      </c>
      <c r="D75" s="6"/>
      <c r="E75" s="2"/>
      <c r="F75" s="4" t="s">
        <v>23</v>
      </c>
      <c r="G75" s="3" t="s">
        <v>78</v>
      </c>
      <c r="H75" s="6" t="s">
        <v>139</v>
      </c>
      <c r="I75" s="53">
        <v>978</v>
      </c>
      <c r="J75" s="155"/>
      <c r="K75" s="59">
        <f t="shared" si="20"/>
        <v>0</v>
      </c>
      <c r="L75" s="51">
        <f t="shared" si="21"/>
        <v>0</v>
      </c>
      <c r="M75" s="34">
        <f t="shared" si="22"/>
        <v>0</v>
      </c>
      <c r="N75" s="148"/>
      <c r="O75" s="139">
        <f t="shared" si="16"/>
        <v>0</v>
      </c>
    </row>
    <row r="76" spans="1:16" ht="12.75" x14ac:dyDescent="0.15">
      <c r="A76" s="64"/>
      <c r="B76" s="56" t="s">
        <v>365</v>
      </c>
      <c r="C76" s="5" t="s">
        <v>235</v>
      </c>
      <c r="D76" s="6"/>
      <c r="E76" s="2"/>
      <c r="F76" s="4" t="s">
        <v>23</v>
      </c>
      <c r="G76" s="3" t="s">
        <v>78</v>
      </c>
      <c r="H76" s="6" t="s">
        <v>139</v>
      </c>
      <c r="I76" s="53">
        <v>30</v>
      </c>
      <c r="J76" s="155"/>
      <c r="K76" s="59">
        <f t="shared" si="20"/>
        <v>0</v>
      </c>
      <c r="L76" s="51">
        <f t="shared" si="21"/>
        <v>0</v>
      </c>
      <c r="M76" s="34">
        <f t="shared" si="22"/>
        <v>0</v>
      </c>
      <c r="N76" s="148"/>
      <c r="O76" s="139">
        <f t="shared" si="16"/>
        <v>0</v>
      </c>
      <c r="P76" s="55"/>
    </row>
    <row r="77" spans="1:16" ht="12.75" x14ac:dyDescent="0.15">
      <c r="A77" s="54"/>
      <c r="B77" s="56" t="s">
        <v>365</v>
      </c>
      <c r="C77" s="5" t="s">
        <v>234</v>
      </c>
      <c r="D77" s="6"/>
      <c r="E77" s="2"/>
      <c r="F77" s="4" t="s">
        <v>23</v>
      </c>
      <c r="G77" s="3" t="s">
        <v>78</v>
      </c>
      <c r="H77" s="6" t="s">
        <v>181</v>
      </c>
      <c r="I77" s="53">
        <v>16</v>
      </c>
      <c r="J77" s="155"/>
      <c r="K77" s="59">
        <f t="shared" si="20"/>
        <v>0</v>
      </c>
      <c r="L77" s="51">
        <f t="shared" si="21"/>
        <v>0</v>
      </c>
      <c r="M77" s="34">
        <f t="shared" si="22"/>
        <v>0</v>
      </c>
      <c r="N77" s="148"/>
      <c r="O77" s="139">
        <f t="shared" si="16"/>
        <v>0</v>
      </c>
      <c r="P77" s="55"/>
    </row>
    <row r="78" spans="1:16" ht="12.75" x14ac:dyDescent="0.15">
      <c r="A78" s="54"/>
      <c r="B78" s="56" t="s">
        <v>365</v>
      </c>
      <c r="C78" s="5" t="s">
        <v>236</v>
      </c>
      <c r="D78" s="6"/>
      <c r="E78" s="2"/>
      <c r="F78" s="4" t="s">
        <v>23</v>
      </c>
      <c r="G78" s="3" t="s">
        <v>78</v>
      </c>
      <c r="H78" s="6" t="s">
        <v>181</v>
      </c>
      <c r="I78" s="53">
        <v>110</v>
      </c>
      <c r="J78" s="155"/>
      <c r="K78" s="59">
        <f t="shared" si="20"/>
        <v>0</v>
      </c>
      <c r="L78" s="51">
        <f t="shared" si="21"/>
        <v>0</v>
      </c>
      <c r="M78" s="34">
        <f t="shared" si="22"/>
        <v>0</v>
      </c>
      <c r="N78" s="148"/>
      <c r="O78" s="139">
        <f t="shared" si="16"/>
        <v>0</v>
      </c>
      <c r="P78" s="55"/>
    </row>
    <row r="79" spans="1:16" ht="12.75" x14ac:dyDescent="0.15">
      <c r="A79" s="54"/>
      <c r="B79" s="56" t="s">
        <v>365</v>
      </c>
      <c r="C79" s="5" t="s">
        <v>109</v>
      </c>
      <c r="D79" s="6"/>
      <c r="E79" s="2"/>
      <c r="F79" s="4" t="s">
        <v>23</v>
      </c>
      <c r="G79" s="3" t="s">
        <v>78</v>
      </c>
      <c r="H79" s="6" t="s">
        <v>161</v>
      </c>
      <c r="I79" s="53">
        <v>1762</v>
      </c>
      <c r="J79" s="155"/>
      <c r="K79" s="59">
        <f t="shared" si="20"/>
        <v>0</v>
      </c>
      <c r="L79" s="51">
        <f t="shared" si="21"/>
        <v>0</v>
      </c>
      <c r="M79" s="34">
        <f t="shared" si="22"/>
        <v>0</v>
      </c>
      <c r="N79" s="148"/>
      <c r="O79" s="139">
        <f t="shared" si="16"/>
        <v>0</v>
      </c>
      <c r="P79" s="55"/>
    </row>
    <row r="80" spans="1:16" ht="12.75" x14ac:dyDescent="0.15">
      <c r="A80" s="54"/>
      <c r="B80" s="56" t="s">
        <v>365</v>
      </c>
      <c r="C80" s="5" t="s">
        <v>313</v>
      </c>
      <c r="D80" s="6"/>
      <c r="E80" s="2"/>
      <c r="F80" s="4" t="s">
        <v>23</v>
      </c>
      <c r="G80" s="3" t="s">
        <v>78</v>
      </c>
      <c r="H80" s="6" t="s">
        <v>139</v>
      </c>
      <c r="I80" s="53">
        <v>14</v>
      </c>
      <c r="J80" s="155"/>
      <c r="K80" s="59">
        <f t="shared" si="20"/>
        <v>0</v>
      </c>
      <c r="L80" s="51">
        <f t="shared" si="21"/>
        <v>0</v>
      </c>
      <c r="M80" s="34">
        <f t="shared" si="22"/>
        <v>0</v>
      </c>
      <c r="N80" s="148"/>
      <c r="O80" s="139">
        <f t="shared" si="16"/>
        <v>0</v>
      </c>
      <c r="P80" s="55"/>
    </row>
    <row r="81" spans="1:16" ht="12.75" x14ac:dyDescent="0.15">
      <c r="A81" s="54"/>
      <c r="B81" s="56" t="s">
        <v>365</v>
      </c>
      <c r="C81" s="5" t="s">
        <v>233</v>
      </c>
      <c r="D81" s="6"/>
      <c r="E81" s="2"/>
      <c r="F81" s="4" t="s">
        <v>23</v>
      </c>
      <c r="G81" s="3" t="s">
        <v>78</v>
      </c>
      <c r="H81" s="6" t="s">
        <v>139</v>
      </c>
      <c r="I81" s="53">
        <v>70</v>
      </c>
      <c r="J81" s="155"/>
      <c r="K81" s="59">
        <f t="shared" si="20"/>
        <v>0</v>
      </c>
      <c r="L81" s="51">
        <f t="shared" si="21"/>
        <v>0</v>
      </c>
      <c r="M81" s="34">
        <f t="shared" si="22"/>
        <v>0</v>
      </c>
      <c r="N81" s="148"/>
      <c r="O81" s="139">
        <f t="shared" si="16"/>
        <v>0</v>
      </c>
      <c r="P81" s="55"/>
    </row>
    <row r="82" spans="1:16" ht="12.75" x14ac:dyDescent="0.15">
      <c r="A82" s="54"/>
      <c r="B82" s="56" t="s">
        <v>365</v>
      </c>
      <c r="C82" s="5" t="s">
        <v>237</v>
      </c>
      <c r="D82" s="6"/>
      <c r="E82" s="2"/>
      <c r="F82" s="4" t="s">
        <v>23</v>
      </c>
      <c r="G82" s="3" t="s">
        <v>78</v>
      </c>
      <c r="H82" s="6" t="s">
        <v>238</v>
      </c>
      <c r="I82" s="53">
        <v>34</v>
      </c>
      <c r="J82" s="155"/>
      <c r="K82" s="59">
        <f t="shared" si="20"/>
        <v>0</v>
      </c>
      <c r="L82" s="51">
        <f t="shared" si="21"/>
        <v>0</v>
      </c>
      <c r="M82" s="34">
        <f t="shared" si="22"/>
        <v>0</v>
      </c>
      <c r="N82" s="148"/>
      <c r="O82" s="139">
        <f t="shared" si="16"/>
        <v>0</v>
      </c>
      <c r="P82" s="55"/>
    </row>
    <row r="83" spans="1:16" ht="12.75" x14ac:dyDescent="0.15">
      <c r="A83" s="54"/>
      <c r="B83" s="56" t="s">
        <v>379</v>
      </c>
      <c r="C83" s="5" t="s">
        <v>375</v>
      </c>
      <c r="D83" s="6"/>
      <c r="E83" s="2"/>
      <c r="F83" s="4" t="s">
        <v>23</v>
      </c>
      <c r="G83" s="3" t="s">
        <v>78</v>
      </c>
      <c r="H83" s="6" t="s">
        <v>139</v>
      </c>
      <c r="I83" s="53">
        <v>132</v>
      </c>
      <c r="J83" s="155"/>
      <c r="K83" s="59">
        <f t="shared" si="20"/>
        <v>0</v>
      </c>
      <c r="L83" s="51">
        <f t="shared" si="21"/>
        <v>0</v>
      </c>
      <c r="M83" s="34">
        <f t="shared" si="22"/>
        <v>0</v>
      </c>
      <c r="N83" s="148"/>
      <c r="O83" s="139">
        <f t="shared" si="16"/>
        <v>0</v>
      </c>
      <c r="P83" s="55"/>
    </row>
    <row r="84" spans="1:16" ht="12.75" x14ac:dyDescent="0.15">
      <c r="A84" s="54"/>
      <c r="B84" s="56" t="s">
        <v>379</v>
      </c>
      <c r="C84" s="5" t="s">
        <v>376</v>
      </c>
      <c r="D84" s="6"/>
      <c r="E84" s="2"/>
      <c r="F84" s="4" t="s">
        <v>23</v>
      </c>
      <c r="G84" s="3" t="s">
        <v>78</v>
      </c>
      <c r="H84" s="6" t="s">
        <v>139</v>
      </c>
      <c r="I84" s="53">
        <v>1545</v>
      </c>
      <c r="J84" s="155"/>
      <c r="K84" s="59">
        <f t="shared" si="20"/>
        <v>0</v>
      </c>
      <c r="L84" s="51">
        <f t="shared" si="21"/>
        <v>0</v>
      </c>
      <c r="M84" s="34">
        <f t="shared" si="22"/>
        <v>0</v>
      </c>
      <c r="N84" s="148"/>
      <c r="O84" s="139">
        <f t="shared" si="16"/>
        <v>0</v>
      </c>
      <c r="P84" s="55"/>
    </row>
    <row r="85" spans="1:16" ht="12.75" x14ac:dyDescent="0.15">
      <c r="A85" s="54"/>
      <c r="B85" s="56" t="s">
        <v>379</v>
      </c>
      <c r="C85" s="5" t="s">
        <v>377</v>
      </c>
      <c r="D85" s="6"/>
      <c r="E85" s="2"/>
      <c r="F85" s="4" t="s">
        <v>23</v>
      </c>
      <c r="G85" s="3" t="s">
        <v>78</v>
      </c>
      <c r="H85" s="6" t="s">
        <v>139</v>
      </c>
      <c r="I85" s="53">
        <v>1482</v>
      </c>
      <c r="J85" s="155"/>
      <c r="K85" s="59">
        <f t="shared" si="20"/>
        <v>0</v>
      </c>
      <c r="L85" s="51">
        <f t="shared" si="21"/>
        <v>0</v>
      </c>
      <c r="M85" s="34">
        <f t="shared" si="22"/>
        <v>0</v>
      </c>
      <c r="N85" s="148"/>
      <c r="O85" s="139">
        <f t="shared" si="16"/>
        <v>0</v>
      </c>
      <c r="P85" s="55"/>
    </row>
    <row r="86" spans="1:16" ht="12.75" x14ac:dyDescent="0.15">
      <c r="A86" s="54"/>
      <c r="B86" s="56" t="s">
        <v>17</v>
      </c>
      <c r="C86" s="5" t="s">
        <v>378</v>
      </c>
      <c r="D86" s="6"/>
      <c r="E86" s="2"/>
      <c r="F86" s="4" t="s">
        <v>23</v>
      </c>
      <c r="G86" s="3" t="s">
        <v>78</v>
      </c>
      <c r="H86" s="6" t="s">
        <v>150</v>
      </c>
      <c r="I86" s="53">
        <v>347</v>
      </c>
      <c r="J86" s="155"/>
      <c r="K86" s="59">
        <f t="shared" si="20"/>
        <v>0</v>
      </c>
      <c r="L86" s="51">
        <f t="shared" si="21"/>
        <v>0</v>
      </c>
      <c r="M86" s="34">
        <f t="shared" si="22"/>
        <v>0</v>
      </c>
      <c r="N86" s="148"/>
      <c r="O86" s="139">
        <f t="shared" si="16"/>
        <v>0</v>
      </c>
      <c r="P86" s="55"/>
    </row>
    <row r="87" spans="1:16" ht="12.75" x14ac:dyDescent="0.15">
      <c r="A87" s="54"/>
      <c r="B87" s="56" t="s">
        <v>284</v>
      </c>
      <c r="C87" s="5" t="s">
        <v>329</v>
      </c>
      <c r="D87" s="6"/>
      <c r="E87" s="2"/>
      <c r="F87" s="4" t="s">
        <v>23</v>
      </c>
      <c r="G87" s="3" t="s">
        <v>78</v>
      </c>
      <c r="H87" s="6" t="s">
        <v>139</v>
      </c>
      <c r="I87" s="53">
        <v>71</v>
      </c>
      <c r="J87" s="155"/>
      <c r="K87" s="59">
        <f t="shared" si="20"/>
        <v>0</v>
      </c>
      <c r="L87" s="51">
        <f t="shared" si="21"/>
        <v>0</v>
      </c>
      <c r="M87" s="34">
        <f t="shared" si="22"/>
        <v>0</v>
      </c>
      <c r="N87" s="148"/>
      <c r="O87" s="139">
        <f t="shared" si="16"/>
        <v>0</v>
      </c>
      <c r="P87" s="55"/>
    </row>
    <row r="88" spans="1:16" ht="12.75" x14ac:dyDescent="0.15">
      <c r="A88" s="54"/>
      <c r="B88" s="56" t="s">
        <v>283</v>
      </c>
      <c r="C88" s="5" t="s">
        <v>281</v>
      </c>
      <c r="D88" s="6"/>
      <c r="E88" s="2"/>
      <c r="F88" s="4" t="s">
        <v>23</v>
      </c>
      <c r="G88" s="3" t="s">
        <v>78</v>
      </c>
      <c r="H88" s="6" t="s">
        <v>282</v>
      </c>
      <c r="I88" s="53">
        <v>193</v>
      </c>
      <c r="J88" s="155"/>
      <c r="K88" s="59">
        <f t="shared" si="20"/>
        <v>0</v>
      </c>
      <c r="L88" s="51">
        <f t="shared" si="21"/>
        <v>0</v>
      </c>
      <c r="M88" s="34">
        <f t="shared" si="22"/>
        <v>0</v>
      </c>
      <c r="N88" s="148"/>
      <c r="O88" s="139">
        <f t="shared" si="16"/>
        <v>0</v>
      </c>
      <c r="P88" s="55"/>
    </row>
    <row r="89" spans="1:16" ht="12.75" x14ac:dyDescent="0.15">
      <c r="A89" s="54"/>
      <c r="B89" s="56" t="s">
        <v>283</v>
      </c>
      <c r="C89" s="5" t="s">
        <v>330</v>
      </c>
      <c r="D89" s="6"/>
      <c r="E89" s="2"/>
      <c r="F89" s="4" t="s">
        <v>23</v>
      </c>
      <c r="G89" s="3" t="s">
        <v>78</v>
      </c>
      <c r="H89" s="6" t="s">
        <v>150</v>
      </c>
      <c r="I89" s="53">
        <v>66</v>
      </c>
      <c r="J89" s="155"/>
      <c r="K89" s="59">
        <f t="shared" si="20"/>
        <v>0</v>
      </c>
      <c r="L89" s="51">
        <f t="shared" si="21"/>
        <v>0</v>
      </c>
      <c r="M89" s="34">
        <f t="shared" si="22"/>
        <v>0</v>
      </c>
      <c r="N89" s="148"/>
      <c r="O89" s="139">
        <f t="shared" si="16"/>
        <v>0</v>
      </c>
      <c r="P89" s="55"/>
    </row>
    <row r="90" spans="1:16" ht="12.75" x14ac:dyDescent="0.15">
      <c r="A90" s="54"/>
      <c r="B90" s="56" t="s">
        <v>283</v>
      </c>
      <c r="C90" s="5" t="s">
        <v>331</v>
      </c>
      <c r="D90" s="6"/>
      <c r="E90" s="2"/>
      <c r="F90" s="4" t="s">
        <v>23</v>
      </c>
      <c r="G90" s="3" t="s">
        <v>78</v>
      </c>
      <c r="H90" s="6" t="s">
        <v>157</v>
      </c>
      <c r="I90" s="53">
        <v>75</v>
      </c>
      <c r="J90" s="155"/>
      <c r="K90" s="59">
        <f t="shared" si="20"/>
        <v>0</v>
      </c>
      <c r="L90" s="51">
        <f t="shared" si="21"/>
        <v>0</v>
      </c>
      <c r="M90" s="34">
        <f t="shared" si="22"/>
        <v>0</v>
      </c>
      <c r="N90" s="148"/>
      <c r="O90" s="139">
        <f t="shared" si="16"/>
        <v>0</v>
      </c>
      <c r="P90" s="55"/>
    </row>
    <row r="91" spans="1:16" ht="12.75" x14ac:dyDescent="0.15">
      <c r="A91" s="54"/>
      <c r="B91" s="56" t="s">
        <v>301</v>
      </c>
      <c r="C91" s="5" t="s">
        <v>336</v>
      </c>
      <c r="D91" s="6"/>
      <c r="E91" s="2"/>
      <c r="F91" s="4" t="s">
        <v>23</v>
      </c>
      <c r="G91" s="3" t="s">
        <v>78</v>
      </c>
      <c r="H91" s="6" t="s">
        <v>181</v>
      </c>
      <c r="I91" s="53">
        <v>241</v>
      </c>
      <c r="J91" s="155"/>
      <c r="K91" s="59">
        <f t="shared" si="20"/>
        <v>0</v>
      </c>
      <c r="L91" s="51">
        <f t="shared" si="21"/>
        <v>0</v>
      </c>
      <c r="M91" s="34">
        <f t="shared" si="22"/>
        <v>0</v>
      </c>
      <c r="N91" s="148"/>
      <c r="O91" s="139">
        <f t="shared" si="16"/>
        <v>0</v>
      </c>
      <c r="P91" s="55"/>
    </row>
    <row r="92" spans="1:16" ht="12.75" x14ac:dyDescent="0.15">
      <c r="A92" s="54"/>
      <c r="B92" s="56" t="s">
        <v>299</v>
      </c>
      <c r="C92" s="5" t="s">
        <v>337</v>
      </c>
      <c r="D92" s="6"/>
      <c r="E92" s="2"/>
      <c r="F92" s="4" t="s">
        <v>23</v>
      </c>
      <c r="G92" s="3" t="s">
        <v>78</v>
      </c>
      <c r="H92" s="6" t="s">
        <v>139</v>
      </c>
      <c r="I92" s="53">
        <v>24</v>
      </c>
      <c r="J92" s="155"/>
      <c r="K92" s="59">
        <f t="shared" si="20"/>
        <v>0</v>
      </c>
      <c r="L92" s="51">
        <f t="shared" si="21"/>
        <v>0</v>
      </c>
      <c r="M92" s="34">
        <f t="shared" si="22"/>
        <v>0</v>
      </c>
      <c r="N92" s="148"/>
      <c r="O92" s="139">
        <f t="shared" si="16"/>
        <v>0</v>
      </c>
      <c r="P92" s="55"/>
    </row>
    <row r="93" spans="1:16" ht="12.75" x14ac:dyDescent="0.15">
      <c r="A93" s="54"/>
      <c r="B93" s="56" t="s">
        <v>300</v>
      </c>
      <c r="C93" s="5" t="s">
        <v>338</v>
      </c>
      <c r="D93" s="6"/>
      <c r="E93" s="2"/>
      <c r="F93" s="4" t="s">
        <v>23</v>
      </c>
      <c r="G93" s="3" t="s">
        <v>78</v>
      </c>
      <c r="H93" s="6" t="s">
        <v>183</v>
      </c>
      <c r="I93" s="53">
        <v>25</v>
      </c>
      <c r="J93" s="155"/>
      <c r="K93" s="59">
        <f t="shared" si="20"/>
        <v>0</v>
      </c>
      <c r="L93" s="51">
        <f t="shared" si="21"/>
        <v>0</v>
      </c>
      <c r="M93" s="34">
        <f t="shared" si="22"/>
        <v>0</v>
      </c>
      <c r="N93" s="148"/>
      <c r="O93" s="139">
        <f t="shared" si="16"/>
        <v>0</v>
      </c>
      <c r="P93" s="55"/>
    </row>
    <row r="94" spans="1:16" ht="12.75" x14ac:dyDescent="0.15">
      <c r="A94" s="54"/>
      <c r="B94" s="56" t="s">
        <v>314</v>
      </c>
      <c r="C94" s="5" t="s">
        <v>315</v>
      </c>
      <c r="D94" s="6"/>
      <c r="E94" s="2"/>
      <c r="F94" s="4" t="s">
        <v>23</v>
      </c>
      <c r="G94" s="3" t="s">
        <v>78</v>
      </c>
      <c r="H94" s="6" t="s">
        <v>133</v>
      </c>
      <c r="I94" s="53">
        <v>65</v>
      </c>
      <c r="J94" s="155"/>
      <c r="K94" s="59">
        <f t="shared" si="20"/>
        <v>0</v>
      </c>
      <c r="L94" s="51">
        <f t="shared" si="21"/>
        <v>0</v>
      </c>
      <c r="M94" s="34">
        <f t="shared" si="22"/>
        <v>0</v>
      </c>
      <c r="N94" s="148"/>
      <c r="O94" s="139">
        <f t="shared" si="16"/>
        <v>0</v>
      </c>
      <c r="P94" s="55"/>
    </row>
    <row r="95" spans="1:16" ht="12.75" x14ac:dyDescent="0.15">
      <c r="A95" s="54"/>
      <c r="B95" s="56" t="s">
        <v>19</v>
      </c>
      <c r="C95" s="5" t="s">
        <v>344</v>
      </c>
      <c r="D95" s="6"/>
      <c r="E95" s="2"/>
      <c r="F95" s="4" t="s">
        <v>23</v>
      </c>
      <c r="G95" s="3" t="s">
        <v>78</v>
      </c>
      <c r="H95" s="6" t="s">
        <v>150</v>
      </c>
      <c r="I95" s="53">
        <v>59</v>
      </c>
      <c r="J95" s="155"/>
      <c r="K95" s="59">
        <f t="shared" si="20"/>
        <v>0</v>
      </c>
      <c r="L95" s="51">
        <f t="shared" si="21"/>
        <v>0</v>
      </c>
      <c r="M95" s="34">
        <f t="shared" si="22"/>
        <v>0</v>
      </c>
      <c r="N95" s="148"/>
      <c r="O95" s="139">
        <f t="shared" si="16"/>
        <v>0</v>
      </c>
      <c r="P95" s="55"/>
    </row>
    <row r="96" spans="1:16" ht="12.75" x14ac:dyDescent="0.15">
      <c r="A96" s="54"/>
      <c r="B96" s="56" t="s">
        <v>380</v>
      </c>
      <c r="C96" s="5" t="s">
        <v>346</v>
      </c>
      <c r="D96" s="6"/>
      <c r="E96" s="2"/>
      <c r="F96" s="4" t="s">
        <v>23</v>
      </c>
      <c r="G96" s="3" t="s">
        <v>78</v>
      </c>
      <c r="H96" s="6" t="s">
        <v>133</v>
      </c>
      <c r="I96" s="53">
        <v>8</v>
      </c>
      <c r="J96" s="155"/>
      <c r="K96" s="59">
        <f t="shared" si="20"/>
        <v>0</v>
      </c>
      <c r="L96" s="51">
        <f t="shared" si="21"/>
        <v>0</v>
      </c>
      <c r="M96" s="34">
        <f t="shared" si="22"/>
        <v>0</v>
      </c>
      <c r="N96" s="148"/>
      <c r="O96" s="139">
        <f t="shared" si="16"/>
        <v>0</v>
      </c>
      <c r="P96" s="55"/>
    </row>
    <row r="97" spans="1:16" ht="12.75" x14ac:dyDescent="0.15">
      <c r="A97" s="54"/>
      <c r="B97" s="56" t="s">
        <v>381</v>
      </c>
      <c r="C97" s="5" t="s">
        <v>347</v>
      </c>
      <c r="D97" s="6"/>
      <c r="E97" s="2"/>
      <c r="F97" s="4" t="s">
        <v>23</v>
      </c>
      <c r="G97" s="3" t="s">
        <v>78</v>
      </c>
      <c r="H97" s="6" t="s">
        <v>316</v>
      </c>
      <c r="I97" s="53">
        <v>9</v>
      </c>
      <c r="J97" s="155"/>
      <c r="K97" s="59">
        <f t="shared" si="20"/>
        <v>0</v>
      </c>
      <c r="L97" s="51">
        <f t="shared" si="21"/>
        <v>0</v>
      </c>
      <c r="M97" s="34">
        <f t="shared" si="22"/>
        <v>0</v>
      </c>
      <c r="N97" s="148"/>
      <c r="O97" s="139">
        <f t="shared" si="16"/>
        <v>0</v>
      </c>
      <c r="P97" s="55"/>
    </row>
    <row r="98" spans="1:16" ht="12.75" x14ac:dyDescent="0.15">
      <c r="A98" s="54"/>
      <c r="B98" s="56" t="s">
        <v>110</v>
      </c>
      <c r="C98" s="5" t="s">
        <v>111</v>
      </c>
      <c r="D98" s="6"/>
      <c r="E98" s="2"/>
      <c r="F98" s="4" t="s">
        <v>23</v>
      </c>
      <c r="G98" s="3" t="s">
        <v>78</v>
      </c>
      <c r="H98" s="6" t="s">
        <v>211</v>
      </c>
      <c r="I98" s="53">
        <v>907</v>
      </c>
      <c r="J98" s="155"/>
      <c r="K98" s="59">
        <f t="shared" si="20"/>
        <v>0</v>
      </c>
      <c r="L98" s="51">
        <f t="shared" si="21"/>
        <v>0</v>
      </c>
      <c r="M98" s="34">
        <f t="shared" si="22"/>
        <v>0</v>
      </c>
      <c r="N98" s="148"/>
      <c r="O98" s="139">
        <f t="shared" si="16"/>
        <v>0</v>
      </c>
      <c r="P98" s="55"/>
    </row>
    <row r="99" spans="1:16" ht="12.75" x14ac:dyDescent="0.15">
      <c r="A99" s="54"/>
      <c r="B99" s="56" t="s">
        <v>110</v>
      </c>
      <c r="C99" s="5" t="s">
        <v>348</v>
      </c>
      <c r="D99" s="6"/>
      <c r="E99" s="2"/>
      <c r="F99" s="4" t="s">
        <v>23</v>
      </c>
      <c r="G99" s="3" t="s">
        <v>78</v>
      </c>
      <c r="H99" s="6" t="s">
        <v>211</v>
      </c>
      <c r="I99" s="53">
        <v>81</v>
      </c>
      <c r="J99" s="155"/>
      <c r="K99" s="59">
        <f t="shared" si="20"/>
        <v>0</v>
      </c>
      <c r="L99" s="51">
        <f t="shared" si="21"/>
        <v>0</v>
      </c>
      <c r="M99" s="34">
        <f t="shared" si="22"/>
        <v>0</v>
      </c>
      <c r="N99" s="148"/>
      <c r="O99" s="139">
        <f t="shared" si="16"/>
        <v>0</v>
      </c>
      <c r="P99" s="55"/>
    </row>
    <row r="100" spans="1:16" ht="12.75" x14ac:dyDescent="0.15">
      <c r="A100" s="54"/>
      <c r="B100" s="56" t="s">
        <v>110</v>
      </c>
      <c r="C100" s="5" t="s">
        <v>213</v>
      </c>
      <c r="D100" s="6"/>
      <c r="E100" s="2"/>
      <c r="F100" s="4" t="s">
        <v>23</v>
      </c>
      <c r="G100" s="3" t="s">
        <v>78</v>
      </c>
      <c r="H100" s="6" t="s">
        <v>211</v>
      </c>
      <c r="I100" s="53">
        <v>582</v>
      </c>
      <c r="J100" s="155"/>
      <c r="K100" s="59">
        <f t="shared" si="20"/>
        <v>0</v>
      </c>
      <c r="L100" s="51">
        <f t="shared" si="21"/>
        <v>0</v>
      </c>
      <c r="M100" s="34">
        <f t="shared" si="22"/>
        <v>0</v>
      </c>
      <c r="N100" s="148"/>
      <c r="O100" s="139">
        <f t="shared" si="16"/>
        <v>0</v>
      </c>
      <c r="P100" s="55"/>
    </row>
    <row r="101" spans="1:16" ht="12.75" x14ac:dyDescent="0.15">
      <c r="A101" s="54"/>
      <c r="B101" s="56" t="s">
        <v>110</v>
      </c>
      <c r="C101" s="5" t="s">
        <v>212</v>
      </c>
      <c r="D101" s="6"/>
      <c r="E101" s="2"/>
      <c r="F101" s="4" t="s">
        <v>23</v>
      </c>
      <c r="G101" s="3" t="s">
        <v>78</v>
      </c>
      <c r="H101" s="6" t="s">
        <v>211</v>
      </c>
      <c r="I101" s="53">
        <v>250</v>
      </c>
      <c r="J101" s="155"/>
      <c r="K101" s="59">
        <f t="shared" si="20"/>
        <v>0</v>
      </c>
      <c r="L101" s="51">
        <f t="shared" si="21"/>
        <v>0</v>
      </c>
      <c r="M101" s="34">
        <f t="shared" si="22"/>
        <v>0</v>
      </c>
      <c r="N101" s="148"/>
      <c r="O101" s="139">
        <f t="shared" si="16"/>
        <v>0</v>
      </c>
      <c r="P101" s="55"/>
    </row>
    <row r="102" spans="1:16" ht="12.75" x14ac:dyDescent="0.15">
      <c r="A102" s="54"/>
      <c r="B102" s="90"/>
      <c r="C102" s="90"/>
      <c r="D102" s="91"/>
      <c r="E102" s="92"/>
      <c r="F102" s="93"/>
      <c r="G102" s="94"/>
      <c r="H102" s="95"/>
      <c r="I102" s="96"/>
      <c r="J102" s="93"/>
      <c r="K102" s="97"/>
      <c r="L102" s="156"/>
      <c r="M102" s="98"/>
      <c r="N102" s="138"/>
      <c r="O102" s="138"/>
      <c r="P102" s="55"/>
    </row>
    <row r="103" spans="1:16" ht="12.75" x14ac:dyDescent="0.15">
      <c r="A103" s="64" t="s">
        <v>373</v>
      </c>
      <c r="B103" s="56" t="s">
        <v>13</v>
      </c>
      <c r="C103" s="5" t="s">
        <v>366</v>
      </c>
      <c r="D103" s="6"/>
      <c r="E103" s="2"/>
      <c r="F103" s="4" t="s">
        <v>24</v>
      </c>
      <c r="G103" s="3" t="s">
        <v>78</v>
      </c>
      <c r="H103" s="6" t="s">
        <v>139</v>
      </c>
      <c r="I103" s="53">
        <v>20</v>
      </c>
      <c r="J103" s="155"/>
      <c r="K103" s="34">
        <f t="shared" ref="K103:K166" si="23">I103*J103</f>
        <v>0</v>
      </c>
      <c r="L103" s="51">
        <f>L102</f>
        <v>0</v>
      </c>
      <c r="M103" s="34">
        <f t="shared" ref="M103:M166" si="24">K103*(1-L103)</f>
        <v>0</v>
      </c>
      <c r="N103" s="148"/>
      <c r="O103" s="139">
        <f t="shared" si="16"/>
        <v>0</v>
      </c>
      <c r="P103" s="55"/>
    </row>
    <row r="104" spans="1:16" ht="12.75" x14ac:dyDescent="0.15">
      <c r="A104" s="54"/>
      <c r="B104" s="56" t="s">
        <v>14</v>
      </c>
      <c r="C104" s="5" t="s">
        <v>366</v>
      </c>
      <c r="D104" s="6"/>
      <c r="E104" s="2"/>
      <c r="F104" s="4" t="s">
        <v>24</v>
      </c>
      <c r="G104" s="3" t="s">
        <v>78</v>
      </c>
      <c r="H104" s="6" t="s">
        <v>139</v>
      </c>
      <c r="I104" s="53">
        <v>24</v>
      </c>
      <c r="J104" s="155"/>
      <c r="K104" s="34">
        <f t="shared" si="23"/>
        <v>0</v>
      </c>
      <c r="L104" s="51">
        <f t="shared" ref="L104:L167" si="25">L103</f>
        <v>0</v>
      </c>
      <c r="M104" s="34">
        <f t="shared" si="24"/>
        <v>0</v>
      </c>
      <c r="N104" s="148"/>
      <c r="O104" s="139">
        <f t="shared" si="16"/>
        <v>0</v>
      </c>
      <c r="P104" s="55"/>
    </row>
    <row r="105" spans="1:16" ht="12.75" x14ac:dyDescent="0.15">
      <c r="A105" s="54"/>
      <c r="B105" s="56" t="s">
        <v>15</v>
      </c>
      <c r="C105" s="5" t="s">
        <v>366</v>
      </c>
      <c r="D105" s="6"/>
      <c r="E105" s="2"/>
      <c r="F105" s="4" t="s">
        <v>24</v>
      </c>
      <c r="G105" s="3" t="s">
        <v>78</v>
      </c>
      <c r="H105" s="6" t="s">
        <v>139</v>
      </c>
      <c r="I105" s="53">
        <v>7</v>
      </c>
      <c r="J105" s="155"/>
      <c r="K105" s="34">
        <f t="shared" si="23"/>
        <v>0</v>
      </c>
      <c r="L105" s="51">
        <f t="shared" si="25"/>
        <v>0</v>
      </c>
      <c r="M105" s="34">
        <f t="shared" si="24"/>
        <v>0</v>
      </c>
      <c r="N105" s="148"/>
      <c r="O105" s="139">
        <f t="shared" si="16"/>
        <v>0</v>
      </c>
      <c r="P105" s="55"/>
    </row>
    <row r="106" spans="1:16" ht="12.75" x14ac:dyDescent="0.15">
      <c r="A106" s="54"/>
      <c r="B106" s="56" t="s">
        <v>251</v>
      </c>
      <c r="C106" s="5" t="s">
        <v>385</v>
      </c>
      <c r="D106" s="2"/>
      <c r="E106" s="2" t="s">
        <v>48</v>
      </c>
      <c r="F106" s="4" t="s">
        <v>24</v>
      </c>
      <c r="G106" s="3" t="s">
        <v>78</v>
      </c>
      <c r="H106" s="6" t="s">
        <v>157</v>
      </c>
      <c r="I106" s="53">
        <v>58</v>
      </c>
      <c r="J106" s="155"/>
      <c r="K106" s="34">
        <f t="shared" si="23"/>
        <v>0</v>
      </c>
      <c r="L106" s="51">
        <f t="shared" si="25"/>
        <v>0</v>
      </c>
      <c r="M106" s="34">
        <f t="shared" si="24"/>
        <v>0</v>
      </c>
      <c r="N106" s="148"/>
      <c r="O106" s="139">
        <f t="shared" si="16"/>
        <v>0</v>
      </c>
      <c r="P106" s="55"/>
    </row>
    <row r="107" spans="1:16" ht="12.75" x14ac:dyDescent="0.15">
      <c r="A107" s="54"/>
      <c r="B107" s="56" t="s">
        <v>251</v>
      </c>
      <c r="C107" s="5" t="s">
        <v>386</v>
      </c>
      <c r="D107" s="2"/>
      <c r="E107" s="2" t="s">
        <v>10</v>
      </c>
      <c r="F107" s="4" t="s">
        <v>24</v>
      </c>
      <c r="G107" s="3" t="s">
        <v>78</v>
      </c>
      <c r="H107" s="6" t="s">
        <v>157</v>
      </c>
      <c r="I107" s="53">
        <v>137</v>
      </c>
      <c r="J107" s="155"/>
      <c r="K107" s="34">
        <f t="shared" si="23"/>
        <v>0</v>
      </c>
      <c r="L107" s="51">
        <f t="shared" si="25"/>
        <v>0</v>
      </c>
      <c r="M107" s="34">
        <f t="shared" si="24"/>
        <v>0</v>
      </c>
      <c r="N107" s="148"/>
      <c r="O107" s="139">
        <f t="shared" ref="O107:O170" si="26">SUM(M107*(1+N107))</f>
        <v>0</v>
      </c>
      <c r="P107" s="55"/>
    </row>
    <row r="108" spans="1:16" ht="12.75" x14ac:dyDescent="0.15">
      <c r="A108" s="54"/>
      <c r="B108" s="56" t="s">
        <v>57</v>
      </c>
      <c r="C108" s="5" t="s">
        <v>149</v>
      </c>
      <c r="D108" s="6" t="s">
        <v>83</v>
      </c>
      <c r="E108" s="2"/>
      <c r="F108" s="4" t="s">
        <v>24</v>
      </c>
      <c r="G108" s="3" t="s">
        <v>78</v>
      </c>
      <c r="H108" s="60" t="s">
        <v>139</v>
      </c>
      <c r="I108" s="53">
        <v>41</v>
      </c>
      <c r="J108" s="155"/>
      <c r="K108" s="34">
        <f>I108*J108</f>
        <v>0</v>
      </c>
      <c r="L108" s="51">
        <f t="shared" si="25"/>
        <v>0</v>
      </c>
      <c r="M108" s="34">
        <f>K108*(1-L108)</f>
        <v>0</v>
      </c>
      <c r="N108" s="148"/>
      <c r="O108" s="139">
        <f t="shared" si="26"/>
        <v>0</v>
      </c>
      <c r="P108" s="55"/>
    </row>
    <row r="109" spans="1:16" ht="12.75" x14ac:dyDescent="0.15">
      <c r="A109" s="54"/>
      <c r="B109" s="56" t="s">
        <v>239</v>
      </c>
      <c r="C109" s="5" t="s">
        <v>345</v>
      </c>
      <c r="D109" s="6"/>
      <c r="E109" s="2"/>
      <c r="F109" s="4" t="s">
        <v>24</v>
      </c>
      <c r="G109" s="3" t="s">
        <v>78</v>
      </c>
      <c r="H109" s="60" t="s">
        <v>150</v>
      </c>
      <c r="I109" s="53">
        <v>74</v>
      </c>
      <c r="J109" s="155"/>
      <c r="K109" s="34">
        <f t="shared" si="23"/>
        <v>0</v>
      </c>
      <c r="L109" s="51">
        <f t="shared" si="25"/>
        <v>0</v>
      </c>
      <c r="M109" s="34">
        <f t="shared" si="24"/>
        <v>0</v>
      </c>
      <c r="N109" s="148"/>
      <c r="O109" s="139">
        <f t="shared" si="26"/>
        <v>0</v>
      </c>
      <c r="P109" s="55"/>
    </row>
    <row r="110" spans="1:16" ht="12.75" x14ac:dyDescent="0.15">
      <c r="A110" s="54"/>
      <c r="B110" s="56" t="s">
        <v>252</v>
      </c>
      <c r="C110" s="5" t="s">
        <v>253</v>
      </c>
      <c r="D110" s="6"/>
      <c r="E110" s="2"/>
      <c r="F110" s="4" t="s">
        <v>24</v>
      </c>
      <c r="G110" s="3" t="s">
        <v>78</v>
      </c>
      <c r="H110" s="6" t="s">
        <v>139</v>
      </c>
      <c r="I110" s="53">
        <v>32</v>
      </c>
      <c r="J110" s="155"/>
      <c r="K110" s="34">
        <f t="shared" si="23"/>
        <v>0</v>
      </c>
      <c r="L110" s="51">
        <f t="shared" si="25"/>
        <v>0</v>
      </c>
      <c r="M110" s="34">
        <f t="shared" si="24"/>
        <v>0</v>
      </c>
      <c r="N110" s="148"/>
      <c r="O110" s="139">
        <f t="shared" si="26"/>
        <v>0</v>
      </c>
      <c r="P110" s="55"/>
    </row>
    <row r="111" spans="1:16" ht="12.75" x14ac:dyDescent="0.15">
      <c r="A111" s="7"/>
      <c r="B111" s="50" t="s">
        <v>135</v>
      </c>
      <c r="C111" s="5" t="s">
        <v>41</v>
      </c>
      <c r="D111" s="6" t="s">
        <v>82</v>
      </c>
      <c r="E111" s="2"/>
      <c r="F111" s="4" t="s">
        <v>24</v>
      </c>
      <c r="G111" s="3" t="s">
        <v>77</v>
      </c>
      <c r="H111" s="43" t="s">
        <v>134</v>
      </c>
      <c r="I111" s="53">
        <v>1240</v>
      </c>
      <c r="J111" s="155"/>
      <c r="K111" s="34">
        <f t="shared" si="23"/>
        <v>0</v>
      </c>
      <c r="L111" s="51">
        <f t="shared" si="25"/>
        <v>0</v>
      </c>
      <c r="M111" s="34">
        <f t="shared" si="24"/>
        <v>0</v>
      </c>
      <c r="N111" s="148"/>
      <c r="O111" s="139">
        <f t="shared" si="26"/>
        <v>0</v>
      </c>
    </row>
    <row r="112" spans="1:16" ht="12.75" x14ac:dyDescent="0.15">
      <c r="A112" s="54"/>
      <c r="B112" s="56" t="s">
        <v>21</v>
      </c>
      <c r="C112" s="5" t="s">
        <v>353</v>
      </c>
      <c r="D112" s="6"/>
      <c r="E112" s="2"/>
      <c r="F112" s="4" t="s">
        <v>24</v>
      </c>
      <c r="G112" s="3" t="s">
        <v>78</v>
      </c>
      <c r="H112" s="6" t="s">
        <v>150</v>
      </c>
      <c r="I112" s="53">
        <v>1178</v>
      </c>
      <c r="J112" s="155"/>
      <c r="K112" s="34">
        <f t="shared" si="23"/>
        <v>0</v>
      </c>
      <c r="L112" s="51">
        <f t="shared" si="25"/>
        <v>0</v>
      </c>
      <c r="M112" s="34">
        <f t="shared" si="24"/>
        <v>0</v>
      </c>
      <c r="N112" s="148"/>
      <c r="O112" s="139">
        <f t="shared" si="26"/>
        <v>0</v>
      </c>
      <c r="P112" s="55"/>
    </row>
    <row r="113" spans="1:16" ht="12.75" x14ac:dyDescent="0.15">
      <c r="A113" s="54"/>
      <c r="B113" s="56" t="s">
        <v>21</v>
      </c>
      <c r="C113" s="5" t="s">
        <v>354</v>
      </c>
      <c r="D113" s="6"/>
      <c r="E113" s="2"/>
      <c r="F113" s="4" t="s">
        <v>24</v>
      </c>
      <c r="G113" s="3" t="s">
        <v>78</v>
      </c>
      <c r="H113" s="6" t="s">
        <v>157</v>
      </c>
      <c r="I113" s="53">
        <v>662</v>
      </c>
      <c r="J113" s="155"/>
      <c r="K113" s="34">
        <f t="shared" si="23"/>
        <v>0</v>
      </c>
      <c r="L113" s="51">
        <f t="shared" si="25"/>
        <v>0</v>
      </c>
      <c r="M113" s="34">
        <f t="shared" si="24"/>
        <v>0</v>
      </c>
      <c r="N113" s="148"/>
      <c r="O113" s="139">
        <f t="shared" si="26"/>
        <v>0</v>
      </c>
      <c r="P113" s="55"/>
    </row>
    <row r="114" spans="1:16" ht="12.75" x14ac:dyDescent="0.15">
      <c r="A114" s="54"/>
      <c r="B114" s="56" t="s">
        <v>21</v>
      </c>
      <c r="C114" s="5" t="s">
        <v>355</v>
      </c>
      <c r="D114" s="6"/>
      <c r="E114" s="2"/>
      <c r="F114" s="4" t="s">
        <v>24</v>
      </c>
      <c r="G114" s="3" t="s">
        <v>78</v>
      </c>
      <c r="H114" s="6" t="s">
        <v>201</v>
      </c>
      <c r="I114" s="53">
        <v>274</v>
      </c>
      <c r="J114" s="155"/>
      <c r="K114" s="34">
        <f t="shared" si="23"/>
        <v>0</v>
      </c>
      <c r="L114" s="51">
        <f t="shared" si="25"/>
        <v>0</v>
      </c>
      <c r="M114" s="34">
        <f t="shared" si="24"/>
        <v>0</v>
      </c>
      <c r="N114" s="148"/>
      <c r="O114" s="139">
        <f t="shared" si="26"/>
        <v>0</v>
      </c>
      <c r="P114" s="55"/>
    </row>
    <row r="115" spans="1:16" ht="12.75" x14ac:dyDescent="0.15">
      <c r="A115" s="7"/>
      <c r="B115" s="50" t="s">
        <v>50</v>
      </c>
      <c r="C115" s="5" t="s">
        <v>241</v>
      </c>
      <c r="D115" s="6"/>
      <c r="E115" s="2" t="s">
        <v>276</v>
      </c>
      <c r="F115" s="4" t="s">
        <v>24</v>
      </c>
      <c r="G115" s="3" t="s">
        <v>78</v>
      </c>
      <c r="H115" s="43" t="s">
        <v>181</v>
      </c>
      <c r="I115" s="53">
        <v>3</v>
      </c>
      <c r="J115" s="155"/>
      <c r="K115" s="34">
        <f t="shared" si="23"/>
        <v>0</v>
      </c>
      <c r="L115" s="51">
        <f t="shared" si="25"/>
        <v>0</v>
      </c>
      <c r="M115" s="34">
        <f t="shared" si="24"/>
        <v>0</v>
      </c>
      <c r="N115" s="148"/>
      <c r="O115" s="139">
        <f t="shared" si="26"/>
        <v>0</v>
      </c>
    </row>
    <row r="116" spans="1:16" ht="12.75" x14ac:dyDescent="0.15">
      <c r="A116" s="7"/>
      <c r="B116" s="50" t="s">
        <v>50</v>
      </c>
      <c r="C116" s="5" t="s">
        <v>277</v>
      </c>
      <c r="D116" s="6"/>
      <c r="E116" s="2" t="s">
        <v>276</v>
      </c>
      <c r="F116" s="4" t="s">
        <v>24</v>
      </c>
      <c r="G116" s="3" t="s">
        <v>78</v>
      </c>
      <c r="H116" s="43" t="s">
        <v>181</v>
      </c>
      <c r="I116" s="53">
        <v>13</v>
      </c>
      <c r="J116" s="155"/>
      <c r="K116" s="34">
        <f t="shared" si="23"/>
        <v>0</v>
      </c>
      <c r="L116" s="51">
        <f t="shared" si="25"/>
        <v>0</v>
      </c>
      <c r="M116" s="34">
        <f t="shared" si="24"/>
        <v>0</v>
      </c>
      <c r="N116" s="148"/>
      <c r="O116" s="139">
        <f t="shared" si="26"/>
        <v>0</v>
      </c>
    </row>
    <row r="117" spans="1:16" ht="12.75" x14ac:dyDescent="0.15">
      <c r="A117" s="7"/>
      <c r="B117" s="50" t="s">
        <v>50</v>
      </c>
      <c r="C117" s="44" t="s">
        <v>280</v>
      </c>
      <c r="D117" s="46"/>
      <c r="E117" s="2" t="s">
        <v>276</v>
      </c>
      <c r="F117" s="48" t="s">
        <v>24</v>
      </c>
      <c r="G117" s="49" t="s">
        <v>78</v>
      </c>
      <c r="H117" s="45" t="s">
        <v>181</v>
      </c>
      <c r="I117" s="53">
        <v>45</v>
      </c>
      <c r="J117" s="155"/>
      <c r="K117" s="34">
        <f t="shared" si="23"/>
        <v>0</v>
      </c>
      <c r="L117" s="51">
        <f t="shared" si="25"/>
        <v>0</v>
      </c>
      <c r="M117" s="34">
        <f t="shared" si="24"/>
        <v>0</v>
      </c>
      <c r="N117" s="148"/>
      <c r="O117" s="139">
        <f t="shared" si="26"/>
        <v>0</v>
      </c>
    </row>
    <row r="118" spans="1:16" ht="12.75" x14ac:dyDescent="0.15">
      <c r="A118" s="7"/>
      <c r="B118" s="50" t="s">
        <v>50</v>
      </c>
      <c r="C118" s="44" t="s">
        <v>275</v>
      </c>
      <c r="D118" s="46"/>
      <c r="E118" s="47" t="s">
        <v>276</v>
      </c>
      <c r="F118" s="48" t="s">
        <v>24</v>
      </c>
      <c r="G118" s="49" t="s">
        <v>78</v>
      </c>
      <c r="H118" s="45" t="s">
        <v>181</v>
      </c>
      <c r="I118" s="53">
        <v>29</v>
      </c>
      <c r="J118" s="155"/>
      <c r="K118" s="34">
        <f t="shared" si="23"/>
        <v>0</v>
      </c>
      <c r="L118" s="51">
        <f t="shared" si="25"/>
        <v>0</v>
      </c>
      <c r="M118" s="34">
        <f t="shared" si="24"/>
        <v>0</v>
      </c>
      <c r="N118" s="148"/>
      <c r="O118" s="139">
        <f t="shared" si="26"/>
        <v>0</v>
      </c>
    </row>
    <row r="119" spans="1:16" ht="12.75" x14ac:dyDescent="0.15">
      <c r="A119" s="7"/>
      <c r="B119" s="50" t="s">
        <v>179</v>
      </c>
      <c r="C119" s="44" t="s">
        <v>180</v>
      </c>
      <c r="D119" s="46" t="s">
        <v>82</v>
      </c>
      <c r="E119" s="47" t="s">
        <v>279</v>
      </c>
      <c r="F119" s="48" t="s">
        <v>24</v>
      </c>
      <c r="G119" s="49" t="s">
        <v>78</v>
      </c>
      <c r="H119" s="45" t="s">
        <v>181</v>
      </c>
      <c r="I119" s="53">
        <v>27</v>
      </c>
      <c r="J119" s="155"/>
      <c r="K119" s="34">
        <f t="shared" si="23"/>
        <v>0</v>
      </c>
      <c r="L119" s="51">
        <f t="shared" si="25"/>
        <v>0</v>
      </c>
      <c r="M119" s="34">
        <f t="shared" si="24"/>
        <v>0</v>
      </c>
      <c r="N119" s="148"/>
      <c r="O119" s="139">
        <f t="shared" si="26"/>
        <v>0</v>
      </c>
    </row>
    <row r="120" spans="1:16" ht="12.75" x14ac:dyDescent="0.15">
      <c r="A120" s="7"/>
      <c r="B120" s="50" t="s">
        <v>179</v>
      </c>
      <c r="C120" s="44" t="s">
        <v>278</v>
      </c>
      <c r="D120" s="46" t="s">
        <v>82</v>
      </c>
      <c r="E120" s="47" t="s">
        <v>279</v>
      </c>
      <c r="F120" s="48" t="s">
        <v>24</v>
      </c>
      <c r="G120" s="49" t="s">
        <v>78</v>
      </c>
      <c r="H120" s="45" t="s">
        <v>157</v>
      </c>
      <c r="I120" s="53">
        <v>33</v>
      </c>
      <c r="J120" s="155"/>
      <c r="K120" s="34">
        <f t="shared" si="23"/>
        <v>0</v>
      </c>
      <c r="L120" s="51">
        <f t="shared" si="25"/>
        <v>0</v>
      </c>
      <c r="M120" s="34">
        <f t="shared" si="24"/>
        <v>0</v>
      </c>
      <c r="N120" s="148"/>
      <c r="O120" s="139">
        <f t="shared" si="26"/>
        <v>0</v>
      </c>
    </row>
    <row r="121" spans="1:16" ht="12.75" x14ac:dyDescent="0.15">
      <c r="A121" s="54"/>
      <c r="B121" s="56" t="s">
        <v>125</v>
      </c>
      <c r="C121" s="5" t="s">
        <v>124</v>
      </c>
      <c r="D121" s="6" t="s">
        <v>126</v>
      </c>
      <c r="E121" s="2" t="s">
        <v>123</v>
      </c>
      <c r="F121" s="4" t="s">
        <v>24</v>
      </c>
      <c r="G121" s="3" t="s">
        <v>78</v>
      </c>
      <c r="H121" s="43" t="s">
        <v>150</v>
      </c>
      <c r="I121" s="53">
        <v>98</v>
      </c>
      <c r="J121" s="155"/>
      <c r="K121" s="34">
        <f t="shared" si="23"/>
        <v>0</v>
      </c>
      <c r="L121" s="51">
        <f t="shared" si="25"/>
        <v>0</v>
      </c>
      <c r="M121" s="34">
        <f t="shared" si="24"/>
        <v>0</v>
      </c>
      <c r="N121" s="148"/>
      <c r="O121" s="139">
        <f t="shared" si="26"/>
        <v>0</v>
      </c>
      <c r="P121" s="55"/>
    </row>
    <row r="122" spans="1:16" ht="12.75" x14ac:dyDescent="0.15">
      <c r="A122" s="54"/>
      <c r="B122" s="56" t="s">
        <v>311</v>
      </c>
      <c r="C122" s="5" t="s">
        <v>308</v>
      </c>
      <c r="D122" s="6"/>
      <c r="E122" s="2" t="s">
        <v>307</v>
      </c>
      <c r="F122" s="4" t="s">
        <v>24</v>
      </c>
      <c r="G122" s="3" t="s">
        <v>78</v>
      </c>
      <c r="H122" s="43" t="s">
        <v>139</v>
      </c>
      <c r="I122" s="53">
        <v>151</v>
      </c>
      <c r="J122" s="155"/>
      <c r="K122" s="34">
        <f t="shared" si="23"/>
        <v>0</v>
      </c>
      <c r="L122" s="51">
        <f t="shared" si="25"/>
        <v>0</v>
      </c>
      <c r="M122" s="34">
        <f t="shared" si="24"/>
        <v>0</v>
      </c>
      <c r="N122" s="148"/>
      <c r="O122" s="139">
        <f t="shared" si="26"/>
        <v>0</v>
      </c>
      <c r="P122" s="55"/>
    </row>
    <row r="123" spans="1:16" ht="12.75" x14ac:dyDescent="0.15">
      <c r="A123" s="54"/>
      <c r="B123" s="56" t="s">
        <v>410</v>
      </c>
      <c r="C123" s="5" t="s">
        <v>310</v>
      </c>
      <c r="D123" s="6"/>
      <c r="E123" s="2" t="s">
        <v>307</v>
      </c>
      <c r="F123" s="4" t="s">
        <v>309</v>
      </c>
      <c r="G123" s="3" t="s">
        <v>78</v>
      </c>
      <c r="H123" s="43" t="s">
        <v>184</v>
      </c>
      <c r="I123" s="53">
        <v>53</v>
      </c>
      <c r="J123" s="155"/>
      <c r="K123" s="34">
        <f t="shared" si="23"/>
        <v>0</v>
      </c>
      <c r="L123" s="51">
        <f t="shared" si="25"/>
        <v>0</v>
      </c>
      <c r="M123" s="34">
        <f t="shared" si="24"/>
        <v>0</v>
      </c>
      <c r="N123" s="148"/>
      <c r="O123" s="139">
        <f t="shared" si="26"/>
        <v>0</v>
      </c>
      <c r="P123" s="55"/>
    </row>
    <row r="124" spans="1:16" ht="12.75" x14ac:dyDescent="0.15">
      <c r="A124" s="54"/>
      <c r="B124" s="57" t="s">
        <v>122</v>
      </c>
      <c r="C124" s="5" t="s">
        <v>356</v>
      </c>
      <c r="D124" s="6"/>
      <c r="E124" s="2"/>
      <c r="F124" s="4" t="s">
        <v>24</v>
      </c>
      <c r="G124" s="3" t="s">
        <v>78</v>
      </c>
      <c r="H124" s="43" t="s">
        <v>139</v>
      </c>
      <c r="I124" s="53">
        <v>350</v>
      </c>
      <c r="J124" s="155"/>
      <c r="K124" s="34">
        <f t="shared" si="23"/>
        <v>0</v>
      </c>
      <c r="L124" s="51">
        <f t="shared" si="25"/>
        <v>0</v>
      </c>
      <c r="M124" s="34">
        <f t="shared" si="24"/>
        <v>0</v>
      </c>
      <c r="N124" s="148"/>
      <c r="O124" s="139">
        <f t="shared" si="26"/>
        <v>0</v>
      </c>
      <c r="P124" s="55"/>
    </row>
    <row r="125" spans="1:16" ht="12.75" x14ac:dyDescent="0.15">
      <c r="A125" s="7"/>
      <c r="B125" s="50" t="s">
        <v>56</v>
      </c>
      <c r="C125" s="5" t="s">
        <v>357</v>
      </c>
      <c r="D125" s="6" t="s">
        <v>83</v>
      </c>
      <c r="E125" s="2" t="s">
        <v>10</v>
      </c>
      <c r="F125" s="4" t="s">
        <v>24</v>
      </c>
      <c r="G125" s="3" t="s">
        <v>78</v>
      </c>
      <c r="H125" s="43" t="s">
        <v>139</v>
      </c>
      <c r="I125" s="53">
        <v>17</v>
      </c>
      <c r="J125" s="155"/>
      <c r="K125" s="34">
        <f t="shared" si="23"/>
        <v>0</v>
      </c>
      <c r="L125" s="51">
        <f t="shared" si="25"/>
        <v>0</v>
      </c>
      <c r="M125" s="34">
        <f t="shared" si="24"/>
        <v>0</v>
      </c>
      <c r="N125" s="148"/>
      <c r="O125" s="139">
        <f t="shared" si="26"/>
        <v>0</v>
      </c>
    </row>
    <row r="126" spans="1:16" ht="12.75" x14ac:dyDescent="0.15">
      <c r="A126" s="7"/>
      <c r="B126" s="50" t="s">
        <v>182</v>
      </c>
      <c r="C126" s="5" t="s">
        <v>358</v>
      </c>
      <c r="D126" s="6" t="s">
        <v>84</v>
      </c>
      <c r="E126" s="2" t="s">
        <v>47</v>
      </c>
      <c r="F126" s="4" t="s">
        <v>24</v>
      </c>
      <c r="G126" s="3" t="s">
        <v>78</v>
      </c>
      <c r="H126" s="43" t="s">
        <v>183</v>
      </c>
      <c r="I126" s="53">
        <v>18</v>
      </c>
      <c r="J126" s="155"/>
      <c r="K126" s="34">
        <f t="shared" si="23"/>
        <v>0</v>
      </c>
      <c r="L126" s="51">
        <f t="shared" si="25"/>
        <v>0</v>
      </c>
      <c r="M126" s="34">
        <f t="shared" si="24"/>
        <v>0</v>
      </c>
      <c r="N126" s="148"/>
      <c r="O126" s="139">
        <f t="shared" si="26"/>
        <v>0</v>
      </c>
    </row>
    <row r="127" spans="1:16" ht="12.75" x14ac:dyDescent="0.15">
      <c r="A127" s="7"/>
      <c r="B127" s="50" t="s">
        <v>182</v>
      </c>
      <c r="C127" s="5" t="s">
        <v>358</v>
      </c>
      <c r="D127" s="6" t="s">
        <v>84</v>
      </c>
      <c r="E127" s="2" t="s">
        <v>10</v>
      </c>
      <c r="F127" s="4" t="s">
        <v>24</v>
      </c>
      <c r="G127" s="3" t="s">
        <v>78</v>
      </c>
      <c r="H127" s="43" t="s">
        <v>184</v>
      </c>
      <c r="I127" s="53">
        <v>10</v>
      </c>
      <c r="J127" s="155"/>
      <c r="K127" s="34">
        <f t="shared" si="23"/>
        <v>0</v>
      </c>
      <c r="L127" s="51">
        <f t="shared" si="25"/>
        <v>0</v>
      </c>
      <c r="M127" s="34">
        <f t="shared" si="24"/>
        <v>0</v>
      </c>
      <c r="N127" s="148"/>
      <c r="O127" s="139">
        <f t="shared" si="26"/>
        <v>0</v>
      </c>
    </row>
    <row r="128" spans="1:16" ht="12.75" x14ac:dyDescent="0.15">
      <c r="A128" s="7"/>
      <c r="B128" s="50" t="s">
        <v>32</v>
      </c>
      <c r="C128" s="44" t="s">
        <v>39</v>
      </c>
      <c r="D128" s="6" t="s">
        <v>85</v>
      </c>
      <c r="E128" s="47" t="s">
        <v>10</v>
      </c>
      <c r="F128" s="48" t="s">
        <v>24</v>
      </c>
      <c r="G128" s="49" t="s">
        <v>78</v>
      </c>
      <c r="H128" s="45" t="s">
        <v>139</v>
      </c>
      <c r="I128" s="53">
        <v>901</v>
      </c>
      <c r="J128" s="155"/>
      <c r="K128" s="34">
        <f t="shared" si="23"/>
        <v>0</v>
      </c>
      <c r="L128" s="51">
        <f>L127</f>
        <v>0</v>
      </c>
      <c r="M128" s="34">
        <f t="shared" si="24"/>
        <v>0</v>
      </c>
      <c r="N128" s="148"/>
      <c r="O128" s="139">
        <f t="shared" si="26"/>
        <v>0</v>
      </c>
    </row>
    <row r="129" spans="1:15" ht="12.75" x14ac:dyDescent="0.15">
      <c r="A129" s="7"/>
      <c r="B129" s="50" t="s">
        <v>32</v>
      </c>
      <c r="C129" s="5" t="s">
        <v>61</v>
      </c>
      <c r="D129" s="6" t="s">
        <v>85</v>
      </c>
      <c r="E129" s="2" t="s">
        <v>10</v>
      </c>
      <c r="F129" s="4" t="s">
        <v>24</v>
      </c>
      <c r="G129" s="3" t="s">
        <v>78</v>
      </c>
      <c r="H129" s="43" t="s">
        <v>157</v>
      </c>
      <c r="I129" s="53">
        <v>91</v>
      </c>
      <c r="J129" s="155"/>
      <c r="K129" s="34">
        <f t="shared" si="23"/>
        <v>0</v>
      </c>
      <c r="L129" s="51">
        <f t="shared" si="25"/>
        <v>0</v>
      </c>
      <c r="M129" s="34">
        <f t="shared" si="24"/>
        <v>0</v>
      </c>
      <c r="N129" s="148"/>
      <c r="O129" s="139">
        <f t="shared" si="26"/>
        <v>0</v>
      </c>
    </row>
    <row r="130" spans="1:15" ht="12.75" x14ac:dyDescent="0.15">
      <c r="A130" s="7"/>
      <c r="B130" s="50" t="s">
        <v>32</v>
      </c>
      <c r="C130" s="5" t="s">
        <v>63</v>
      </c>
      <c r="D130" s="6" t="s">
        <v>85</v>
      </c>
      <c r="E130" s="2" t="s">
        <v>10</v>
      </c>
      <c r="F130" s="4" t="s">
        <v>24</v>
      </c>
      <c r="G130" s="3" t="s">
        <v>78</v>
      </c>
      <c r="H130" s="43" t="s">
        <v>150</v>
      </c>
      <c r="I130" s="53">
        <v>130</v>
      </c>
      <c r="J130" s="155"/>
      <c r="K130" s="34">
        <f t="shared" si="23"/>
        <v>0</v>
      </c>
      <c r="L130" s="51">
        <f t="shared" si="25"/>
        <v>0</v>
      </c>
      <c r="M130" s="34">
        <f t="shared" si="24"/>
        <v>0</v>
      </c>
      <c r="N130" s="148"/>
      <c r="O130" s="139">
        <f t="shared" si="26"/>
        <v>0</v>
      </c>
    </row>
    <row r="131" spans="1:15" ht="12.75" x14ac:dyDescent="0.15">
      <c r="A131" s="7"/>
      <c r="B131" s="50" t="s">
        <v>32</v>
      </c>
      <c r="C131" s="5" t="s">
        <v>359</v>
      </c>
      <c r="D131" s="6" t="s">
        <v>85</v>
      </c>
      <c r="E131" s="2" t="s">
        <v>10</v>
      </c>
      <c r="F131" s="4" t="s">
        <v>24</v>
      </c>
      <c r="G131" s="3" t="s">
        <v>78</v>
      </c>
      <c r="H131" s="43" t="s">
        <v>157</v>
      </c>
      <c r="I131" s="53">
        <v>53</v>
      </c>
      <c r="J131" s="155"/>
      <c r="K131" s="34">
        <f t="shared" si="23"/>
        <v>0</v>
      </c>
      <c r="L131" s="51">
        <f t="shared" si="25"/>
        <v>0</v>
      </c>
      <c r="M131" s="34">
        <f t="shared" si="24"/>
        <v>0</v>
      </c>
      <c r="N131" s="148"/>
      <c r="O131" s="139">
        <f t="shared" si="26"/>
        <v>0</v>
      </c>
    </row>
    <row r="132" spans="1:15" ht="12.75" x14ac:dyDescent="0.15">
      <c r="A132" s="7"/>
      <c r="B132" s="50" t="s">
        <v>32</v>
      </c>
      <c r="C132" s="5" t="s">
        <v>67</v>
      </c>
      <c r="D132" s="6" t="s">
        <v>85</v>
      </c>
      <c r="E132" s="2" t="s">
        <v>10</v>
      </c>
      <c r="F132" s="4" t="s">
        <v>24</v>
      </c>
      <c r="G132" s="3" t="s">
        <v>78</v>
      </c>
      <c r="H132" s="43" t="s">
        <v>150</v>
      </c>
      <c r="I132" s="53">
        <v>114</v>
      </c>
      <c r="J132" s="155"/>
      <c r="K132" s="34">
        <f t="shared" si="23"/>
        <v>0</v>
      </c>
      <c r="L132" s="51">
        <f t="shared" si="25"/>
        <v>0</v>
      </c>
      <c r="M132" s="34">
        <f t="shared" si="24"/>
        <v>0</v>
      </c>
      <c r="N132" s="148"/>
      <c r="O132" s="139">
        <f t="shared" si="26"/>
        <v>0</v>
      </c>
    </row>
    <row r="133" spans="1:15" ht="12.75" x14ac:dyDescent="0.15">
      <c r="A133" s="7"/>
      <c r="B133" s="50" t="s">
        <v>32</v>
      </c>
      <c r="C133" s="5" t="s">
        <v>68</v>
      </c>
      <c r="D133" s="6" t="s">
        <v>85</v>
      </c>
      <c r="E133" s="2" t="s">
        <v>10</v>
      </c>
      <c r="F133" s="4" t="s">
        <v>24</v>
      </c>
      <c r="G133" s="3" t="s">
        <v>78</v>
      </c>
      <c r="H133" s="43" t="s">
        <v>157</v>
      </c>
      <c r="I133" s="53">
        <v>133</v>
      </c>
      <c r="J133" s="155"/>
      <c r="K133" s="34">
        <f t="shared" si="23"/>
        <v>0</v>
      </c>
      <c r="L133" s="51">
        <f t="shared" si="25"/>
        <v>0</v>
      </c>
      <c r="M133" s="34">
        <f t="shared" si="24"/>
        <v>0</v>
      </c>
      <c r="N133" s="148"/>
      <c r="O133" s="139">
        <f t="shared" si="26"/>
        <v>0</v>
      </c>
    </row>
    <row r="134" spans="1:15" ht="12.75" x14ac:dyDescent="0.15">
      <c r="A134" s="7"/>
      <c r="B134" s="50" t="s">
        <v>158</v>
      </c>
      <c r="C134" s="5" t="s">
        <v>159</v>
      </c>
      <c r="D134" s="6" t="s">
        <v>89</v>
      </c>
      <c r="E134" s="2"/>
      <c r="F134" s="4" t="s">
        <v>24</v>
      </c>
      <c r="G134" s="49" t="s">
        <v>78</v>
      </c>
      <c r="H134" s="43" t="s">
        <v>160</v>
      </c>
      <c r="I134" s="53">
        <v>3354</v>
      </c>
      <c r="J134" s="155"/>
      <c r="K134" s="34">
        <f t="shared" si="23"/>
        <v>0</v>
      </c>
      <c r="L134" s="51">
        <f t="shared" si="25"/>
        <v>0</v>
      </c>
      <c r="M134" s="34">
        <f t="shared" si="24"/>
        <v>0</v>
      </c>
      <c r="N134" s="148"/>
      <c r="O134" s="139">
        <f t="shared" si="26"/>
        <v>0</v>
      </c>
    </row>
    <row r="135" spans="1:15" ht="12.75" x14ac:dyDescent="0.15">
      <c r="A135" s="7"/>
      <c r="B135" s="50" t="s">
        <v>52</v>
      </c>
      <c r="C135" s="5" t="s">
        <v>62</v>
      </c>
      <c r="D135" s="6" t="s">
        <v>82</v>
      </c>
      <c r="E135" s="2" t="s">
        <v>10</v>
      </c>
      <c r="F135" s="4" t="s">
        <v>24</v>
      </c>
      <c r="G135" s="3" t="s">
        <v>77</v>
      </c>
      <c r="H135" s="43" t="s">
        <v>263</v>
      </c>
      <c r="I135" s="53">
        <v>21</v>
      </c>
      <c r="J135" s="155"/>
      <c r="K135" s="34">
        <f t="shared" si="23"/>
        <v>0</v>
      </c>
      <c r="L135" s="51">
        <f t="shared" si="25"/>
        <v>0</v>
      </c>
      <c r="M135" s="34">
        <f t="shared" si="24"/>
        <v>0</v>
      </c>
      <c r="N135" s="148"/>
      <c r="O135" s="139">
        <f t="shared" si="26"/>
        <v>0</v>
      </c>
    </row>
    <row r="136" spans="1:15" ht="12.75" x14ac:dyDescent="0.15">
      <c r="A136" s="7"/>
      <c r="B136" s="50" t="s">
        <v>52</v>
      </c>
      <c r="C136" s="5" t="s">
        <v>69</v>
      </c>
      <c r="D136" s="6" t="s">
        <v>82</v>
      </c>
      <c r="E136" s="2" t="s">
        <v>72</v>
      </c>
      <c r="F136" s="4" t="s">
        <v>24</v>
      </c>
      <c r="G136" s="3" t="s">
        <v>77</v>
      </c>
      <c r="H136" s="43" t="s">
        <v>263</v>
      </c>
      <c r="I136" s="53">
        <v>8</v>
      </c>
      <c r="J136" s="155"/>
      <c r="K136" s="34">
        <f t="shared" si="23"/>
        <v>0</v>
      </c>
      <c r="L136" s="51">
        <f t="shared" si="25"/>
        <v>0</v>
      </c>
      <c r="M136" s="34">
        <f t="shared" si="24"/>
        <v>0</v>
      </c>
      <c r="N136" s="148"/>
      <c r="O136" s="139">
        <f t="shared" si="26"/>
        <v>0</v>
      </c>
    </row>
    <row r="137" spans="1:15" ht="12.75" x14ac:dyDescent="0.15">
      <c r="A137" s="7"/>
      <c r="B137" s="50" t="s">
        <v>94</v>
      </c>
      <c r="C137" s="44" t="s">
        <v>197</v>
      </c>
      <c r="D137" s="46" t="s">
        <v>84</v>
      </c>
      <c r="E137" s="47" t="s">
        <v>93</v>
      </c>
      <c r="F137" s="48" t="s">
        <v>24</v>
      </c>
      <c r="G137" s="49" t="s">
        <v>78</v>
      </c>
      <c r="H137" s="45" t="s">
        <v>198</v>
      </c>
      <c r="I137" s="53">
        <v>992</v>
      </c>
      <c r="J137" s="155"/>
      <c r="K137" s="34">
        <f t="shared" si="23"/>
        <v>0</v>
      </c>
      <c r="L137" s="51">
        <f t="shared" si="25"/>
        <v>0</v>
      </c>
      <c r="M137" s="34">
        <f t="shared" si="24"/>
        <v>0</v>
      </c>
      <c r="N137" s="148"/>
      <c r="O137" s="139">
        <f t="shared" si="26"/>
        <v>0</v>
      </c>
    </row>
    <row r="138" spans="1:15" ht="12.75" x14ac:dyDescent="0.15">
      <c r="A138" s="7"/>
      <c r="B138" s="50" t="s">
        <v>260</v>
      </c>
      <c r="C138" s="44" t="s">
        <v>258</v>
      </c>
      <c r="D138" s="46" t="s">
        <v>84</v>
      </c>
      <c r="E138" s="47" t="s">
        <v>259</v>
      </c>
      <c r="F138" s="48" t="s">
        <v>24</v>
      </c>
      <c r="G138" s="49" t="s">
        <v>78</v>
      </c>
      <c r="H138" s="45" t="s">
        <v>257</v>
      </c>
      <c r="I138" s="53">
        <v>147</v>
      </c>
      <c r="J138" s="155"/>
      <c r="K138" s="34">
        <f t="shared" si="23"/>
        <v>0</v>
      </c>
      <c r="L138" s="51">
        <f t="shared" si="25"/>
        <v>0</v>
      </c>
      <c r="M138" s="34">
        <f t="shared" si="24"/>
        <v>0</v>
      </c>
      <c r="N138" s="148"/>
      <c r="O138" s="139">
        <f t="shared" si="26"/>
        <v>0</v>
      </c>
    </row>
    <row r="139" spans="1:15" ht="12.75" x14ac:dyDescent="0.15">
      <c r="A139" s="7"/>
      <c r="B139" s="50" t="s">
        <v>30</v>
      </c>
      <c r="C139" s="44" t="s">
        <v>36</v>
      </c>
      <c r="D139" s="46" t="s">
        <v>80</v>
      </c>
      <c r="E139" s="47" t="s">
        <v>46</v>
      </c>
      <c r="F139" s="48" t="s">
        <v>24</v>
      </c>
      <c r="G139" s="49" t="s">
        <v>78</v>
      </c>
      <c r="H139" s="45" t="s">
        <v>304</v>
      </c>
      <c r="I139" s="53">
        <v>85</v>
      </c>
      <c r="J139" s="155"/>
      <c r="K139" s="34">
        <f t="shared" si="23"/>
        <v>0</v>
      </c>
      <c r="L139" s="51">
        <f t="shared" si="25"/>
        <v>0</v>
      </c>
      <c r="M139" s="34">
        <f t="shared" si="24"/>
        <v>0</v>
      </c>
      <c r="N139" s="148"/>
      <c r="O139" s="139">
        <f t="shared" si="26"/>
        <v>0</v>
      </c>
    </row>
    <row r="140" spans="1:15" ht="12.75" x14ac:dyDescent="0.15">
      <c r="A140" s="7"/>
      <c r="B140" s="50" t="s">
        <v>30</v>
      </c>
      <c r="C140" s="44" t="s">
        <v>36</v>
      </c>
      <c r="D140" s="46" t="s">
        <v>80</v>
      </c>
      <c r="E140" s="47" t="s">
        <v>47</v>
      </c>
      <c r="F140" s="48" t="s">
        <v>24</v>
      </c>
      <c r="G140" s="49" t="s">
        <v>78</v>
      </c>
      <c r="H140" s="45" t="s">
        <v>304</v>
      </c>
      <c r="I140" s="53">
        <v>158</v>
      </c>
      <c r="J140" s="155"/>
      <c r="K140" s="34">
        <f t="shared" si="23"/>
        <v>0</v>
      </c>
      <c r="L140" s="51">
        <f t="shared" si="25"/>
        <v>0</v>
      </c>
      <c r="M140" s="34">
        <f t="shared" si="24"/>
        <v>0</v>
      </c>
      <c r="N140" s="148"/>
      <c r="O140" s="139">
        <f t="shared" si="26"/>
        <v>0</v>
      </c>
    </row>
    <row r="141" spans="1:15" ht="12.75" x14ac:dyDescent="0.15">
      <c r="A141" s="7"/>
      <c r="B141" s="50" t="s">
        <v>30</v>
      </c>
      <c r="C141" s="44" t="s">
        <v>40</v>
      </c>
      <c r="D141" s="46" t="s">
        <v>80</v>
      </c>
      <c r="E141" s="47" t="s">
        <v>10</v>
      </c>
      <c r="F141" s="48" t="s">
        <v>24</v>
      </c>
      <c r="G141" s="49" t="s">
        <v>78</v>
      </c>
      <c r="H141" s="45" t="s">
        <v>304</v>
      </c>
      <c r="I141" s="53">
        <v>109</v>
      </c>
      <c r="J141" s="155"/>
      <c r="K141" s="34">
        <f t="shared" si="23"/>
        <v>0</v>
      </c>
      <c r="L141" s="51">
        <f t="shared" si="25"/>
        <v>0</v>
      </c>
      <c r="M141" s="34">
        <f t="shared" si="24"/>
        <v>0</v>
      </c>
      <c r="N141" s="148"/>
      <c r="O141" s="139">
        <f t="shared" si="26"/>
        <v>0</v>
      </c>
    </row>
    <row r="142" spans="1:15" ht="12.75" x14ac:dyDescent="0.15">
      <c r="A142" s="7"/>
      <c r="B142" s="50" t="s">
        <v>30</v>
      </c>
      <c r="C142" s="44" t="s">
        <v>40</v>
      </c>
      <c r="D142" s="46" t="s">
        <v>80</v>
      </c>
      <c r="E142" s="47" t="s">
        <v>47</v>
      </c>
      <c r="F142" s="48" t="s">
        <v>24</v>
      </c>
      <c r="G142" s="49" t="s">
        <v>78</v>
      </c>
      <c r="H142" s="45" t="s">
        <v>304</v>
      </c>
      <c r="I142" s="53">
        <v>98</v>
      </c>
      <c r="J142" s="155"/>
      <c r="K142" s="34">
        <f t="shared" si="23"/>
        <v>0</v>
      </c>
      <c r="L142" s="51">
        <f t="shared" si="25"/>
        <v>0</v>
      </c>
      <c r="M142" s="34">
        <f t="shared" si="24"/>
        <v>0</v>
      </c>
      <c r="N142" s="148"/>
      <c r="O142" s="139">
        <f t="shared" si="26"/>
        <v>0</v>
      </c>
    </row>
    <row r="143" spans="1:15" ht="12.75" x14ac:dyDescent="0.15">
      <c r="A143" s="7"/>
      <c r="B143" s="50" t="s">
        <v>30</v>
      </c>
      <c r="C143" s="44" t="s">
        <v>40</v>
      </c>
      <c r="D143" s="46" t="s">
        <v>80</v>
      </c>
      <c r="E143" s="47" t="s">
        <v>71</v>
      </c>
      <c r="F143" s="48" t="s">
        <v>24</v>
      </c>
      <c r="G143" s="49" t="s">
        <v>78</v>
      </c>
      <c r="H143" s="45" t="s">
        <v>304</v>
      </c>
      <c r="I143" s="53">
        <v>19</v>
      </c>
      <c r="J143" s="155"/>
      <c r="K143" s="34">
        <f t="shared" si="23"/>
        <v>0</v>
      </c>
      <c r="L143" s="51">
        <f t="shared" si="25"/>
        <v>0</v>
      </c>
      <c r="M143" s="34">
        <f t="shared" si="24"/>
        <v>0</v>
      </c>
      <c r="N143" s="148"/>
      <c r="O143" s="139">
        <f t="shared" si="26"/>
        <v>0</v>
      </c>
    </row>
    <row r="144" spans="1:15" ht="12.75" x14ac:dyDescent="0.15">
      <c r="A144" s="7"/>
      <c r="B144" s="50" t="s">
        <v>30</v>
      </c>
      <c r="C144" s="44" t="s">
        <v>40</v>
      </c>
      <c r="D144" s="46" t="s">
        <v>80</v>
      </c>
      <c r="E144" s="47" t="s">
        <v>261</v>
      </c>
      <c r="F144" s="48" t="s">
        <v>24</v>
      </c>
      <c r="G144" s="49" t="s">
        <v>78</v>
      </c>
      <c r="H144" s="45" t="s">
        <v>304</v>
      </c>
      <c r="I144" s="53">
        <v>81</v>
      </c>
      <c r="J144" s="155"/>
      <c r="K144" s="34">
        <f t="shared" si="23"/>
        <v>0</v>
      </c>
      <c r="L144" s="51">
        <f t="shared" si="25"/>
        <v>0</v>
      </c>
      <c r="M144" s="34">
        <f t="shared" si="24"/>
        <v>0</v>
      </c>
      <c r="N144" s="148"/>
      <c r="O144" s="139">
        <f t="shared" si="26"/>
        <v>0</v>
      </c>
    </row>
    <row r="145" spans="1:15" ht="12.75" x14ac:dyDescent="0.15">
      <c r="A145" s="7"/>
      <c r="B145" s="50" t="s">
        <v>51</v>
      </c>
      <c r="C145" s="5" t="s">
        <v>60</v>
      </c>
      <c r="D145" s="6" t="s">
        <v>84</v>
      </c>
      <c r="E145" s="2" t="s">
        <v>10</v>
      </c>
      <c r="F145" s="4" t="s">
        <v>24</v>
      </c>
      <c r="G145" s="3" t="s">
        <v>78</v>
      </c>
      <c r="H145" s="43" t="s">
        <v>161</v>
      </c>
      <c r="I145" s="53">
        <v>38</v>
      </c>
      <c r="J145" s="155"/>
      <c r="K145" s="34">
        <f t="shared" si="23"/>
        <v>0</v>
      </c>
      <c r="L145" s="51">
        <f t="shared" si="25"/>
        <v>0</v>
      </c>
      <c r="M145" s="34">
        <f t="shared" si="24"/>
        <v>0</v>
      </c>
      <c r="N145" s="148"/>
      <c r="O145" s="139">
        <f t="shared" si="26"/>
        <v>0</v>
      </c>
    </row>
    <row r="146" spans="1:15" ht="12.75" x14ac:dyDescent="0.15">
      <c r="A146" s="7"/>
      <c r="B146" s="50" t="s">
        <v>51</v>
      </c>
      <c r="C146" s="5" t="s">
        <v>43</v>
      </c>
      <c r="D146" s="6" t="s">
        <v>80</v>
      </c>
      <c r="E146" s="2" t="s">
        <v>10</v>
      </c>
      <c r="F146" s="4" t="s">
        <v>24</v>
      </c>
      <c r="G146" s="3" t="s">
        <v>78</v>
      </c>
      <c r="H146" s="43" t="s">
        <v>139</v>
      </c>
      <c r="I146" s="53">
        <v>17</v>
      </c>
      <c r="J146" s="155"/>
      <c r="K146" s="34">
        <f t="shared" si="23"/>
        <v>0</v>
      </c>
      <c r="L146" s="51">
        <f>L145</f>
        <v>0</v>
      </c>
      <c r="M146" s="34">
        <f t="shared" si="24"/>
        <v>0</v>
      </c>
      <c r="N146" s="148"/>
      <c r="O146" s="139">
        <f t="shared" si="26"/>
        <v>0</v>
      </c>
    </row>
    <row r="147" spans="1:15" ht="12.75" x14ac:dyDescent="0.15">
      <c r="A147" s="7"/>
      <c r="B147" s="50" t="s">
        <v>51</v>
      </c>
      <c r="C147" s="5" t="s">
        <v>43</v>
      </c>
      <c r="D147" s="6" t="s">
        <v>80</v>
      </c>
      <c r="E147" s="2" t="s">
        <v>388</v>
      </c>
      <c r="F147" s="4" t="s">
        <v>24</v>
      </c>
      <c r="G147" s="3" t="s">
        <v>78</v>
      </c>
      <c r="H147" s="43" t="s">
        <v>139</v>
      </c>
      <c r="I147" s="53">
        <v>14</v>
      </c>
      <c r="J147" s="155"/>
      <c r="K147" s="34">
        <f t="shared" si="23"/>
        <v>0</v>
      </c>
      <c r="L147" s="51">
        <f t="shared" si="25"/>
        <v>0</v>
      </c>
      <c r="M147" s="34">
        <f t="shared" si="24"/>
        <v>0</v>
      </c>
      <c r="N147" s="148"/>
      <c r="O147" s="139">
        <f t="shared" si="26"/>
        <v>0</v>
      </c>
    </row>
    <row r="148" spans="1:15" ht="12.75" x14ac:dyDescent="0.15">
      <c r="A148" s="7"/>
      <c r="B148" s="50" t="s">
        <v>51</v>
      </c>
      <c r="C148" s="5" t="s">
        <v>43</v>
      </c>
      <c r="D148" s="6" t="s">
        <v>80</v>
      </c>
      <c r="E148" s="2" t="s">
        <v>46</v>
      </c>
      <c r="F148" s="4" t="s">
        <v>24</v>
      </c>
      <c r="G148" s="3" t="s">
        <v>78</v>
      </c>
      <c r="H148" s="43" t="s">
        <v>305</v>
      </c>
      <c r="I148" s="53">
        <v>5</v>
      </c>
      <c r="J148" s="155"/>
      <c r="K148" s="34">
        <f t="shared" si="23"/>
        <v>0</v>
      </c>
      <c r="L148" s="51">
        <f t="shared" si="25"/>
        <v>0</v>
      </c>
      <c r="M148" s="34">
        <f t="shared" si="24"/>
        <v>0</v>
      </c>
      <c r="N148" s="148"/>
      <c r="O148" s="139">
        <f t="shared" si="26"/>
        <v>0</v>
      </c>
    </row>
    <row r="149" spans="1:15" ht="12.75" x14ac:dyDescent="0.15">
      <c r="A149" s="7"/>
      <c r="B149" s="50" t="s">
        <v>51</v>
      </c>
      <c r="C149" s="5" t="s">
        <v>43</v>
      </c>
      <c r="D149" s="6" t="s">
        <v>80</v>
      </c>
      <c r="E149" s="2" t="s">
        <v>47</v>
      </c>
      <c r="F149" s="4" t="s">
        <v>24</v>
      </c>
      <c r="G149" s="3" t="s">
        <v>78</v>
      </c>
      <c r="H149" s="43" t="s">
        <v>305</v>
      </c>
      <c r="I149" s="53">
        <v>95</v>
      </c>
      <c r="J149" s="155"/>
      <c r="K149" s="34">
        <f t="shared" si="23"/>
        <v>0</v>
      </c>
      <c r="L149" s="51">
        <f t="shared" si="25"/>
        <v>0</v>
      </c>
      <c r="M149" s="34">
        <f t="shared" si="24"/>
        <v>0</v>
      </c>
      <c r="N149" s="148"/>
      <c r="O149" s="139">
        <f t="shared" si="26"/>
        <v>0</v>
      </c>
    </row>
    <row r="150" spans="1:15" ht="12.75" x14ac:dyDescent="0.15">
      <c r="A150" s="7"/>
      <c r="B150" s="50" t="s">
        <v>51</v>
      </c>
      <c r="C150" s="5" t="s">
        <v>43</v>
      </c>
      <c r="D150" s="6" t="s">
        <v>80</v>
      </c>
      <c r="E150" s="2" t="s">
        <v>387</v>
      </c>
      <c r="F150" s="4" t="s">
        <v>24</v>
      </c>
      <c r="G150" s="3" t="s">
        <v>78</v>
      </c>
      <c r="H150" s="43" t="s">
        <v>139</v>
      </c>
      <c r="I150" s="53">
        <v>6</v>
      </c>
      <c r="J150" s="155"/>
      <c r="K150" s="34">
        <f t="shared" si="23"/>
        <v>0</v>
      </c>
      <c r="L150" s="51">
        <f t="shared" si="25"/>
        <v>0</v>
      </c>
      <c r="M150" s="34">
        <f t="shared" si="24"/>
        <v>0</v>
      </c>
      <c r="N150" s="148"/>
      <c r="O150" s="139">
        <f t="shared" si="26"/>
        <v>0</v>
      </c>
    </row>
    <row r="151" spans="1:15" ht="12.75" x14ac:dyDescent="0.15">
      <c r="A151" s="7"/>
      <c r="B151" s="50" t="s">
        <v>195</v>
      </c>
      <c r="C151" s="5" t="s">
        <v>64</v>
      </c>
      <c r="D151" s="6" t="s">
        <v>80</v>
      </c>
      <c r="E151" s="2" t="s">
        <v>192</v>
      </c>
      <c r="F151" s="4" t="s">
        <v>24</v>
      </c>
      <c r="G151" s="3" t="s">
        <v>78</v>
      </c>
      <c r="H151" s="43" t="s">
        <v>191</v>
      </c>
      <c r="I151" s="53">
        <v>48</v>
      </c>
      <c r="J151" s="155"/>
      <c r="K151" s="34">
        <f t="shared" si="23"/>
        <v>0</v>
      </c>
      <c r="L151" s="51">
        <f t="shared" si="25"/>
        <v>0</v>
      </c>
      <c r="M151" s="34">
        <f t="shared" si="24"/>
        <v>0</v>
      </c>
      <c r="N151" s="148"/>
      <c r="O151" s="139">
        <f t="shared" si="26"/>
        <v>0</v>
      </c>
    </row>
    <row r="152" spans="1:15" ht="12.75" x14ac:dyDescent="0.15">
      <c r="A152" s="7"/>
      <c r="B152" s="50" t="s">
        <v>195</v>
      </c>
      <c r="C152" s="5" t="s">
        <v>64</v>
      </c>
      <c r="D152" s="6" t="s">
        <v>80</v>
      </c>
      <c r="E152" s="2" t="s">
        <v>193</v>
      </c>
      <c r="F152" s="4" t="s">
        <v>24</v>
      </c>
      <c r="G152" s="3" t="s">
        <v>78</v>
      </c>
      <c r="H152" s="43" t="s">
        <v>183</v>
      </c>
      <c r="I152" s="53">
        <v>207</v>
      </c>
      <c r="J152" s="155"/>
      <c r="K152" s="34">
        <f t="shared" si="23"/>
        <v>0</v>
      </c>
      <c r="L152" s="51">
        <f t="shared" si="25"/>
        <v>0</v>
      </c>
      <c r="M152" s="34">
        <f t="shared" si="24"/>
        <v>0</v>
      </c>
      <c r="N152" s="148"/>
      <c r="O152" s="139">
        <f t="shared" si="26"/>
        <v>0</v>
      </c>
    </row>
    <row r="153" spans="1:15" ht="12.75" x14ac:dyDescent="0.15">
      <c r="A153" s="7"/>
      <c r="B153" s="50" t="s">
        <v>195</v>
      </c>
      <c r="C153" s="5" t="s">
        <v>64</v>
      </c>
      <c r="D153" s="6" t="s">
        <v>80</v>
      </c>
      <c r="E153" s="2" t="s">
        <v>194</v>
      </c>
      <c r="F153" s="4" t="s">
        <v>24</v>
      </c>
      <c r="G153" s="3" t="s">
        <v>78</v>
      </c>
      <c r="H153" s="43" t="s">
        <v>191</v>
      </c>
      <c r="I153" s="53">
        <v>86</v>
      </c>
      <c r="J153" s="155"/>
      <c r="K153" s="34">
        <f t="shared" si="23"/>
        <v>0</v>
      </c>
      <c r="L153" s="51">
        <f t="shared" si="25"/>
        <v>0</v>
      </c>
      <c r="M153" s="34">
        <f t="shared" si="24"/>
        <v>0</v>
      </c>
      <c r="N153" s="148"/>
      <c r="O153" s="139">
        <f t="shared" si="26"/>
        <v>0</v>
      </c>
    </row>
    <row r="154" spans="1:15" ht="12.75" x14ac:dyDescent="0.15">
      <c r="A154" s="7"/>
      <c r="B154" s="50" t="s">
        <v>189</v>
      </c>
      <c r="C154" s="44" t="s">
        <v>37</v>
      </c>
      <c r="D154" s="46" t="s">
        <v>80</v>
      </c>
      <c r="E154" s="47" t="s">
        <v>73</v>
      </c>
      <c r="F154" s="48" t="s">
        <v>24</v>
      </c>
      <c r="G154" s="49" t="s">
        <v>78</v>
      </c>
      <c r="H154" s="45" t="s">
        <v>139</v>
      </c>
      <c r="I154" s="53">
        <v>482</v>
      </c>
      <c r="J154" s="155"/>
      <c r="K154" s="34">
        <f t="shared" si="23"/>
        <v>0</v>
      </c>
      <c r="L154" s="51">
        <f t="shared" si="25"/>
        <v>0</v>
      </c>
      <c r="M154" s="34">
        <f t="shared" si="24"/>
        <v>0</v>
      </c>
      <c r="N154" s="148"/>
      <c r="O154" s="139">
        <f t="shared" si="26"/>
        <v>0</v>
      </c>
    </row>
    <row r="155" spans="1:15" ht="12.75" x14ac:dyDescent="0.15">
      <c r="A155" s="7"/>
      <c r="B155" s="50" t="s">
        <v>189</v>
      </c>
      <c r="C155" s="44" t="s">
        <v>37</v>
      </c>
      <c r="D155" s="46" t="s">
        <v>80</v>
      </c>
      <c r="E155" s="47" t="s">
        <v>74</v>
      </c>
      <c r="F155" s="48" t="s">
        <v>24</v>
      </c>
      <c r="G155" s="49" t="s">
        <v>78</v>
      </c>
      <c r="H155" s="45" t="s">
        <v>181</v>
      </c>
      <c r="I155" s="53">
        <v>76</v>
      </c>
      <c r="J155" s="155"/>
      <c r="K155" s="34">
        <f t="shared" si="23"/>
        <v>0</v>
      </c>
      <c r="L155" s="51">
        <f t="shared" si="25"/>
        <v>0</v>
      </c>
      <c r="M155" s="34">
        <f t="shared" si="24"/>
        <v>0</v>
      </c>
      <c r="N155" s="148"/>
      <c r="O155" s="139">
        <f t="shared" si="26"/>
        <v>0</v>
      </c>
    </row>
    <row r="156" spans="1:15" ht="12.75" x14ac:dyDescent="0.15">
      <c r="A156" s="7"/>
      <c r="B156" s="50" t="s">
        <v>189</v>
      </c>
      <c r="C156" s="44" t="s">
        <v>37</v>
      </c>
      <c r="D156" s="46" t="s">
        <v>80</v>
      </c>
      <c r="E156" s="47" t="s">
        <v>185</v>
      </c>
      <c r="F156" s="48" t="s">
        <v>24</v>
      </c>
      <c r="G156" s="49" t="s">
        <v>78</v>
      </c>
      <c r="H156" s="45" t="s">
        <v>181</v>
      </c>
      <c r="I156" s="53">
        <v>134</v>
      </c>
      <c r="J156" s="155"/>
      <c r="K156" s="34">
        <f t="shared" si="23"/>
        <v>0</v>
      </c>
      <c r="L156" s="51">
        <f t="shared" si="25"/>
        <v>0</v>
      </c>
      <c r="M156" s="34">
        <f t="shared" si="24"/>
        <v>0</v>
      </c>
      <c r="N156" s="148"/>
      <c r="O156" s="139">
        <f t="shared" si="26"/>
        <v>0</v>
      </c>
    </row>
    <row r="157" spans="1:15" ht="12.75" x14ac:dyDescent="0.15">
      <c r="A157" s="7"/>
      <c r="B157" s="50" t="s">
        <v>189</v>
      </c>
      <c r="C157" s="44" t="s">
        <v>37</v>
      </c>
      <c r="D157" s="46" t="s">
        <v>80</v>
      </c>
      <c r="E157" s="47" t="s">
        <v>193</v>
      </c>
      <c r="F157" s="48" t="s">
        <v>24</v>
      </c>
      <c r="G157" s="49" t="s">
        <v>78</v>
      </c>
      <c r="H157" s="45" t="s">
        <v>181</v>
      </c>
      <c r="I157" s="53">
        <v>252</v>
      </c>
      <c r="J157" s="155"/>
      <c r="K157" s="34">
        <f t="shared" si="23"/>
        <v>0</v>
      </c>
      <c r="L157" s="51">
        <f t="shared" si="25"/>
        <v>0</v>
      </c>
      <c r="M157" s="34">
        <f t="shared" si="24"/>
        <v>0</v>
      </c>
      <c r="N157" s="148"/>
      <c r="O157" s="139">
        <f t="shared" si="26"/>
        <v>0</v>
      </c>
    </row>
    <row r="158" spans="1:15" ht="12.75" x14ac:dyDescent="0.15">
      <c r="A158" s="7"/>
      <c r="B158" s="50" t="s">
        <v>189</v>
      </c>
      <c r="C158" s="44" t="s">
        <v>37</v>
      </c>
      <c r="D158" s="46" t="s">
        <v>84</v>
      </c>
      <c r="E158" s="47" t="s">
        <v>187</v>
      </c>
      <c r="F158" s="48" t="s">
        <v>24</v>
      </c>
      <c r="G158" s="49" t="s">
        <v>78</v>
      </c>
      <c r="H158" s="45" t="s">
        <v>186</v>
      </c>
      <c r="I158" s="53">
        <v>218</v>
      </c>
      <c r="J158" s="155"/>
      <c r="K158" s="34">
        <f t="shared" si="23"/>
        <v>0</v>
      </c>
      <c r="L158" s="51">
        <f t="shared" si="25"/>
        <v>0</v>
      </c>
      <c r="M158" s="34">
        <f t="shared" si="24"/>
        <v>0</v>
      </c>
      <c r="N158" s="148"/>
      <c r="O158" s="139">
        <f t="shared" si="26"/>
        <v>0</v>
      </c>
    </row>
    <row r="159" spans="1:15" ht="12.75" x14ac:dyDescent="0.15">
      <c r="A159" s="7"/>
      <c r="B159" s="50" t="s">
        <v>190</v>
      </c>
      <c r="C159" s="5" t="s">
        <v>42</v>
      </c>
      <c r="D159" s="6" t="s">
        <v>80</v>
      </c>
      <c r="E159" s="47" t="s">
        <v>171</v>
      </c>
      <c r="F159" s="4" t="s">
        <v>24</v>
      </c>
      <c r="G159" s="3" t="s">
        <v>78</v>
      </c>
      <c r="H159" s="43" t="s">
        <v>196</v>
      </c>
      <c r="I159" s="53">
        <v>123</v>
      </c>
      <c r="J159" s="155"/>
      <c r="K159" s="34">
        <f t="shared" si="23"/>
        <v>0</v>
      </c>
      <c r="L159" s="51">
        <f t="shared" si="25"/>
        <v>0</v>
      </c>
      <c r="M159" s="34">
        <f t="shared" si="24"/>
        <v>0</v>
      </c>
      <c r="N159" s="148"/>
      <c r="O159" s="139">
        <f t="shared" si="26"/>
        <v>0</v>
      </c>
    </row>
    <row r="160" spans="1:15" ht="12.75" x14ac:dyDescent="0.15">
      <c r="A160" s="7"/>
      <c r="B160" s="50" t="s">
        <v>190</v>
      </c>
      <c r="C160" s="5" t="s">
        <v>42</v>
      </c>
      <c r="D160" s="6" t="s">
        <v>80</v>
      </c>
      <c r="E160" s="47" t="s">
        <v>10</v>
      </c>
      <c r="F160" s="4" t="s">
        <v>24</v>
      </c>
      <c r="G160" s="3" t="s">
        <v>78</v>
      </c>
      <c r="H160" s="43" t="s">
        <v>139</v>
      </c>
      <c r="I160" s="53">
        <v>37</v>
      </c>
      <c r="J160" s="155"/>
      <c r="K160" s="34">
        <f t="shared" si="23"/>
        <v>0</v>
      </c>
      <c r="L160" s="51">
        <f>L159</f>
        <v>0</v>
      </c>
      <c r="M160" s="34">
        <f t="shared" si="24"/>
        <v>0</v>
      </c>
      <c r="N160" s="148"/>
      <c r="O160" s="139">
        <f t="shared" si="26"/>
        <v>0</v>
      </c>
    </row>
    <row r="161" spans="1:16" ht="12.75" x14ac:dyDescent="0.15">
      <c r="A161" s="7"/>
      <c r="B161" s="50" t="s">
        <v>190</v>
      </c>
      <c r="C161" s="5" t="s">
        <v>42</v>
      </c>
      <c r="D161" s="6" t="s">
        <v>80</v>
      </c>
      <c r="E161" s="47" t="s">
        <v>48</v>
      </c>
      <c r="F161" s="4" t="s">
        <v>24</v>
      </c>
      <c r="G161" s="3" t="s">
        <v>78</v>
      </c>
      <c r="H161" s="43" t="s">
        <v>196</v>
      </c>
      <c r="I161" s="53">
        <v>42</v>
      </c>
      <c r="J161" s="155"/>
      <c r="K161" s="34">
        <f t="shared" si="23"/>
        <v>0</v>
      </c>
      <c r="L161" s="51">
        <f t="shared" si="25"/>
        <v>0</v>
      </c>
      <c r="M161" s="34">
        <f t="shared" si="24"/>
        <v>0</v>
      </c>
      <c r="N161" s="148"/>
      <c r="O161" s="139">
        <f t="shared" si="26"/>
        <v>0</v>
      </c>
    </row>
    <row r="162" spans="1:16" ht="12.75" x14ac:dyDescent="0.15">
      <c r="A162" s="7"/>
      <c r="B162" s="50" t="s">
        <v>190</v>
      </c>
      <c r="C162" s="5" t="s">
        <v>42</v>
      </c>
      <c r="D162" s="6" t="s">
        <v>80</v>
      </c>
      <c r="E162" s="47" t="s">
        <v>391</v>
      </c>
      <c r="F162" s="4" t="s">
        <v>24</v>
      </c>
      <c r="G162" s="3" t="s">
        <v>78</v>
      </c>
      <c r="H162" s="43" t="s">
        <v>196</v>
      </c>
      <c r="I162" s="53">
        <v>195</v>
      </c>
      <c r="J162" s="155"/>
      <c r="K162" s="34">
        <f t="shared" si="23"/>
        <v>0</v>
      </c>
      <c r="L162" s="51">
        <f t="shared" si="25"/>
        <v>0</v>
      </c>
      <c r="M162" s="34">
        <f t="shared" si="24"/>
        <v>0</v>
      </c>
      <c r="N162" s="148"/>
      <c r="O162" s="139">
        <f t="shared" si="26"/>
        <v>0</v>
      </c>
    </row>
    <row r="163" spans="1:16" ht="12.75" x14ac:dyDescent="0.15">
      <c r="A163" s="7"/>
      <c r="B163" s="50" t="s">
        <v>190</v>
      </c>
      <c r="C163" s="5" t="s">
        <v>42</v>
      </c>
      <c r="D163" s="6" t="s">
        <v>80</v>
      </c>
      <c r="E163" s="47" t="s">
        <v>389</v>
      </c>
      <c r="F163" s="4" t="s">
        <v>24</v>
      </c>
      <c r="G163" s="3" t="s">
        <v>78</v>
      </c>
      <c r="H163" s="43" t="s">
        <v>392</v>
      </c>
      <c r="I163" s="53">
        <v>78</v>
      </c>
      <c r="J163" s="155"/>
      <c r="K163" s="34">
        <f t="shared" si="23"/>
        <v>0</v>
      </c>
      <c r="L163" s="51">
        <f t="shared" si="25"/>
        <v>0</v>
      </c>
      <c r="M163" s="34">
        <f t="shared" si="24"/>
        <v>0</v>
      </c>
      <c r="N163" s="148"/>
      <c r="O163" s="139">
        <f t="shared" si="26"/>
        <v>0</v>
      </c>
    </row>
    <row r="164" spans="1:16" ht="12.75" x14ac:dyDescent="0.15">
      <c r="A164" s="7"/>
      <c r="B164" s="50" t="s">
        <v>190</v>
      </c>
      <c r="C164" s="5" t="s">
        <v>42</v>
      </c>
      <c r="D164" s="6" t="s">
        <v>80</v>
      </c>
      <c r="E164" s="47" t="s">
        <v>390</v>
      </c>
      <c r="F164" s="4" t="s">
        <v>24</v>
      </c>
      <c r="G164" s="3" t="s">
        <v>78</v>
      </c>
      <c r="H164" s="43" t="s">
        <v>392</v>
      </c>
      <c r="I164" s="53">
        <v>16</v>
      </c>
      <c r="J164" s="155"/>
      <c r="K164" s="34">
        <f t="shared" si="23"/>
        <v>0</v>
      </c>
      <c r="L164" s="51">
        <f t="shared" si="25"/>
        <v>0</v>
      </c>
      <c r="M164" s="34">
        <f t="shared" si="24"/>
        <v>0</v>
      </c>
      <c r="N164" s="148"/>
      <c r="O164" s="139">
        <f t="shared" si="26"/>
        <v>0</v>
      </c>
    </row>
    <row r="165" spans="1:16" ht="12.75" x14ac:dyDescent="0.15">
      <c r="A165" s="7"/>
      <c r="B165" s="50" t="s">
        <v>190</v>
      </c>
      <c r="C165" s="5" t="s">
        <v>42</v>
      </c>
      <c r="D165" s="6" t="s">
        <v>80</v>
      </c>
      <c r="E165" s="47" t="s">
        <v>188</v>
      </c>
      <c r="F165" s="4" t="s">
        <v>24</v>
      </c>
      <c r="G165" s="3" t="s">
        <v>78</v>
      </c>
      <c r="H165" s="43" t="s">
        <v>139</v>
      </c>
      <c r="I165" s="53">
        <v>39</v>
      </c>
      <c r="J165" s="155"/>
      <c r="K165" s="34">
        <f t="shared" si="23"/>
        <v>0</v>
      </c>
      <c r="L165" s="51">
        <f t="shared" si="25"/>
        <v>0</v>
      </c>
      <c r="M165" s="34">
        <f t="shared" si="24"/>
        <v>0</v>
      </c>
      <c r="N165" s="148"/>
      <c r="O165" s="139">
        <f t="shared" si="26"/>
        <v>0</v>
      </c>
    </row>
    <row r="166" spans="1:16" ht="12.75" x14ac:dyDescent="0.15">
      <c r="A166" s="7"/>
      <c r="B166" s="50" t="s">
        <v>256</v>
      </c>
      <c r="C166" s="5" t="s">
        <v>254</v>
      </c>
      <c r="D166" s="6" t="s">
        <v>80</v>
      </c>
      <c r="E166" s="2" t="s">
        <v>10</v>
      </c>
      <c r="F166" s="4" t="s">
        <v>24</v>
      </c>
      <c r="G166" s="3" t="s">
        <v>78</v>
      </c>
      <c r="H166" s="43" t="s">
        <v>255</v>
      </c>
      <c r="I166" s="53">
        <v>94</v>
      </c>
      <c r="J166" s="155"/>
      <c r="K166" s="34">
        <f t="shared" si="23"/>
        <v>0</v>
      </c>
      <c r="L166" s="51">
        <f t="shared" si="25"/>
        <v>0</v>
      </c>
      <c r="M166" s="34">
        <f t="shared" si="24"/>
        <v>0</v>
      </c>
      <c r="N166" s="148"/>
      <c r="O166" s="139">
        <f t="shared" si="26"/>
        <v>0</v>
      </c>
    </row>
    <row r="167" spans="1:16" ht="12.75" x14ac:dyDescent="0.15">
      <c r="A167" s="7"/>
      <c r="B167" s="50" t="s">
        <v>395</v>
      </c>
      <c r="C167" s="5" t="s">
        <v>169</v>
      </c>
      <c r="D167" s="6" t="s">
        <v>80</v>
      </c>
      <c r="E167" s="2" t="s">
        <v>48</v>
      </c>
      <c r="F167" s="4" t="s">
        <v>24</v>
      </c>
      <c r="G167" s="3" t="s">
        <v>78</v>
      </c>
      <c r="H167" s="45" t="s">
        <v>274</v>
      </c>
      <c r="I167" s="53">
        <v>108</v>
      </c>
      <c r="J167" s="155"/>
      <c r="K167" s="34">
        <f t="shared" ref="K167:K193" si="27">I167*J167</f>
        <v>0</v>
      </c>
      <c r="L167" s="51">
        <f t="shared" si="25"/>
        <v>0</v>
      </c>
      <c r="M167" s="34">
        <f t="shared" ref="M167:M194" si="28">K167*(1-L167)</f>
        <v>0</v>
      </c>
      <c r="N167" s="148"/>
      <c r="O167" s="139">
        <f t="shared" si="26"/>
        <v>0</v>
      </c>
    </row>
    <row r="168" spans="1:16" ht="12.75" x14ac:dyDescent="0.15">
      <c r="A168" s="7"/>
      <c r="B168" s="50" t="s">
        <v>395</v>
      </c>
      <c r="C168" s="5" t="s">
        <v>169</v>
      </c>
      <c r="D168" s="6" t="s">
        <v>80</v>
      </c>
      <c r="E168" s="2" t="s">
        <v>171</v>
      </c>
      <c r="F168" s="4" t="s">
        <v>24</v>
      </c>
      <c r="G168" s="3" t="s">
        <v>78</v>
      </c>
      <c r="H168" s="45" t="s">
        <v>274</v>
      </c>
      <c r="I168" s="53">
        <v>76</v>
      </c>
      <c r="J168" s="155"/>
      <c r="K168" s="34">
        <f t="shared" si="27"/>
        <v>0</v>
      </c>
      <c r="L168" s="51">
        <f t="shared" ref="L168:L176" si="29">L167</f>
        <v>0</v>
      </c>
      <c r="M168" s="34">
        <f t="shared" si="28"/>
        <v>0</v>
      </c>
      <c r="N168" s="148"/>
      <c r="O168" s="139">
        <f t="shared" si="26"/>
        <v>0</v>
      </c>
    </row>
    <row r="169" spans="1:16" ht="12.75" x14ac:dyDescent="0.15">
      <c r="A169" s="7"/>
      <c r="B169" s="50" t="s">
        <v>395</v>
      </c>
      <c r="C169" s="5" t="s">
        <v>169</v>
      </c>
      <c r="D169" s="6" t="s">
        <v>80</v>
      </c>
      <c r="E169" s="2" t="s">
        <v>261</v>
      </c>
      <c r="F169" s="4" t="s">
        <v>24</v>
      </c>
      <c r="G169" s="3" t="s">
        <v>78</v>
      </c>
      <c r="H169" s="45" t="s">
        <v>274</v>
      </c>
      <c r="I169" s="53">
        <v>25</v>
      </c>
      <c r="J169" s="155"/>
      <c r="K169" s="34">
        <f t="shared" si="27"/>
        <v>0</v>
      </c>
      <c r="L169" s="51">
        <f t="shared" si="29"/>
        <v>0</v>
      </c>
      <c r="M169" s="34">
        <f t="shared" si="28"/>
        <v>0</v>
      </c>
      <c r="N169" s="148"/>
      <c r="O169" s="139">
        <f t="shared" si="26"/>
        <v>0</v>
      </c>
    </row>
    <row r="170" spans="1:16" ht="12.75" x14ac:dyDescent="0.15">
      <c r="A170" s="7"/>
      <c r="B170" s="50" t="s">
        <v>395</v>
      </c>
      <c r="C170" s="5" t="s">
        <v>172</v>
      </c>
      <c r="D170" s="6" t="s">
        <v>80</v>
      </c>
      <c r="E170" s="2" t="s">
        <v>261</v>
      </c>
      <c r="F170" s="4" t="s">
        <v>24</v>
      </c>
      <c r="G170" s="3" t="s">
        <v>78</v>
      </c>
      <c r="H170" s="45" t="s">
        <v>266</v>
      </c>
      <c r="I170" s="53">
        <v>9</v>
      </c>
      <c r="J170" s="155"/>
      <c r="K170" s="34">
        <f t="shared" si="27"/>
        <v>0</v>
      </c>
      <c r="L170" s="51">
        <f t="shared" si="29"/>
        <v>0</v>
      </c>
      <c r="M170" s="34">
        <f t="shared" si="28"/>
        <v>0</v>
      </c>
      <c r="N170" s="148"/>
      <c r="O170" s="139">
        <f t="shared" si="26"/>
        <v>0</v>
      </c>
    </row>
    <row r="171" spans="1:16" ht="12.75" x14ac:dyDescent="0.15">
      <c r="A171" s="7"/>
      <c r="B171" s="50" t="s">
        <v>395</v>
      </c>
      <c r="C171" s="5" t="s">
        <v>170</v>
      </c>
      <c r="D171" s="6" t="s">
        <v>80</v>
      </c>
      <c r="E171" s="2" t="s">
        <v>171</v>
      </c>
      <c r="F171" s="4" t="s">
        <v>24</v>
      </c>
      <c r="G171" s="3" t="s">
        <v>77</v>
      </c>
      <c r="H171" s="45" t="s">
        <v>263</v>
      </c>
      <c r="I171" s="53">
        <v>91</v>
      </c>
      <c r="J171" s="155"/>
      <c r="K171" s="34">
        <f t="shared" si="27"/>
        <v>0</v>
      </c>
      <c r="L171" s="51">
        <f t="shared" si="29"/>
        <v>0</v>
      </c>
      <c r="M171" s="34">
        <f t="shared" si="28"/>
        <v>0</v>
      </c>
      <c r="N171" s="148"/>
      <c r="O171" s="139">
        <f t="shared" ref="O171:O194" si="30">SUM(M171*(1+N171))</f>
        <v>0</v>
      </c>
    </row>
    <row r="172" spans="1:16" ht="12.75" x14ac:dyDescent="0.15">
      <c r="A172" s="7"/>
      <c r="B172" s="50" t="s">
        <v>395</v>
      </c>
      <c r="C172" s="5" t="s">
        <v>170</v>
      </c>
      <c r="D172" s="6" t="s">
        <v>80</v>
      </c>
      <c r="E172" s="2" t="s">
        <v>49</v>
      </c>
      <c r="F172" s="4" t="s">
        <v>24</v>
      </c>
      <c r="G172" s="3" t="s">
        <v>77</v>
      </c>
      <c r="H172" s="45" t="s">
        <v>263</v>
      </c>
      <c r="I172" s="53">
        <v>63</v>
      </c>
      <c r="J172" s="155"/>
      <c r="K172" s="34">
        <f t="shared" si="27"/>
        <v>0</v>
      </c>
      <c r="L172" s="51">
        <f t="shared" si="29"/>
        <v>0</v>
      </c>
      <c r="M172" s="34">
        <f t="shared" si="28"/>
        <v>0</v>
      </c>
      <c r="N172" s="148"/>
      <c r="O172" s="139">
        <f t="shared" si="30"/>
        <v>0</v>
      </c>
    </row>
    <row r="173" spans="1:16" ht="12.75" x14ac:dyDescent="0.15">
      <c r="A173" s="7"/>
      <c r="B173" s="50" t="s">
        <v>262</v>
      </c>
      <c r="C173" s="5" t="s">
        <v>38</v>
      </c>
      <c r="D173" s="6" t="s">
        <v>80</v>
      </c>
      <c r="E173" s="2" t="s">
        <v>261</v>
      </c>
      <c r="F173" s="4" t="s">
        <v>24</v>
      </c>
      <c r="G173" s="3" t="s">
        <v>78</v>
      </c>
      <c r="H173" s="43" t="s">
        <v>394</v>
      </c>
      <c r="I173" s="53">
        <v>35</v>
      </c>
      <c r="J173" s="155"/>
      <c r="K173" s="34">
        <f t="shared" si="27"/>
        <v>0</v>
      </c>
      <c r="L173" s="51">
        <f t="shared" si="29"/>
        <v>0</v>
      </c>
      <c r="M173" s="34">
        <f t="shared" si="28"/>
        <v>0</v>
      </c>
      <c r="N173" s="148"/>
      <c r="O173" s="139">
        <f t="shared" si="30"/>
        <v>0</v>
      </c>
    </row>
    <row r="174" spans="1:16" ht="12.75" x14ac:dyDescent="0.15">
      <c r="A174" s="7"/>
      <c r="B174" s="50" t="s">
        <v>11</v>
      </c>
      <c r="C174" s="5" t="s">
        <v>35</v>
      </c>
      <c r="D174" s="6" t="s">
        <v>80</v>
      </c>
      <c r="E174" s="2" t="s">
        <v>261</v>
      </c>
      <c r="F174" s="4" t="s">
        <v>24</v>
      </c>
      <c r="G174" s="3" t="s">
        <v>78</v>
      </c>
      <c r="H174" s="45" t="s">
        <v>393</v>
      </c>
      <c r="I174" s="53">
        <v>9</v>
      </c>
      <c r="J174" s="155"/>
      <c r="K174" s="34">
        <f t="shared" si="27"/>
        <v>0</v>
      </c>
      <c r="L174" s="51">
        <f t="shared" si="29"/>
        <v>0</v>
      </c>
      <c r="M174" s="34">
        <f t="shared" si="28"/>
        <v>0</v>
      </c>
      <c r="N174" s="148"/>
      <c r="O174" s="139">
        <f t="shared" si="30"/>
        <v>0</v>
      </c>
    </row>
    <row r="175" spans="1:16" ht="12.75" x14ac:dyDescent="0.15">
      <c r="A175" s="7"/>
      <c r="B175" s="50" t="s">
        <v>11</v>
      </c>
      <c r="C175" s="5" t="s">
        <v>35</v>
      </c>
      <c r="D175" s="6" t="s">
        <v>80</v>
      </c>
      <c r="E175" s="2" t="s">
        <v>47</v>
      </c>
      <c r="F175" s="4" t="s">
        <v>24</v>
      </c>
      <c r="G175" s="3" t="s">
        <v>78</v>
      </c>
      <c r="H175" s="45" t="s">
        <v>393</v>
      </c>
      <c r="I175" s="53">
        <v>31</v>
      </c>
      <c r="J175" s="155"/>
      <c r="K175" s="34">
        <f t="shared" si="27"/>
        <v>0</v>
      </c>
      <c r="L175" s="51">
        <f t="shared" si="29"/>
        <v>0</v>
      </c>
      <c r="M175" s="34">
        <f t="shared" si="28"/>
        <v>0</v>
      </c>
      <c r="N175" s="148"/>
      <c r="O175" s="139">
        <f t="shared" si="30"/>
        <v>0</v>
      </c>
    </row>
    <row r="176" spans="1:16" ht="12.75" x14ac:dyDescent="0.15">
      <c r="A176" s="54"/>
      <c r="B176" s="50" t="s">
        <v>11</v>
      </c>
      <c r="C176" s="5" t="s">
        <v>35</v>
      </c>
      <c r="D176" s="6" t="s">
        <v>80</v>
      </c>
      <c r="E176" s="2" t="s">
        <v>10</v>
      </c>
      <c r="F176" s="4" t="s">
        <v>24</v>
      </c>
      <c r="G176" s="3" t="s">
        <v>78</v>
      </c>
      <c r="H176" s="45" t="s">
        <v>393</v>
      </c>
      <c r="I176" s="53">
        <v>7</v>
      </c>
      <c r="J176" s="155"/>
      <c r="K176" s="34">
        <f t="shared" si="27"/>
        <v>0</v>
      </c>
      <c r="L176" s="51">
        <f t="shared" si="29"/>
        <v>0</v>
      </c>
      <c r="M176" s="34">
        <f t="shared" si="28"/>
        <v>0</v>
      </c>
      <c r="N176" s="148"/>
      <c r="O176" s="139">
        <f t="shared" si="30"/>
        <v>0</v>
      </c>
      <c r="P176" s="55"/>
    </row>
    <row r="177" spans="1:16" ht="12.75" x14ac:dyDescent="0.15">
      <c r="A177" s="54"/>
      <c r="B177" s="56" t="s">
        <v>103</v>
      </c>
      <c r="C177" s="5"/>
      <c r="D177" s="6" t="s">
        <v>174</v>
      </c>
      <c r="E177" s="2"/>
      <c r="F177" s="4" t="s">
        <v>24</v>
      </c>
      <c r="G177" s="3" t="s">
        <v>77</v>
      </c>
      <c r="H177" s="6" t="s">
        <v>150</v>
      </c>
      <c r="I177" s="53">
        <v>875</v>
      </c>
      <c r="J177" s="155"/>
      <c r="K177" s="34">
        <f t="shared" si="27"/>
        <v>0</v>
      </c>
      <c r="L177" s="51">
        <f>L176</f>
        <v>0</v>
      </c>
      <c r="M177" s="34">
        <f t="shared" si="28"/>
        <v>0</v>
      </c>
      <c r="N177" s="148"/>
      <c r="O177" s="139">
        <f t="shared" si="30"/>
        <v>0</v>
      </c>
      <c r="P177" s="55"/>
    </row>
    <row r="178" spans="1:16" ht="12.75" x14ac:dyDescent="0.15">
      <c r="A178" s="54"/>
      <c r="B178" s="56" t="s">
        <v>324</v>
      </c>
      <c r="C178" s="5"/>
      <c r="D178" s="6" t="s">
        <v>174</v>
      </c>
      <c r="E178" s="2"/>
      <c r="F178" s="4" t="s">
        <v>24</v>
      </c>
      <c r="G178" s="3" t="s">
        <v>77</v>
      </c>
      <c r="H178" s="6" t="s">
        <v>150</v>
      </c>
      <c r="I178" s="53">
        <v>356</v>
      </c>
      <c r="J178" s="155"/>
      <c r="K178" s="34">
        <f t="shared" si="27"/>
        <v>0</v>
      </c>
      <c r="L178" s="51">
        <f t="shared" ref="L178:L188" si="31">L177</f>
        <v>0</v>
      </c>
      <c r="M178" s="34">
        <f t="shared" si="28"/>
        <v>0</v>
      </c>
      <c r="N178" s="148"/>
      <c r="O178" s="139">
        <f t="shared" si="30"/>
        <v>0</v>
      </c>
      <c r="P178" s="55"/>
    </row>
    <row r="179" spans="1:16" ht="12.75" x14ac:dyDescent="0.15">
      <c r="A179" s="54"/>
      <c r="B179" s="56" t="s">
        <v>102</v>
      </c>
      <c r="C179" s="5"/>
      <c r="D179" s="6" t="s">
        <v>174</v>
      </c>
      <c r="E179" s="2"/>
      <c r="F179" s="4" t="s">
        <v>24</v>
      </c>
      <c r="G179" s="3" t="s">
        <v>77</v>
      </c>
      <c r="H179" s="6" t="s">
        <v>150</v>
      </c>
      <c r="I179" s="53">
        <v>741</v>
      </c>
      <c r="J179" s="155"/>
      <c r="K179" s="34">
        <f t="shared" si="27"/>
        <v>0</v>
      </c>
      <c r="L179" s="51">
        <f t="shared" si="31"/>
        <v>0</v>
      </c>
      <c r="M179" s="34">
        <f t="shared" si="28"/>
        <v>0</v>
      </c>
      <c r="N179" s="148"/>
      <c r="O179" s="139">
        <f t="shared" si="30"/>
        <v>0</v>
      </c>
      <c r="P179" s="55"/>
    </row>
    <row r="180" spans="1:16" ht="12.75" x14ac:dyDescent="0.15">
      <c r="A180" s="54"/>
      <c r="B180" s="56" t="s">
        <v>318</v>
      </c>
      <c r="C180" s="5"/>
      <c r="D180" s="6" t="s">
        <v>174</v>
      </c>
      <c r="E180" s="2"/>
      <c r="F180" s="4" t="s">
        <v>24</v>
      </c>
      <c r="G180" s="3" t="s">
        <v>77</v>
      </c>
      <c r="H180" s="6" t="s">
        <v>150</v>
      </c>
      <c r="I180" s="53">
        <v>303</v>
      </c>
      <c r="J180" s="155"/>
      <c r="K180" s="34">
        <f t="shared" si="27"/>
        <v>0</v>
      </c>
      <c r="L180" s="51">
        <f t="shared" si="31"/>
        <v>0</v>
      </c>
      <c r="M180" s="34">
        <f t="shared" si="28"/>
        <v>0</v>
      </c>
      <c r="N180" s="148"/>
      <c r="O180" s="139">
        <f t="shared" si="30"/>
        <v>0</v>
      </c>
      <c r="P180" s="55"/>
    </row>
    <row r="181" spans="1:16" ht="12.75" x14ac:dyDescent="0.15">
      <c r="A181" s="54"/>
      <c r="B181" s="56" t="s">
        <v>104</v>
      </c>
      <c r="C181" s="5"/>
      <c r="D181" s="6" t="s">
        <v>174</v>
      </c>
      <c r="E181" s="2"/>
      <c r="F181" s="4" t="s">
        <v>24</v>
      </c>
      <c r="G181" s="3" t="s">
        <v>77</v>
      </c>
      <c r="H181" s="6" t="s">
        <v>150</v>
      </c>
      <c r="I181" s="53">
        <v>748</v>
      </c>
      <c r="J181" s="155"/>
      <c r="K181" s="34">
        <f t="shared" si="27"/>
        <v>0</v>
      </c>
      <c r="L181" s="51">
        <f t="shared" si="31"/>
        <v>0</v>
      </c>
      <c r="M181" s="34">
        <f t="shared" si="28"/>
        <v>0</v>
      </c>
      <c r="N181" s="148"/>
      <c r="O181" s="139">
        <f t="shared" si="30"/>
        <v>0</v>
      </c>
      <c r="P181" s="55"/>
    </row>
    <row r="182" spans="1:16" ht="12.75" x14ac:dyDescent="0.15">
      <c r="A182" s="54"/>
      <c r="B182" s="56" t="s">
        <v>323</v>
      </c>
      <c r="C182" s="5"/>
      <c r="D182" s="6" t="s">
        <v>174</v>
      </c>
      <c r="E182" s="2"/>
      <c r="F182" s="4" t="s">
        <v>24</v>
      </c>
      <c r="G182" s="3" t="s">
        <v>77</v>
      </c>
      <c r="H182" s="6" t="s">
        <v>150</v>
      </c>
      <c r="I182" s="53">
        <v>288</v>
      </c>
      <c r="J182" s="155"/>
      <c r="K182" s="34">
        <f t="shared" si="27"/>
        <v>0</v>
      </c>
      <c r="L182" s="51">
        <f t="shared" si="31"/>
        <v>0</v>
      </c>
      <c r="M182" s="34">
        <f t="shared" si="28"/>
        <v>0</v>
      </c>
      <c r="N182" s="148"/>
      <c r="O182" s="139">
        <f t="shared" si="30"/>
        <v>0</v>
      </c>
      <c r="P182" s="55"/>
    </row>
    <row r="183" spans="1:16" ht="12.75" x14ac:dyDescent="0.15">
      <c r="A183" s="54"/>
      <c r="B183" s="56" t="s">
        <v>107</v>
      </c>
      <c r="C183" s="5"/>
      <c r="D183" s="6" t="s">
        <v>174</v>
      </c>
      <c r="E183" s="2"/>
      <c r="F183" s="4" t="s">
        <v>24</v>
      </c>
      <c r="G183" s="3" t="s">
        <v>77</v>
      </c>
      <c r="H183" s="6" t="s">
        <v>150</v>
      </c>
      <c r="I183" s="53">
        <v>589</v>
      </c>
      <c r="J183" s="155"/>
      <c r="K183" s="34">
        <f t="shared" si="27"/>
        <v>0</v>
      </c>
      <c r="L183" s="51">
        <f t="shared" si="31"/>
        <v>0</v>
      </c>
      <c r="M183" s="34">
        <f t="shared" si="28"/>
        <v>0</v>
      </c>
      <c r="N183" s="148"/>
      <c r="O183" s="139">
        <f t="shared" si="30"/>
        <v>0</v>
      </c>
      <c r="P183" s="55"/>
    </row>
    <row r="184" spans="1:16" ht="12.75" x14ac:dyDescent="0.15">
      <c r="A184" s="54"/>
      <c r="B184" s="56" t="s">
        <v>322</v>
      </c>
      <c r="C184" s="5"/>
      <c r="D184" s="6" t="s">
        <v>174</v>
      </c>
      <c r="E184" s="2"/>
      <c r="F184" s="4" t="s">
        <v>24</v>
      </c>
      <c r="G184" s="3" t="s">
        <v>77</v>
      </c>
      <c r="H184" s="6" t="s">
        <v>150</v>
      </c>
      <c r="I184" s="53">
        <v>303</v>
      </c>
      <c r="J184" s="155"/>
      <c r="K184" s="34">
        <f t="shared" si="27"/>
        <v>0</v>
      </c>
      <c r="L184" s="51">
        <f t="shared" si="31"/>
        <v>0</v>
      </c>
      <c r="M184" s="34">
        <f t="shared" si="28"/>
        <v>0</v>
      </c>
      <c r="N184" s="148"/>
      <c r="O184" s="139">
        <f t="shared" si="30"/>
        <v>0</v>
      </c>
      <c r="P184" s="55"/>
    </row>
    <row r="185" spans="1:16" ht="12.75" x14ac:dyDescent="0.15">
      <c r="A185" s="54"/>
      <c r="B185" s="56" t="s">
        <v>105</v>
      </c>
      <c r="C185" s="5"/>
      <c r="D185" s="6" t="s">
        <v>174</v>
      </c>
      <c r="E185" s="2"/>
      <c r="F185" s="4" t="s">
        <v>24</v>
      </c>
      <c r="G185" s="3" t="s">
        <v>77</v>
      </c>
      <c r="H185" s="6" t="s">
        <v>150</v>
      </c>
      <c r="I185" s="53">
        <v>324</v>
      </c>
      <c r="J185" s="155"/>
      <c r="K185" s="34">
        <f t="shared" si="27"/>
        <v>0</v>
      </c>
      <c r="L185" s="51">
        <f t="shared" si="31"/>
        <v>0</v>
      </c>
      <c r="M185" s="34">
        <f t="shared" si="28"/>
        <v>0</v>
      </c>
      <c r="N185" s="148"/>
      <c r="O185" s="139">
        <f t="shared" si="30"/>
        <v>0</v>
      </c>
      <c r="P185" s="55"/>
    </row>
    <row r="186" spans="1:16" ht="12.75" x14ac:dyDescent="0.15">
      <c r="A186" s="54"/>
      <c r="B186" s="56" t="s">
        <v>319</v>
      </c>
      <c r="C186" s="5"/>
      <c r="D186" s="6" t="s">
        <v>174</v>
      </c>
      <c r="E186" s="2"/>
      <c r="F186" s="4" t="s">
        <v>24</v>
      </c>
      <c r="G186" s="3" t="s">
        <v>77</v>
      </c>
      <c r="H186" s="6" t="s">
        <v>150</v>
      </c>
      <c r="I186" s="53">
        <v>255</v>
      </c>
      <c r="J186" s="155"/>
      <c r="K186" s="34">
        <f t="shared" si="27"/>
        <v>0</v>
      </c>
      <c r="L186" s="51">
        <f t="shared" si="31"/>
        <v>0</v>
      </c>
      <c r="M186" s="34">
        <f t="shared" si="28"/>
        <v>0</v>
      </c>
      <c r="N186" s="148"/>
      <c r="O186" s="139">
        <f t="shared" si="30"/>
        <v>0</v>
      </c>
      <c r="P186" s="55"/>
    </row>
    <row r="187" spans="1:16" ht="12.75" x14ac:dyDescent="0.15">
      <c r="A187" s="54"/>
      <c r="B187" s="56" t="s">
        <v>173</v>
      </c>
      <c r="C187" s="5"/>
      <c r="D187" s="6" t="s">
        <v>174</v>
      </c>
      <c r="E187" s="2"/>
      <c r="F187" s="4" t="s">
        <v>24</v>
      </c>
      <c r="G187" s="3" t="s">
        <v>77</v>
      </c>
      <c r="H187" s="6" t="s">
        <v>150</v>
      </c>
      <c r="I187" s="53">
        <v>169</v>
      </c>
      <c r="J187" s="155"/>
      <c r="K187" s="34">
        <f t="shared" si="27"/>
        <v>0</v>
      </c>
      <c r="L187" s="51">
        <f t="shared" si="31"/>
        <v>0</v>
      </c>
      <c r="M187" s="34">
        <f t="shared" si="28"/>
        <v>0</v>
      </c>
      <c r="N187" s="148"/>
      <c r="O187" s="139">
        <f t="shared" si="30"/>
        <v>0</v>
      </c>
      <c r="P187" s="55"/>
    </row>
    <row r="188" spans="1:16" ht="12.75" x14ac:dyDescent="0.15">
      <c r="A188" s="54"/>
      <c r="B188" s="56" t="s">
        <v>320</v>
      </c>
      <c r="C188" s="5"/>
      <c r="D188" s="6" t="s">
        <v>174</v>
      </c>
      <c r="E188" s="2"/>
      <c r="F188" s="4" t="s">
        <v>24</v>
      </c>
      <c r="G188" s="3" t="s">
        <v>77</v>
      </c>
      <c r="H188" s="6" t="s">
        <v>150</v>
      </c>
      <c r="I188" s="53">
        <v>38</v>
      </c>
      <c r="J188" s="155"/>
      <c r="K188" s="34">
        <f t="shared" si="27"/>
        <v>0</v>
      </c>
      <c r="L188" s="51">
        <f t="shared" si="31"/>
        <v>0</v>
      </c>
      <c r="M188" s="34">
        <f t="shared" si="28"/>
        <v>0</v>
      </c>
      <c r="N188" s="148"/>
      <c r="O188" s="139">
        <f t="shared" si="30"/>
        <v>0</v>
      </c>
      <c r="P188" s="55"/>
    </row>
    <row r="189" spans="1:16" ht="12.75" x14ac:dyDescent="0.15">
      <c r="A189" s="54"/>
      <c r="B189" s="56" t="s">
        <v>240</v>
      </c>
      <c r="C189" s="5"/>
      <c r="D189" s="6" t="s">
        <v>174</v>
      </c>
      <c r="E189" s="2"/>
      <c r="F189" s="4" t="s">
        <v>24</v>
      </c>
      <c r="G189" s="3" t="s">
        <v>77</v>
      </c>
      <c r="H189" s="6" t="s">
        <v>150</v>
      </c>
      <c r="I189" s="53">
        <v>143</v>
      </c>
      <c r="J189" s="155"/>
      <c r="K189" s="34">
        <f t="shared" si="27"/>
        <v>0</v>
      </c>
      <c r="L189" s="51">
        <f>L188</f>
        <v>0</v>
      </c>
      <c r="M189" s="34">
        <f t="shared" si="28"/>
        <v>0</v>
      </c>
      <c r="N189" s="148"/>
      <c r="O189" s="139">
        <f t="shared" si="30"/>
        <v>0</v>
      </c>
      <c r="P189" s="55"/>
    </row>
    <row r="190" spans="1:16" ht="12.75" x14ac:dyDescent="0.15">
      <c r="A190" s="54"/>
      <c r="B190" s="56" t="s">
        <v>321</v>
      </c>
      <c r="C190" s="5"/>
      <c r="D190" s="6" t="s">
        <v>174</v>
      </c>
      <c r="E190" s="2"/>
      <c r="F190" s="4" t="s">
        <v>24</v>
      </c>
      <c r="G190" s="3" t="s">
        <v>77</v>
      </c>
      <c r="H190" s="6" t="s">
        <v>150</v>
      </c>
      <c r="I190" s="53">
        <v>31</v>
      </c>
      <c r="J190" s="155"/>
      <c r="K190" s="34">
        <f t="shared" si="27"/>
        <v>0</v>
      </c>
      <c r="L190" s="51">
        <f t="shared" ref="L190:L194" si="32">L189</f>
        <v>0</v>
      </c>
      <c r="M190" s="34">
        <f t="shared" si="28"/>
        <v>0</v>
      </c>
      <c r="N190" s="148"/>
      <c r="O190" s="139">
        <f t="shared" si="30"/>
        <v>0</v>
      </c>
      <c r="P190" s="55"/>
    </row>
    <row r="191" spans="1:16" ht="12.75" x14ac:dyDescent="0.15">
      <c r="A191" s="54"/>
      <c r="B191" s="56" t="s">
        <v>106</v>
      </c>
      <c r="C191" s="5"/>
      <c r="D191" s="6" t="s">
        <v>174</v>
      </c>
      <c r="E191" s="2"/>
      <c r="F191" s="4" t="s">
        <v>24</v>
      </c>
      <c r="G191" s="3" t="s">
        <v>77</v>
      </c>
      <c r="H191" s="6" t="s">
        <v>157</v>
      </c>
      <c r="I191" s="53">
        <v>509</v>
      </c>
      <c r="J191" s="155"/>
      <c r="K191" s="34">
        <f t="shared" si="27"/>
        <v>0</v>
      </c>
      <c r="L191" s="51">
        <f t="shared" si="32"/>
        <v>0</v>
      </c>
      <c r="M191" s="34">
        <f t="shared" si="28"/>
        <v>0</v>
      </c>
      <c r="N191" s="148"/>
      <c r="O191" s="139">
        <f t="shared" si="30"/>
        <v>0</v>
      </c>
      <c r="P191" s="55"/>
    </row>
    <row r="192" spans="1:16" ht="12.75" x14ac:dyDescent="0.15">
      <c r="A192" s="54"/>
      <c r="B192" s="56" t="s">
        <v>175</v>
      </c>
      <c r="C192" s="5"/>
      <c r="D192" s="6" t="s">
        <v>174</v>
      </c>
      <c r="E192" s="2"/>
      <c r="F192" s="4" t="s">
        <v>24</v>
      </c>
      <c r="G192" s="3" t="s">
        <v>77</v>
      </c>
      <c r="H192" s="6" t="s">
        <v>157</v>
      </c>
      <c r="I192" s="53">
        <v>962</v>
      </c>
      <c r="J192" s="155"/>
      <c r="K192" s="34">
        <f t="shared" si="27"/>
        <v>0</v>
      </c>
      <c r="L192" s="51">
        <f t="shared" si="32"/>
        <v>0</v>
      </c>
      <c r="M192" s="34">
        <f t="shared" si="28"/>
        <v>0</v>
      </c>
      <c r="N192" s="148"/>
      <c r="O192" s="139">
        <f t="shared" si="30"/>
        <v>0</v>
      </c>
      <c r="P192" s="55"/>
    </row>
    <row r="193" spans="1:16" ht="12.75" x14ac:dyDescent="0.15">
      <c r="A193" s="54"/>
      <c r="B193" s="56" t="s">
        <v>176</v>
      </c>
      <c r="C193" s="5"/>
      <c r="D193" s="6" t="s">
        <v>174</v>
      </c>
      <c r="E193" s="2"/>
      <c r="F193" s="4" t="s">
        <v>24</v>
      </c>
      <c r="G193" s="3" t="s">
        <v>77</v>
      </c>
      <c r="H193" s="6" t="s">
        <v>157</v>
      </c>
      <c r="I193" s="53">
        <v>814</v>
      </c>
      <c r="J193" s="155"/>
      <c r="K193" s="34">
        <f t="shared" si="27"/>
        <v>0</v>
      </c>
      <c r="L193" s="51">
        <f t="shared" si="32"/>
        <v>0</v>
      </c>
      <c r="M193" s="34">
        <f t="shared" si="28"/>
        <v>0</v>
      </c>
      <c r="N193" s="148"/>
      <c r="O193" s="139">
        <f t="shared" si="30"/>
        <v>0</v>
      </c>
      <c r="P193" s="55"/>
    </row>
    <row r="194" spans="1:16" ht="13.5" thickBot="1" x14ac:dyDescent="0.2">
      <c r="A194" s="7"/>
      <c r="B194" s="50" t="s">
        <v>325</v>
      </c>
      <c r="C194" s="5"/>
      <c r="D194" s="6" t="s">
        <v>174</v>
      </c>
      <c r="E194" s="2"/>
      <c r="F194" s="4" t="s">
        <v>24</v>
      </c>
      <c r="G194" s="3" t="s">
        <v>77</v>
      </c>
      <c r="H194" s="43" t="s">
        <v>150</v>
      </c>
      <c r="I194" s="53">
        <v>162</v>
      </c>
      <c r="J194" s="155"/>
      <c r="K194" s="34">
        <f>I194*J194</f>
        <v>0</v>
      </c>
      <c r="L194" s="51">
        <f t="shared" si="32"/>
        <v>0</v>
      </c>
      <c r="M194" s="34">
        <f t="shared" si="28"/>
        <v>0</v>
      </c>
      <c r="N194" s="148"/>
      <c r="O194" s="139">
        <f t="shared" si="30"/>
        <v>0</v>
      </c>
    </row>
    <row r="195" spans="1:16" s="79" customFormat="1" ht="29.25" thickBot="1" x14ac:dyDescent="0.25">
      <c r="A195" s="72"/>
      <c r="B195" s="65"/>
      <c r="C195" s="65"/>
      <c r="D195" s="66"/>
      <c r="E195" s="73"/>
      <c r="F195" s="74"/>
      <c r="G195" s="75"/>
      <c r="H195" s="66"/>
      <c r="I195" s="76"/>
      <c r="J195" s="69" t="s">
        <v>91</v>
      </c>
      <c r="K195" s="70">
        <f>SUM(K43:K62,K64:K68,K70:K71,K73:K101,K103:K194)</f>
        <v>0</v>
      </c>
      <c r="L195" s="71"/>
      <c r="M195" s="70">
        <f>SUM(M43:M62,M64:M68,M70:M71,M73:M101,M103:M194)</f>
        <v>0</v>
      </c>
      <c r="N195" s="108"/>
      <c r="O195" s="108"/>
    </row>
    <row r="196" spans="1:16" s="79" customFormat="1" ht="12.75" x14ac:dyDescent="0.15">
      <c r="A196" s="72"/>
      <c r="B196" s="65"/>
      <c r="C196" s="65"/>
      <c r="D196" s="66"/>
      <c r="E196" s="73"/>
      <c r="F196" s="74"/>
      <c r="G196" s="75"/>
      <c r="H196" s="66"/>
      <c r="I196" s="76"/>
      <c r="J196" s="74"/>
      <c r="K196" s="77"/>
      <c r="L196" s="78"/>
      <c r="M196" s="77"/>
      <c r="N196" s="77"/>
      <c r="O196" s="77"/>
    </row>
    <row r="197" spans="1:16" s="9" customFormat="1" ht="74.25" x14ac:dyDescent="0.15">
      <c r="A197" s="145" t="s">
        <v>361</v>
      </c>
      <c r="B197" s="146" t="s">
        <v>0</v>
      </c>
      <c r="C197" s="146" t="s">
        <v>1</v>
      </c>
      <c r="D197" s="146" t="s">
        <v>45</v>
      </c>
      <c r="E197" s="146" t="s">
        <v>44</v>
      </c>
      <c r="F197" s="146" t="s">
        <v>3</v>
      </c>
      <c r="G197" s="146" t="s">
        <v>4</v>
      </c>
      <c r="H197" s="146" t="s">
        <v>2</v>
      </c>
      <c r="I197" s="146" t="s">
        <v>433</v>
      </c>
      <c r="J197" s="146" t="s">
        <v>416</v>
      </c>
      <c r="K197" s="146" t="s">
        <v>5</v>
      </c>
      <c r="L197" s="145" t="s">
        <v>25</v>
      </c>
      <c r="M197" s="145" t="s">
        <v>26</v>
      </c>
      <c r="N197" s="145" t="s">
        <v>436</v>
      </c>
      <c r="O197" s="145" t="s">
        <v>435</v>
      </c>
    </row>
    <row r="198" spans="1:16" ht="14.25" x14ac:dyDescent="0.15">
      <c r="A198" s="8"/>
      <c r="B198" s="143"/>
      <c r="C198" s="143"/>
      <c r="D198" s="143"/>
      <c r="E198" s="143"/>
      <c r="F198" s="143"/>
      <c r="G198" s="143"/>
      <c r="H198" s="143"/>
      <c r="I198" s="143"/>
      <c r="J198" s="143"/>
      <c r="K198" s="142" t="s">
        <v>6</v>
      </c>
      <c r="L198" s="162"/>
      <c r="M198" s="144"/>
      <c r="N198" s="138"/>
      <c r="O198" s="138"/>
    </row>
    <row r="199" spans="1:16" ht="12.75" x14ac:dyDescent="0.15">
      <c r="A199" s="54"/>
      <c r="B199" s="56" t="s">
        <v>121</v>
      </c>
      <c r="C199" s="5" t="s">
        <v>120</v>
      </c>
      <c r="D199" s="6"/>
      <c r="E199" s="2" t="s">
        <v>119</v>
      </c>
      <c r="F199" s="4" t="s">
        <v>269</v>
      </c>
      <c r="G199" s="3" t="s">
        <v>78</v>
      </c>
      <c r="H199" s="60" t="s">
        <v>133</v>
      </c>
      <c r="I199" s="53">
        <v>688</v>
      </c>
      <c r="J199" s="155"/>
      <c r="K199" s="34">
        <f t="shared" ref="K199:K220" si="33">I199*J199</f>
        <v>0</v>
      </c>
      <c r="L199" s="51">
        <f>L198</f>
        <v>0</v>
      </c>
      <c r="M199" s="34">
        <f t="shared" ref="M199:M220" si="34">K199*(1-L199)</f>
        <v>0</v>
      </c>
      <c r="N199" s="148"/>
      <c r="O199" s="139">
        <f t="shared" ref="O199:O220" si="35">SUM(M199*(1+N199))</f>
        <v>0</v>
      </c>
      <c r="P199" s="55"/>
    </row>
    <row r="200" spans="1:16" ht="12.75" x14ac:dyDescent="0.15">
      <c r="A200" s="54"/>
      <c r="B200" s="56" t="s">
        <v>121</v>
      </c>
      <c r="C200" s="5" t="s">
        <v>306</v>
      </c>
      <c r="D200" s="6"/>
      <c r="E200" s="2" t="s">
        <v>119</v>
      </c>
      <c r="F200" s="4" t="s">
        <v>396</v>
      </c>
      <c r="G200" s="3" t="s">
        <v>78</v>
      </c>
      <c r="H200" s="60" t="s">
        <v>282</v>
      </c>
      <c r="I200" s="53">
        <v>197</v>
      </c>
      <c r="J200" s="155"/>
      <c r="K200" s="34">
        <f t="shared" si="33"/>
        <v>0</v>
      </c>
      <c r="L200" s="51">
        <f t="shared" ref="L200:L220" si="36">L199</f>
        <v>0</v>
      </c>
      <c r="M200" s="34">
        <f t="shared" si="34"/>
        <v>0</v>
      </c>
      <c r="N200" s="148"/>
      <c r="O200" s="139">
        <f t="shared" si="35"/>
        <v>0</v>
      </c>
      <c r="P200" s="55"/>
    </row>
    <row r="201" spans="1:16" ht="12.75" x14ac:dyDescent="0.15">
      <c r="A201" s="7"/>
      <c r="B201" s="50" t="s">
        <v>273</v>
      </c>
      <c r="C201" s="5" t="s">
        <v>271</v>
      </c>
      <c r="D201" s="6" t="s">
        <v>117</v>
      </c>
      <c r="E201" s="2" t="s">
        <v>114</v>
      </c>
      <c r="F201" s="4" t="s">
        <v>115</v>
      </c>
      <c r="G201" s="3" t="s">
        <v>78</v>
      </c>
      <c r="H201" s="43" t="s">
        <v>270</v>
      </c>
      <c r="I201" s="53">
        <v>54</v>
      </c>
      <c r="J201" s="155"/>
      <c r="K201" s="34">
        <f>I201*J201</f>
        <v>0</v>
      </c>
      <c r="L201" s="51">
        <f t="shared" si="36"/>
        <v>0</v>
      </c>
      <c r="M201" s="34">
        <f>K201*(1-L201)</f>
        <v>0</v>
      </c>
      <c r="N201" s="148"/>
      <c r="O201" s="139">
        <f t="shared" si="35"/>
        <v>0</v>
      </c>
    </row>
    <row r="202" spans="1:16" ht="12.75" x14ac:dyDescent="0.15">
      <c r="A202" s="7"/>
      <c r="B202" s="50" t="s">
        <v>116</v>
      </c>
      <c r="C202" s="5" t="s">
        <v>156</v>
      </c>
      <c r="D202" s="6" t="s">
        <v>117</v>
      </c>
      <c r="E202" s="2" t="s">
        <v>114</v>
      </c>
      <c r="F202" s="4" t="s">
        <v>115</v>
      </c>
      <c r="G202" s="3" t="s">
        <v>78</v>
      </c>
      <c r="H202" s="43" t="s">
        <v>113</v>
      </c>
      <c r="I202" s="53">
        <v>494</v>
      </c>
      <c r="J202" s="155"/>
      <c r="K202" s="34">
        <f t="shared" si="33"/>
        <v>0</v>
      </c>
      <c r="L202" s="51">
        <f t="shared" si="36"/>
        <v>0</v>
      </c>
      <c r="M202" s="34">
        <f t="shared" si="34"/>
        <v>0</v>
      </c>
      <c r="N202" s="148"/>
      <c r="O202" s="139">
        <f t="shared" si="35"/>
        <v>0</v>
      </c>
    </row>
    <row r="203" spans="1:16" ht="12.75" x14ac:dyDescent="0.15">
      <c r="A203" s="7"/>
      <c r="B203" s="50" t="s">
        <v>118</v>
      </c>
      <c r="C203" s="5" t="s">
        <v>156</v>
      </c>
      <c r="D203" s="6" t="s">
        <v>117</v>
      </c>
      <c r="E203" s="2" t="s">
        <v>114</v>
      </c>
      <c r="F203" s="4" t="s">
        <v>115</v>
      </c>
      <c r="G203" s="3" t="s">
        <v>78</v>
      </c>
      <c r="H203" s="43" t="s">
        <v>79</v>
      </c>
      <c r="I203" s="53">
        <v>855</v>
      </c>
      <c r="J203" s="155"/>
      <c r="K203" s="34">
        <f t="shared" si="33"/>
        <v>0</v>
      </c>
      <c r="L203" s="51">
        <f t="shared" si="36"/>
        <v>0</v>
      </c>
      <c r="M203" s="34">
        <f t="shared" si="34"/>
        <v>0</v>
      </c>
      <c r="N203" s="148"/>
      <c r="O203" s="139">
        <f t="shared" si="35"/>
        <v>0</v>
      </c>
    </row>
    <row r="204" spans="1:16" ht="12.75" x14ac:dyDescent="0.15">
      <c r="A204" s="7"/>
      <c r="B204" s="50" t="s">
        <v>116</v>
      </c>
      <c r="C204" s="5" t="s">
        <v>155</v>
      </c>
      <c r="D204" s="6" t="s">
        <v>117</v>
      </c>
      <c r="E204" s="2" t="s">
        <v>114</v>
      </c>
      <c r="F204" s="4" t="s">
        <v>115</v>
      </c>
      <c r="G204" s="3" t="s">
        <v>78</v>
      </c>
      <c r="H204" s="43" t="s">
        <v>113</v>
      </c>
      <c r="I204" s="53">
        <v>258</v>
      </c>
      <c r="J204" s="155"/>
      <c r="K204" s="34">
        <f t="shared" si="33"/>
        <v>0</v>
      </c>
      <c r="L204" s="51">
        <f t="shared" si="36"/>
        <v>0</v>
      </c>
      <c r="M204" s="34">
        <f t="shared" si="34"/>
        <v>0</v>
      </c>
      <c r="N204" s="148"/>
      <c r="O204" s="139">
        <f t="shared" si="35"/>
        <v>0</v>
      </c>
    </row>
    <row r="205" spans="1:16" ht="12.75" x14ac:dyDescent="0.15">
      <c r="A205" s="7"/>
      <c r="B205" s="50" t="s">
        <v>154</v>
      </c>
      <c r="C205" s="5" t="s">
        <v>155</v>
      </c>
      <c r="D205" s="6" t="s">
        <v>117</v>
      </c>
      <c r="E205" s="2" t="s">
        <v>114</v>
      </c>
      <c r="F205" s="4" t="s">
        <v>115</v>
      </c>
      <c r="G205" s="3" t="s">
        <v>78</v>
      </c>
      <c r="H205" s="43" t="s">
        <v>79</v>
      </c>
      <c r="I205" s="53">
        <v>192</v>
      </c>
      <c r="J205" s="155"/>
      <c r="K205" s="34">
        <f t="shared" si="33"/>
        <v>0</v>
      </c>
      <c r="L205" s="51">
        <f t="shared" si="36"/>
        <v>0</v>
      </c>
      <c r="M205" s="34">
        <f t="shared" si="34"/>
        <v>0</v>
      </c>
      <c r="N205" s="148"/>
      <c r="O205" s="139">
        <f t="shared" si="35"/>
        <v>0</v>
      </c>
    </row>
    <row r="206" spans="1:16" ht="12.75" x14ac:dyDescent="0.15">
      <c r="A206" s="7"/>
      <c r="B206" s="50" t="s">
        <v>118</v>
      </c>
      <c r="C206" s="5" t="s">
        <v>272</v>
      </c>
      <c r="D206" s="6" t="s">
        <v>117</v>
      </c>
      <c r="E206" s="2" t="s">
        <v>114</v>
      </c>
      <c r="F206" s="4" t="s">
        <v>115</v>
      </c>
      <c r="G206" s="3" t="s">
        <v>78</v>
      </c>
      <c r="H206" s="43" t="s">
        <v>270</v>
      </c>
      <c r="I206" s="53">
        <v>100</v>
      </c>
      <c r="J206" s="155"/>
      <c r="K206" s="34">
        <f t="shared" si="33"/>
        <v>0</v>
      </c>
      <c r="L206" s="51">
        <f t="shared" si="36"/>
        <v>0</v>
      </c>
      <c r="M206" s="34">
        <f t="shared" si="34"/>
        <v>0</v>
      </c>
      <c r="N206" s="148"/>
      <c r="O206" s="139">
        <f t="shared" si="35"/>
        <v>0</v>
      </c>
    </row>
    <row r="207" spans="1:16" ht="12.75" x14ac:dyDescent="0.15">
      <c r="A207" s="54"/>
      <c r="B207" s="56" t="s">
        <v>202</v>
      </c>
      <c r="C207" s="5" t="s">
        <v>217</v>
      </c>
      <c r="D207" s="6" t="s">
        <v>86</v>
      </c>
      <c r="E207" s="2" t="s">
        <v>383</v>
      </c>
      <c r="F207" s="4" t="s">
        <v>382</v>
      </c>
      <c r="G207" s="3" t="s">
        <v>77</v>
      </c>
      <c r="H207" s="43" t="s">
        <v>133</v>
      </c>
      <c r="I207" s="53">
        <v>228</v>
      </c>
      <c r="J207" s="155"/>
      <c r="K207" s="34">
        <f t="shared" si="33"/>
        <v>0</v>
      </c>
      <c r="L207" s="51">
        <f t="shared" si="36"/>
        <v>0</v>
      </c>
      <c r="M207" s="34">
        <f t="shared" si="34"/>
        <v>0</v>
      </c>
      <c r="N207" s="148"/>
      <c r="O207" s="139">
        <f t="shared" si="35"/>
        <v>0</v>
      </c>
      <c r="P207" s="55"/>
    </row>
    <row r="208" spans="1:16" ht="12.75" x14ac:dyDescent="0.15">
      <c r="A208" s="54"/>
      <c r="B208" s="56" t="s">
        <v>202</v>
      </c>
      <c r="C208" s="5" t="s">
        <v>217</v>
      </c>
      <c r="D208" s="6" t="s">
        <v>86</v>
      </c>
      <c r="E208" s="2" t="s">
        <v>119</v>
      </c>
      <c r="F208" s="4" t="s">
        <v>382</v>
      </c>
      <c r="G208" s="3" t="s">
        <v>77</v>
      </c>
      <c r="H208" s="43" t="s">
        <v>133</v>
      </c>
      <c r="I208" s="53">
        <v>26</v>
      </c>
      <c r="J208" s="155"/>
      <c r="K208" s="34">
        <f t="shared" si="33"/>
        <v>0</v>
      </c>
      <c r="L208" s="51">
        <f t="shared" si="36"/>
        <v>0</v>
      </c>
      <c r="M208" s="34">
        <f t="shared" si="34"/>
        <v>0</v>
      </c>
      <c r="N208" s="148"/>
      <c r="O208" s="139">
        <f t="shared" si="35"/>
        <v>0</v>
      </c>
      <c r="P208" s="55"/>
    </row>
    <row r="209" spans="1:18" ht="12.75" x14ac:dyDescent="0.15">
      <c r="A209" s="54"/>
      <c r="B209" s="56" t="s">
        <v>202</v>
      </c>
      <c r="C209" s="5" t="s">
        <v>384</v>
      </c>
      <c r="D209" s="6" t="s">
        <v>86</v>
      </c>
      <c r="E209" s="2" t="s">
        <v>383</v>
      </c>
      <c r="F209" s="4" t="s">
        <v>382</v>
      </c>
      <c r="G209" s="3" t="s">
        <v>77</v>
      </c>
      <c r="H209" s="43" t="s">
        <v>133</v>
      </c>
      <c r="I209" s="53">
        <v>48</v>
      </c>
      <c r="J209" s="155"/>
      <c r="K209" s="34">
        <f t="shared" si="33"/>
        <v>0</v>
      </c>
      <c r="L209" s="51">
        <f t="shared" si="36"/>
        <v>0</v>
      </c>
      <c r="M209" s="34">
        <f t="shared" si="34"/>
        <v>0</v>
      </c>
      <c r="N209" s="148"/>
      <c r="O209" s="139">
        <f t="shared" si="35"/>
        <v>0</v>
      </c>
      <c r="P209" s="55"/>
    </row>
    <row r="210" spans="1:18" ht="12.75" x14ac:dyDescent="0.15">
      <c r="A210" s="7"/>
      <c r="B210" s="50" t="s">
        <v>53</v>
      </c>
      <c r="C210" s="5" t="s">
        <v>352</v>
      </c>
      <c r="D210" s="6" t="s">
        <v>87</v>
      </c>
      <c r="E210" s="2" t="s">
        <v>48</v>
      </c>
      <c r="F210" s="4" t="s">
        <v>269</v>
      </c>
      <c r="G210" s="3" t="s">
        <v>78</v>
      </c>
      <c r="H210" s="43" t="s">
        <v>266</v>
      </c>
      <c r="I210" s="53">
        <v>27</v>
      </c>
      <c r="J210" s="155"/>
      <c r="K210" s="34">
        <f t="shared" si="33"/>
        <v>0</v>
      </c>
      <c r="L210" s="51">
        <f t="shared" si="36"/>
        <v>0</v>
      </c>
      <c r="M210" s="34">
        <f t="shared" si="34"/>
        <v>0</v>
      </c>
      <c r="N210" s="148"/>
      <c r="O210" s="139">
        <f t="shared" si="35"/>
        <v>0</v>
      </c>
    </row>
    <row r="211" spans="1:18" ht="12.75" x14ac:dyDescent="0.15">
      <c r="A211" s="7"/>
      <c r="B211" s="50" t="s">
        <v>215</v>
      </c>
      <c r="C211" s="5" t="s">
        <v>43</v>
      </c>
      <c r="D211" s="6" t="s">
        <v>82</v>
      </c>
      <c r="E211" s="2" t="s">
        <v>114</v>
      </c>
      <c r="F211" s="4" t="s">
        <v>153</v>
      </c>
      <c r="G211" s="3" t="s">
        <v>78</v>
      </c>
      <c r="H211" s="43" t="s">
        <v>150</v>
      </c>
      <c r="I211" s="53">
        <v>26</v>
      </c>
      <c r="J211" s="155"/>
      <c r="K211" s="34">
        <f t="shared" si="33"/>
        <v>0</v>
      </c>
      <c r="L211" s="51">
        <f t="shared" si="36"/>
        <v>0</v>
      </c>
      <c r="M211" s="34">
        <f t="shared" si="34"/>
        <v>0</v>
      </c>
      <c r="N211" s="148"/>
      <c r="O211" s="139">
        <f t="shared" si="35"/>
        <v>0</v>
      </c>
      <c r="Q211" s="67"/>
    </row>
    <row r="212" spans="1:18" ht="12.75" x14ac:dyDescent="0.15">
      <c r="A212" s="7"/>
      <c r="B212" s="50" t="s">
        <v>215</v>
      </c>
      <c r="C212" s="5" t="s">
        <v>216</v>
      </c>
      <c r="D212" s="6" t="s">
        <v>82</v>
      </c>
      <c r="E212" s="2" t="s">
        <v>114</v>
      </c>
      <c r="F212" s="4" t="s">
        <v>153</v>
      </c>
      <c r="G212" s="3" t="s">
        <v>78</v>
      </c>
      <c r="H212" s="43" t="s">
        <v>139</v>
      </c>
      <c r="I212" s="53">
        <v>7</v>
      </c>
      <c r="J212" s="155"/>
      <c r="K212" s="34">
        <f t="shared" si="33"/>
        <v>0</v>
      </c>
      <c r="L212" s="51">
        <f t="shared" si="36"/>
        <v>0</v>
      </c>
      <c r="M212" s="34">
        <f t="shared" si="34"/>
        <v>0</v>
      </c>
      <c r="N212" s="148"/>
      <c r="O212" s="139">
        <f t="shared" si="35"/>
        <v>0</v>
      </c>
      <c r="Q212" s="67"/>
    </row>
    <row r="213" spans="1:18" ht="12.75" x14ac:dyDescent="0.15">
      <c r="A213" s="54"/>
      <c r="B213" s="56" t="s">
        <v>151</v>
      </c>
      <c r="C213" s="5" t="s">
        <v>65</v>
      </c>
      <c r="D213" s="6"/>
      <c r="E213" s="2" t="s">
        <v>114</v>
      </c>
      <c r="F213" s="4" t="s">
        <v>153</v>
      </c>
      <c r="G213" s="3" t="s">
        <v>78</v>
      </c>
      <c r="H213" s="43" t="s">
        <v>139</v>
      </c>
      <c r="I213" s="53">
        <v>39</v>
      </c>
      <c r="J213" s="155"/>
      <c r="K213" s="34">
        <f t="shared" si="33"/>
        <v>0</v>
      </c>
      <c r="L213" s="51">
        <f t="shared" si="36"/>
        <v>0</v>
      </c>
      <c r="M213" s="34">
        <f t="shared" si="34"/>
        <v>0</v>
      </c>
      <c r="N213" s="148"/>
      <c r="O213" s="139">
        <f t="shared" si="35"/>
        <v>0</v>
      </c>
      <c r="P213" s="55"/>
      <c r="Q213" s="67"/>
    </row>
    <row r="214" spans="1:18" ht="12.75" x14ac:dyDescent="0.15">
      <c r="A214" s="54"/>
      <c r="B214" s="56" t="s">
        <v>151</v>
      </c>
      <c r="C214" s="5" t="s">
        <v>70</v>
      </c>
      <c r="D214" s="6"/>
      <c r="E214" s="2" t="s">
        <v>114</v>
      </c>
      <c r="F214" s="4" t="s">
        <v>153</v>
      </c>
      <c r="G214" s="3" t="s">
        <v>78</v>
      </c>
      <c r="H214" s="43" t="s">
        <v>139</v>
      </c>
      <c r="I214" s="53">
        <v>35</v>
      </c>
      <c r="J214" s="155"/>
      <c r="K214" s="34">
        <f t="shared" si="33"/>
        <v>0</v>
      </c>
      <c r="L214" s="51">
        <f t="shared" si="36"/>
        <v>0</v>
      </c>
      <c r="M214" s="34">
        <f t="shared" si="34"/>
        <v>0</v>
      </c>
      <c r="N214" s="148"/>
      <c r="O214" s="139">
        <f t="shared" si="35"/>
        <v>0</v>
      </c>
      <c r="P214" s="55"/>
      <c r="Q214" s="67"/>
    </row>
    <row r="215" spans="1:18" ht="12.75" x14ac:dyDescent="0.15">
      <c r="A215" s="54"/>
      <c r="B215" s="56" t="s">
        <v>151</v>
      </c>
      <c r="C215" s="5" t="s">
        <v>43</v>
      </c>
      <c r="D215" s="6"/>
      <c r="E215" s="2" t="s">
        <v>114</v>
      </c>
      <c r="F215" s="4" t="s">
        <v>153</v>
      </c>
      <c r="G215" s="3" t="s">
        <v>78</v>
      </c>
      <c r="H215" s="43" t="s">
        <v>150</v>
      </c>
      <c r="I215" s="53">
        <v>21</v>
      </c>
      <c r="J215" s="155"/>
      <c r="K215" s="34">
        <f t="shared" si="33"/>
        <v>0</v>
      </c>
      <c r="L215" s="51">
        <f t="shared" si="36"/>
        <v>0</v>
      </c>
      <c r="M215" s="34">
        <f t="shared" si="34"/>
        <v>0</v>
      </c>
      <c r="N215" s="148"/>
      <c r="O215" s="139">
        <f t="shared" si="35"/>
        <v>0</v>
      </c>
      <c r="P215" s="55"/>
      <c r="Q215" s="67"/>
    </row>
    <row r="216" spans="1:18" ht="12.75" x14ac:dyDescent="0.15">
      <c r="A216" s="54"/>
      <c r="B216" s="56" t="s">
        <v>151</v>
      </c>
      <c r="C216" s="5" t="s">
        <v>152</v>
      </c>
      <c r="D216" s="6"/>
      <c r="E216" s="2" t="s">
        <v>114</v>
      </c>
      <c r="F216" s="4" t="s">
        <v>153</v>
      </c>
      <c r="G216" s="3" t="s">
        <v>78</v>
      </c>
      <c r="H216" s="43" t="s">
        <v>150</v>
      </c>
      <c r="I216" s="53">
        <v>19</v>
      </c>
      <c r="J216" s="155"/>
      <c r="K216" s="34">
        <f t="shared" si="33"/>
        <v>0</v>
      </c>
      <c r="L216" s="51">
        <f t="shared" si="36"/>
        <v>0</v>
      </c>
      <c r="M216" s="34">
        <f t="shared" si="34"/>
        <v>0</v>
      </c>
      <c r="N216" s="148"/>
      <c r="O216" s="139">
        <f t="shared" si="35"/>
        <v>0</v>
      </c>
      <c r="P216" s="55"/>
      <c r="Q216" s="67"/>
    </row>
    <row r="217" spans="1:18" ht="12" customHeight="1" x14ac:dyDescent="0.15">
      <c r="A217" s="54"/>
      <c r="B217" s="56" t="s">
        <v>151</v>
      </c>
      <c r="C217" s="5" t="s">
        <v>214</v>
      </c>
      <c r="D217" s="6"/>
      <c r="E217" s="2" t="s">
        <v>114</v>
      </c>
      <c r="F217" s="4" t="s">
        <v>153</v>
      </c>
      <c r="G217" s="3" t="s">
        <v>78</v>
      </c>
      <c r="H217" s="43" t="s">
        <v>150</v>
      </c>
      <c r="I217" s="53">
        <v>22</v>
      </c>
      <c r="J217" s="155"/>
      <c r="K217" s="34">
        <f t="shared" si="33"/>
        <v>0</v>
      </c>
      <c r="L217" s="51">
        <f t="shared" si="36"/>
        <v>0</v>
      </c>
      <c r="M217" s="34">
        <f t="shared" si="34"/>
        <v>0</v>
      </c>
      <c r="N217" s="148"/>
      <c r="O217" s="139">
        <f t="shared" si="35"/>
        <v>0</v>
      </c>
      <c r="P217" s="55"/>
      <c r="Q217" s="67"/>
    </row>
    <row r="218" spans="1:18" ht="12.75" x14ac:dyDescent="0.15">
      <c r="A218" s="7"/>
      <c r="B218" s="50" t="s">
        <v>177</v>
      </c>
      <c r="C218" s="5" t="s">
        <v>178</v>
      </c>
      <c r="D218" s="6" t="s">
        <v>90</v>
      </c>
      <c r="E218" s="2" t="s">
        <v>114</v>
      </c>
      <c r="F218" s="4" t="s">
        <v>397</v>
      </c>
      <c r="G218" s="3" t="s">
        <v>78</v>
      </c>
      <c r="H218" s="43" t="s">
        <v>133</v>
      </c>
      <c r="I218" s="53">
        <v>18</v>
      </c>
      <c r="J218" s="155"/>
      <c r="K218" s="34">
        <f t="shared" si="33"/>
        <v>0</v>
      </c>
      <c r="L218" s="51">
        <f t="shared" si="36"/>
        <v>0</v>
      </c>
      <c r="M218" s="34">
        <f t="shared" si="34"/>
        <v>0</v>
      </c>
      <c r="N218" s="148"/>
      <c r="O218" s="139">
        <f t="shared" si="35"/>
        <v>0</v>
      </c>
      <c r="Q218" s="67"/>
    </row>
    <row r="219" spans="1:18" ht="12" customHeight="1" x14ac:dyDescent="0.15">
      <c r="A219" s="54"/>
      <c r="B219" s="50" t="s">
        <v>404</v>
      </c>
      <c r="C219" s="5" t="s">
        <v>405</v>
      </c>
      <c r="D219" s="6"/>
      <c r="E219" s="2" t="s">
        <v>114</v>
      </c>
      <c r="F219" s="4" t="s">
        <v>406</v>
      </c>
      <c r="G219" s="3" t="s">
        <v>78</v>
      </c>
      <c r="H219" s="43" t="s">
        <v>181</v>
      </c>
      <c r="I219" s="53">
        <v>54</v>
      </c>
      <c r="J219" s="155"/>
      <c r="K219" s="34">
        <f t="shared" si="33"/>
        <v>0</v>
      </c>
      <c r="L219" s="51">
        <f t="shared" si="36"/>
        <v>0</v>
      </c>
      <c r="M219" s="34">
        <f t="shared" si="34"/>
        <v>0</v>
      </c>
      <c r="N219" s="148"/>
      <c r="O219" s="139">
        <f t="shared" si="35"/>
        <v>0</v>
      </c>
      <c r="P219" s="55"/>
      <c r="Q219" s="112"/>
    </row>
    <row r="220" spans="1:18" ht="12" customHeight="1" thickBot="1" x14ac:dyDescent="0.2">
      <c r="A220" s="54"/>
      <c r="B220" s="50" t="s">
        <v>407</v>
      </c>
      <c r="C220" s="5" t="s">
        <v>408</v>
      </c>
      <c r="D220" s="6"/>
      <c r="E220" s="2" t="s">
        <v>114</v>
      </c>
      <c r="F220" s="4" t="s">
        <v>406</v>
      </c>
      <c r="G220" s="3" t="s">
        <v>78</v>
      </c>
      <c r="H220" s="43" t="s">
        <v>133</v>
      </c>
      <c r="I220" s="53">
        <v>50</v>
      </c>
      <c r="J220" s="155"/>
      <c r="K220" s="34">
        <f t="shared" si="33"/>
        <v>0</v>
      </c>
      <c r="L220" s="51">
        <f t="shared" si="36"/>
        <v>0</v>
      </c>
      <c r="M220" s="34">
        <f t="shared" si="34"/>
        <v>0</v>
      </c>
      <c r="N220" s="148"/>
      <c r="O220" s="139">
        <f t="shared" si="35"/>
        <v>0</v>
      </c>
      <c r="P220" s="102"/>
      <c r="Q220" s="79"/>
      <c r="R220" s="55"/>
    </row>
    <row r="221" spans="1:18" s="67" customFormat="1" ht="33.75" customHeight="1" thickBot="1" x14ac:dyDescent="0.25">
      <c r="A221" s="109"/>
      <c r="B221" s="65"/>
      <c r="C221" s="65"/>
      <c r="D221" s="66"/>
      <c r="E221" s="73"/>
      <c r="F221" s="74"/>
      <c r="G221" s="75"/>
      <c r="H221" s="110"/>
      <c r="I221" s="76"/>
      <c r="J221" s="69" t="s">
        <v>419</v>
      </c>
      <c r="K221" s="70">
        <f>SUM(K199:K220)</f>
        <v>0</v>
      </c>
      <c r="L221" s="71"/>
      <c r="M221" s="70">
        <f>SUM(M199:M220)</f>
        <v>0</v>
      </c>
      <c r="N221" s="108"/>
      <c r="O221" s="108"/>
      <c r="P221" s="111"/>
      <c r="Q221" s="79"/>
      <c r="R221" s="105"/>
    </row>
    <row r="222" spans="1:18" s="67" customFormat="1" ht="12.75" x14ac:dyDescent="0.15">
      <c r="A222" s="68"/>
      <c r="B222" s="112"/>
      <c r="C222" s="112"/>
      <c r="D222" s="112"/>
      <c r="E222" s="112"/>
      <c r="F222" s="112"/>
      <c r="G222" s="112"/>
      <c r="H222" s="112"/>
      <c r="I222" s="112"/>
      <c r="J222" s="112"/>
      <c r="K222" s="112"/>
      <c r="L222" s="112"/>
      <c r="M222" s="112"/>
      <c r="N222" s="107"/>
      <c r="O222" s="107"/>
      <c r="P222" s="103"/>
      <c r="Q222" s="108"/>
      <c r="R222" s="105"/>
    </row>
    <row r="223" spans="1:18" ht="74.25" x14ac:dyDescent="0.15">
      <c r="A223" s="145" t="s">
        <v>207</v>
      </c>
      <c r="B223" s="146" t="s">
        <v>0</v>
      </c>
      <c r="C223" s="146" t="s">
        <v>1</v>
      </c>
      <c r="D223" s="146" t="s">
        <v>45</v>
      </c>
      <c r="E223" s="146" t="s">
        <v>44</v>
      </c>
      <c r="F223" s="146" t="s">
        <v>3</v>
      </c>
      <c r="G223" s="146" t="s">
        <v>4</v>
      </c>
      <c r="H223" s="146" t="s">
        <v>2</v>
      </c>
      <c r="I223" s="146" t="s">
        <v>433</v>
      </c>
      <c r="J223" s="146" t="s">
        <v>416</v>
      </c>
      <c r="K223" s="146" t="s">
        <v>5</v>
      </c>
      <c r="L223" s="145" t="s">
        <v>25</v>
      </c>
      <c r="M223" s="145" t="s">
        <v>26</v>
      </c>
      <c r="N223" s="145" t="s">
        <v>436</v>
      </c>
      <c r="O223" s="145" t="s">
        <v>435</v>
      </c>
      <c r="P223" s="35"/>
      <c r="Q223" s="79"/>
      <c r="R223" s="55"/>
    </row>
    <row r="224" spans="1:18" ht="14.25" x14ac:dyDescent="0.15">
      <c r="A224" s="8"/>
      <c r="B224" s="143"/>
      <c r="C224" s="143"/>
      <c r="D224" s="143"/>
      <c r="E224" s="143"/>
      <c r="F224" s="143"/>
      <c r="G224" s="143"/>
      <c r="H224" s="143"/>
      <c r="I224" s="143"/>
      <c r="J224" s="143"/>
      <c r="K224" s="142" t="s">
        <v>6</v>
      </c>
      <c r="L224" s="162"/>
      <c r="M224" s="144"/>
      <c r="N224" s="138"/>
      <c r="O224" s="138"/>
      <c r="Q224" s="113"/>
    </row>
    <row r="225" spans="1:17" ht="12.75" x14ac:dyDescent="0.15">
      <c r="A225" s="7"/>
      <c r="B225" s="50" t="s">
        <v>58</v>
      </c>
      <c r="C225" s="5" t="s">
        <v>349</v>
      </c>
      <c r="D225" s="6" t="s">
        <v>82</v>
      </c>
      <c r="E225" s="2"/>
      <c r="F225" s="4" t="s">
        <v>207</v>
      </c>
      <c r="G225" s="3" t="s">
        <v>77</v>
      </c>
      <c r="H225" s="43" t="s">
        <v>312</v>
      </c>
      <c r="I225" s="53">
        <v>405</v>
      </c>
      <c r="J225" s="155"/>
      <c r="K225" s="34">
        <f t="shared" ref="K225:K233" si="37">I225*J225</f>
        <v>0</v>
      </c>
      <c r="L225" s="51">
        <f t="shared" ref="L225:L233" si="38">$L$224</f>
        <v>0</v>
      </c>
      <c r="M225" s="34">
        <f>K225*(1-L225)</f>
        <v>0</v>
      </c>
      <c r="N225" s="148"/>
      <c r="O225" s="139">
        <f>SUM(M225*(1+N225))</f>
        <v>0</v>
      </c>
      <c r="Q225" s="67"/>
    </row>
    <row r="226" spans="1:17" ht="12.75" x14ac:dyDescent="0.15">
      <c r="A226" s="7"/>
      <c r="B226" s="50" t="s">
        <v>97</v>
      </c>
      <c r="C226" s="5" t="s">
        <v>350</v>
      </c>
      <c r="D226" s="6" t="s">
        <v>82</v>
      </c>
      <c r="E226" s="2"/>
      <c r="F226" s="4" t="s">
        <v>207</v>
      </c>
      <c r="G226" s="3" t="s">
        <v>77</v>
      </c>
      <c r="H226" s="43" t="s">
        <v>130</v>
      </c>
      <c r="I226" s="53">
        <v>716</v>
      </c>
      <c r="J226" s="155"/>
      <c r="K226" s="34">
        <f t="shared" si="37"/>
        <v>0</v>
      </c>
      <c r="L226" s="51">
        <f t="shared" si="38"/>
        <v>0</v>
      </c>
      <c r="M226" s="34">
        <f t="shared" ref="M226:M233" si="39">K226*(1-L226)</f>
        <v>0</v>
      </c>
      <c r="N226" s="148"/>
      <c r="O226" s="139">
        <f>SUM(M226*(1+N226))</f>
        <v>0</v>
      </c>
      <c r="Q226" s="67"/>
    </row>
    <row r="227" spans="1:17" ht="12.75" x14ac:dyDescent="0.15">
      <c r="A227" s="7"/>
      <c r="B227" s="50" t="s">
        <v>97</v>
      </c>
      <c r="C227" s="5" t="s">
        <v>351</v>
      </c>
      <c r="D227" s="6" t="s">
        <v>82</v>
      </c>
      <c r="E227" s="2"/>
      <c r="F227" s="4" t="s">
        <v>207</v>
      </c>
      <c r="G227" s="3" t="s">
        <v>77</v>
      </c>
      <c r="H227" s="43" t="s">
        <v>129</v>
      </c>
      <c r="I227" s="53">
        <v>363</v>
      </c>
      <c r="J227" s="155"/>
      <c r="K227" s="34">
        <f t="shared" si="37"/>
        <v>0</v>
      </c>
      <c r="L227" s="51">
        <f t="shared" si="38"/>
        <v>0</v>
      </c>
      <c r="M227" s="34">
        <f t="shared" si="39"/>
        <v>0</v>
      </c>
      <c r="N227" s="148"/>
      <c r="O227" s="139">
        <f t="shared" ref="O227:O233" si="40">SUM(M227*(1+N227))</f>
        <v>0</v>
      </c>
    </row>
    <row r="228" spans="1:17" ht="12.75" x14ac:dyDescent="0.15">
      <c r="A228" s="7"/>
      <c r="B228" s="50" t="s">
        <v>327</v>
      </c>
      <c r="C228" s="5" t="s">
        <v>132</v>
      </c>
      <c r="D228" s="6" t="s">
        <v>82</v>
      </c>
      <c r="E228" s="2"/>
      <c r="F228" s="4" t="s">
        <v>207</v>
      </c>
      <c r="G228" s="3" t="s">
        <v>78</v>
      </c>
      <c r="H228" s="43" t="s">
        <v>133</v>
      </c>
      <c r="I228" s="53">
        <v>163</v>
      </c>
      <c r="J228" s="155"/>
      <c r="K228" s="34">
        <f t="shared" si="37"/>
        <v>0</v>
      </c>
      <c r="L228" s="51">
        <f t="shared" si="38"/>
        <v>0</v>
      </c>
      <c r="M228" s="34">
        <f t="shared" si="39"/>
        <v>0</v>
      </c>
      <c r="N228" s="148"/>
      <c r="O228" s="139">
        <f t="shared" si="40"/>
        <v>0</v>
      </c>
    </row>
    <row r="229" spans="1:17" ht="12.75" x14ac:dyDescent="0.15">
      <c r="A229" s="7"/>
      <c r="B229" s="50" t="s">
        <v>327</v>
      </c>
      <c r="C229" s="5" t="s">
        <v>131</v>
      </c>
      <c r="D229" s="6" t="s">
        <v>82</v>
      </c>
      <c r="E229" s="2"/>
      <c r="F229" s="4" t="s">
        <v>207</v>
      </c>
      <c r="G229" s="3" t="s">
        <v>78</v>
      </c>
      <c r="H229" s="43" t="s">
        <v>76</v>
      </c>
      <c r="I229" s="53">
        <v>232</v>
      </c>
      <c r="J229" s="155"/>
      <c r="K229" s="34">
        <f t="shared" si="37"/>
        <v>0</v>
      </c>
      <c r="L229" s="51">
        <f t="shared" si="38"/>
        <v>0</v>
      </c>
      <c r="M229" s="34">
        <f t="shared" si="39"/>
        <v>0</v>
      </c>
      <c r="N229" s="148"/>
      <c r="O229" s="139">
        <f t="shared" si="40"/>
        <v>0</v>
      </c>
    </row>
    <row r="230" spans="1:17" ht="12.75" x14ac:dyDescent="0.15">
      <c r="A230" s="7"/>
      <c r="B230" s="50" t="s">
        <v>300</v>
      </c>
      <c r="C230" s="5" t="s">
        <v>303</v>
      </c>
      <c r="D230" s="6" t="s">
        <v>82</v>
      </c>
      <c r="E230" s="2"/>
      <c r="F230" s="4" t="s">
        <v>207</v>
      </c>
      <c r="G230" s="3" t="s">
        <v>78</v>
      </c>
      <c r="H230" s="43" t="s">
        <v>139</v>
      </c>
      <c r="I230" s="53">
        <v>48</v>
      </c>
      <c r="J230" s="155"/>
      <c r="K230" s="34">
        <f t="shared" si="37"/>
        <v>0</v>
      </c>
      <c r="L230" s="51">
        <f t="shared" si="38"/>
        <v>0</v>
      </c>
      <c r="M230" s="34">
        <f t="shared" si="39"/>
        <v>0</v>
      </c>
      <c r="N230" s="148"/>
      <c r="O230" s="139">
        <f t="shared" si="40"/>
        <v>0</v>
      </c>
    </row>
    <row r="231" spans="1:17" ht="12.75" x14ac:dyDescent="0.15">
      <c r="A231" s="7"/>
      <c r="B231" s="50" t="s">
        <v>302</v>
      </c>
      <c r="C231" s="5" t="s">
        <v>340</v>
      </c>
      <c r="D231" s="6" t="s">
        <v>82</v>
      </c>
      <c r="E231" s="2"/>
      <c r="F231" s="4" t="s">
        <v>207</v>
      </c>
      <c r="G231" s="3" t="s">
        <v>78</v>
      </c>
      <c r="H231" s="43" t="s">
        <v>139</v>
      </c>
      <c r="I231" s="53">
        <v>58</v>
      </c>
      <c r="J231" s="155"/>
      <c r="K231" s="34">
        <f t="shared" si="37"/>
        <v>0</v>
      </c>
      <c r="L231" s="51">
        <f t="shared" si="38"/>
        <v>0</v>
      </c>
      <c r="M231" s="34">
        <f t="shared" si="39"/>
        <v>0</v>
      </c>
      <c r="N231" s="148"/>
      <c r="O231" s="139">
        <f t="shared" si="40"/>
        <v>0</v>
      </c>
    </row>
    <row r="232" spans="1:17" ht="12.75" x14ac:dyDescent="0.15">
      <c r="A232" s="7"/>
      <c r="B232" s="50" t="s">
        <v>302</v>
      </c>
      <c r="C232" s="5" t="s">
        <v>339</v>
      </c>
      <c r="D232" s="6" t="s">
        <v>82</v>
      </c>
      <c r="E232" s="2"/>
      <c r="F232" s="4" t="s">
        <v>207</v>
      </c>
      <c r="G232" s="3" t="s">
        <v>78</v>
      </c>
      <c r="H232" s="43" t="s">
        <v>139</v>
      </c>
      <c r="I232" s="53">
        <v>16</v>
      </c>
      <c r="J232" s="155"/>
      <c r="K232" s="34">
        <f t="shared" si="37"/>
        <v>0</v>
      </c>
      <c r="L232" s="51">
        <f t="shared" si="38"/>
        <v>0</v>
      </c>
      <c r="M232" s="34">
        <f t="shared" si="39"/>
        <v>0</v>
      </c>
      <c r="N232" s="148"/>
      <c r="O232" s="139">
        <f t="shared" si="40"/>
        <v>0</v>
      </c>
    </row>
    <row r="233" spans="1:17" ht="13.5" thickBot="1" x14ac:dyDescent="0.2">
      <c r="A233" s="7"/>
      <c r="B233" s="50" t="s">
        <v>204</v>
      </c>
      <c r="C233" s="5" t="s">
        <v>203</v>
      </c>
      <c r="D233" s="6" t="s">
        <v>206</v>
      </c>
      <c r="E233" s="2" t="s">
        <v>48</v>
      </c>
      <c r="F233" s="4" t="s">
        <v>207</v>
      </c>
      <c r="G233" s="3" t="s">
        <v>78</v>
      </c>
      <c r="H233" s="43" t="s">
        <v>205</v>
      </c>
      <c r="I233" s="53">
        <v>57</v>
      </c>
      <c r="J233" s="155"/>
      <c r="K233" s="34">
        <f t="shared" si="37"/>
        <v>0</v>
      </c>
      <c r="L233" s="51">
        <f t="shared" si="38"/>
        <v>0</v>
      </c>
      <c r="M233" s="34">
        <f t="shared" si="39"/>
        <v>0</v>
      </c>
      <c r="N233" s="148"/>
      <c r="O233" s="139">
        <f t="shared" si="40"/>
        <v>0</v>
      </c>
    </row>
    <row r="234" spans="1:17" ht="28.5" customHeight="1" thickBot="1" x14ac:dyDescent="0.25">
      <c r="J234" s="69" t="s">
        <v>420</v>
      </c>
      <c r="K234" s="70">
        <f>SUM(K225:K233)</f>
        <v>0</v>
      </c>
      <c r="L234" s="71"/>
      <c r="M234" s="70">
        <f>SUM(M225:M233)</f>
        <v>0</v>
      </c>
      <c r="N234" s="108"/>
      <c r="O234" s="108"/>
    </row>
    <row r="235" spans="1:17" x14ac:dyDescent="0.1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</row>
    <row r="236" spans="1:17" ht="74.25" x14ac:dyDescent="0.15">
      <c r="A236" s="145" t="s">
        <v>362</v>
      </c>
      <c r="B236" s="146" t="s">
        <v>0</v>
      </c>
      <c r="C236" s="146" t="s">
        <v>1</v>
      </c>
      <c r="D236" s="146" t="s">
        <v>45</v>
      </c>
      <c r="E236" s="146" t="s">
        <v>44</v>
      </c>
      <c r="F236" s="146" t="s">
        <v>3</v>
      </c>
      <c r="G236" s="146" t="s">
        <v>4</v>
      </c>
      <c r="H236" s="146" t="s">
        <v>2</v>
      </c>
      <c r="I236" s="146" t="s">
        <v>433</v>
      </c>
      <c r="J236" s="146" t="s">
        <v>416</v>
      </c>
      <c r="K236" s="146" t="s">
        <v>5</v>
      </c>
      <c r="L236" s="145" t="s">
        <v>25</v>
      </c>
      <c r="M236" s="145" t="s">
        <v>26</v>
      </c>
      <c r="N236" s="145" t="s">
        <v>436</v>
      </c>
      <c r="O236" s="145" t="s">
        <v>435</v>
      </c>
    </row>
    <row r="237" spans="1:17" ht="14.25" x14ac:dyDescent="0.15">
      <c r="A237" s="8"/>
      <c r="B237" s="143"/>
      <c r="C237" s="143"/>
      <c r="D237" s="143"/>
      <c r="E237" s="143"/>
      <c r="F237" s="143"/>
      <c r="G237" s="143"/>
      <c r="H237" s="143"/>
      <c r="I237" s="143"/>
      <c r="J237" s="143"/>
      <c r="K237" s="142" t="s">
        <v>6</v>
      </c>
      <c r="L237" s="162"/>
      <c r="M237" s="144"/>
      <c r="N237" s="138"/>
      <c r="O237" s="138"/>
    </row>
    <row r="238" spans="1:17" ht="12.75" x14ac:dyDescent="0.15">
      <c r="A238" s="7"/>
      <c r="B238" s="50" t="s">
        <v>34</v>
      </c>
      <c r="C238" s="5" t="s">
        <v>136</v>
      </c>
      <c r="D238" s="6" t="s">
        <v>81</v>
      </c>
      <c r="E238" s="2"/>
      <c r="F238" s="4"/>
      <c r="G238" s="49" t="s">
        <v>138</v>
      </c>
      <c r="H238" s="43" t="s">
        <v>137</v>
      </c>
      <c r="I238" s="53">
        <v>323</v>
      </c>
      <c r="J238" s="155"/>
      <c r="K238" s="34">
        <f t="shared" ref="K238:K258" si="41">I238*J238</f>
        <v>0</v>
      </c>
      <c r="L238" s="51">
        <f>L237</f>
        <v>0</v>
      </c>
      <c r="M238" s="34">
        <f t="shared" ref="M238:M258" si="42">K238*(1-L238)</f>
        <v>0</v>
      </c>
      <c r="N238" s="148"/>
      <c r="O238" s="139">
        <f>SUM(M238*(1+N238))</f>
        <v>0</v>
      </c>
    </row>
    <row r="239" spans="1:17" ht="12.75" x14ac:dyDescent="0.15">
      <c r="A239" s="7"/>
      <c r="B239" s="50" t="s">
        <v>31</v>
      </c>
      <c r="C239" s="5" t="s">
        <v>140</v>
      </c>
      <c r="D239" s="6"/>
      <c r="E239" s="2" t="s">
        <v>142</v>
      </c>
      <c r="F239" s="4"/>
      <c r="G239" s="3" t="s">
        <v>78</v>
      </c>
      <c r="H239" s="43" t="s">
        <v>141</v>
      </c>
      <c r="I239" s="53">
        <v>11</v>
      </c>
      <c r="J239" s="155"/>
      <c r="K239" s="34">
        <f>I239*J239</f>
        <v>0</v>
      </c>
      <c r="L239" s="51">
        <f t="shared" ref="L239:L258" si="43">L238</f>
        <v>0</v>
      </c>
      <c r="M239" s="34">
        <f>K239*(1-L239)</f>
        <v>0</v>
      </c>
      <c r="N239" s="148"/>
      <c r="O239" s="139">
        <f t="shared" ref="O239:O258" si="44">SUM(M239*(1+N239))</f>
        <v>0</v>
      </c>
    </row>
    <row r="240" spans="1:17" ht="12.75" x14ac:dyDescent="0.15">
      <c r="A240" s="7"/>
      <c r="B240" s="50" t="s">
        <v>31</v>
      </c>
      <c r="C240" s="5" t="s">
        <v>140</v>
      </c>
      <c r="D240" s="6"/>
      <c r="E240" s="2" t="s">
        <v>10</v>
      </c>
      <c r="F240" s="4"/>
      <c r="G240" s="3" t="s">
        <v>78</v>
      </c>
      <c r="H240" s="43" t="s">
        <v>133</v>
      </c>
      <c r="I240" s="53">
        <v>12</v>
      </c>
      <c r="J240" s="155"/>
      <c r="K240" s="34">
        <f t="shared" si="41"/>
        <v>0</v>
      </c>
      <c r="L240" s="51">
        <f t="shared" si="43"/>
        <v>0</v>
      </c>
      <c r="M240" s="34">
        <f t="shared" si="42"/>
        <v>0</v>
      </c>
      <c r="N240" s="148"/>
      <c r="O240" s="139">
        <f t="shared" si="44"/>
        <v>0</v>
      </c>
    </row>
    <row r="241" spans="1:18" ht="12.75" x14ac:dyDescent="0.15">
      <c r="A241" s="7"/>
      <c r="B241" s="50" t="s">
        <v>33</v>
      </c>
      <c r="C241" s="5" t="s">
        <v>147</v>
      </c>
      <c r="D241" s="6"/>
      <c r="E241" s="2" t="s">
        <v>75</v>
      </c>
      <c r="F241" s="4"/>
      <c r="G241" s="3" t="s">
        <v>78</v>
      </c>
      <c r="H241" s="43" t="s">
        <v>148</v>
      </c>
      <c r="I241" s="53">
        <v>71</v>
      </c>
      <c r="J241" s="155"/>
      <c r="K241" s="34">
        <f t="shared" si="41"/>
        <v>0</v>
      </c>
      <c r="L241" s="51">
        <f t="shared" si="43"/>
        <v>0</v>
      </c>
      <c r="M241" s="34">
        <f t="shared" si="42"/>
        <v>0</v>
      </c>
      <c r="N241" s="148"/>
      <c r="O241" s="139">
        <f t="shared" si="44"/>
        <v>0</v>
      </c>
    </row>
    <row r="242" spans="1:18" ht="12.75" x14ac:dyDescent="0.15">
      <c r="A242" s="7"/>
      <c r="B242" s="50" t="s">
        <v>143</v>
      </c>
      <c r="C242" s="5" t="s">
        <v>144</v>
      </c>
      <c r="D242" s="6"/>
      <c r="E242" s="2" t="s">
        <v>146</v>
      </c>
      <c r="F242" s="4"/>
      <c r="G242" s="3" t="s">
        <v>78</v>
      </c>
      <c r="H242" s="43" t="s">
        <v>145</v>
      </c>
      <c r="I242" s="53">
        <v>122</v>
      </c>
      <c r="J242" s="155"/>
      <c r="K242" s="34">
        <f t="shared" si="41"/>
        <v>0</v>
      </c>
      <c r="L242" s="51">
        <f t="shared" si="43"/>
        <v>0</v>
      </c>
      <c r="M242" s="34">
        <f t="shared" si="42"/>
        <v>0</v>
      </c>
      <c r="N242" s="148"/>
      <c r="O242" s="139">
        <f t="shared" si="44"/>
        <v>0</v>
      </c>
    </row>
    <row r="243" spans="1:18" ht="12.75" x14ac:dyDescent="0.15">
      <c r="A243" s="54"/>
      <c r="B243" s="56" t="s">
        <v>168</v>
      </c>
      <c r="C243" s="5" t="s">
        <v>163</v>
      </c>
      <c r="D243" s="6" t="s">
        <v>162</v>
      </c>
      <c r="E243" s="2" t="s">
        <v>48</v>
      </c>
      <c r="F243" s="4" t="s">
        <v>167</v>
      </c>
      <c r="G243" s="3" t="s">
        <v>78</v>
      </c>
      <c r="H243" s="43" t="s">
        <v>133</v>
      </c>
      <c r="I243" s="53">
        <v>1096</v>
      </c>
      <c r="J243" s="155"/>
      <c r="K243" s="34">
        <f t="shared" si="41"/>
        <v>0</v>
      </c>
      <c r="L243" s="51">
        <f t="shared" si="43"/>
        <v>0</v>
      </c>
      <c r="M243" s="34">
        <f t="shared" si="42"/>
        <v>0</v>
      </c>
      <c r="N243" s="148"/>
      <c r="O243" s="139">
        <f t="shared" si="44"/>
        <v>0</v>
      </c>
      <c r="P243" s="55"/>
    </row>
    <row r="244" spans="1:18" ht="12.75" x14ac:dyDescent="0.15">
      <c r="A244" s="54"/>
      <c r="B244" s="56" t="s">
        <v>168</v>
      </c>
      <c r="C244" s="5" t="s">
        <v>164</v>
      </c>
      <c r="D244" s="6" t="s">
        <v>162</v>
      </c>
      <c r="E244" s="2" t="s">
        <v>48</v>
      </c>
      <c r="F244" s="4" t="s">
        <v>167</v>
      </c>
      <c r="G244" s="3" t="s">
        <v>78</v>
      </c>
      <c r="H244" s="43" t="s">
        <v>133</v>
      </c>
      <c r="I244" s="53">
        <v>2423</v>
      </c>
      <c r="J244" s="155"/>
      <c r="K244" s="34">
        <f t="shared" si="41"/>
        <v>0</v>
      </c>
      <c r="L244" s="51">
        <f t="shared" si="43"/>
        <v>0</v>
      </c>
      <c r="M244" s="34">
        <f t="shared" si="42"/>
        <v>0</v>
      </c>
      <c r="N244" s="148"/>
      <c r="O244" s="139">
        <f t="shared" si="44"/>
        <v>0</v>
      </c>
      <c r="P244" s="55"/>
    </row>
    <row r="245" spans="1:18" ht="12.75" x14ac:dyDescent="0.15">
      <c r="A245" s="54"/>
      <c r="B245" s="56" t="s">
        <v>168</v>
      </c>
      <c r="C245" s="5" t="s">
        <v>165</v>
      </c>
      <c r="D245" s="6" t="s">
        <v>162</v>
      </c>
      <c r="E245" s="2" t="s">
        <v>48</v>
      </c>
      <c r="F245" s="4" t="s">
        <v>167</v>
      </c>
      <c r="G245" s="3" t="s">
        <v>78</v>
      </c>
      <c r="H245" s="43" t="s">
        <v>133</v>
      </c>
      <c r="I245" s="53">
        <v>2312</v>
      </c>
      <c r="J245" s="155"/>
      <c r="K245" s="34">
        <f t="shared" si="41"/>
        <v>0</v>
      </c>
      <c r="L245" s="51">
        <f t="shared" si="43"/>
        <v>0</v>
      </c>
      <c r="M245" s="34">
        <f t="shared" si="42"/>
        <v>0</v>
      </c>
      <c r="N245" s="148"/>
      <c r="O245" s="139">
        <f t="shared" si="44"/>
        <v>0</v>
      </c>
      <c r="P245" s="55"/>
    </row>
    <row r="246" spans="1:18" ht="12.75" x14ac:dyDescent="0.15">
      <c r="A246" s="54"/>
      <c r="B246" s="56" t="s">
        <v>168</v>
      </c>
      <c r="C246" s="5" t="s">
        <v>166</v>
      </c>
      <c r="D246" s="6" t="s">
        <v>162</v>
      </c>
      <c r="E246" s="2" t="s">
        <v>48</v>
      </c>
      <c r="F246" s="4" t="s">
        <v>167</v>
      </c>
      <c r="G246" s="3" t="s">
        <v>78</v>
      </c>
      <c r="H246" s="43" t="s">
        <v>133</v>
      </c>
      <c r="I246" s="53">
        <v>2547</v>
      </c>
      <c r="J246" s="155"/>
      <c r="K246" s="34">
        <f t="shared" si="41"/>
        <v>0</v>
      </c>
      <c r="L246" s="51">
        <f t="shared" si="43"/>
        <v>0</v>
      </c>
      <c r="M246" s="34">
        <f t="shared" si="42"/>
        <v>0</v>
      </c>
      <c r="N246" s="148"/>
      <c r="O246" s="139">
        <f t="shared" si="44"/>
        <v>0</v>
      </c>
      <c r="P246" s="55"/>
      <c r="R246" s="150"/>
    </row>
    <row r="247" spans="1:18" ht="12.75" x14ac:dyDescent="0.15">
      <c r="A247" s="54"/>
      <c r="B247" s="56" t="s">
        <v>219</v>
      </c>
      <c r="C247" s="5" t="s">
        <v>163</v>
      </c>
      <c r="D247" s="6" t="s">
        <v>162</v>
      </c>
      <c r="E247" s="2" t="s">
        <v>10</v>
      </c>
      <c r="F247" s="4" t="s">
        <v>218</v>
      </c>
      <c r="G247" s="3" t="s">
        <v>78</v>
      </c>
      <c r="H247" s="43" t="s">
        <v>133</v>
      </c>
      <c r="I247" s="53">
        <v>170</v>
      </c>
      <c r="J247" s="155"/>
      <c r="K247" s="34">
        <f t="shared" si="41"/>
        <v>0</v>
      </c>
      <c r="L247" s="51">
        <f t="shared" si="43"/>
        <v>0</v>
      </c>
      <c r="M247" s="34">
        <f t="shared" si="42"/>
        <v>0</v>
      </c>
      <c r="N247" s="148"/>
      <c r="O247" s="139">
        <f t="shared" si="44"/>
        <v>0</v>
      </c>
      <c r="P247" s="55"/>
    </row>
    <row r="248" spans="1:18" ht="12.75" x14ac:dyDescent="0.15">
      <c r="A248" s="54"/>
      <c r="B248" s="56" t="s">
        <v>219</v>
      </c>
      <c r="C248" s="5" t="s">
        <v>164</v>
      </c>
      <c r="D248" s="6" t="s">
        <v>162</v>
      </c>
      <c r="E248" s="2" t="s">
        <v>10</v>
      </c>
      <c r="F248" s="4" t="s">
        <v>218</v>
      </c>
      <c r="G248" s="3" t="s">
        <v>78</v>
      </c>
      <c r="H248" s="43" t="s">
        <v>133</v>
      </c>
      <c r="I248" s="53">
        <v>171</v>
      </c>
      <c r="J248" s="155"/>
      <c r="K248" s="34">
        <f t="shared" si="41"/>
        <v>0</v>
      </c>
      <c r="L248" s="51">
        <f t="shared" si="43"/>
        <v>0</v>
      </c>
      <c r="M248" s="34">
        <f t="shared" si="42"/>
        <v>0</v>
      </c>
      <c r="N248" s="148"/>
      <c r="O248" s="139">
        <f t="shared" si="44"/>
        <v>0</v>
      </c>
      <c r="P248" s="55"/>
    </row>
    <row r="249" spans="1:18" ht="12.75" x14ac:dyDescent="0.15">
      <c r="A249" s="54"/>
      <c r="B249" s="56" t="s">
        <v>219</v>
      </c>
      <c r="C249" s="5" t="s">
        <v>165</v>
      </c>
      <c r="D249" s="6" t="s">
        <v>162</v>
      </c>
      <c r="E249" s="2" t="s">
        <v>398</v>
      </c>
      <c r="F249" s="4" t="s">
        <v>218</v>
      </c>
      <c r="G249" s="3" t="s">
        <v>78</v>
      </c>
      <c r="H249" s="43" t="s">
        <v>133</v>
      </c>
      <c r="I249" s="53">
        <v>317</v>
      </c>
      <c r="J249" s="155"/>
      <c r="K249" s="34">
        <f t="shared" si="41"/>
        <v>0</v>
      </c>
      <c r="L249" s="51">
        <f t="shared" si="43"/>
        <v>0</v>
      </c>
      <c r="M249" s="34">
        <f t="shared" si="42"/>
        <v>0</v>
      </c>
      <c r="N249" s="148"/>
      <c r="O249" s="139">
        <f t="shared" si="44"/>
        <v>0</v>
      </c>
      <c r="P249" s="55"/>
    </row>
    <row r="250" spans="1:18" ht="12.75" x14ac:dyDescent="0.15">
      <c r="A250" s="54"/>
      <c r="B250" s="56" t="s">
        <v>219</v>
      </c>
      <c r="C250" s="5" t="s">
        <v>165</v>
      </c>
      <c r="D250" s="6" t="s">
        <v>162</v>
      </c>
      <c r="E250" s="2" t="s">
        <v>119</v>
      </c>
      <c r="F250" s="4" t="s">
        <v>218</v>
      </c>
      <c r="G250" s="3" t="s">
        <v>230</v>
      </c>
      <c r="H250" s="43" t="s">
        <v>133</v>
      </c>
      <c r="I250" s="53">
        <v>48</v>
      </c>
      <c r="J250" s="155"/>
      <c r="K250" s="34">
        <f t="shared" si="41"/>
        <v>0</v>
      </c>
      <c r="L250" s="51">
        <f t="shared" si="43"/>
        <v>0</v>
      </c>
      <c r="M250" s="34">
        <f t="shared" si="42"/>
        <v>0</v>
      </c>
      <c r="N250" s="148"/>
      <c r="O250" s="139">
        <f t="shared" si="44"/>
        <v>0</v>
      </c>
      <c r="P250" s="55"/>
    </row>
    <row r="251" spans="1:18" ht="12.75" x14ac:dyDescent="0.15">
      <c r="A251" s="54"/>
      <c r="B251" s="56" t="s">
        <v>219</v>
      </c>
      <c r="C251" s="5" t="s">
        <v>166</v>
      </c>
      <c r="D251" s="6" t="s">
        <v>162</v>
      </c>
      <c r="E251" s="2" t="s">
        <v>10</v>
      </c>
      <c r="F251" s="4" t="s">
        <v>218</v>
      </c>
      <c r="G251" s="3" t="s">
        <v>78</v>
      </c>
      <c r="H251" s="43" t="s">
        <v>133</v>
      </c>
      <c r="I251" s="53">
        <v>365</v>
      </c>
      <c r="J251" s="155"/>
      <c r="K251" s="34">
        <f t="shared" si="41"/>
        <v>0</v>
      </c>
      <c r="L251" s="51">
        <f t="shared" si="43"/>
        <v>0</v>
      </c>
      <c r="M251" s="34">
        <f t="shared" si="42"/>
        <v>0</v>
      </c>
      <c r="N251" s="148"/>
      <c r="O251" s="139">
        <f t="shared" si="44"/>
        <v>0</v>
      </c>
      <c r="P251" s="55"/>
    </row>
    <row r="252" spans="1:18" ht="12.75" x14ac:dyDescent="0.15">
      <c r="A252" s="54"/>
      <c r="B252" s="56" t="s">
        <v>168</v>
      </c>
      <c r="C252" s="5" t="s">
        <v>164</v>
      </c>
      <c r="D252" s="6" t="s">
        <v>162</v>
      </c>
      <c r="E252" s="2" t="s">
        <v>10</v>
      </c>
      <c r="F252" s="4" t="s">
        <v>218</v>
      </c>
      <c r="G252" s="3" t="s">
        <v>78</v>
      </c>
      <c r="H252" s="43" t="s">
        <v>133</v>
      </c>
      <c r="I252" s="53">
        <v>86</v>
      </c>
      <c r="J252" s="155"/>
      <c r="K252" s="34">
        <f t="shared" si="41"/>
        <v>0</v>
      </c>
      <c r="L252" s="51">
        <f t="shared" si="43"/>
        <v>0</v>
      </c>
      <c r="M252" s="34">
        <f t="shared" si="42"/>
        <v>0</v>
      </c>
      <c r="N252" s="148"/>
      <c r="O252" s="139">
        <f t="shared" si="44"/>
        <v>0</v>
      </c>
      <c r="P252" s="55"/>
    </row>
    <row r="253" spans="1:18" ht="12.75" x14ac:dyDescent="0.15">
      <c r="A253" s="54"/>
      <c r="B253" s="56" t="s">
        <v>168</v>
      </c>
      <c r="C253" s="5" t="s">
        <v>165</v>
      </c>
      <c r="D253" s="6" t="s">
        <v>162</v>
      </c>
      <c r="E253" s="2" t="s">
        <v>10</v>
      </c>
      <c r="F253" s="4" t="s">
        <v>218</v>
      </c>
      <c r="G253" s="3" t="s">
        <v>78</v>
      </c>
      <c r="H253" s="43" t="s">
        <v>133</v>
      </c>
      <c r="I253" s="53">
        <v>226</v>
      </c>
      <c r="J253" s="155"/>
      <c r="K253" s="34">
        <f t="shared" si="41"/>
        <v>0</v>
      </c>
      <c r="L253" s="51">
        <f t="shared" si="43"/>
        <v>0</v>
      </c>
      <c r="M253" s="34">
        <f t="shared" si="42"/>
        <v>0</v>
      </c>
      <c r="N253" s="148"/>
      <c r="O253" s="139">
        <f t="shared" si="44"/>
        <v>0</v>
      </c>
      <c r="P253" s="55"/>
    </row>
    <row r="254" spans="1:18" ht="12.75" x14ac:dyDescent="0.15">
      <c r="A254" s="54"/>
      <c r="B254" s="56" t="s">
        <v>168</v>
      </c>
      <c r="C254" s="5" t="s">
        <v>166</v>
      </c>
      <c r="D254" s="6" t="s">
        <v>162</v>
      </c>
      <c r="E254" s="2" t="s">
        <v>10</v>
      </c>
      <c r="F254" s="4" t="s">
        <v>218</v>
      </c>
      <c r="G254" s="3" t="s">
        <v>78</v>
      </c>
      <c r="H254" s="43" t="s">
        <v>133</v>
      </c>
      <c r="I254" s="53">
        <v>244</v>
      </c>
      <c r="J254" s="155"/>
      <c r="K254" s="34">
        <f t="shared" si="41"/>
        <v>0</v>
      </c>
      <c r="L254" s="51">
        <f t="shared" si="43"/>
        <v>0</v>
      </c>
      <c r="M254" s="34">
        <f t="shared" si="42"/>
        <v>0</v>
      </c>
      <c r="N254" s="148"/>
      <c r="O254" s="139">
        <f t="shared" si="44"/>
        <v>0</v>
      </c>
      <c r="P254" s="55"/>
    </row>
    <row r="255" spans="1:18" ht="12.75" x14ac:dyDescent="0.15">
      <c r="A255" s="54"/>
      <c r="B255" s="56" t="s">
        <v>168</v>
      </c>
      <c r="C255" s="5" t="s">
        <v>166</v>
      </c>
      <c r="D255" s="6" t="s">
        <v>162</v>
      </c>
      <c r="E255" s="2" t="s">
        <v>119</v>
      </c>
      <c r="F255" s="4" t="s">
        <v>218</v>
      </c>
      <c r="G255" s="3" t="s">
        <v>78</v>
      </c>
      <c r="H255" s="43" t="s">
        <v>133</v>
      </c>
      <c r="I255" s="53">
        <v>35</v>
      </c>
      <c r="J255" s="155"/>
      <c r="K255" s="34">
        <f t="shared" si="41"/>
        <v>0</v>
      </c>
      <c r="L255" s="51">
        <f t="shared" si="43"/>
        <v>0</v>
      </c>
      <c r="M255" s="34">
        <f t="shared" si="42"/>
        <v>0</v>
      </c>
      <c r="N255" s="148"/>
      <c r="O255" s="139">
        <f t="shared" si="44"/>
        <v>0</v>
      </c>
      <c r="P255" s="55"/>
    </row>
    <row r="256" spans="1:18" ht="12.75" x14ac:dyDescent="0.15">
      <c r="A256" s="54"/>
      <c r="B256" s="56" t="s">
        <v>127</v>
      </c>
      <c r="C256" s="5" t="s">
        <v>399</v>
      </c>
      <c r="D256" s="6" t="s">
        <v>400</v>
      </c>
      <c r="E256" s="2" t="s">
        <v>10</v>
      </c>
      <c r="F256" s="4"/>
      <c r="G256" s="49" t="s">
        <v>78</v>
      </c>
      <c r="H256" s="43" t="s">
        <v>141</v>
      </c>
      <c r="I256" s="53">
        <v>98</v>
      </c>
      <c r="J256" s="155"/>
      <c r="K256" s="34">
        <f t="shared" si="41"/>
        <v>0</v>
      </c>
      <c r="L256" s="51">
        <f t="shared" si="43"/>
        <v>0</v>
      </c>
      <c r="M256" s="34">
        <f t="shared" si="42"/>
        <v>0</v>
      </c>
      <c r="N256" s="148"/>
      <c r="O256" s="139">
        <f t="shared" si="44"/>
        <v>0</v>
      </c>
      <c r="P256" s="55"/>
    </row>
    <row r="257" spans="1:23" ht="12.75" x14ac:dyDescent="0.15">
      <c r="A257" s="54"/>
      <c r="B257" s="56" t="s">
        <v>200</v>
      </c>
      <c r="C257" s="5" t="s">
        <v>401</v>
      </c>
      <c r="D257" s="6" t="s">
        <v>162</v>
      </c>
      <c r="E257" s="2" t="s">
        <v>10</v>
      </c>
      <c r="F257" s="4" t="s">
        <v>402</v>
      </c>
      <c r="G257" s="3" t="s">
        <v>78</v>
      </c>
      <c r="H257" s="43" t="s">
        <v>403</v>
      </c>
      <c r="I257" s="53">
        <v>269</v>
      </c>
      <c r="J257" s="155"/>
      <c r="K257" s="34">
        <f t="shared" si="41"/>
        <v>0</v>
      </c>
      <c r="L257" s="51">
        <f t="shared" si="43"/>
        <v>0</v>
      </c>
      <c r="M257" s="34">
        <f t="shared" si="42"/>
        <v>0</v>
      </c>
      <c r="N257" s="148"/>
      <c r="O257" s="139">
        <f t="shared" si="44"/>
        <v>0</v>
      </c>
      <c r="P257" s="55"/>
    </row>
    <row r="258" spans="1:23" ht="13.5" thickBot="1" x14ac:dyDescent="0.2">
      <c r="A258" s="54"/>
      <c r="B258" s="56" t="s">
        <v>268</v>
      </c>
      <c r="C258" s="5" t="s">
        <v>267</v>
      </c>
      <c r="D258" s="6" t="s">
        <v>162</v>
      </c>
      <c r="E258" s="2" t="s">
        <v>264</v>
      </c>
      <c r="F258" s="4" t="s">
        <v>265</v>
      </c>
      <c r="G258" s="3" t="s">
        <v>78</v>
      </c>
      <c r="H258" s="43" t="s">
        <v>266</v>
      </c>
      <c r="I258" s="53">
        <v>229</v>
      </c>
      <c r="J258" s="155"/>
      <c r="K258" s="34">
        <f t="shared" si="41"/>
        <v>0</v>
      </c>
      <c r="L258" s="51">
        <f t="shared" si="43"/>
        <v>0</v>
      </c>
      <c r="M258" s="34">
        <f t="shared" si="42"/>
        <v>0</v>
      </c>
      <c r="N258" s="148"/>
      <c r="O258" s="139">
        <f t="shared" si="44"/>
        <v>0</v>
      </c>
      <c r="P258" s="55"/>
      <c r="R258" s="67"/>
      <c r="S258" s="67"/>
      <c r="T258" s="67"/>
      <c r="U258" s="67"/>
      <c r="V258" s="67"/>
      <c r="W258" s="67"/>
    </row>
    <row r="259" spans="1:23" ht="33" customHeight="1" thickBot="1" x14ac:dyDescent="0.25">
      <c r="A259" s="68"/>
      <c r="J259" s="38" t="s">
        <v>92</v>
      </c>
      <c r="K259" s="37">
        <f>SUM(K238:K258)</f>
        <v>0</v>
      </c>
      <c r="L259" s="36"/>
      <c r="M259" s="37">
        <f>SUM(M238:M258)</f>
        <v>0</v>
      </c>
      <c r="N259" s="141"/>
      <c r="O259" s="141"/>
      <c r="R259" s="67"/>
      <c r="S259" s="67"/>
      <c r="T259" s="67"/>
      <c r="U259" s="67"/>
      <c r="V259" s="67"/>
      <c r="W259" s="67"/>
    </row>
    <row r="260" spans="1:23" ht="20.100000000000001" customHeight="1" x14ac:dyDescent="0.15">
      <c r="I260" s="13"/>
      <c r="J260" s="13"/>
      <c r="K260" s="13"/>
      <c r="L260" s="13"/>
      <c r="M260" s="13"/>
      <c r="N260" s="13"/>
      <c r="O260" s="13"/>
      <c r="R260" s="67"/>
      <c r="S260" s="67"/>
      <c r="T260" s="67"/>
      <c r="U260" s="67"/>
      <c r="V260" s="67"/>
      <c r="W260" s="67"/>
    </row>
    <row r="261" spans="1:23" ht="45.75" customHeight="1" x14ac:dyDescent="0.2">
      <c r="D261" s="137" t="s">
        <v>431</v>
      </c>
      <c r="E261" s="118"/>
      <c r="F261" s="118"/>
      <c r="G261" s="118"/>
      <c r="H261" s="118"/>
      <c r="I261" s="118"/>
      <c r="S261" s="79"/>
      <c r="T261" s="79"/>
      <c r="U261" s="79"/>
      <c r="V261" s="79"/>
      <c r="W261" s="67"/>
    </row>
    <row r="262" spans="1:23" ht="39.75" customHeight="1" x14ac:dyDescent="0.15">
      <c r="D262" s="117" t="s">
        <v>423</v>
      </c>
      <c r="E262" s="121" t="s">
        <v>424</v>
      </c>
      <c r="F262" s="121" t="s">
        <v>425</v>
      </c>
      <c r="G262" s="122" t="s">
        <v>429</v>
      </c>
      <c r="H262" s="121" t="s">
        <v>426</v>
      </c>
      <c r="I262" s="121" t="s">
        <v>434</v>
      </c>
      <c r="S262" s="79"/>
      <c r="T262" s="79"/>
      <c r="U262" s="79"/>
      <c r="V262" s="79"/>
      <c r="W262" s="67"/>
    </row>
    <row r="263" spans="1:23" ht="31.5" customHeight="1" x14ac:dyDescent="0.15">
      <c r="D263" s="123">
        <v>1</v>
      </c>
      <c r="E263" s="125">
        <v>100</v>
      </c>
      <c r="F263" s="151"/>
      <c r="G263" s="126">
        <f>E263*F263</f>
        <v>0</v>
      </c>
      <c r="H263" s="128">
        <f>G263*7</f>
        <v>0</v>
      </c>
      <c r="I263" s="131">
        <f>H263*52</f>
        <v>0</v>
      </c>
      <c r="S263" s="79"/>
      <c r="T263" s="79"/>
      <c r="U263" s="79"/>
      <c r="V263" s="79"/>
      <c r="W263" s="67"/>
    </row>
    <row r="264" spans="1:23" ht="20.100000000000001" customHeight="1" x14ac:dyDescent="0.15">
      <c r="D264" s="123">
        <v>100</v>
      </c>
      <c r="E264" s="124">
        <v>500</v>
      </c>
      <c r="F264" s="152"/>
      <c r="G264" s="126">
        <f>E264*F264</f>
        <v>0</v>
      </c>
      <c r="H264" s="128">
        <f t="shared" ref="H264:H265" si="45">G264*7</f>
        <v>0</v>
      </c>
      <c r="I264" s="128">
        <f t="shared" ref="I264:I265" si="46">H264*52</f>
        <v>0</v>
      </c>
      <c r="S264" s="79"/>
      <c r="T264" s="79"/>
      <c r="U264" s="79"/>
      <c r="V264" s="79"/>
      <c r="W264" s="67"/>
    </row>
    <row r="265" spans="1:23" ht="20.100000000000001" customHeight="1" x14ac:dyDescent="0.15">
      <c r="D265" s="124">
        <v>500</v>
      </c>
      <c r="E265" s="133">
        <v>1001</v>
      </c>
      <c r="F265" s="153"/>
      <c r="G265" s="127">
        <f>E265*F265</f>
        <v>0</v>
      </c>
      <c r="H265" s="129">
        <f t="shared" si="45"/>
        <v>0</v>
      </c>
      <c r="I265" s="130">
        <f t="shared" si="46"/>
        <v>0</v>
      </c>
      <c r="S265" s="67"/>
      <c r="T265" s="67"/>
      <c r="U265" s="67"/>
      <c r="V265" s="67"/>
      <c r="W265" s="67"/>
    </row>
    <row r="266" spans="1:23" ht="20.100000000000001" customHeight="1" x14ac:dyDescent="0.15">
      <c r="D266" s="163"/>
      <c r="E266" s="164"/>
      <c r="F266" s="165"/>
      <c r="G266" s="120" t="s">
        <v>430</v>
      </c>
      <c r="H266" s="158"/>
      <c r="I266" s="159"/>
      <c r="S266" s="67"/>
      <c r="T266" s="67"/>
      <c r="U266" s="67"/>
      <c r="V266" s="67"/>
      <c r="W266" s="67"/>
    </row>
    <row r="267" spans="1:23" ht="33.75" customHeight="1" x14ac:dyDescent="0.15">
      <c r="D267" s="166" t="s">
        <v>428</v>
      </c>
      <c r="E267" s="166"/>
      <c r="F267" s="119" t="s">
        <v>427</v>
      </c>
      <c r="G267" s="119">
        <v>1000</v>
      </c>
      <c r="H267" s="119" t="s">
        <v>426</v>
      </c>
      <c r="I267" s="119" t="s">
        <v>434</v>
      </c>
    </row>
    <row r="268" spans="1:23" ht="20.100000000000001" customHeight="1" thickBot="1" x14ac:dyDescent="0.2">
      <c r="D268" s="166"/>
      <c r="E268" s="166"/>
      <c r="F268" s="154"/>
      <c r="G268" s="128">
        <f>F268*G267</f>
        <v>0</v>
      </c>
      <c r="H268" s="132"/>
      <c r="I268" s="131">
        <f>G268</f>
        <v>0</v>
      </c>
      <c r="S268" s="55"/>
    </row>
    <row r="269" spans="1:23" ht="33" customHeight="1" thickBot="1" x14ac:dyDescent="0.2">
      <c r="A269" s="12"/>
      <c r="B269" s="79"/>
      <c r="C269" s="167"/>
      <c r="D269" s="134"/>
      <c r="E269" s="134"/>
      <c r="F269" s="134"/>
      <c r="G269" s="135" t="s">
        <v>432</v>
      </c>
      <c r="H269" s="127">
        <f>SUM(H263:H268)</f>
        <v>0</v>
      </c>
      <c r="I269" s="136">
        <f>SUM(I263:I268)</f>
        <v>0</v>
      </c>
      <c r="J269" s="9"/>
      <c r="K269" s="9"/>
      <c r="L269" s="9"/>
      <c r="M269" s="9"/>
      <c r="N269" s="9"/>
      <c r="O269" s="9"/>
      <c r="Q269" s="9"/>
      <c r="R269" s="9"/>
    </row>
    <row r="270" spans="1:23" ht="24.95" customHeight="1" thickBot="1" x14ac:dyDescent="0.2">
      <c r="A270" s="35"/>
      <c r="B270" s="79"/>
      <c r="C270" s="167"/>
      <c r="D270" s="114"/>
      <c r="E270" s="114"/>
      <c r="F270" s="115"/>
      <c r="G270" s="116"/>
      <c r="H270" s="55"/>
      <c r="K270" s="39" t="s">
        <v>27</v>
      </c>
      <c r="M270" s="39" t="s">
        <v>28</v>
      </c>
      <c r="N270" s="149"/>
      <c r="O270" s="149"/>
    </row>
    <row r="271" spans="1:23" ht="24.95" customHeight="1" thickBot="1" x14ac:dyDescent="0.2">
      <c r="A271" s="35"/>
      <c r="B271" s="79"/>
      <c r="C271" s="79"/>
      <c r="D271" s="79"/>
      <c r="E271" s="79"/>
      <c r="F271" s="79"/>
      <c r="G271" s="79"/>
      <c r="H271" s="55"/>
      <c r="J271" s="32"/>
      <c r="K271" s="39">
        <f>SUM(K38,K195,K221,K234,K259+I269)</f>
        <v>0</v>
      </c>
      <c r="L271" s="41"/>
      <c r="M271" s="39">
        <f>SUM(M38,M195,M221,M234,M259+I269)</f>
        <v>0</v>
      </c>
      <c r="N271" s="149"/>
      <c r="O271" s="149"/>
    </row>
    <row r="272" spans="1:23" x14ac:dyDescent="0.15">
      <c r="B272" s="9"/>
      <c r="C272" s="9"/>
      <c r="D272" s="9"/>
      <c r="E272" s="9"/>
      <c r="F272" s="9"/>
      <c r="G272" s="9"/>
      <c r="J272" s="35" t="s">
        <v>6</v>
      </c>
      <c r="K272" s="35" t="s">
        <v>6</v>
      </c>
    </row>
    <row r="273" spans="1:12" ht="12" thickBot="1" x14ac:dyDescent="0.2">
      <c r="I273" s="35" t="s">
        <v>6</v>
      </c>
      <c r="J273" s="35" t="s">
        <v>6</v>
      </c>
      <c r="K273" s="35" t="s">
        <v>6</v>
      </c>
    </row>
    <row r="274" spans="1:12" ht="24.95" customHeight="1" thickBot="1" x14ac:dyDescent="0.2">
      <c r="I274" s="35" t="s">
        <v>6</v>
      </c>
      <c r="J274" s="35" t="s">
        <v>6</v>
      </c>
      <c r="K274" s="40" t="s">
        <v>28</v>
      </c>
      <c r="L274" s="42">
        <f>M271</f>
        <v>0</v>
      </c>
    </row>
    <row r="275" spans="1:12" ht="108.75" customHeight="1" thickBot="1" x14ac:dyDescent="0.2">
      <c r="A275" s="1" t="s">
        <v>6</v>
      </c>
      <c r="I275" s="35" t="s">
        <v>6</v>
      </c>
      <c r="J275" s="35" t="s">
        <v>6</v>
      </c>
      <c r="K275" s="40" t="s">
        <v>422</v>
      </c>
      <c r="L275" s="52" t="e">
        <f>(K271-M271)/K271</f>
        <v>#DIV/0!</v>
      </c>
    </row>
    <row r="276" spans="1:12" ht="69" customHeight="1" thickBot="1" x14ac:dyDescent="0.2">
      <c r="K276" s="40" t="s">
        <v>29</v>
      </c>
      <c r="L276" s="42" t="e">
        <f>(1-(0.2*L275))*L274</f>
        <v>#DIV/0!</v>
      </c>
    </row>
  </sheetData>
  <sheetProtection algorithmName="SHA-512" hashValue="G31EtgvqTIqE7/6yrgsIjwm+2uSeAJ7KRoUhRYIjLRSRvUUH4LcKg92oiyl+IroUNNCBW9Pf3yG3ivrgLKopBg==" saltValue="Abkyz2Is3i2VnduKqZ7L6w==" spinCount="100000" sheet="1" objects="1" scenarios="1"/>
  <mergeCells count="3">
    <mergeCell ref="D266:F266"/>
    <mergeCell ref="D267:E268"/>
    <mergeCell ref="C269:C270"/>
  </mergeCells>
  <dataValidations count="1">
    <dataValidation type="list" allowBlank="1" showInputMessage="1" showErrorMessage="1" sqref="N11:N13 N15:N27 N29:N37 N43:N62 N64:N68 N70:N71 N73:N101 N103:N194 N199:N220 N225:N233 N238:N258" xr:uid="{00000000-0002-0000-0000-000000000000}">
      <formula1>"0%,9%,21%"</formula1>
    </dataValidation>
  </dataValidations>
  <pageMargins left="0.7" right="0.7" top="0.75" bottom="0.75" header="0.3" footer="0.3"/>
  <pageSetup paperSize="8" scale="88" fitToHeight="0" orientation="landscape" r:id="rId1"/>
  <headerFooter>
    <oddFooter>&amp;L_x000D_&amp;1#&amp;"Calibri"&amp;10&amp;K000000 Intern gebruik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B875FC1A600942BFB0DA91B32A9ECB" ma:contentTypeVersion="0" ma:contentTypeDescription="Een nieuw document maken." ma:contentTypeScope="" ma:versionID="c06c07fef307b0362492756e519806c0">
  <xsd:schema xmlns:xsd="http://www.w3.org/2001/XMLSchema" xmlns:xs="http://www.w3.org/2001/XMLSchema" xmlns:p="http://schemas.microsoft.com/office/2006/metadata/properties" xmlns:ns2="21e55c4c-54f8-4c1a-a1be-b839b9350d72" xmlns:ns3="e1368509-09a7-4370-a730-c8f8cda2a7b6" targetNamespace="http://schemas.microsoft.com/office/2006/metadata/properties" ma:root="true" ma:fieldsID="595fa54acdf00a100d30e4808fd5a15a" ns2:_="" ns3:_="">
    <xsd:import namespace="21e55c4c-54f8-4c1a-a1be-b839b9350d72"/>
    <xsd:import namespace="e1368509-09a7-4370-a730-c8f8cda2a7b6"/>
    <xsd:element name="properties">
      <xsd:complexType>
        <xsd:sequence>
          <xsd:element name="documentManagement">
            <xsd:complexType>
              <xsd:all>
                <xsd:element ref="ns2:RegistrationId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55c4c-54f8-4c1a-a1be-b839b9350d72" elementFormDefault="qualified">
    <xsd:import namespace="http://schemas.microsoft.com/office/2006/documentManagement/types"/>
    <xsd:import namespace="http://schemas.microsoft.com/office/infopath/2007/PartnerControls"/>
    <xsd:element name="RegistrationId" ma:index="8" nillable="true" ma:displayName="Registratie Id" ma:internalName="Registration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368509-09a7-4370-a730-c8f8cda2a7b6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10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7579c68-2eac-48c8-a05d-98232b22c10f" ContentTypeId="0x0101" PreviousValue="false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1368509-09a7-4370-a730-c8f8cda2a7b6">WKN57SYYFEAQ-1666946912-21</_dlc_DocId>
    <_dlc_DocIdUrl xmlns="e1368509-09a7-4370-a730-c8f8cda2a7b6">
      <Url>https://doscoportal.mindef.nl/sites/0502/130/_layouts/15/DocIdRedir.aspx?ID=WKN57SYYFEAQ-1666946912-21</Url>
      <Description>WKN57SYYFEAQ-1666946912-21</Description>
    </_dlc_DocIdUrl>
    <RegistrationId xmlns="21e55c4c-54f8-4c1a-a1be-b839b9350d72" xsi:nil="true"/>
  </documentManagement>
</p:properties>
</file>

<file path=customXml/itemProps1.xml><?xml version="1.0" encoding="utf-8"?>
<ds:datastoreItem xmlns:ds="http://schemas.openxmlformats.org/officeDocument/2006/customXml" ds:itemID="{696803FC-45F0-4071-B3FD-779F4BA4CE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55c4c-54f8-4c1a-a1be-b839b9350d72"/>
    <ds:schemaRef ds:uri="e1368509-09a7-4370-a730-c8f8cda2a7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BEF491-345E-4700-9067-4B24B291135C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73B1B00F-C6F1-44BB-BCF3-E8A4BA91BAE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6C5A710-46EE-4D37-A20A-BD7F4B31D10F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0C4F9DA6-C65B-471F-94CA-184C5444CF5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e1368509-09a7-4370-a730-c8f8cda2a7b6"/>
    <ds:schemaRef ds:uri="http://schemas.openxmlformats.org/package/2006/metadata/core-properties"/>
    <ds:schemaRef ds:uri="21e55c4c-54f8-4c1a-a1be-b839b9350d72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681dcdd7-3e43-49fb-ac1e-2321f7e63421}" enabled="1" method="Standard" siteId="{1321633e-f6b9-44e2-a44f-59b9d264ecb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Rijkswaterstaat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Boomkamp, Maartje (CD)</dc:creator>
  <cp:lastModifiedBy>Valen, J. van (Joost)</cp:lastModifiedBy>
  <cp:lastPrinted>2017-08-21T11:19:19Z</cp:lastPrinted>
  <dcterms:created xsi:type="dcterms:W3CDTF">2017-05-18T07:17:41Z</dcterms:created>
  <dcterms:modified xsi:type="dcterms:W3CDTF">2026-06-03T07:14:17Z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0x010100D5B875FC1A600942BFB0DA91B32A9ECB</vt:lpwstr>
  </property>
  <property fmtid="{D5CDD505-2E9C-101B-9397-08002B2CF9AE}" pid="3" name="_dlc_DocIdItemGuid">
    <vt:lpwstr>9eb8450f-0ebc-4cb9-b2b9-5470c643169b</vt:lpwstr>
  </property>
</Properties>
</file>