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Yonder/Aanbesteding/OOP 2026/5. NvI/NvI 2/"/>
    </mc:Choice>
  </mc:AlternateContent>
  <xr:revisionPtr revIDLastSave="5" documentId="8_{448B97B8-A19D-4ECA-8A45-DC32DDDFB237}" xr6:coauthVersionLast="47" xr6:coauthVersionMax="47" xr10:uidLastSave="{123B5764-E0D2-4A18-B1C7-0DDBEBAAB781}"/>
  <bookViews>
    <workbookView xWindow="-120" yWindow="-120" windowWidth="29040" windowHeight="15720" activeTab="1" xr2:uid="{64669403-B46F-44E6-8E5C-BF071E560D57}"/>
  </bookViews>
  <sheets>
    <sheet name="oop" sheetId="1" r:id="rId1"/>
    <sheet name="surveillanten" sheetId="3" r:id="rId2"/>
    <sheet name="resultaat" sheetId="4" r:id="rId3"/>
    <sheet name="Blad1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5" i="1" l="1"/>
  <c r="D35" i="1"/>
  <c r="G35" i="3"/>
  <c r="D35" i="3"/>
  <c r="G14" i="3"/>
  <c r="G15" i="3"/>
  <c r="D14" i="3"/>
  <c r="D15" i="3"/>
  <c r="G14" i="1"/>
  <c r="G15" i="1"/>
  <c r="D14" i="1"/>
  <c r="D15" i="1"/>
  <c r="G17" i="3"/>
  <c r="G18" i="3" s="1"/>
  <c r="G22" i="3" s="1"/>
  <c r="D17" i="3"/>
  <c r="G16" i="3"/>
  <c r="D16" i="3"/>
  <c r="G13" i="3"/>
  <c r="D13" i="3"/>
  <c r="G12" i="3"/>
  <c r="D12" i="3"/>
  <c r="G11" i="3"/>
  <c r="D11" i="3"/>
  <c r="G10" i="3"/>
  <c r="D10" i="3"/>
  <c r="D18" i="3" s="1"/>
  <c r="D21" i="3" s="1"/>
  <c r="G11" i="1"/>
  <c r="G12" i="1"/>
  <c r="G13" i="1"/>
  <c r="G16" i="1"/>
  <c r="G17" i="1"/>
  <c r="G10" i="1"/>
  <c r="D11" i="1"/>
  <c r="D12" i="1"/>
  <c r="D13" i="1"/>
  <c r="D16" i="1"/>
  <c r="D17" i="1"/>
  <c r="D10" i="1"/>
  <c r="G21" i="3" l="1"/>
  <c r="G23" i="3" s="1"/>
  <c r="D22" i="3"/>
  <c r="D23" i="3" s="1"/>
  <c r="G18" i="1"/>
  <c r="D36" i="3" l="1"/>
  <c r="D29" i="3"/>
  <c r="D34" i="3"/>
  <c r="D28" i="3"/>
  <c r="D33" i="3"/>
  <c r="D27" i="3"/>
  <c r="D38" i="3"/>
  <c r="D31" i="3"/>
  <c r="D37" i="3"/>
  <c r="D30" i="3"/>
  <c r="D32" i="3"/>
  <c r="D26" i="3"/>
  <c r="G34" i="3"/>
  <c r="G28" i="3"/>
  <c r="G33" i="3"/>
  <c r="G27" i="3"/>
  <c r="G38" i="3"/>
  <c r="G31" i="3"/>
  <c r="G37" i="3"/>
  <c r="G30" i="3"/>
  <c r="G36" i="3"/>
  <c r="G29" i="3"/>
  <c r="G32" i="3"/>
  <c r="G26" i="3"/>
  <c r="G21" i="1"/>
  <c r="G22" i="1"/>
  <c r="D18" i="1"/>
  <c r="G39" i="3" l="1"/>
  <c r="G41" i="3" s="1"/>
  <c r="G43" i="3" s="1"/>
  <c r="D39" i="3"/>
  <c r="D41" i="3" s="1"/>
  <c r="D43" i="3" s="1"/>
  <c r="D22" i="1"/>
  <c r="D21" i="1"/>
  <c r="G23" i="1"/>
  <c r="G37" i="1" s="1"/>
  <c r="D46" i="3" l="1"/>
  <c r="G33" i="1"/>
  <c r="G34" i="1"/>
  <c r="G32" i="1"/>
  <c r="G27" i="1"/>
  <c r="G28" i="1"/>
  <c r="G29" i="1"/>
  <c r="G30" i="1"/>
  <c r="G36" i="1"/>
  <c r="G38" i="1"/>
  <c r="G26" i="1"/>
  <c r="G31" i="1"/>
  <c r="D23" i="1"/>
  <c r="D37" i="1" s="1"/>
  <c r="D32" i="1" l="1"/>
  <c r="D33" i="1"/>
  <c r="D34" i="1"/>
  <c r="G39" i="1"/>
  <c r="G41" i="1" s="1"/>
  <c r="G43" i="1" s="1"/>
  <c r="D27" i="1"/>
  <c r="D28" i="1"/>
  <c r="D26" i="1"/>
  <c r="D30" i="1"/>
  <c r="D29" i="1"/>
  <c r="D38" i="1"/>
  <c r="D31" i="1"/>
  <c r="D36" i="1"/>
  <c r="D39" i="1" l="1"/>
  <c r="D41" i="1" s="1"/>
  <c r="D43" i="1" l="1"/>
  <c r="D46" i="1" s="1"/>
  <c r="D3" i="4" s="1"/>
</calcChain>
</file>

<file path=xl/sharedStrings.xml><?xml version="1.0" encoding="utf-8"?>
<sst xmlns="http://schemas.openxmlformats.org/spreadsheetml/2006/main" count="144" uniqueCount="59">
  <si>
    <t>Percentage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</si>
  <si>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</si>
  <si>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</si>
  <si>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</si>
  <si>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</si>
  <si>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</si>
  <si>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</si>
  <si>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</si>
  <si>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</si>
  <si>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</si>
  <si>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ZVW</t>
  </si>
  <si>
    <t>Pensioen</t>
  </si>
  <si>
    <t>Subtotaal</t>
  </si>
  <si>
    <t xml:space="preserve">Vakantiedagen </t>
  </si>
  <si>
    <t>Ondertekening:</t>
  </si>
  <si>
    <t>Naam Inschrijver:</t>
  </si>
  <si>
    <t>Naam ondertekenaar:</t>
  </si>
  <si>
    <t>Datum:</t>
  </si>
  <si>
    <t>Handtekening:</t>
  </si>
  <si>
    <t>Leegloopdagen</t>
  </si>
  <si>
    <t>ABU FASE A  / NBBU FASE 1-2</t>
  </si>
  <si>
    <t>ABU FASE B of C / NBBU FASE 3-4</t>
  </si>
  <si>
    <t xml:space="preserve">Weging:   </t>
  </si>
  <si>
    <t>PAWW</t>
  </si>
  <si>
    <t xml:space="preserve">Marge:   </t>
  </si>
  <si>
    <t>Wettelijke/cao inhoudingen</t>
  </si>
  <si>
    <t xml:space="preserve">Kostprijsfactor: </t>
  </si>
  <si>
    <t xml:space="preserve">Omrekenfactor:  </t>
  </si>
  <si>
    <t>Oktobertoelage</t>
  </si>
  <si>
    <t>PDI-budget</t>
  </si>
  <si>
    <t>WW/AWF</t>
  </si>
  <si>
    <t>AOF (incl. Kinderopvang)</t>
  </si>
  <si>
    <t>ZW aanvullend</t>
  </si>
  <si>
    <t>WGA</t>
  </si>
  <si>
    <t>Vakantiegeld &amp; Eindejaarsuitkering</t>
  </si>
  <si>
    <t xml:space="preserve">Gemiddelde ORF (inschrijfprijs):   </t>
  </si>
  <si>
    <t xml:space="preserve">Basisloon </t>
  </si>
  <si>
    <t>Scholing</t>
  </si>
  <si>
    <t>Sociaal fonds</t>
  </si>
  <si>
    <t>Zorgverzekeringswet</t>
  </si>
  <si>
    <t>Afkorting</t>
  </si>
  <si>
    <t>Betekenis</t>
  </si>
  <si>
    <t>Werkloosheidswet - Algemeen Werkloosheidsfonds</t>
  </si>
  <si>
    <t>AOF</t>
  </si>
  <si>
    <t>Arbeidsongeschiktheidsfonds</t>
  </si>
  <si>
    <t>PDI</t>
  </si>
  <si>
    <t>Professionalisering en Duurzame Inzetbaarheid</t>
  </si>
  <si>
    <t>Private Aanvulling WW en WGA</t>
  </si>
  <si>
    <t>Werkhervattingsregeling Gedeeltelijk Arbeidsgeschikten</t>
  </si>
  <si>
    <t>ZW</t>
  </si>
  <si>
    <t xml:space="preserve">Ziektewetuitkering </t>
  </si>
  <si>
    <t>Transitievergoeding</t>
  </si>
  <si>
    <t>Prijzenblad Inhuur Onderwijsondersteunend Personeel - Yonder / Surveillanten</t>
  </si>
  <si>
    <t>Prijzenblad Inhuur Onderwijsondersteunend Personeel Yonder</t>
  </si>
  <si>
    <t>Resultaat</t>
  </si>
  <si>
    <t>gemiddelde omrekenfactor</t>
  </si>
  <si>
    <t>OVW uren</t>
  </si>
  <si>
    <t>ORT uren</t>
  </si>
  <si>
    <t>ZW premie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</si>
</sst>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10" fontId="0" fillId="2" borderId="1" xfId="0" applyNumberFormat="1" applyFill="1" applyBorder="1" applyAlignment="1" applyProtection="1">
      <alignment horizontal="center"/>
      <protection locked="0"/>
    </xf>
    <xf numFmtId="0" fontId="5" fillId="0" borderId="0" xfId="0" applyFont="1"/>
    <xf numFmtId="10" fontId="2" fillId="4" borderId="0" xfId="0" applyNumberFormat="1" applyFont="1" applyFill="1" applyAlignment="1">
      <alignment horizontal="center" wrapText="1"/>
    </xf>
    <xf numFmtId="0" fontId="6" fillId="0" borderId="0" xfId="0" applyFont="1"/>
    <xf numFmtId="0" fontId="12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0" fillId="0" borderId="1" xfId="0" applyBorder="1"/>
    <xf numFmtId="10" fontId="0" fillId="0" borderId="1" xfId="0" applyNumberFormat="1" applyBorder="1" applyAlignment="1">
      <alignment horizontal="center"/>
    </xf>
    <xf numFmtId="2" fontId="0" fillId="0" borderId="1" xfId="1" applyNumberFormat="1" applyFont="1" applyBorder="1" applyAlignment="1" applyProtection="1">
      <alignment horizontal="center"/>
    </xf>
    <xf numFmtId="0" fontId="0" fillId="0" borderId="0" xfId="0" applyAlignment="1">
      <alignment horizontal="right"/>
    </xf>
    <xf numFmtId="10" fontId="3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4" fillId="0" borderId="0" xfId="0" applyFont="1"/>
    <xf numFmtId="10" fontId="0" fillId="0" borderId="0" xfId="0" applyNumberFormat="1"/>
    <xf numFmtId="0" fontId="5" fillId="0" borderId="0" xfId="0" applyFont="1" applyAlignment="1">
      <alignment horizontal="right"/>
    </xf>
    <xf numFmtId="0" fontId="0" fillId="0" borderId="0" xfId="0" applyAlignment="1">
      <alignment vertical="center"/>
    </xf>
    <xf numFmtId="2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/>
    </xf>
    <xf numFmtId="0" fontId="11" fillId="7" borderId="1" xfId="0" applyFont="1" applyFill="1" applyBorder="1" applyAlignment="1">
      <alignment horizontal="left"/>
    </xf>
    <xf numFmtId="2" fontId="0" fillId="0" borderId="1" xfId="0" applyNumberFormat="1" applyBorder="1" applyAlignment="1" applyProtection="1">
      <alignment horizontal="center"/>
      <protection hidden="1"/>
    </xf>
    <xf numFmtId="2" fontId="2" fillId="0" borderId="1" xfId="0" applyNumberFormat="1" applyFont="1" applyBorder="1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9" fontId="8" fillId="6" borderId="5" xfId="0" applyNumberFormat="1" applyFont="1" applyFill="1" applyBorder="1" applyAlignment="1" applyProtection="1">
      <alignment horizontal="center" vertical="center"/>
      <protection hidden="1"/>
    </xf>
    <xf numFmtId="10" fontId="2" fillId="4" borderId="0" xfId="0" applyNumberFormat="1" applyFont="1" applyFill="1" applyAlignment="1">
      <alignment wrapText="1"/>
    </xf>
    <xf numFmtId="0" fontId="2" fillId="0" borderId="0" xfId="0" applyFont="1"/>
    <xf numFmtId="164" fontId="0" fillId="3" borderId="1" xfId="0" applyNumberFormat="1" applyFill="1" applyBorder="1"/>
    <xf numFmtId="14" fontId="6" fillId="0" borderId="0" xfId="0" applyNumberFormat="1" applyFont="1" applyAlignment="1">
      <alignment horizontal="left" vertical="top"/>
    </xf>
    <xf numFmtId="14" fontId="6" fillId="0" borderId="0" xfId="0" applyNumberFormat="1" applyFont="1" applyAlignment="1">
      <alignment horizontal="left" vertical="center"/>
    </xf>
    <xf numFmtId="164" fontId="5" fillId="3" borderId="6" xfId="0" applyNumberFormat="1" applyFont="1" applyFill="1" applyBorder="1" applyAlignment="1" applyProtection="1">
      <alignment horizontal="center" vertical="center"/>
      <protection hidden="1"/>
    </xf>
    <xf numFmtId="164" fontId="5" fillId="3" borderId="5" xfId="0" applyNumberFormat="1" applyFont="1" applyFill="1" applyBorder="1" applyAlignment="1" applyProtection="1">
      <alignment horizontal="center" vertical="center"/>
      <protection hidden="1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164" fontId="5" fillId="3" borderId="2" xfId="0" applyNumberFormat="1" applyFont="1" applyFill="1" applyBorder="1" applyAlignment="1" applyProtection="1">
      <alignment horizontal="center" vertical="center"/>
      <protection hidden="1"/>
    </xf>
    <xf numFmtId="164" fontId="5" fillId="3" borderId="3" xfId="0" applyNumberFormat="1" applyFont="1" applyFill="1" applyBorder="1" applyAlignment="1" applyProtection="1">
      <alignment horizontal="center" vertical="center"/>
      <protection hidden="1"/>
    </xf>
    <xf numFmtId="164" fontId="5" fillId="3" borderId="4" xfId="0" applyNumberFormat="1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9" fontId="10" fillId="4" borderId="0" xfId="2" applyFont="1" applyFill="1" applyBorder="1" applyAlignment="1" applyProtection="1">
      <alignment horizontal="center" vertical="center"/>
      <protection hidden="1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4"/>
  <sheetViews>
    <sheetView showGridLines="0" zoomScale="107" zoomScaleNormal="107" zoomScaleSheetLayoutView="130" workbookViewId="0">
      <selection activeCell="G34" sqref="G34:G35"/>
    </sheetView>
  </sheetViews>
  <sheetFormatPr defaultRowHeight="15" x14ac:dyDescent="0.25"/>
  <cols>
    <col min="1" max="1" width="3.28515625" customWidth="1"/>
    <col min="2" max="2" width="42.7109375" bestFit="1" customWidth="1"/>
    <col min="3" max="3" width="17.42578125" customWidth="1"/>
    <col min="4" max="4" width="26.28515625" style="1" customWidth="1"/>
    <col min="5" max="5" width="2.5703125" customWidth="1"/>
    <col min="6" max="6" width="17.42578125" customWidth="1"/>
    <col min="7" max="7" width="23.140625" style="1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25" customHeight="1" x14ac:dyDescent="0.35">
      <c r="B2" s="3" t="s">
        <v>53</v>
      </c>
      <c r="D2" s="27"/>
      <c r="G2"/>
    </row>
    <row r="3" spans="2:7" x14ac:dyDescent="0.25">
      <c r="B3" s="31">
        <v>46205</v>
      </c>
      <c r="D3" s="27"/>
      <c r="G3"/>
    </row>
    <row r="4" spans="2:7" ht="9" customHeight="1" x14ac:dyDescent="0.25">
      <c r="B4" s="5"/>
      <c r="D4" s="4"/>
      <c r="G4"/>
    </row>
    <row r="5" spans="2:7" x14ac:dyDescent="0.25">
      <c r="C5" s="43" t="s">
        <v>20</v>
      </c>
      <c r="D5" s="43"/>
      <c r="F5" s="43" t="s">
        <v>21</v>
      </c>
      <c r="G5" s="43"/>
    </row>
    <row r="6" spans="2:7" ht="15.75" x14ac:dyDescent="0.25">
      <c r="B6" s="6" t="s">
        <v>1</v>
      </c>
      <c r="C6" s="7" t="s">
        <v>0</v>
      </c>
      <c r="D6" s="7" t="s">
        <v>3</v>
      </c>
      <c r="F6" s="7" t="s">
        <v>0</v>
      </c>
      <c r="G6" s="7" t="s">
        <v>3</v>
      </c>
    </row>
    <row r="7" spans="2:7" x14ac:dyDescent="0.25">
      <c r="B7" s="8" t="s">
        <v>36</v>
      </c>
      <c r="C7" s="9">
        <v>1</v>
      </c>
      <c r="D7" s="10">
        <v>100</v>
      </c>
      <c r="F7" s="9">
        <v>1</v>
      </c>
      <c r="G7" s="10">
        <v>100</v>
      </c>
    </row>
    <row r="8" spans="2:7" x14ac:dyDescent="0.25">
      <c r="B8" s="11"/>
      <c r="C8" s="12"/>
      <c r="D8" s="13"/>
      <c r="F8" s="12"/>
      <c r="G8" s="13"/>
    </row>
    <row r="9" spans="2:7" ht="15.75" x14ac:dyDescent="0.25">
      <c r="B9" s="6" t="s">
        <v>2</v>
      </c>
      <c r="C9" s="7" t="s">
        <v>0</v>
      </c>
      <c r="D9" s="7" t="s">
        <v>3</v>
      </c>
      <c r="F9" s="7" t="s">
        <v>0</v>
      </c>
      <c r="G9" s="7" t="s">
        <v>3</v>
      </c>
    </row>
    <row r="10" spans="2:7" x14ac:dyDescent="0.25">
      <c r="B10" s="8" t="s">
        <v>13</v>
      </c>
      <c r="C10" s="2">
        <v>0</v>
      </c>
      <c r="D10" s="22">
        <f>C10*$D$7</f>
        <v>0</v>
      </c>
      <c r="F10" s="2">
        <v>0</v>
      </c>
      <c r="G10" s="22">
        <f>F10*$G$7</f>
        <v>0</v>
      </c>
    </row>
    <row r="11" spans="2:7" x14ac:dyDescent="0.25">
      <c r="B11" s="8" t="s">
        <v>4</v>
      </c>
      <c r="C11" s="2">
        <v>0</v>
      </c>
      <c r="D11" s="22">
        <f t="shared" ref="D11:D17" si="0">C11*$D$7</f>
        <v>0</v>
      </c>
      <c r="F11" s="2">
        <v>0</v>
      </c>
      <c r="G11" s="22">
        <f t="shared" ref="G11:G17" si="1">F11*$G$7</f>
        <v>0</v>
      </c>
    </row>
    <row r="12" spans="2:7" x14ac:dyDescent="0.25">
      <c r="B12" s="8" t="s">
        <v>8</v>
      </c>
      <c r="C12" s="2">
        <v>0</v>
      </c>
      <c r="D12" s="22">
        <f t="shared" si="0"/>
        <v>0</v>
      </c>
      <c r="F12" s="2">
        <v>0</v>
      </c>
      <c r="G12" s="22">
        <f t="shared" si="1"/>
        <v>0</v>
      </c>
    </row>
    <row r="13" spans="2:7" x14ac:dyDescent="0.25">
      <c r="B13" s="8" t="s">
        <v>5</v>
      </c>
      <c r="C13" s="2">
        <v>0</v>
      </c>
      <c r="D13" s="22">
        <f t="shared" si="0"/>
        <v>0</v>
      </c>
      <c r="F13" s="2">
        <v>0</v>
      </c>
      <c r="G13" s="22">
        <f t="shared" si="1"/>
        <v>0</v>
      </c>
    </row>
    <row r="14" spans="2:7" x14ac:dyDescent="0.25">
      <c r="B14" s="8" t="s">
        <v>57</v>
      </c>
      <c r="C14" s="2">
        <v>0</v>
      </c>
      <c r="D14" s="22">
        <f t="shared" si="0"/>
        <v>0</v>
      </c>
      <c r="F14" s="2">
        <v>0</v>
      </c>
      <c r="G14" s="22">
        <f t="shared" si="1"/>
        <v>0</v>
      </c>
    </row>
    <row r="15" spans="2:7" x14ac:dyDescent="0.25">
      <c r="B15" s="8" t="s">
        <v>56</v>
      </c>
      <c r="C15" s="2">
        <v>0</v>
      </c>
      <c r="D15" s="22">
        <f t="shared" si="0"/>
        <v>0</v>
      </c>
      <c r="F15" s="2">
        <v>0</v>
      </c>
      <c r="G15" s="22">
        <f t="shared" si="1"/>
        <v>0</v>
      </c>
    </row>
    <row r="16" spans="2:7" x14ac:dyDescent="0.25">
      <c r="B16" s="8" t="s">
        <v>7</v>
      </c>
      <c r="C16" s="2">
        <v>0</v>
      </c>
      <c r="D16" s="22">
        <f t="shared" si="0"/>
        <v>0</v>
      </c>
      <c r="F16" s="2">
        <v>0</v>
      </c>
      <c r="G16" s="22">
        <f t="shared" si="1"/>
        <v>0</v>
      </c>
    </row>
    <row r="17" spans="2:7" x14ac:dyDescent="0.25">
      <c r="B17" s="8" t="s">
        <v>19</v>
      </c>
      <c r="C17" s="2">
        <v>0</v>
      </c>
      <c r="D17" s="22">
        <f t="shared" si="0"/>
        <v>0</v>
      </c>
      <c r="F17" s="2">
        <v>0</v>
      </c>
      <c r="G17" s="22">
        <f t="shared" si="1"/>
        <v>0</v>
      </c>
    </row>
    <row r="18" spans="2:7" x14ac:dyDescent="0.25">
      <c r="B18" s="11"/>
      <c r="C18" s="14" t="s">
        <v>12</v>
      </c>
      <c r="D18" s="23">
        <f>SUM(D7,D10:D17)</f>
        <v>100</v>
      </c>
      <c r="F18" s="14" t="s">
        <v>12</v>
      </c>
      <c r="G18" s="23">
        <f>SUM(G7,G10:G17)</f>
        <v>100</v>
      </c>
    </row>
    <row r="19" spans="2:7" x14ac:dyDescent="0.25">
      <c r="B19" s="11"/>
      <c r="C19" s="12"/>
      <c r="D19" s="13"/>
      <c r="F19" s="12"/>
      <c r="G19" s="13"/>
    </row>
    <row r="20" spans="2:7" ht="15.75" x14ac:dyDescent="0.25">
      <c r="B20" s="6" t="s">
        <v>34</v>
      </c>
      <c r="C20" s="7" t="s">
        <v>0</v>
      </c>
      <c r="D20" s="7" t="s">
        <v>3</v>
      </c>
      <c r="F20" s="7" t="s">
        <v>0</v>
      </c>
      <c r="G20" s="7" t="s">
        <v>3</v>
      </c>
    </row>
    <row r="21" spans="2:7" x14ac:dyDescent="0.25">
      <c r="B21" s="8" t="s">
        <v>6</v>
      </c>
      <c r="C21" s="9">
        <v>0.08</v>
      </c>
      <c r="D21" s="22">
        <f>C21*$D$18</f>
        <v>8</v>
      </c>
      <c r="F21" s="9">
        <v>0.08</v>
      </c>
      <c r="G21" s="22">
        <f>F21*$G$18</f>
        <v>8</v>
      </c>
    </row>
    <row r="22" spans="2:7" x14ac:dyDescent="0.25">
      <c r="B22" s="8" t="s">
        <v>9</v>
      </c>
      <c r="C22" s="9">
        <v>8.3299999999999999E-2</v>
      </c>
      <c r="D22" s="22">
        <f>C22*$D$18</f>
        <v>8.33</v>
      </c>
      <c r="F22" s="9">
        <v>8.3299999999999999E-2</v>
      </c>
      <c r="G22" s="22">
        <f>F22*$G$18</f>
        <v>8.33</v>
      </c>
    </row>
    <row r="23" spans="2:7" x14ac:dyDescent="0.25">
      <c r="B23" s="15"/>
      <c r="C23" s="14" t="s">
        <v>12</v>
      </c>
      <c r="D23" s="23">
        <f>SUM(D18,(D21+D22))</f>
        <v>116.33</v>
      </c>
      <c r="F23" s="14" t="s">
        <v>12</v>
      </c>
      <c r="G23" s="23">
        <f>SUM(G18,(G21+G22))</f>
        <v>116.33</v>
      </c>
    </row>
    <row r="24" spans="2:7" x14ac:dyDescent="0.25">
      <c r="B24" s="15"/>
      <c r="C24" s="12"/>
      <c r="D24" s="13"/>
      <c r="F24" s="12"/>
      <c r="G24" s="24"/>
    </row>
    <row r="25" spans="2:7" ht="15.75" x14ac:dyDescent="0.25">
      <c r="B25" s="6" t="s">
        <v>25</v>
      </c>
      <c r="C25" s="7" t="s">
        <v>0</v>
      </c>
      <c r="D25" s="7" t="s">
        <v>3</v>
      </c>
      <c r="F25" s="7" t="s">
        <v>0</v>
      </c>
      <c r="G25" s="7" t="s">
        <v>3</v>
      </c>
    </row>
    <row r="26" spans="2:7" x14ac:dyDescent="0.25">
      <c r="B26" s="8" t="s">
        <v>10</v>
      </c>
      <c r="C26" s="9">
        <v>6.0999999999999999E-2</v>
      </c>
      <c r="D26" s="22">
        <f>C26*$D$23</f>
        <v>7.0961299999999996</v>
      </c>
      <c r="F26" s="9">
        <v>6.0999999999999999E-2</v>
      </c>
      <c r="G26" s="22">
        <f>F26*$G$23</f>
        <v>7.0961299999999996</v>
      </c>
    </row>
    <row r="27" spans="2:7" x14ac:dyDescent="0.25">
      <c r="B27" s="8" t="s">
        <v>30</v>
      </c>
      <c r="C27" s="9">
        <v>7.7399999999999997E-2</v>
      </c>
      <c r="D27" s="22">
        <f t="shared" ref="D27:D38" si="2">C27*$D$23</f>
        <v>9.0039420000000003</v>
      </c>
      <c r="F27" s="9">
        <v>7.7399999999999997E-2</v>
      </c>
      <c r="G27" s="22">
        <f t="shared" ref="G27:G38" si="3">F27*$G$23</f>
        <v>9.0039420000000003</v>
      </c>
    </row>
    <row r="28" spans="2:7" x14ac:dyDescent="0.25">
      <c r="B28" s="8" t="s">
        <v>31</v>
      </c>
      <c r="C28" s="9">
        <v>8.1299999999999997E-2</v>
      </c>
      <c r="D28" s="22">
        <f t="shared" si="2"/>
        <v>9.457628999999999</v>
      </c>
      <c r="F28" s="9">
        <v>8.1299999999999997E-2</v>
      </c>
      <c r="G28" s="22">
        <f t="shared" si="3"/>
        <v>9.457628999999999</v>
      </c>
    </row>
    <row r="29" spans="2:7" x14ac:dyDescent="0.25">
      <c r="B29" s="8" t="s">
        <v>11</v>
      </c>
      <c r="C29" s="2">
        <v>0.03</v>
      </c>
      <c r="D29" s="22">
        <f t="shared" si="2"/>
        <v>3.4899</v>
      </c>
      <c r="F29" s="2">
        <v>0</v>
      </c>
      <c r="G29" s="22">
        <f t="shared" si="3"/>
        <v>0</v>
      </c>
    </row>
    <row r="30" spans="2:7" x14ac:dyDescent="0.25">
      <c r="B30" s="8" t="s">
        <v>28</v>
      </c>
      <c r="C30" s="2">
        <v>0</v>
      </c>
      <c r="D30" s="22">
        <f t="shared" si="2"/>
        <v>0</v>
      </c>
      <c r="F30" s="2">
        <v>0</v>
      </c>
      <c r="G30" s="22">
        <f t="shared" si="3"/>
        <v>0</v>
      </c>
    </row>
    <row r="31" spans="2:7" x14ac:dyDescent="0.25">
      <c r="B31" s="8" t="s">
        <v>29</v>
      </c>
      <c r="C31" s="2">
        <v>0</v>
      </c>
      <c r="D31" s="22">
        <f t="shared" si="2"/>
        <v>0</v>
      </c>
      <c r="F31" s="2">
        <v>0</v>
      </c>
      <c r="G31" s="22">
        <f t="shared" si="3"/>
        <v>0</v>
      </c>
    </row>
    <row r="32" spans="2:7" x14ac:dyDescent="0.25">
      <c r="B32" s="8" t="s">
        <v>37</v>
      </c>
      <c r="C32" s="2">
        <v>0</v>
      </c>
      <c r="D32" s="22">
        <f t="shared" si="2"/>
        <v>0</v>
      </c>
      <c r="F32" s="2">
        <v>0</v>
      </c>
      <c r="G32" s="22">
        <f t="shared" si="3"/>
        <v>0</v>
      </c>
    </row>
    <row r="33" spans="2:13" x14ac:dyDescent="0.25">
      <c r="B33" s="8" t="s">
        <v>38</v>
      </c>
      <c r="C33" s="2">
        <v>0</v>
      </c>
      <c r="D33" s="22">
        <f t="shared" si="2"/>
        <v>0</v>
      </c>
      <c r="F33" s="2">
        <v>0</v>
      </c>
      <c r="G33" s="22">
        <f t="shared" si="3"/>
        <v>0</v>
      </c>
    </row>
    <row r="34" spans="2:13" x14ac:dyDescent="0.25">
      <c r="B34" s="8" t="s">
        <v>33</v>
      </c>
      <c r="C34" s="2">
        <v>0</v>
      </c>
      <c r="D34" s="22">
        <f t="shared" si="2"/>
        <v>0</v>
      </c>
      <c r="F34" s="2">
        <v>0</v>
      </c>
      <c r="G34" s="22">
        <f t="shared" si="3"/>
        <v>0</v>
      </c>
    </row>
    <row r="35" spans="2:13" x14ac:dyDescent="0.25">
      <c r="B35" s="8" t="s">
        <v>58</v>
      </c>
      <c r="C35" s="2">
        <v>0</v>
      </c>
      <c r="D35" s="22">
        <f t="shared" si="2"/>
        <v>0</v>
      </c>
      <c r="F35" s="2">
        <v>0</v>
      </c>
      <c r="G35" s="22">
        <f t="shared" si="3"/>
        <v>0</v>
      </c>
    </row>
    <row r="36" spans="2:13" x14ac:dyDescent="0.25">
      <c r="B36" s="8" t="s">
        <v>32</v>
      </c>
      <c r="C36" s="2">
        <v>0</v>
      </c>
      <c r="D36" s="22">
        <f t="shared" si="2"/>
        <v>0</v>
      </c>
      <c r="F36" s="2">
        <v>0</v>
      </c>
      <c r="G36" s="22">
        <f t="shared" si="3"/>
        <v>0</v>
      </c>
    </row>
    <row r="37" spans="2:13" x14ac:dyDescent="0.25">
      <c r="B37" s="8" t="s">
        <v>23</v>
      </c>
      <c r="C37" s="2">
        <v>0</v>
      </c>
      <c r="D37" s="22">
        <f t="shared" ref="D37" si="4">C37*$D$23</f>
        <v>0</v>
      </c>
      <c r="F37" s="2">
        <v>0</v>
      </c>
      <c r="G37" s="22">
        <f t="shared" ref="G37" si="5">F37*$G$23</f>
        <v>0</v>
      </c>
    </row>
    <row r="38" spans="2:13" x14ac:dyDescent="0.25">
      <c r="B38" s="8" t="s">
        <v>51</v>
      </c>
      <c r="C38" s="2">
        <v>0</v>
      </c>
      <c r="D38" s="22">
        <f t="shared" si="2"/>
        <v>0</v>
      </c>
      <c r="F38" s="2">
        <v>0</v>
      </c>
      <c r="G38" s="22">
        <f t="shared" si="3"/>
        <v>0</v>
      </c>
    </row>
    <row r="39" spans="2:13" x14ac:dyDescent="0.25">
      <c r="C39" s="14" t="s">
        <v>12</v>
      </c>
      <c r="D39" s="23">
        <f>SUM(D23,D26:D38)</f>
        <v>145.377601</v>
      </c>
      <c r="F39" s="14" t="s">
        <v>12</v>
      </c>
      <c r="G39" s="23">
        <f>SUM(G23,G26:G38)</f>
        <v>141.88770099999999</v>
      </c>
      <c r="M39" s="16"/>
    </row>
    <row r="40" spans="2:13" ht="15.75" thickBot="1" x14ac:dyDescent="0.3">
      <c r="D40" s="25"/>
      <c r="G40" s="25"/>
    </row>
    <row r="41" spans="2:13" ht="28.9" customHeight="1" x14ac:dyDescent="0.35">
      <c r="B41" s="38" t="s">
        <v>26</v>
      </c>
      <c r="C41" s="38"/>
      <c r="D41" s="32">
        <f>D39/100</f>
        <v>1.4537760099999999</v>
      </c>
      <c r="G41" s="32">
        <f>G39/100</f>
        <v>1.4188770099999999</v>
      </c>
    </row>
    <row r="42" spans="2:13" ht="28.9" customHeight="1" x14ac:dyDescent="0.3">
      <c r="B42" s="44" t="s">
        <v>24</v>
      </c>
      <c r="C42" s="44"/>
      <c r="D42" s="34"/>
      <c r="E42" s="45"/>
      <c r="F42" s="45"/>
      <c r="G42" s="34"/>
    </row>
    <row r="43" spans="2:13" ht="28.9" customHeight="1" thickBot="1" x14ac:dyDescent="0.4">
      <c r="B43" s="38" t="s">
        <v>27</v>
      </c>
      <c r="C43" s="38"/>
      <c r="D43" s="33">
        <f>D41*(1+$D$42)</f>
        <v>1.4537760099999999</v>
      </c>
      <c r="G43" s="33">
        <f>G41*(1+$G$42)</f>
        <v>1.4188770099999999</v>
      </c>
    </row>
    <row r="44" spans="2:13" ht="18.75" customHeight="1" thickBot="1" x14ac:dyDescent="0.3">
      <c r="B44" s="37" t="s">
        <v>22</v>
      </c>
      <c r="C44" s="37"/>
      <c r="D44" s="26">
        <v>0.5</v>
      </c>
      <c r="E44" s="18"/>
      <c r="F44" s="18"/>
      <c r="G44" s="26">
        <v>0.5</v>
      </c>
    </row>
    <row r="45" spans="2:13" ht="12" customHeight="1" thickBot="1" x14ac:dyDescent="0.4">
      <c r="B45" s="17"/>
      <c r="C45" s="17"/>
      <c r="D45"/>
      <c r="G45"/>
    </row>
    <row r="46" spans="2:13" ht="28.9" customHeight="1" thickBot="1" x14ac:dyDescent="0.4">
      <c r="B46" s="38" t="s">
        <v>35</v>
      </c>
      <c r="C46" s="38"/>
      <c r="D46" s="46">
        <f>(D43*D44)+(G43*G44)</f>
        <v>1.4363265099999998</v>
      </c>
      <c r="E46" s="47"/>
      <c r="F46" s="47"/>
      <c r="G46" s="48"/>
      <c r="H46" s="19"/>
    </row>
    <row r="47" spans="2:13" ht="20.85" customHeight="1" x14ac:dyDescent="0.35">
      <c r="B47" s="17"/>
      <c r="C47" s="17"/>
      <c r="D47"/>
      <c r="G47"/>
    </row>
    <row r="48" spans="2:13" ht="20.85" customHeight="1" x14ac:dyDescent="0.35">
      <c r="B48" s="17"/>
      <c r="C48" s="17"/>
      <c r="D48"/>
      <c r="G48"/>
    </row>
    <row r="49" spans="2:7" ht="20.25" customHeight="1" x14ac:dyDescent="0.3">
      <c r="B49" s="20" t="s">
        <v>14</v>
      </c>
    </row>
    <row r="50" spans="2:7" x14ac:dyDescent="0.25">
      <c r="B50" s="21" t="s">
        <v>15</v>
      </c>
      <c r="C50" s="42"/>
      <c r="D50" s="42"/>
      <c r="G50"/>
    </row>
    <row r="51" spans="2:7" x14ac:dyDescent="0.25">
      <c r="B51" s="21" t="s">
        <v>16</v>
      </c>
      <c r="C51" s="42"/>
      <c r="D51" s="42"/>
      <c r="G51"/>
    </row>
    <row r="52" spans="2:7" x14ac:dyDescent="0.25">
      <c r="B52" s="21" t="s">
        <v>17</v>
      </c>
      <c r="C52" s="42"/>
      <c r="D52" s="42"/>
      <c r="G52"/>
    </row>
    <row r="53" spans="2:7" x14ac:dyDescent="0.25">
      <c r="B53" s="35" t="s">
        <v>18</v>
      </c>
      <c r="C53" s="36"/>
      <c r="D53" s="36"/>
      <c r="G53"/>
    </row>
    <row r="54" spans="2:7" ht="37.5" customHeight="1" x14ac:dyDescent="0.25">
      <c r="B54" s="35"/>
      <c r="C54" s="36"/>
      <c r="D54" s="36"/>
      <c r="G54"/>
    </row>
  </sheetData>
  <mergeCells count="14">
    <mergeCell ref="B53:B54"/>
    <mergeCell ref="C50:D50"/>
    <mergeCell ref="C51:D51"/>
    <mergeCell ref="C52:D52"/>
    <mergeCell ref="C53:D54"/>
    <mergeCell ref="F5:G5"/>
    <mergeCell ref="B41:C41"/>
    <mergeCell ref="C5:D5"/>
    <mergeCell ref="B46:C46"/>
    <mergeCell ref="B43:C43"/>
    <mergeCell ref="B44:C44"/>
    <mergeCell ref="E42:F42"/>
    <mergeCell ref="D46:G46"/>
    <mergeCell ref="B42:C4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7DC5-D934-4BF4-ABAB-8D6EC11EA213}">
  <dimension ref="B2:M54"/>
  <sheetViews>
    <sheetView tabSelected="1" workbookViewId="0">
      <selection activeCell="B4" sqref="B4"/>
    </sheetView>
  </sheetViews>
  <sheetFormatPr defaultRowHeight="15" x14ac:dyDescent="0.25"/>
  <cols>
    <col min="1" max="1" width="3.28515625" customWidth="1"/>
    <col min="2" max="2" width="42.7109375" bestFit="1" customWidth="1"/>
    <col min="3" max="3" width="17.42578125" customWidth="1"/>
    <col min="4" max="4" width="26.28515625" style="1" customWidth="1"/>
    <col min="5" max="5" width="2.5703125" customWidth="1"/>
    <col min="6" max="6" width="17.42578125" customWidth="1"/>
    <col min="7" max="7" width="23.140625" style="1" customWidth="1"/>
    <col min="8" max="8" width="2.5703125" customWidth="1"/>
    <col min="9" max="9" width="20" customWidth="1"/>
    <col min="10" max="10" width="13" customWidth="1"/>
    <col min="11" max="12" width="3.5703125" customWidth="1"/>
    <col min="13" max="13" width="9.85546875" customWidth="1"/>
  </cols>
  <sheetData>
    <row r="2" spans="2:7" ht="23.25" customHeight="1" x14ac:dyDescent="0.35">
      <c r="B2" s="3" t="s">
        <v>52</v>
      </c>
      <c r="D2" s="27"/>
      <c r="G2"/>
    </row>
    <row r="3" spans="2:7" x14ac:dyDescent="0.25">
      <c r="B3" s="30">
        <v>46206</v>
      </c>
      <c r="D3" s="27"/>
      <c r="G3"/>
    </row>
    <row r="4" spans="2:7" ht="9" customHeight="1" x14ac:dyDescent="0.25">
      <c r="B4" s="5"/>
      <c r="D4" s="4"/>
      <c r="G4"/>
    </row>
    <row r="5" spans="2:7" x14ac:dyDescent="0.25">
      <c r="C5" s="43" t="s">
        <v>20</v>
      </c>
      <c r="D5" s="43"/>
      <c r="F5" s="43" t="s">
        <v>21</v>
      </c>
      <c r="G5" s="43"/>
    </row>
    <row r="6" spans="2:7" ht="15.75" x14ac:dyDescent="0.25">
      <c r="B6" s="6" t="s">
        <v>1</v>
      </c>
      <c r="C6" s="7" t="s">
        <v>0</v>
      </c>
      <c r="D6" s="7" t="s">
        <v>3</v>
      </c>
      <c r="F6" s="7" t="s">
        <v>0</v>
      </c>
      <c r="G6" s="7" t="s">
        <v>3</v>
      </c>
    </row>
    <row r="7" spans="2:7" x14ac:dyDescent="0.25">
      <c r="B7" s="8" t="s">
        <v>36</v>
      </c>
      <c r="C7" s="9">
        <v>1</v>
      </c>
      <c r="D7" s="10">
        <v>100</v>
      </c>
      <c r="F7" s="9">
        <v>1</v>
      </c>
      <c r="G7" s="10">
        <v>100</v>
      </c>
    </row>
    <row r="8" spans="2:7" x14ac:dyDescent="0.25">
      <c r="B8" s="11"/>
      <c r="C8" s="12"/>
      <c r="D8" s="13"/>
      <c r="F8" s="12"/>
      <c r="G8" s="13"/>
    </row>
    <row r="9" spans="2:7" ht="15.75" x14ac:dyDescent="0.25">
      <c r="B9" s="6" t="s">
        <v>2</v>
      </c>
      <c r="C9" s="7" t="s">
        <v>0</v>
      </c>
      <c r="D9" s="7" t="s">
        <v>3</v>
      </c>
      <c r="F9" s="7" t="s">
        <v>0</v>
      </c>
      <c r="G9" s="7" t="s">
        <v>3</v>
      </c>
    </row>
    <row r="10" spans="2:7" x14ac:dyDescent="0.25">
      <c r="B10" s="8" t="s">
        <v>13</v>
      </c>
      <c r="C10" s="2">
        <v>0</v>
      </c>
      <c r="D10" s="22">
        <f>C10*$D$7</f>
        <v>0</v>
      </c>
      <c r="F10" s="2">
        <v>0</v>
      </c>
      <c r="G10" s="22">
        <f>F10*$G$7</f>
        <v>0</v>
      </c>
    </row>
    <row r="11" spans="2:7" x14ac:dyDescent="0.25">
      <c r="B11" s="8" t="s">
        <v>4</v>
      </c>
      <c r="C11" s="2">
        <v>0</v>
      </c>
      <c r="D11" s="22">
        <f t="shared" ref="D11:D17" si="0">C11*$D$7</f>
        <v>0</v>
      </c>
      <c r="F11" s="2">
        <v>0</v>
      </c>
      <c r="G11" s="22">
        <f t="shared" ref="G11:G17" si="1">F11*$G$7</f>
        <v>0</v>
      </c>
    </row>
    <row r="12" spans="2:7" x14ac:dyDescent="0.25">
      <c r="B12" s="8" t="s">
        <v>8</v>
      </c>
      <c r="C12" s="2">
        <v>0</v>
      </c>
      <c r="D12" s="22">
        <f t="shared" si="0"/>
        <v>0</v>
      </c>
      <c r="F12" s="2">
        <v>0</v>
      </c>
      <c r="G12" s="22">
        <f t="shared" si="1"/>
        <v>0</v>
      </c>
    </row>
    <row r="13" spans="2:7" x14ac:dyDescent="0.25">
      <c r="B13" s="8" t="s">
        <v>5</v>
      </c>
      <c r="C13" s="2">
        <v>0</v>
      </c>
      <c r="D13" s="22">
        <f t="shared" si="0"/>
        <v>0</v>
      </c>
      <c r="F13" s="2">
        <v>0</v>
      </c>
      <c r="G13" s="22">
        <f t="shared" si="1"/>
        <v>0</v>
      </c>
    </row>
    <row r="14" spans="2:7" x14ac:dyDescent="0.25">
      <c r="B14" s="8" t="s">
        <v>57</v>
      </c>
      <c r="C14" s="2">
        <v>0</v>
      </c>
      <c r="D14" s="22">
        <f t="shared" ref="D14:D15" si="2">C14*$D$7</f>
        <v>0</v>
      </c>
      <c r="F14" s="2">
        <v>0</v>
      </c>
      <c r="G14" s="22">
        <f t="shared" si="1"/>
        <v>0</v>
      </c>
    </row>
    <row r="15" spans="2:7" x14ac:dyDescent="0.25">
      <c r="B15" s="8" t="s">
        <v>56</v>
      </c>
      <c r="C15" s="2">
        <v>0</v>
      </c>
      <c r="D15" s="22">
        <f t="shared" si="2"/>
        <v>0</v>
      </c>
      <c r="F15" s="2">
        <v>0</v>
      </c>
      <c r="G15" s="22">
        <f t="shared" si="1"/>
        <v>0</v>
      </c>
    </row>
    <row r="16" spans="2:7" x14ac:dyDescent="0.25">
      <c r="B16" s="8" t="s">
        <v>7</v>
      </c>
      <c r="C16" s="2">
        <v>0</v>
      </c>
      <c r="D16" s="22">
        <f t="shared" si="0"/>
        <v>0</v>
      </c>
      <c r="F16" s="2">
        <v>0</v>
      </c>
      <c r="G16" s="22">
        <f t="shared" si="1"/>
        <v>0</v>
      </c>
    </row>
    <row r="17" spans="2:7" x14ac:dyDescent="0.25">
      <c r="B17" s="8" t="s">
        <v>19</v>
      </c>
      <c r="C17" s="2">
        <v>0</v>
      </c>
      <c r="D17" s="22">
        <f t="shared" si="0"/>
        <v>0</v>
      </c>
      <c r="F17" s="2">
        <v>0</v>
      </c>
      <c r="G17" s="22">
        <f t="shared" si="1"/>
        <v>0</v>
      </c>
    </row>
    <row r="18" spans="2:7" x14ac:dyDescent="0.25">
      <c r="B18" s="11"/>
      <c r="C18" s="14" t="s">
        <v>12</v>
      </c>
      <c r="D18" s="23">
        <f>SUM(D7,D10:D17)</f>
        <v>100</v>
      </c>
      <c r="F18" s="14" t="s">
        <v>12</v>
      </c>
      <c r="G18" s="23">
        <f>SUM(G7,G10:G17)</f>
        <v>100</v>
      </c>
    </row>
    <row r="19" spans="2:7" x14ac:dyDescent="0.25">
      <c r="B19" s="11"/>
      <c r="C19" s="12"/>
      <c r="D19" s="13"/>
      <c r="F19" s="12"/>
      <c r="G19" s="13"/>
    </row>
    <row r="20" spans="2:7" ht="15.75" x14ac:dyDescent="0.25">
      <c r="B20" s="6" t="s">
        <v>34</v>
      </c>
      <c r="C20" s="7" t="s">
        <v>0</v>
      </c>
      <c r="D20" s="7" t="s">
        <v>3</v>
      </c>
      <c r="F20" s="7" t="s">
        <v>0</v>
      </c>
      <c r="G20" s="7" t="s">
        <v>3</v>
      </c>
    </row>
    <row r="21" spans="2:7" x14ac:dyDescent="0.25">
      <c r="B21" s="8" t="s">
        <v>6</v>
      </c>
      <c r="C21" s="9">
        <v>0.08</v>
      </c>
      <c r="D21" s="22">
        <f>C21*$D$18</f>
        <v>8</v>
      </c>
      <c r="F21" s="9">
        <v>0.08</v>
      </c>
      <c r="G21" s="22">
        <f>F21*$G$18</f>
        <v>8</v>
      </c>
    </row>
    <row r="22" spans="2:7" x14ac:dyDescent="0.25">
      <c r="B22" s="8" t="s">
        <v>9</v>
      </c>
      <c r="C22" s="9">
        <v>8.3299999999999999E-2</v>
      </c>
      <c r="D22" s="22">
        <f>C22*$D$18</f>
        <v>8.33</v>
      </c>
      <c r="F22" s="9">
        <v>8.3299999999999999E-2</v>
      </c>
      <c r="G22" s="22">
        <f>F22*$G$18</f>
        <v>8.33</v>
      </c>
    </row>
    <row r="23" spans="2:7" x14ac:dyDescent="0.25">
      <c r="B23" s="15"/>
      <c r="C23" s="14" t="s">
        <v>12</v>
      </c>
      <c r="D23" s="23">
        <f>SUM(D18,(D21+D22))</f>
        <v>116.33</v>
      </c>
      <c r="F23" s="14" t="s">
        <v>12</v>
      </c>
      <c r="G23" s="23">
        <f>SUM(G18,(G21+G22))</f>
        <v>116.33</v>
      </c>
    </row>
    <row r="24" spans="2:7" x14ac:dyDescent="0.25">
      <c r="B24" s="15"/>
      <c r="C24" s="12"/>
      <c r="D24" s="13"/>
      <c r="F24" s="12"/>
      <c r="G24" s="24"/>
    </row>
    <row r="25" spans="2:7" ht="15.75" x14ac:dyDescent="0.25">
      <c r="B25" s="6" t="s">
        <v>25</v>
      </c>
      <c r="C25" s="7" t="s">
        <v>0</v>
      </c>
      <c r="D25" s="7" t="s">
        <v>3</v>
      </c>
      <c r="F25" s="7" t="s">
        <v>0</v>
      </c>
      <c r="G25" s="7" t="s">
        <v>3</v>
      </c>
    </row>
    <row r="26" spans="2:7" x14ac:dyDescent="0.25">
      <c r="B26" s="8" t="s">
        <v>10</v>
      </c>
      <c r="C26" s="9">
        <v>6.0999999999999999E-2</v>
      </c>
      <c r="D26" s="22">
        <f>C26*$D$23</f>
        <v>7.0961299999999996</v>
      </c>
      <c r="F26" s="9">
        <v>6.0999999999999999E-2</v>
      </c>
      <c r="G26" s="22">
        <f>F26*$G$23</f>
        <v>7.0961299999999996</v>
      </c>
    </row>
    <row r="27" spans="2:7" x14ac:dyDescent="0.25">
      <c r="B27" s="8" t="s">
        <v>30</v>
      </c>
      <c r="C27" s="9">
        <v>7.7399999999999997E-2</v>
      </c>
      <c r="D27" s="22">
        <f t="shared" ref="D27:D38" si="3">C27*$D$23</f>
        <v>9.0039420000000003</v>
      </c>
      <c r="F27" s="9">
        <v>7.7399999999999997E-2</v>
      </c>
      <c r="G27" s="22">
        <f t="shared" ref="G27:G38" si="4">F27*$G$23</f>
        <v>9.0039420000000003</v>
      </c>
    </row>
    <row r="28" spans="2:7" x14ac:dyDescent="0.25">
      <c r="B28" s="8" t="s">
        <v>31</v>
      </c>
      <c r="C28" s="9">
        <v>8.1299999999999997E-2</v>
      </c>
      <c r="D28" s="22">
        <f t="shared" si="3"/>
        <v>9.457628999999999</v>
      </c>
      <c r="F28" s="9">
        <v>8.1299999999999997E-2</v>
      </c>
      <c r="G28" s="22">
        <f t="shared" si="4"/>
        <v>9.457628999999999</v>
      </c>
    </row>
    <row r="29" spans="2:7" x14ac:dyDescent="0.25">
      <c r="B29" s="8" t="s">
        <v>11</v>
      </c>
      <c r="C29" s="2">
        <v>0</v>
      </c>
      <c r="D29" s="22">
        <f t="shared" si="3"/>
        <v>0</v>
      </c>
      <c r="F29" s="2">
        <v>0</v>
      </c>
      <c r="G29" s="22">
        <f t="shared" si="4"/>
        <v>0</v>
      </c>
    </row>
    <row r="30" spans="2:7" x14ac:dyDescent="0.25">
      <c r="B30" s="8" t="s">
        <v>28</v>
      </c>
      <c r="C30" s="2">
        <v>0</v>
      </c>
      <c r="D30" s="22">
        <f t="shared" si="3"/>
        <v>0</v>
      </c>
      <c r="F30" s="2">
        <v>0</v>
      </c>
      <c r="G30" s="22">
        <f t="shared" si="4"/>
        <v>0</v>
      </c>
    </row>
    <row r="31" spans="2:7" x14ac:dyDescent="0.25">
      <c r="B31" s="8" t="s">
        <v>29</v>
      </c>
      <c r="C31" s="2">
        <v>0</v>
      </c>
      <c r="D31" s="22">
        <f t="shared" si="3"/>
        <v>0</v>
      </c>
      <c r="F31" s="2">
        <v>0</v>
      </c>
      <c r="G31" s="22">
        <f t="shared" si="4"/>
        <v>0</v>
      </c>
    </row>
    <row r="32" spans="2:7" x14ac:dyDescent="0.25">
      <c r="B32" s="8" t="s">
        <v>37</v>
      </c>
      <c r="C32" s="2">
        <v>0</v>
      </c>
      <c r="D32" s="22">
        <f t="shared" si="3"/>
        <v>0</v>
      </c>
      <c r="F32" s="2">
        <v>0</v>
      </c>
      <c r="G32" s="22">
        <f t="shared" si="4"/>
        <v>0</v>
      </c>
    </row>
    <row r="33" spans="2:13" x14ac:dyDescent="0.25">
      <c r="B33" s="8" t="s">
        <v>38</v>
      </c>
      <c r="C33" s="2">
        <v>0</v>
      </c>
      <c r="D33" s="22">
        <f t="shared" si="3"/>
        <v>0</v>
      </c>
      <c r="F33" s="2">
        <v>0</v>
      </c>
      <c r="G33" s="22">
        <f t="shared" si="4"/>
        <v>0</v>
      </c>
    </row>
    <row r="34" spans="2:13" x14ac:dyDescent="0.25">
      <c r="B34" s="8" t="s">
        <v>33</v>
      </c>
      <c r="C34" s="2">
        <v>0</v>
      </c>
      <c r="D34" s="22">
        <f t="shared" si="3"/>
        <v>0</v>
      </c>
      <c r="F34" s="2">
        <v>0</v>
      </c>
      <c r="G34" s="22">
        <f t="shared" si="4"/>
        <v>0</v>
      </c>
    </row>
    <row r="35" spans="2:13" x14ac:dyDescent="0.25">
      <c r="B35" s="8" t="s">
        <v>58</v>
      </c>
      <c r="C35" s="2">
        <v>0</v>
      </c>
      <c r="D35" s="22">
        <f t="shared" si="3"/>
        <v>0</v>
      </c>
      <c r="F35" s="2">
        <v>0</v>
      </c>
      <c r="G35" s="22">
        <f t="shared" si="4"/>
        <v>0</v>
      </c>
    </row>
    <row r="36" spans="2:13" x14ac:dyDescent="0.25">
      <c r="B36" s="8" t="s">
        <v>32</v>
      </c>
      <c r="C36" s="2">
        <v>0</v>
      </c>
      <c r="D36" s="22">
        <f t="shared" si="3"/>
        <v>0</v>
      </c>
      <c r="F36" s="2">
        <v>0</v>
      </c>
      <c r="G36" s="22">
        <f t="shared" si="4"/>
        <v>0</v>
      </c>
    </row>
    <row r="37" spans="2:13" x14ac:dyDescent="0.25">
      <c r="B37" s="8" t="s">
        <v>23</v>
      </c>
      <c r="C37" s="2">
        <v>0</v>
      </c>
      <c r="D37" s="22">
        <f t="shared" si="3"/>
        <v>0</v>
      </c>
      <c r="F37" s="2">
        <v>0</v>
      </c>
      <c r="G37" s="22">
        <f t="shared" si="4"/>
        <v>0</v>
      </c>
    </row>
    <row r="38" spans="2:13" x14ac:dyDescent="0.25">
      <c r="B38" s="8" t="s">
        <v>51</v>
      </c>
      <c r="C38" s="2">
        <v>0</v>
      </c>
      <c r="D38" s="22">
        <f t="shared" si="3"/>
        <v>0</v>
      </c>
      <c r="F38" s="2">
        <v>0</v>
      </c>
      <c r="G38" s="22">
        <f t="shared" si="4"/>
        <v>0</v>
      </c>
    </row>
    <row r="39" spans="2:13" x14ac:dyDescent="0.25">
      <c r="C39" s="14" t="s">
        <v>12</v>
      </c>
      <c r="D39" s="23">
        <f>SUM(D23,D26:D38)</f>
        <v>141.88770099999999</v>
      </c>
      <c r="F39" s="14" t="s">
        <v>12</v>
      </c>
      <c r="G39" s="23">
        <f>SUM(G23,G26:G38)</f>
        <v>141.88770099999999</v>
      </c>
      <c r="M39" s="16"/>
    </row>
    <row r="40" spans="2:13" ht="15.75" thickBot="1" x14ac:dyDescent="0.3">
      <c r="D40" s="25"/>
      <c r="G40" s="25"/>
    </row>
    <row r="41" spans="2:13" ht="28.9" customHeight="1" x14ac:dyDescent="0.35">
      <c r="B41" s="38" t="s">
        <v>26</v>
      </c>
      <c r="C41" s="38"/>
      <c r="D41" s="32">
        <f>D39/100</f>
        <v>1.4188770099999999</v>
      </c>
      <c r="G41" s="32">
        <f>G39/100</f>
        <v>1.4188770099999999</v>
      </c>
    </row>
    <row r="42" spans="2:13" ht="28.9" customHeight="1" x14ac:dyDescent="0.3">
      <c r="B42" s="44" t="s">
        <v>24</v>
      </c>
      <c r="C42" s="44"/>
      <c r="D42" s="34"/>
      <c r="E42" s="45"/>
      <c r="F42" s="45"/>
      <c r="G42" s="34"/>
    </row>
    <row r="43" spans="2:13" ht="28.9" customHeight="1" thickBot="1" x14ac:dyDescent="0.4">
      <c r="B43" s="38" t="s">
        <v>27</v>
      </c>
      <c r="C43" s="38"/>
      <c r="D43" s="33">
        <f>D41*(1+$D$42)</f>
        <v>1.4188770099999999</v>
      </c>
      <c r="G43" s="33">
        <f>G41*(1+$G$42)</f>
        <v>1.4188770099999999</v>
      </c>
    </row>
    <row r="44" spans="2:13" ht="18.75" customHeight="1" thickBot="1" x14ac:dyDescent="0.3">
      <c r="B44" s="37" t="s">
        <v>22</v>
      </c>
      <c r="C44" s="37"/>
      <c r="D44" s="26">
        <v>0.7</v>
      </c>
      <c r="E44" s="18"/>
      <c r="F44" s="18"/>
      <c r="G44" s="26">
        <v>0.3</v>
      </c>
    </row>
    <row r="45" spans="2:13" ht="12" customHeight="1" thickBot="1" x14ac:dyDescent="0.4">
      <c r="B45" s="17"/>
      <c r="C45" s="17"/>
      <c r="D45"/>
      <c r="G45"/>
    </row>
    <row r="46" spans="2:13" ht="28.9" customHeight="1" thickBot="1" x14ac:dyDescent="0.4">
      <c r="B46" s="38" t="s">
        <v>35</v>
      </c>
      <c r="C46" s="38"/>
      <c r="D46" s="39">
        <f>(D43*D44)+(G43*G44)</f>
        <v>1.4188770099999999</v>
      </c>
      <c r="E46" s="40"/>
      <c r="F46" s="40"/>
      <c r="G46" s="41"/>
      <c r="H46" s="19"/>
    </row>
    <row r="47" spans="2:13" ht="20.85" customHeight="1" x14ac:dyDescent="0.35">
      <c r="B47" s="17"/>
      <c r="C47" s="17"/>
      <c r="D47"/>
      <c r="G47"/>
    </row>
    <row r="48" spans="2:13" ht="20.85" customHeight="1" x14ac:dyDescent="0.35">
      <c r="B48" s="17"/>
      <c r="C48" s="17"/>
      <c r="D48"/>
      <c r="G48"/>
    </row>
    <row r="49" spans="2:7" ht="20.25" customHeight="1" x14ac:dyDescent="0.3">
      <c r="B49" s="20" t="s">
        <v>14</v>
      </c>
    </row>
    <row r="50" spans="2:7" x14ac:dyDescent="0.25">
      <c r="B50" s="21" t="s">
        <v>15</v>
      </c>
      <c r="C50" s="42"/>
      <c r="D50" s="42"/>
      <c r="G50"/>
    </row>
    <row r="51" spans="2:7" x14ac:dyDescent="0.25">
      <c r="B51" s="21" t="s">
        <v>16</v>
      </c>
      <c r="C51" s="42"/>
      <c r="D51" s="42"/>
      <c r="G51"/>
    </row>
    <row r="52" spans="2:7" x14ac:dyDescent="0.25">
      <c r="B52" s="21" t="s">
        <v>17</v>
      </c>
      <c r="C52" s="42"/>
      <c r="D52" s="42"/>
      <c r="G52"/>
    </row>
    <row r="53" spans="2:7" x14ac:dyDescent="0.25">
      <c r="B53" s="35" t="s">
        <v>18</v>
      </c>
      <c r="C53" s="42"/>
      <c r="D53" s="42"/>
      <c r="G53"/>
    </row>
    <row r="54" spans="2:7" ht="37.5" customHeight="1" x14ac:dyDescent="0.25">
      <c r="B54" s="35"/>
      <c r="C54" s="42"/>
      <c r="D54" s="42"/>
      <c r="G54"/>
    </row>
  </sheetData>
  <sheetProtection algorithmName="SHA-512" hashValue="UJjvDgdUakq88etaR5vR2EsgYk7kIV1QzEgGb9Mc/E3lE1qMLvTs/Iwrpreoh8wHMQ7gvdx6PuTrEq/24kLO6A==" saltValue="0BCiIXv0Jix0AsYjPmtAsg==" spinCount="100000" sheet="1" objects="1" scenarios="1"/>
  <mergeCells count="14">
    <mergeCell ref="B43:C43"/>
    <mergeCell ref="C5:D5"/>
    <mergeCell ref="F5:G5"/>
    <mergeCell ref="B41:C41"/>
    <mergeCell ref="B42:C42"/>
    <mergeCell ref="E42:F42"/>
    <mergeCell ref="B53:B54"/>
    <mergeCell ref="C53:D54"/>
    <mergeCell ref="B44:C44"/>
    <mergeCell ref="B46:C46"/>
    <mergeCell ref="D46:G46"/>
    <mergeCell ref="C50:D50"/>
    <mergeCell ref="C51:D51"/>
    <mergeCell ref="C52:D5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235C7-54B2-41AD-B702-C7E19E9CD9AB}">
  <dimension ref="A1:D3"/>
  <sheetViews>
    <sheetView workbookViewId="0">
      <selection activeCell="D12" sqref="D12"/>
    </sheetView>
  </sheetViews>
  <sheetFormatPr defaultRowHeight="15" x14ac:dyDescent="0.25"/>
  <sheetData>
    <row r="1" spans="1:4" x14ac:dyDescent="0.25">
      <c r="A1" t="s">
        <v>54</v>
      </c>
    </row>
    <row r="3" spans="1:4" x14ac:dyDescent="0.25">
      <c r="A3" t="s">
        <v>55</v>
      </c>
      <c r="D3" s="29">
        <f>(oop!D46+surveillanten!D46)/2</f>
        <v>1.4276017599999999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A0B48-7543-4D52-969B-41DCBF9B2C29}">
  <dimension ref="A1:B8"/>
  <sheetViews>
    <sheetView zoomScaleNormal="100" workbookViewId="0">
      <selection activeCell="C10" sqref="C10"/>
    </sheetView>
  </sheetViews>
  <sheetFormatPr defaultRowHeight="15" x14ac:dyDescent="0.25"/>
  <cols>
    <col min="1" max="1" width="9.7109375" bestFit="1" customWidth="1"/>
    <col min="2" max="2" width="52.7109375" bestFit="1" customWidth="1"/>
  </cols>
  <sheetData>
    <row r="1" spans="1:2" x14ac:dyDescent="0.25">
      <c r="A1" s="28" t="s">
        <v>40</v>
      </c>
      <c r="B1" s="28" t="s">
        <v>41</v>
      </c>
    </row>
    <row r="2" spans="1:2" x14ac:dyDescent="0.25">
      <c r="A2" t="s">
        <v>10</v>
      </c>
      <c r="B2" t="s">
        <v>39</v>
      </c>
    </row>
    <row r="3" spans="1:2" x14ac:dyDescent="0.25">
      <c r="A3" t="s">
        <v>30</v>
      </c>
      <c r="B3" t="s">
        <v>42</v>
      </c>
    </row>
    <row r="4" spans="1:2" x14ac:dyDescent="0.25">
      <c r="A4" t="s">
        <v>43</v>
      </c>
      <c r="B4" t="s">
        <v>44</v>
      </c>
    </row>
    <row r="5" spans="1:2" x14ac:dyDescent="0.25">
      <c r="A5" t="s">
        <v>45</v>
      </c>
      <c r="B5" t="s">
        <v>46</v>
      </c>
    </row>
    <row r="6" spans="1:2" x14ac:dyDescent="0.25">
      <c r="A6" t="s">
        <v>33</v>
      </c>
      <c r="B6" t="s">
        <v>48</v>
      </c>
    </row>
    <row r="7" spans="1:2" x14ac:dyDescent="0.25">
      <c r="A7" t="s">
        <v>49</v>
      </c>
      <c r="B7" t="s">
        <v>50</v>
      </c>
    </row>
    <row r="8" spans="1:2" x14ac:dyDescent="0.25">
      <c r="A8" t="s">
        <v>23</v>
      </c>
      <c r="B8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e7fee12f-7364-4350-a58e-b9a3dabb10bc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4f7a1ba3-2415-40f8-897f-cbc9e8918319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A21DB8-A9F6-495B-AC44-8DD071B44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oop</vt:lpstr>
      <vt:lpstr>surveillanten</vt:lpstr>
      <vt:lpstr>resultaat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/>
  <cp:lastModifiedBy>Desiree Nuijten | Inkada Inkoop &amp; Advies</cp:lastModifiedBy>
  <dcterms:created xsi:type="dcterms:W3CDTF">2020-03-18T12:14:38Z</dcterms:created>
  <dcterms:modified xsi:type="dcterms:W3CDTF">2026-07-03T11:28:41Z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