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deconnectie.sharepoint.com/sites/AZ_DC_AF_IenA-DenL/Gedeelde documenten/Connectie/DC_MvdM-EU_O_Inzameling en verwerking Bedrijfsafval 4527736/13 Concepten/Bijlagen/"/>
    </mc:Choice>
  </mc:AlternateContent>
  <xr:revisionPtr revIDLastSave="2462" documentId="8_{9E400D3F-5A31-4BDE-BAC3-D80B6141B4E9}" xr6:coauthVersionLast="47" xr6:coauthVersionMax="47" xr10:uidLastSave="{BC883CFF-0C65-49CC-B9B3-AAE74D367891}"/>
  <bookViews>
    <workbookView minimized="1" xWindow="32415" yWindow="2340" windowWidth="21600" windowHeight="11295" tabRatio="763" xr2:uid="{00000000-000D-0000-FFFF-FFFF00000000}"/>
  </bookViews>
  <sheets>
    <sheet name="Voorblad" sheetId="7" r:id="rId1"/>
    <sheet name="Totaalkosten" sheetId="4" r:id="rId2"/>
    <sheet name="Basistarief" sheetId="2" r:id="rId3"/>
    <sheet name="De Connectie - Kantoorlocaties" sheetId="1" r:id="rId4"/>
    <sheet name="Gem. Arnhem Vastgoed - MFC's" sheetId="5" r:id="rId5"/>
    <sheet name="Gem. Arnhem VSP - Ov. locaties" sheetId="6" r:id="rId6"/>
    <sheet name="Tarief Incidentieel" sheetId="3" r:id="rId7"/>
  </sheets>
  <definedNames>
    <definedName name="_xlnm._FilterDatabase" localSheetId="3" hidden="1">'De Connectie - Kantoorlocaties'!$B$1:$Q$2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5" l="1"/>
  <c r="K40" i="5"/>
  <c r="J40" i="5"/>
  <c r="O34" i="5"/>
  <c r="L35" i="5"/>
  <c r="O35" i="5" s="1"/>
  <c r="K35" i="5"/>
  <c r="J35" i="5"/>
  <c r="L47" i="1"/>
  <c r="L44" i="1"/>
  <c r="L52" i="1"/>
  <c r="K35" i="1"/>
  <c r="K12" i="1"/>
  <c r="L11" i="6"/>
  <c r="K11" i="6"/>
  <c r="O32" i="1" l="1"/>
  <c r="O35" i="1"/>
  <c r="O30" i="1"/>
  <c r="O8" i="1"/>
  <c r="O9" i="1"/>
  <c r="O12" i="1"/>
  <c r="O6" i="1"/>
  <c r="O39" i="5"/>
  <c r="O40" i="5"/>
  <c r="L30" i="5"/>
  <c r="O30" i="5" s="1"/>
  <c r="K30" i="5"/>
  <c r="J30" i="5"/>
  <c r="O29" i="5"/>
  <c r="O32" i="5"/>
  <c r="L24" i="5"/>
  <c r="O24" i="5" s="1"/>
  <c r="K24" i="5"/>
  <c r="J24" i="5"/>
  <c r="O26" i="5"/>
  <c r="O23" i="5"/>
  <c r="L20" i="5"/>
  <c r="O20" i="5" s="1"/>
  <c r="K20" i="5"/>
  <c r="J20" i="5"/>
  <c r="O19" i="5"/>
  <c r="O21" i="5"/>
  <c r="O16" i="5"/>
  <c r="O12" i="5"/>
  <c r="L13" i="5"/>
  <c r="O13" i="5" s="1"/>
  <c r="K13" i="5"/>
  <c r="J13" i="5"/>
  <c r="L9" i="5"/>
  <c r="O9" i="5" s="1"/>
  <c r="K9" i="5"/>
  <c r="J9" i="5"/>
  <c r="O8" i="5"/>
  <c r="F34" i="1" l="1"/>
  <c r="K22" i="1"/>
  <c r="L69" i="1"/>
  <c r="O69" i="1" s="1"/>
  <c r="K69" i="1"/>
  <c r="N69" i="1" s="1"/>
  <c r="J69" i="1"/>
  <c r="M69" i="1" s="1"/>
  <c r="L68" i="1"/>
  <c r="K68" i="1"/>
  <c r="J68" i="1"/>
  <c r="L54" i="1"/>
  <c r="O54" i="1" s="1"/>
  <c r="K54" i="1"/>
  <c r="N54" i="1" s="1"/>
  <c r="J54" i="1"/>
  <c r="M54" i="1" s="1"/>
  <c r="L50" i="1"/>
  <c r="L49" i="1"/>
  <c r="K47" i="1"/>
  <c r="J47" i="1"/>
  <c r="L33" i="1"/>
  <c r="O33" i="1" s="1"/>
  <c r="K33" i="1"/>
  <c r="J33" i="1"/>
  <c r="L31" i="1"/>
  <c r="O31" i="1" s="1"/>
  <c r="K31" i="1"/>
  <c r="J31" i="1"/>
  <c r="L25" i="1"/>
  <c r="O25" i="1" s="1"/>
  <c r="K25" i="1"/>
  <c r="J25" i="1"/>
  <c r="L7" i="1"/>
  <c r="O7" i="1" s="1"/>
  <c r="K7" i="1"/>
  <c r="P54" i="1" l="1"/>
  <c r="Q54" i="1" s="1"/>
  <c r="P69" i="1"/>
  <c r="Q69" i="1" s="1"/>
  <c r="L19" i="1"/>
  <c r="O19" i="1" s="1"/>
  <c r="K19" i="1"/>
  <c r="J19" i="1"/>
  <c r="L10" i="1"/>
  <c r="O10" i="1" s="1"/>
  <c r="K10" i="1"/>
  <c r="J10" i="1"/>
  <c r="M10" i="1" s="1"/>
  <c r="J8" i="5"/>
  <c r="J46" i="1"/>
  <c r="J45" i="1"/>
  <c r="J18" i="1"/>
  <c r="J17" i="1"/>
  <c r="L63" i="1"/>
  <c r="O63" i="1" s="1"/>
  <c r="L62" i="1"/>
  <c r="O62" i="1" s="1"/>
  <c r="L61" i="1"/>
  <c r="O61" i="1" s="1"/>
  <c r="K63" i="1"/>
  <c r="K62" i="1"/>
  <c r="K61" i="1"/>
  <c r="J63" i="1"/>
  <c r="J62" i="1"/>
  <c r="J61" i="1"/>
  <c r="L13" i="6" l="1"/>
  <c r="O13" i="6" s="1"/>
  <c r="K13" i="6"/>
  <c r="J13" i="6"/>
  <c r="L12" i="6"/>
  <c r="K12" i="6"/>
  <c r="J12" i="6"/>
  <c r="L10" i="6"/>
  <c r="O10" i="6" s="1"/>
  <c r="K10" i="6"/>
  <c r="J10" i="6"/>
  <c r="L9" i="6"/>
  <c r="K9" i="6"/>
  <c r="L8" i="6"/>
  <c r="O8" i="6" s="1"/>
  <c r="K8" i="6"/>
  <c r="J8" i="6"/>
  <c r="L7" i="6"/>
  <c r="O7" i="6" s="1"/>
  <c r="K7" i="6"/>
  <c r="J7" i="6"/>
  <c r="L6" i="6"/>
  <c r="O6" i="6" s="1"/>
  <c r="K6" i="6"/>
  <c r="J6" i="6"/>
  <c r="L5" i="6"/>
  <c r="O5" i="6" s="1"/>
  <c r="K5" i="6"/>
  <c r="J5" i="6"/>
  <c r="O12" i="6"/>
  <c r="O11" i="6"/>
  <c r="O9" i="6"/>
  <c r="K42" i="5"/>
  <c r="L41" i="5"/>
  <c r="O41" i="5" s="1"/>
  <c r="K41" i="5"/>
  <c r="J41" i="5"/>
  <c r="J39" i="5"/>
  <c r="L38" i="5"/>
  <c r="O38" i="5" s="1"/>
  <c r="K38" i="5"/>
  <c r="J38" i="5"/>
  <c r="L37" i="5"/>
  <c r="O37" i="5" s="1"/>
  <c r="K37" i="5"/>
  <c r="J37" i="5"/>
  <c r="L36" i="5"/>
  <c r="O36" i="5" s="1"/>
  <c r="K36" i="5"/>
  <c r="J36" i="5"/>
  <c r="J34" i="5"/>
  <c r="L33" i="5"/>
  <c r="O33" i="5" s="1"/>
  <c r="K33" i="5"/>
  <c r="J33" i="5"/>
  <c r="K32" i="5"/>
  <c r="L31" i="5"/>
  <c r="O31" i="5" s="1"/>
  <c r="K31" i="5"/>
  <c r="J31" i="5"/>
  <c r="J29" i="5"/>
  <c r="L28" i="5"/>
  <c r="O28" i="5" s="1"/>
  <c r="K28" i="5"/>
  <c r="J28" i="5"/>
  <c r="L27" i="5"/>
  <c r="O27" i="5" s="1"/>
  <c r="K27" i="5"/>
  <c r="J27" i="5"/>
  <c r="M27" i="5" s="1"/>
  <c r="K26" i="5"/>
  <c r="L25" i="5"/>
  <c r="O25" i="5" s="1"/>
  <c r="K25" i="5"/>
  <c r="J25" i="5"/>
  <c r="J23" i="5"/>
  <c r="L22" i="5"/>
  <c r="O22" i="5" s="1"/>
  <c r="K22" i="5"/>
  <c r="J22" i="5"/>
  <c r="K21" i="5"/>
  <c r="J19" i="5"/>
  <c r="L18" i="5"/>
  <c r="O18" i="5" s="1"/>
  <c r="K18" i="5"/>
  <c r="J18" i="5"/>
  <c r="L17" i="5"/>
  <c r="O17" i="5" s="1"/>
  <c r="K17" i="5"/>
  <c r="J17" i="5"/>
  <c r="K16" i="5"/>
  <c r="L15" i="5"/>
  <c r="O15" i="5" s="1"/>
  <c r="K15" i="5"/>
  <c r="J15" i="5"/>
  <c r="L14" i="5"/>
  <c r="O14" i="5" s="1"/>
  <c r="K14" i="5"/>
  <c r="J14" i="5"/>
  <c r="J12" i="5"/>
  <c r="L11" i="5"/>
  <c r="K11" i="5"/>
  <c r="J11" i="5"/>
  <c r="L10" i="5"/>
  <c r="O10" i="5" s="1"/>
  <c r="K10" i="5"/>
  <c r="J10" i="5"/>
  <c r="L7" i="5"/>
  <c r="O7" i="5" s="1"/>
  <c r="K7" i="5"/>
  <c r="J7" i="5"/>
  <c r="L6" i="5"/>
  <c r="O6" i="5" s="1"/>
  <c r="K6" i="5"/>
  <c r="J6" i="5"/>
  <c r="L5" i="5"/>
  <c r="O5" i="5" s="1"/>
  <c r="K5" i="5"/>
  <c r="J5" i="5"/>
  <c r="O49" i="1"/>
  <c r="O50" i="1"/>
  <c r="O52" i="1"/>
  <c r="O53" i="1"/>
  <c r="O44" i="1"/>
  <c r="O45" i="1"/>
  <c r="O46" i="1"/>
  <c r="O47" i="1"/>
  <c r="L40" i="1"/>
  <c r="O40" i="1" s="1"/>
  <c r="L39" i="1"/>
  <c r="O39" i="1" s="1"/>
  <c r="K40" i="1"/>
  <c r="K39" i="1"/>
  <c r="J40" i="1"/>
  <c r="J39" i="1"/>
  <c r="L58" i="1"/>
  <c r="O58" i="1" s="1"/>
  <c r="L57" i="1"/>
  <c r="O57" i="1" s="1"/>
  <c r="K58" i="1"/>
  <c r="K57" i="1"/>
  <c r="J58" i="1"/>
  <c r="J57" i="1"/>
  <c r="M57" i="1" s="1"/>
  <c r="L70" i="1"/>
  <c r="O70" i="1" s="1"/>
  <c r="K70" i="1"/>
  <c r="J70" i="1"/>
  <c r="L67" i="1" l="1"/>
  <c r="O67" i="1" s="1"/>
  <c r="K67" i="1"/>
  <c r="J67" i="1"/>
  <c r="L66" i="1"/>
  <c r="O66" i="1" s="1"/>
  <c r="K66" i="1"/>
  <c r="J66" i="1"/>
  <c r="L36" i="1"/>
  <c r="O36" i="1" s="1"/>
  <c r="K36" i="1"/>
  <c r="J36" i="1"/>
  <c r="J35" i="1"/>
  <c r="L34" i="1"/>
  <c r="O34" i="1" s="1"/>
  <c r="K34" i="1"/>
  <c r="J32" i="1"/>
  <c r="M32" i="1" s="1"/>
  <c r="M31" i="1"/>
  <c r="M33" i="1"/>
  <c r="N30" i="1"/>
  <c r="N31" i="1"/>
  <c r="N32" i="1"/>
  <c r="N33" i="1"/>
  <c r="J30" i="1"/>
  <c r="M30" i="1" s="1"/>
  <c r="L29" i="1"/>
  <c r="O29" i="1" s="1"/>
  <c r="K29" i="1"/>
  <c r="J29" i="1"/>
  <c r="L51" i="1"/>
  <c r="O51" i="1" s="1"/>
  <c r="L48" i="1"/>
  <c r="O48" i="1" s="1"/>
  <c r="L43" i="1"/>
  <c r="O43" i="1" s="1"/>
  <c r="K53" i="1"/>
  <c r="K52" i="1"/>
  <c r="K51" i="1"/>
  <c r="K50" i="1"/>
  <c r="K49" i="1"/>
  <c r="K48" i="1"/>
  <c r="K44" i="1"/>
  <c r="K43" i="1"/>
  <c r="J52" i="1"/>
  <c r="J51" i="1"/>
  <c r="J50" i="1"/>
  <c r="J49" i="1"/>
  <c r="J48" i="1"/>
  <c r="J44" i="1"/>
  <c r="J43" i="1"/>
  <c r="K26" i="1"/>
  <c r="K13" i="1"/>
  <c r="L13" i="1"/>
  <c r="O13" i="1" s="1"/>
  <c r="J13" i="1"/>
  <c r="J12" i="1"/>
  <c r="L11" i="1"/>
  <c r="O11" i="1" s="1"/>
  <c r="K11" i="1"/>
  <c r="J11" i="1"/>
  <c r="M11" i="1" s="1"/>
  <c r="J9" i="1"/>
  <c r="P33" i="1" l="1"/>
  <c r="Q33" i="1" s="1"/>
  <c r="P32" i="1"/>
  <c r="Q32" i="1" s="1"/>
  <c r="P30" i="1"/>
  <c r="Q30" i="1" s="1"/>
  <c r="P31" i="1"/>
  <c r="Q31" i="1" s="1"/>
  <c r="K8" i="1"/>
  <c r="F16" i="3"/>
  <c r="N10" i="1" l="1"/>
  <c r="L23" i="1"/>
  <c r="O23" i="1" s="1"/>
  <c r="K24" i="1"/>
  <c r="K23" i="1"/>
  <c r="J24" i="1"/>
  <c r="J23" i="1"/>
  <c r="J22" i="1"/>
  <c r="L21" i="1"/>
  <c r="O21" i="1" s="1"/>
  <c r="K21" i="1"/>
  <c r="L22" i="1"/>
  <c r="O22" i="1" s="1"/>
  <c r="J21" i="1"/>
  <c r="L20" i="1"/>
  <c r="O20" i="1" s="1"/>
  <c r="K20" i="1"/>
  <c r="J20" i="1"/>
  <c r="J6" i="1"/>
  <c r="K5" i="1"/>
  <c r="J5" i="1"/>
  <c r="P10" i="1" l="1"/>
  <c r="Q10" i="1" s="1"/>
  <c r="N63" i="1"/>
  <c r="M63" i="1"/>
  <c r="N62" i="1"/>
  <c r="M62" i="1"/>
  <c r="N61" i="1"/>
  <c r="M61" i="1"/>
  <c r="O24" i="1"/>
  <c r="P61" i="1" l="1"/>
  <c r="P62" i="1"/>
  <c r="Q62" i="1" s="1"/>
  <c r="P63" i="1"/>
  <c r="Q63" i="1" s="1"/>
  <c r="N32" i="5"/>
  <c r="M32" i="5"/>
  <c r="L42" i="5"/>
  <c r="O42" i="5" s="1"/>
  <c r="N42" i="5"/>
  <c r="J42" i="5"/>
  <c r="M42" i="5" s="1"/>
  <c r="N41" i="5"/>
  <c r="M41" i="5"/>
  <c r="N40" i="5"/>
  <c r="M40" i="5"/>
  <c r="N39" i="5"/>
  <c r="M39" i="5"/>
  <c r="N38" i="5"/>
  <c r="M38" i="5"/>
  <c r="N35" i="5"/>
  <c r="M35" i="5"/>
  <c r="N34" i="5"/>
  <c r="M34" i="5"/>
  <c r="N30" i="5"/>
  <c r="M30" i="5"/>
  <c r="N29" i="5"/>
  <c r="M29" i="5"/>
  <c r="N28" i="5"/>
  <c r="M28" i="5"/>
  <c r="N25" i="5"/>
  <c r="M25" i="5"/>
  <c r="N23" i="5"/>
  <c r="M23" i="5"/>
  <c r="N20" i="5"/>
  <c r="M20" i="5"/>
  <c r="N19" i="5"/>
  <c r="M19" i="5"/>
  <c r="N18" i="5"/>
  <c r="M18" i="5"/>
  <c r="N8" i="5"/>
  <c r="M8" i="5"/>
  <c r="N7" i="5"/>
  <c r="M7" i="5"/>
  <c r="N6" i="5"/>
  <c r="M6" i="5"/>
  <c r="M13" i="5"/>
  <c r="N13" i="5"/>
  <c r="M14" i="5"/>
  <c r="N14" i="5"/>
  <c r="M9" i="5"/>
  <c r="N9" i="5"/>
  <c r="M10" i="5"/>
  <c r="N10" i="5"/>
  <c r="M11" i="5"/>
  <c r="N11" i="5"/>
  <c r="M12" i="5"/>
  <c r="N12" i="5"/>
  <c r="M15" i="5"/>
  <c r="N15" i="5"/>
  <c r="N16" i="5"/>
  <c r="M16" i="5"/>
  <c r="M17" i="5"/>
  <c r="N17" i="5"/>
  <c r="M21" i="5"/>
  <c r="N21" i="5"/>
  <c r="M22" i="5"/>
  <c r="N22" i="5"/>
  <c r="M24" i="5"/>
  <c r="N24" i="5"/>
  <c r="N26" i="5"/>
  <c r="M26" i="5"/>
  <c r="N27" i="5"/>
  <c r="M31" i="5"/>
  <c r="N31" i="5"/>
  <c r="M33" i="5"/>
  <c r="N33" i="5"/>
  <c r="M36" i="5"/>
  <c r="N36" i="5"/>
  <c r="M37" i="5"/>
  <c r="N37" i="5"/>
  <c r="N58" i="1"/>
  <c r="M58" i="1"/>
  <c r="N57" i="1"/>
  <c r="Q61" i="1" l="1"/>
  <c r="P64" i="1"/>
  <c r="Q64" i="1" s="1"/>
  <c r="P42" i="5"/>
  <c r="Q42" i="5" s="1"/>
  <c r="P22" i="5"/>
  <c r="Q22" i="5" s="1"/>
  <c r="P17" i="5"/>
  <c r="Q17" i="5" s="1"/>
  <c r="P33" i="5"/>
  <c r="Q33" i="5" s="1"/>
  <c r="P38" i="5"/>
  <c r="Q38" i="5" s="1"/>
  <c r="P37" i="5"/>
  <c r="Q37" i="5" s="1"/>
  <c r="P16" i="5"/>
  <c r="Q16" i="5" s="1"/>
  <c r="P39" i="5"/>
  <c r="Q39" i="5" s="1"/>
  <c r="P34" i="5"/>
  <c r="Q34" i="5" s="1"/>
  <c r="P19" i="5"/>
  <c r="Q19" i="5" s="1"/>
  <c r="P30" i="5"/>
  <c r="Q30" i="5" s="1"/>
  <c r="P41" i="5"/>
  <c r="Q41" i="5" s="1"/>
  <c r="P23" i="5"/>
  <c r="Q23" i="5" s="1"/>
  <c r="P35" i="5"/>
  <c r="Q35" i="5" s="1"/>
  <c r="P57" i="1"/>
  <c r="Q57" i="1" s="1"/>
  <c r="P26" i="5"/>
  <c r="Q26" i="5" s="1"/>
  <c r="P8" i="5"/>
  <c r="Q8" i="5" s="1"/>
  <c r="P36" i="5"/>
  <c r="Q36" i="5" s="1"/>
  <c r="P29" i="5"/>
  <c r="Q29" i="5" s="1"/>
  <c r="P18" i="5"/>
  <c r="Q18" i="5" s="1"/>
  <c r="P14" i="5"/>
  <c r="Q14" i="5" s="1"/>
  <c r="P13" i="5"/>
  <c r="Q13" i="5" s="1"/>
  <c r="P32" i="5"/>
  <c r="Q32" i="5" s="1"/>
  <c r="P40" i="5"/>
  <c r="Q40" i="5" s="1"/>
  <c r="P28" i="5"/>
  <c r="Q28" i="5" s="1"/>
  <c r="P25" i="5"/>
  <c r="Q25" i="5" s="1"/>
  <c r="P20" i="5"/>
  <c r="Q20" i="5" s="1"/>
  <c r="P7" i="5"/>
  <c r="Q7" i="5" s="1"/>
  <c r="P6" i="5"/>
  <c r="Q6" i="5" s="1"/>
  <c r="P15" i="5"/>
  <c r="Q15" i="5" s="1"/>
  <c r="P11" i="5"/>
  <c r="Q11" i="5" s="1"/>
  <c r="P9" i="5"/>
  <c r="Q9" i="5" s="1"/>
  <c r="P24" i="5"/>
  <c r="Q24" i="5" s="1"/>
  <c r="P21" i="5"/>
  <c r="Q21" i="5" s="1"/>
  <c r="P10" i="5"/>
  <c r="Q10" i="5" s="1"/>
  <c r="P12" i="5"/>
  <c r="Q12" i="5" s="1"/>
  <c r="P31" i="5"/>
  <c r="Q31" i="5" s="1"/>
  <c r="P27" i="5"/>
  <c r="Q27" i="5" s="1"/>
  <c r="P58" i="1"/>
  <c r="Q58" i="1" s="1"/>
  <c r="P59" i="1" l="1"/>
  <c r="Q59" i="1" s="1"/>
  <c r="M20" i="1" l="1"/>
  <c r="N20" i="1"/>
  <c r="M21" i="1"/>
  <c r="N21" i="1"/>
  <c r="M22" i="1"/>
  <c r="N22" i="1"/>
  <c r="M23" i="1"/>
  <c r="N23" i="1"/>
  <c r="M24" i="1"/>
  <c r="N24" i="1"/>
  <c r="M9" i="1"/>
  <c r="N9" i="1"/>
  <c r="N11" i="1"/>
  <c r="P11" i="1" s="1"/>
  <c r="M12" i="1"/>
  <c r="N12" i="1"/>
  <c r="P20" i="1" l="1"/>
  <c r="Q20" i="1" s="1"/>
  <c r="P22" i="1"/>
  <c r="Q22" i="1" s="1"/>
  <c r="P24" i="1"/>
  <c r="Q24" i="1" s="1"/>
  <c r="P21" i="1"/>
  <c r="Q21" i="1" s="1"/>
  <c r="P23" i="1"/>
  <c r="Q23" i="1" s="1"/>
  <c r="P9" i="1"/>
  <c r="Q9" i="1" s="1"/>
  <c r="Q11" i="1"/>
  <c r="P12" i="1"/>
  <c r="Q12" i="1" s="1"/>
  <c r="N53" i="1"/>
  <c r="M53" i="1"/>
  <c r="P53" i="1" l="1"/>
  <c r="Q53" i="1" s="1"/>
  <c r="M13" i="6" l="1"/>
  <c r="N12" i="6"/>
  <c r="M12" i="6"/>
  <c r="M11" i="6"/>
  <c r="N11" i="6"/>
  <c r="N10" i="6"/>
  <c r="M10" i="6"/>
  <c r="N9" i="6"/>
  <c r="M9" i="6"/>
  <c r="N8" i="6"/>
  <c r="M8" i="6"/>
  <c r="N7" i="6"/>
  <c r="M7" i="6"/>
  <c r="N6" i="6"/>
  <c r="M6" i="6"/>
  <c r="N5" i="6"/>
  <c r="M5" i="6"/>
  <c r="N5" i="5"/>
  <c r="M5" i="5"/>
  <c r="N70" i="1"/>
  <c r="N52" i="1"/>
  <c r="M51" i="1"/>
  <c r="N50" i="1"/>
  <c r="N44" i="1"/>
  <c r="N25" i="1"/>
  <c r="O17" i="1"/>
  <c r="N17" i="1"/>
  <c r="N13" i="6" l="1"/>
  <c r="P7" i="6"/>
  <c r="Q7" i="6" s="1"/>
  <c r="P9" i="6"/>
  <c r="Q9" i="6" s="1"/>
  <c r="P11" i="6"/>
  <c r="Q11" i="6" s="1"/>
  <c r="P12" i="6"/>
  <c r="Q12" i="6" s="1"/>
  <c r="P5" i="6"/>
  <c r="P6" i="6"/>
  <c r="Q6" i="6" s="1"/>
  <c r="P8" i="6"/>
  <c r="Q8" i="6" s="1"/>
  <c r="P10" i="6"/>
  <c r="Q10" i="6" s="1"/>
  <c r="P5" i="5"/>
  <c r="Q5" i="5" s="1"/>
  <c r="P13" i="6" l="1"/>
  <c r="Q13" i="6" s="1"/>
  <c r="Q5" i="6"/>
  <c r="P14" i="6" l="1"/>
  <c r="G6" i="4" s="1"/>
  <c r="P43" i="5"/>
  <c r="Q14" i="6" l="1"/>
  <c r="Q43" i="5"/>
  <c r="G5" i="4"/>
  <c r="M70" i="1" l="1"/>
  <c r="P70" i="1" s="1"/>
  <c r="Q70" i="1" s="1"/>
  <c r="O68" i="1"/>
  <c r="N68" i="1"/>
  <c r="M68" i="1"/>
  <c r="N67" i="1"/>
  <c r="M67" i="1"/>
  <c r="M66" i="1"/>
  <c r="P68" i="1" l="1"/>
  <c r="Q68" i="1" s="1"/>
  <c r="P67" i="1"/>
  <c r="Q67" i="1" s="1"/>
  <c r="M52" i="1" l="1"/>
  <c r="P52" i="1" s="1"/>
  <c r="Q52" i="1" s="1"/>
  <c r="N51" i="1"/>
  <c r="P51" i="1" s="1"/>
  <c r="Q51" i="1" s="1"/>
  <c r="M50" i="1"/>
  <c r="P50" i="1" s="1"/>
  <c r="Q50" i="1" s="1"/>
  <c r="N49" i="1"/>
  <c r="M49" i="1"/>
  <c r="N48" i="1"/>
  <c r="M48" i="1"/>
  <c r="N47" i="1"/>
  <c r="M47" i="1"/>
  <c r="N46" i="1"/>
  <c r="M46" i="1"/>
  <c r="N45" i="1"/>
  <c r="M45" i="1"/>
  <c r="M44" i="1"/>
  <c r="P44" i="1" s="1"/>
  <c r="Q44" i="1" s="1"/>
  <c r="N43" i="1"/>
  <c r="M43" i="1"/>
  <c r="M39" i="1"/>
  <c r="P43" i="1" l="1"/>
  <c r="P45" i="1"/>
  <c r="Q45" i="1" s="1"/>
  <c r="P47" i="1"/>
  <c r="Q47" i="1" s="1"/>
  <c r="P49" i="1"/>
  <c r="Q49" i="1" s="1"/>
  <c r="P46" i="1"/>
  <c r="Q46" i="1" s="1"/>
  <c r="P48" i="1"/>
  <c r="Q48" i="1" s="1"/>
  <c r="P55" i="1" l="1"/>
  <c r="Q55" i="1" s="1"/>
  <c r="Q43" i="1"/>
  <c r="N36" i="1" l="1"/>
  <c r="M36" i="1"/>
  <c r="N35" i="1"/>
  <c r="M35" i="1"/>
  <c r="N34" i="1"/>
  <c r="M34" i="1"/>
  <c r="N29" i="1"/>
  <c r="M29" i="1"/>
  <c r="O26" i="1"/>
  <c r="N26" i="1"/>
  <c r="M26" i="1"/>
  <c r="M25" i="1"/>
  <c r="P25" i="1" s="1"/>
  <c r="Q25" i="1" s="1"/>
  <c r="M19" i="1"/>
  <c r="M18" i="1"/>
  <c r="M17" i="1"/>
  <c r="P17" i="1" s="1"/>
  <c r="Q17" i="1" s="1"/>
  <c r="L16" i="1"/>
  <c r="O16" i="1" s="1"/>
  <c r="K16" i="1"/>
  <c r="N16" i="1" s="1"/>
  <c r="J16" i="1"/>
  <c r="M16" i="1" s="1"/>
  <c r="P35" i="1" l="1"/>
  <c r="Q35" i="1" s="1"/>
  <c r="P36" i="1"/>
  <c r="Q36" i="1" s="1"/>
  <c r="P34" i="1"/>
  <c r="Q34" i="1" s="1"/>
  <c r="P26" i="1"/>
  <c r="Q26" i="1" s="1"/>
  <c r="P18" i="1"/>
  <c r="Q18" i="1" s="1"/>
  <c r="P16" i="1"/>
  <c r="P29" i="1"/>
  <c r="N40" i="1"/>
  <c r="M40" i="1"/>
  <c r="N39" i="1"/>
  <c r="P39" i="1" s="1"/>
  <c r="N13" i="1"/>
  <c r="M13" i="1"/>
  <c r="N8" i="1"/>
  <c r="M8" i="1"/>
  <c r="N7" i="1"/>
  <c r="J7" i="1"/>
  <c r="M7" i="1" s="1"/>
  <c r="N6" i="1"/>
  <c r="M6" i="1"/>
  <c r="L5" i="1"/>
  <c r="O5" i="1" s="1"/>
  <c r="N5" i="1"/>
  <c r="M5" i="1"/>
  <c r="Q39" i="1" l="1"/>
  <c r="Q29" i="1"/>
  <c r="P37" i="1"/>
  <c r="Q37" i="1" s="1"/>
  <c r="Q16" i="1"/>
  <c r="P40" i="1"/>
  <c r="Q40" i="1" s="1"/>
  <c r="P13" i="1"/>
  <c r="Q13" i="1" s="1"/>
  <c r="P5" i="1"/>
  <c r="P8" i="1"/>
  <c r="Q8" i="1" s="1"/>
  <c r="P6" i="1"/>
  <c r="Q6" i="1" s="1"/>
  <c r="P7" i="1"/>
  <c r="Q7" i="1" s="1"/>
  <c r="P41" i="1" l="1"/>
  <c r="Q41" i="1" s="1"/>
  <c r="P14" i="1"/>
  <c r="Q14" i="1" s="1"/>
  <c r="Q5" i="1"/>
  <c r="N19" i="1" l="1"/>
  <c r="F17" i="3"/>
  <c r="F15" i="3"/>
  <c r="F14" i="3"/>
  <c r="F13" i="3"/>
  <c r="F12" i="3"/>
  <c r="F11" i="3"/>
  <c r="F10" i="3"/>
  <c r="F9" i="3"/>
  <c r="F8" i="3"/>
  <c r="F7" i="3"/>
  <c r="F6" i="3"/>
  <c r="F18" i="3" l="1"/>
  <c r="G7" i="4" s="1"/>
  <c r="P19" i="1"/>
  <c r="P27" i="1" s="1"/>
  <c r="N66" i="1"/>
  <c r="Q19" i="1" l="1"/>
  <c r="Q27" i="1"/>
  <c r="P66" i="1"/>
  <c r="Q66" i="1" l="1"/>
  <c r="P71" i="1"/>
  <c r="P73" i="1" s="1"/>
  <c r="Q71" i="1" l="1"/>
  <c r="Q73" i="1"/>
  <c r="G4" i="4" l="1"/>
  <c r="G8" i="4" s="1"/>
</calcChain>
</file>

<file path=xl/sharedStrings.xml><?xml version="1.0" encoding="utf-8"?>
<sst xmlns="http://schemas.openxmlformats.org/spreadsheetml/2006/main" count="496" uniqueCount="155">
  <si>
    <r>
      <t xml:space="preserve">AD wenst een tweetal prijsopgaven te ontvangen. Een tarief voor de vaste dienstverlening en tarief voor incidentele dienstverlening. 
Alle tarieven zijn all- inclusive en exclusief BTW. Het niet vullen van de blauwe velden leidt tot uitsluiting. 
</t>
    </r>
    <r>
      <rPr>
        <b/>
        <sz val="10"/>
        <color rgb="FF000000"/>
        <rFont val="Arial"/>
        <family val="2"/>
      </rPr>
      <t xml:space="preserve">Tabblad "Basis tarief" </t>
    </r>
    <r>
      <rPr>
        <sz val="10"/>
        <color rgb="FF000000"/>
        <rFont val="Arial"/>
        <family val="2"/>
      </rPr>
      <t xml:space="preserve">
In het tabblad "basis tarieven" dient u de kolommen C / E / I en O in te vullen. 
In kolom C vult u de huurkosten in per maand per container.
In kolom E vult u de kosten in per lediging per afvalunit. 
In kolom I vult u het tarief in per afvalsoort per benoemde eenheid. </t>
    </r>
    <r>
      <rPr>
        <sz val="10"/>
        <color rgb="FFFF0000"/>
        <rFont val="Arial"/>
        <family val="2"/>
      </rPr>
      <t>Dit mag een nultarief of negatief getal zijn.</t>
    </r>
    <r>
      <rPr>
        <sz val="10"/>
        <color rgb="FF000000"/>
        <rFont val="Arial"/>
        <family val="2"/>
      </rPr>
      <t xml:space="preserve">
In kolom O vult u het tarief voor omwisseling GFT/Swill, Koffiedik, KCA-Box en TL-box containers.
Alle vaste tarieven worden doorberekend over de verschillende locaties, te vinden op de volgende tabbladen.
</t>
    </r>
    <r>
      <rPr>
        <b/>
        <sz val="10"/>
        <color rgb="FF000000"/>
        <rFont val="Arial"/>
        <family val="2"/>
      </rPr>
      <t xml:space="preserve">
</t>
    </r>
    <r>
      <rPr>
        <sz val="10"/>
        <color rgb="FF000000"/>
        <rFont val="Arial"/>
        <family val="2"/>
      </rPr>
      <t xml:space="preserve">
</t>
    </r>
    <r>
      <rPr>
        <b/>
        <sz val="10"/>
        <color rgb="FF000000"/>
        <rFont val="Arial"/>
        <family val="2"/>
      </rPr>
      <t xml:space="preserve">Tabblad "Tarief incidenteel" </t>
    </r>
    <r>
      <rPr>
        <sz val="10"/>
        <color rgb="FF000000"/>
        <rFont val="Arial"/>
        <family val="2"/>
      </rPr>
      <t xml:space="preserve">
In kolom D vult u het bedrag in voor het huren van 1 (één) extra container per order. Dit bedrag is inclusief transportkosten en verwerking. De aantallen zijn fictief en hier kunnen geen rechten aan ontleent worden.
</t>
    </r>
    <r>
      <rPr>
        <b/>
        <sz val="10"/>
        <color rgb="FF000000"/>
        <rFont val="Arial"/>
        <family val="2"/>
      </rPr>
      <t>Tabblad "Kosten totaal"</t>
    </r>
    <r>
      <rPr>
        <sz val="10"/>
        <color rgb="FF000000"/>
        <rFont val="Arial"/>
        <family val="2"/>
      </rPr>
      <t xml:space="preserve"> 
Het tabblad kosten totaal geeft een totaalbedrag voor de vaste dienstverlening van alle locaties en een totaalbedrag voor de incidentele dienstverlening. De inschrijver met de laagste totaalprijs ontvangt voor dit onderdeel het maximaal aantal punten. 
</t>
    </r>
  </si>
  <si>
    <t>Onderdeel</t>
  </si>
  <si>
    <t>Kosten p.j.</t>
  </si>
  <si>
    <t>De Connectie - Kantoorlocaties</t>
  </si>
  <si>
    <t>Gemeente Arnhem Vastgoed - MFC's</t>
  </si>
  <si>
    <t>Gemeente Arnhem VSP - Overige locaties</t>
  </si>
  <si>
    <t>Tarief op Afroep</t>
  </si>
  <si>
    <t>Ondertekening</t>
  </si>
  <si>
    <t>Naam organisatie:</t>
  </si>
  <si>
    <t>Datum:</t>
  </si>
  <si>
    <t>Naam:</t>
  </si>
  <si>
    <t>Handtekening:</t>
  </si>
  <si>
    <t>Legenda</t>
  </si>
  <si>
    <t>Invullen tarieven</t>
  </si>
  <si>
    <t>Informatief veld</t>
  </si>
  <si>
    <t>Basistarieven</t>
  </si>
  <si>
    <t xml:space="preserve">Invoer tarieven </t>
  </si>
  <si>
    <t>tarief per soort container</t>
  </si>
  <si>
    <t>tarief huur container per maand/wisseling</t>
  </si>
  <si>
    <t>Transportkosten per lediging</t>
  </si>
  <si>
    <t>Verwerkingstarief per 1000kg 
(incl. afvalstoffenheffing)</t>
  </si>
  <si>
    <t>120 liter rolcontainer</t>
  </si>
  <si>
    <t>soort afval</t>
  </si>
  <si>
    <t>totaal tarief</t>
  </si>
  <si>
    <t>Wisselsysteem</t>
  </si>
  <si>
    <t>tarief per maand</t>
  </si>
  <si>
    <t>frequentie</t>
  </si>
  <si>
    <t>240 liter rolcontainer</t>
  </si>
  <si>
    <t>Restafval</t>
  </si>
  <si>
    <t>SWILL ( GFT )</t>
  </si>
  <si>
    <t xml:space="preserve">120 liter </t>
  </si>
  <si>
    <t>1 x per week</t>
  </si>
  <si>
    <t>660 liter rolcontainer</t>
  </si>
  <si>
    <t>Papier/karton</t>
  </si>
  <si>
    <t>2 x per week</t>
  </si>
  <si>
    <t>770 liter rolcontainer</t>
  </si>
  <si>
    <t>Vertrouwelijk papier</t>
  </si>
  <si>
    <t>1 x per 2 weken</t>
  </si>
  <si>
    <t>1.000 liter rolcontainer</t>
  </si>
  <si>
    <t>Incontinentiemateriaal</t>
  </si>
  <si>
    <t>Koffiedik</t>
  </si>
  <si>
    <t>1.100 liter rolcontainer</t>
  </si>
  <si>
    <t>PD</t>
  </si>
  <si>
    <t>1.300 liter rolcontainer</t>
  </si>
  <si>
    <t>Glas</t>
  </si>
  <si>
    <t>KCA-Box</t>
  </si>
  <si>
    <t>Op afroep</t>
  </si>
  <si>
    <t>1.600 liter rolcontainer</t>
  </si>
  <si>
    <t>TL-Bak</t>
  </si>
  <si>
    <t>Dekselvat</t>
  </si>
  <si>
    <t>1.700 liter rolcontainer</t>
  </si>
  <si>
    <t>2.400 liter rolcontainer</t>
  </si>
  <si>
    <t>2.500 liter rolcontainer</t>
  </si>
  <si>
    <t>3000 Cimol (ondergronds)</t>
  </si>
  <si>
    <t>5000 Cimol (ondergronds)</t>
  </si>
  <si>
    <t>vetput*</t>
  </si>
  <si>
    <t>*ledigingstarief inclusief transport en verwerking.</t>
  </si>
  <si>
    <t>Locatie</t>
  </si>
  <si>
    <t>Soort afval</t>
  </si>
  <si>
    <t>Soort container</t>
  </si>
  <si>
    <t>Aantal containers</t>
  </si>
  <si>
    <t>Het totaal aantal ledigingen in 2025</t>
  </si>
  <si>
    <t>Frequentie</t>
  </si>
  <si>
    <t>Totaal gewicht 2025
KG</t>
  </si>
  <si>
    <t>Tarief huur per container per maand</t>
  </si>
  <si>
    <t>Transportkosten per lediging, incl. handling</t>
  </si>
  <si>
    <t>Verwerkingskosten per 1000kg</t>
  </si>
  <si>
    <t>Huur per jaar</t>
  </si>
  <si>
    <t>Transportkosten per jaar</t>
  </si>
  <si>
    <t>Verwerkingskosten / opbrengst per jaar.</t>
  </si>
  <si>
    <t>Totaalbedrag huur, ledigen, verwerkingskosten per jaar</t>
  </si>
  <si>
    <t>Kosten per kwartaal</t>
  </si>
  <si>
    <t>Opmerkingen</t>
  </si>
  <si>
    <t>Opmerking</t>
  </si>
  <si>
    <t>Kantoorpanden</t>
  </si>
  <si>
    <t>Gemeentehuis Rheden
Hoofdstraat 3. De Steeg</t>
  </si>
  <si>
    <t>1.100 liter</t>
  </si>
  <si>
    <t>SWILL</t>
  </si>
  <si>
    <t>120 liter</t>
  </si>
  <si>
    <t>240 liter</t>
  </si>
  <si>
    <t>1 x per 4 weken</t>
  </si>
  <si>
    <t>Vet</t>
  </si>
  <si>
    <t>vetput</t>
  </si>
  <si>
    <t>1 x per half jaar</t>
  </si>
  <si>
    <t>660 liter</t>
  </si>
  <si>
    <t>Totaal</t>
  </si>
  <si>
    <t xml:space="preserve">Stadhuis
Koningstraat 38, Arnhem
</t>
  </si>
  <si>
    <t>1.700 liter</t>
  </si>
  <si>
    <t xml:space="preserve">Papier/karton    </t>
  </si>
  <si>
    <t>2.400 liter</t>
  </si>
  <si>
    <t xml:space="preserve">Vertrouwelijk papier    </t>
  </si>
  <si>
    <t>1 x per kwartaal</t>
  </si>
  <si>
    <t>Inhoud niet bekend</t>
  </si>
  <si>
    <t>Gemeentehuis Renkum
Generaal Urquhartlaan 4
Oosterbeek</t>
  </si>
  <si>
    <t xml:space="preserve"> 120 liter</t>
  </si>
  <si>
    <t>240 liter (eigendom)</t>
  </si>
  <si>
    <t>Loket Zuid
Kronenburggalerij 3, Arnhem</t>
  </si>
  <si>
    <t>Stadskantoor Arnhem
Remisestraat 15, Arnhem</t>
  </si>
  <si>
    <t>3 x per week</t>
  </si>
  <si>
    <t xml:space="preserve">Vertrouwelijk papier  </t>
  </si>
  <si>
    <t>Vetput (3.000 L)</t>
  </si>
  <si>
    <t>Daklozenloket (DAK)
Beekstraat 63, Arnhem</t>
  </si>
  <si>
    <t>Containers van deze locatie worden aangeboden bij Stadhuis.</t>
  </si>
  <si>
    <t>Simon Stevinweg 4, Arnhem</t>
  </si>
  <si>
    <t>Nieuwe locatie. Getallen zijn aannames</t>
  </si>
  <si>
    <t>Gemeentewerf Arnhem
Snelliusweg 60, Arnhem</t>
  </si>
  <si>
    <t>1.000 liter</t>
  </si>
  <si>
    <t>Intern gebruik</t>
  </si>
  <si>
    <t>Totaal gewicht 2025 KG</t>
  </si>
  <si>
    <t>Vastgoed gemeente Arnhem - MFC's</t>
  </si>
  <si>
    <t>Wetering</t>
  </si>
  <si>
    <t>770 liter</t>
  </si>
  <si>
    <t>Bonte Wetering 89, Arnhem</t>
  </si>
  <si>
    <t>Vertrouwlijk papier</t>
  </si>
  <si>
    <t>Malburcht</t>
  </si>
  <si>
    <t>Graslaan 97, Arnhem</t>
  </si>
  <si>
    <t>Vetput (1.000L)</t>
  </si>
  <si>
    <t>Klarendal</t>
  </si>
  <si>
    <t>Klarendalseweg 351, Arnhem</t>
  </si>
  <si>
    <t>1 x per jaar</t>
  </si>
  <si>
    <t>Presikhaven</t>
  </si>
  <si>
    <t>1.600 liter</t>
  </si>
  <si>
    <t>Laan van Presikhaaf 7, Arnhem</t>
  </si>
  <si>
    <t>Vetput (2.000 L)</t>
  </si>
  <si>
    <t>Spil</t>
  </si>
  <si>
    <t>Lupinstraat 12, Arnhem</t>
  </si>
  <si>
    <t>Vetput (3.500 L)</t>
  </si>
  <si>
    <t>Salamander</t>
  </si>
  <si>
    <t>Meikers 3, Arnhem</t>
  </si>
  <si>
    <t>Omnibus</t>
  </si>
  <si>
    <t>Pallas Atheneplein 2, Arnhem</t>
  </si>
  <si>
    <t>Inhoud onbekend</t>
  </si>
  <si>
    <t xml:space="preserve">Vastgoedservicepunt Arnhem - Overige locaties </t>
  </si>
  <si>
    <t>Molenweg 1</t>
  </si>
  <si>
    <t>Slochterenweg 29</t>
  </si>
  <si>
    <t>Eimerssingel-Oost 266</t>
  </si>
  <si>
    <t xml:space="preserve">Papier/karton </t>
  </si>
  <si>
    <t>Marasingel 251</t>
  </si>
  <si>
    <t>5000 Cimol Molok</t>
  </si>
  <si>
    <t>3000 Cimol Molok</t>
  </si>
  <si>
    <t>Oude Oeverstraat 4 a</t>
  </si>
  <si>
    <t>Gorinchemstraat 70</t>
  </si>
  <si>
    <t>Afval</t>
  </si>
  <si>
    <t>Container</t>
  </si>
  <si>
    <t>Tarief per order</t>
  </si>
  <si>
    <t>Factor</t>
  </si>
  <si>
    <t>Tarief totaal</t>
  </si>
  <si>
    <t xml:space="preserve">660 liter rolcontainer </t>
  </si>
  <si>
    <t>PBD</t>
  </si>
  <si>
    <t>Pallets</t>
  </si>
  <si>
    <t>Opknijpen</t>
  </si>
  <si>
    <t>Monofolie</t>
  </si>
  <si>
    <t>400 liter zakken per rol</t>
  </si>
  <si>
    <t>Inschrijfformulier Prijzenblad</t>
  </si>
  <si>
    <t>Gemeente Arnhem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</si>
</sst>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_-"/>
    <numFmt numFmtId="165" formatCode="\-\ &quot;€&quot;\ #,##0_-;&quot;€&quot;\ #,##0\-"/>
  </numFmts>
  <fonts count="25"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2"/>
      <name val="Arial"/>
      <family val="2"/>
    </font>
    <font>
      <i/>
      <sz val="8"/>
      <name val="Arial"/>
      <family val="2"/>
    </font>
    <font>
      <b/>
      <sz val="11"/>
      <name val="Arial"/>
      <family val="2"/>
    </font>
    <font>
      <sz val="11"/>
      <name val="Arial"/>
      <family val="2"/>
    </font>
    <font>
      <b/>
      <sz val="10"/>
      <name val="Arial"/>
      <family val="2"/>
    </font>
    <font>
      <sz val="8"/>
      <name val="Calibri"/>
      <family val="2"/>
      <scheme val="minor"/>
    </font>
    <font>
      <sz val="10"/>
      <color theme="1"/>
      <name val="Arial"/>
      <family val="2"/>
    </font>
    <font>
      <sz val="10"/>
      <name val="Calibri"/>
      <family val="2"/>
      <scheme val="minor"/>
    </font>
    <font>
      <sz val="10"/>
      <color theme="1"/>
      <name val="Calibri"/>
      <family val="2"/>
      <scheme val="minor"/>
    </font>
    <font>
      <b/>
      <sz val="10"/>
      <name val="Calibri"/>
      <family val="2"/>
      <scheme val="minor"/>
    </font>
    <font>
      <sz val="10"/>
      <color rgb="FFFF0000"/>
      <name val="Calibri"/>
      <family val="2"/>
      <scheme val="minor"/>
    </font>
    <font>
      <b/>
      <sz val="10"/>
      <color rgb="FFFF0000"/>
      <name val="Calibri"/>
      <family val="2"/>
      <scheme val="minor"/>
    </font>
    <font>
      <b/>
      <sz val="10"/>
      <color theme="1"/>
      <name val="Calibri"/>
      <family val="2"/>
      <scheme val="minor"/>
    </font>
    <font>
      <sz val="10"/>
      <color rgb="FF000000"/>
      <name val="Arial"/>
      <family val="2"/>
    </font>
    <font>
      <b/>
      <sz val="10"/>
      <color rgb="FF000000"/>
      <name val="Arial"/>
      <family val="2"/>
    </font>
    <font>
      <b/>
      <sz val="16"/>
      <color theme="1"/>
      <name val="Calibri"/>
      <family val="2"/>
      <scheme val="minor"/>
    </font>
    <font>
      <b/>
      <sz val="10"/>
      <color indexed="9"/>
      <name val="Arial"/>
      <family val="2"/>
    </font>
    <font>
      <sz val="9"/>
      <color theme="1"/>
      <name val="Verdana"/>
      <family val="2"/>
    </font>
    <font>
      <sz val="10"/>
      <color rgb="FFFF0000"/>
      <name val="Arial"/>
      <family val="2"/>
    </font>
    <font>
      <b/>
      <sz val="16"/>
      <color rgb="FFFF0000"/>
      <name val="Calibri"/>
      <family val="2"/>
      <scheme val="minor"/>
    </font>
    <font>
      <i/>
      <sz val="10"/>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indexed="23"/>
        <bgColor indexed="64"/>
      </patternFill>
    </fill>
    <fill>
      <patternFill patternType="solid">
        <fgColor indexed="9"/>
        <bgColor indexed="64"/>
      </patternFill>
    </fill>
    <fill>
      <patternFill patternType="solid">
        <fgColor theme="0" tint="-4.9989318521683403E-2"/>
        <bgColor indexed="64"/>
      </patternFill>
    </fill>
    <fill>
      <patternFill patternType="solid">
        <fgColor rgb="FF95B3D7"/>
        <bgColor indexed="64"/>
      </patternFill>
    </fill>
  </fills>
  <borders count="7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double">
        <color indexed="64"/>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rgb="FF000000"/>
      </left>
      <right style="thin">
        <color indexed="64"/>
      </right>
      <top/>
      <bottom style="medium">
        <color indexed="64"/>
      </bottom>
      <diagonal/>
    </border>
    <border>
      <left style="medium">
        <color rgb="FF000000"/>
      </left>
      <right style="thin">
        <color indexed="64"/>
      </right>
      <top/>
      <bottom style="hair">
        <color indexed="64"/>
      </bottom>
      <diagonal/>
    </border>
  </borders>
  <cellStyleXfs count="2">
    <xf numFmtId="0" fontId="0" fillId="0" borderId="0"/>
    <xf numFmtId="44" fontId="1" fillId="0" borderId="0" applyFont="0" applyFill="0" applyBorder="0" applyAlignment="0" applyProtection="0"/>
  </cellStyleXfs>
  <cellXfs count="339">
    <xf numFmtId="0" fontId="0" fillId="0" borderId="0" xfId="0"/>
    <xf numFmtId="0" fontId="2" fillId="4" borderId="6" xfId="0" applyFont="1" applyFill="1" applyBorder="1" applyAlignment="1" applyProtection="1">
      <alignment horizontal="left"/>
      <protection hidden="1"/>
    </xf>
    <xf numFmtId="0" fontId="0" fillId="4" borderId="0" xfId="0" applyFill="1" applyProtection="1">
      <protection hidden="1"/>
    </xf>
    <xf numFmtId="164" fontId="0" fillId="4" borderId="0" xfId="0" applyNumberFormat="1" applyFill="1"/>
    <xf numFmtId="0" fontId="0" fillId="4" borderId="0" xfId="0" applyFill="1"/>
    <xf numFmtId="164" fontId="0" fillId="4" borderId="0" xfId="0" applyNumberFormat="1" applyFill="1" applyProtection="1">
      <protection hidden="1"/>
    </xf>
    <xf numFmtId="0" fontId="2" fillId="4" borderId="0" xfId="0" applyFont="1" applyFill="1" applyProtection="1">
      <protection hidden="1"/>
    </xf>
    <xf numFmtId="0" fontId="4" fillId="4" borderId="0" xfId="0" applyFont="1" applyFill="1"/>
    <xf numFmtId="0" fontId="5" fillId="4" borderId="0" xfId="0" applyFont="1" applyFill="1"/>
    <xf numFmtId="164" fontId="2" fillId="4" borderId="0" xfId="0" applyNumberFormat="1" applyFont="1" applyFill="1" applyAlignment="1">
      <alignment textRotation="90"/>
    </xf>
    <xf numFmtId="165" fontId="2" fillId="4" borderId="1" xfId="0" applyNumberFormat="1" applyFont="1" applyFill="1" applyBorder="1" applyAlignment="1">
      <alignment wrapText="1"/>
    </xf>
    <xf numFmtId="165" fontId="2" fillId="4" borderId="1" xfId="0" applyNumberFormat="1" applyFont="1" applyFill="1" applyBorder="1" applyAlignment="1" applyProtection="1">
      <alignment wrapText="1"/>
      <protection hidden="1"/>
    </xf>
    <xf numFmtId="165" fontId="2" fillId="4" borderId="3" xfId="0" applyNumberFormat="1" applyFont="1" applyFill="1" applyBorder="1" applyAlignment="1" applyProtection="1">
      <alignment wrapText="1"/>
      <protection hidden="1"/>
    </xf>
    <xf numFmtId="0" fontId="0" fillId="4" borderId="0" xfId="0" applyFill="1" applyAlignment="1">
      <alignment textRotation="90"/>
    </xf>
    <xf numFmtId="0" fontId="0" fillId="4" borderId="0" xfId="0" applyFill="1" applyAlignment="1">
      <alignment horizontal="left" textRotation="90"/>
    </xf>
    <xf numFmtId="0" fontId="6" fillId="4" borderId="0" xfId="0" applyFont="1" applyFill="1" applyAlignment="1">
      <alignment horizontal="left" textRotation="91"/>
    </xf>
    <xf numFmtId="0" fontId="7" fillId="4" borderId="0" xfId="0" applyFont="1" applyFill="1" applyAlignment="1">
      <alignment textRotation="90"/>
    </xf>
    <xf numFmtId="0" fontId="8" fillId="4" borderId="9" xfId="0" applyFont="1" applyFill="1" applyBorder="1"/>
    <xf numFmtId="0" fontId="0" fillId="4" borderId="19" xfId="0" applyFill="1" applyBorder="1"/>
    <xf numFmtId="0" fontId="0" fillId="4" borderId="5" xfId="0" applyFill="1" applyBorder="1"/>
    <xf numFmtId="0" fontId="2" fillId="4" borderId="13" xfId="0" applyFont="1" applyFill="1" applyBorder="1"/>
    <xf numFmtId="0" fontId="0" fillId="4" borderId="13" xfId="0" applyFill="1" applyBorder="1"/>
    <xf numFmtId="0" fontId="2" fillId="4" borderId="0" xfId="0" applyFont="1" applyFill="1"/>
    <xf numFmtId="0" fontId="2" fillId="4" borderId="15" xfId="0" applyFont="1" applyFill="1" applyBorder="1"/>
    <xf numFmtId="0" fontId="0" fillId="4" borderId="6" xfId="0" applyFill="1" applyBorder="1"/>
    <xf numFmtId="0" fontId="3" fillId="4" borderId="0" xfId="0" applyFont="1" applyFill="1"/>
    <xf numFmtId="0" fontId="0" fillId="4" borderId="11" xfId="0" applyFill="1" applyBorder="1" applyProtection="1">
      <protection hidden="1"/>
    </xf>
    <xf numFmtId="0" fontId="2" fillId="4" borderId="0" xfId="0" applyFont="1" applyFill="1" applyAlignment="1" applyProtection="1">
      <alignment vertical="center"/>
      <protection locked="0"/>
    </xf>
    <xf numFmtId="0" fontId="2" fillId="4" borderId="0" xfId="0" quotePrefix="1" applyFont="1" applyFill="1" applyAlignment="1" applyProtection="1">
      <alignment vertical="center"/>
      <protection hidden="1"/>
    </xf>
    <xf numFmtId="0" fontId="2" fillId="4" borderId="0" xfId="0" applyFont="1" applyFill="1" applyAlignment="1" applyProtection="1">
      <alignment vertical="center"/>
      <protection hidden="1"/>
    </xf>
    <xf numFmtId="0" fontId="2" fillId="4" borderId="0" xfId="0" applyFont="1" applyFill="1" applyAlignment="1" applyProtection="1">
      <alignment horizontal="left" vertical="center"/>
      <protection locked="0"/>
    </xf>
    <xf numFmtId="0" fontId="6" fillId="4" borderId="0" xfId="0" applyFont="1" applyFill="1" applyAlignment="1">
      <alignment horizontal="left"/>
    </xf>
    <xf numFmtId="164" fontId="0" fillId="4" borderId="0" xfId="0" applyNumberFormat="1" applyFill="1" applyAlignment="1">
      <alignment textRotation="90"/>
    </xf>
    <xf numFmtId="164" fontId="0" fillId="4" borderId="0" xfId="0" applyNumberFormat="1" applyFill="1" applyAlignment="1" applyProtection="1">
      <alignment textRotation="90"/>
      <protection hidden="1"/>
    </xf>
    <xf numFmtId="0" fontId="4" fillId="4" borderId="0" xfId="0" applyFont="1" applyFill="1" applyProtection="1">
      <protection hidden="1"/>
    </xf>
    <xf numFmtId="2" fontId="0" fillId="4" borderId="0" xfId="0" applyNumberFormat="1" applyFill="1" applyProtection="1">
      <protection hidden="1"/>
    </xf>
    <xf numFmtId="10" fontId="0" fillId="4" borderId="0" xfId="0" applyNumberFormat="1" applyFill="1" applyProtection="1">
      <protection hidden="1"/>
    </xf>
    <xf numFmtId="0" fontId="2" fillId="4" borderId="0" xfId="0" applyFont="1" applyFill="1" applyAlignment="1" applyProtection="1">
      <alignment vertical="center"/>
      <protection locked="0" hidden="1"/>
    </xf>
    <xf numFmtId="0" fontId="2" fillId="4" borderId="0" xfId="0" quotePrefix="1" applyFont="1" applyFill="1" applyAlignment="1" applyProtection="1">
      <alignment vertical="center"/>
      <protection locked="0" hidden="1"/>
    </xf>
    <xf numFmtId="0" fontId="0" fillId="4" borderId="0" xfId="0" applyFill="1" applyAlignment="1" applyProtection="1">
      <alignment vertical="center"/>
      <protection locked="0" hidden="1"/>
    </xf>
    <xf numFmtId="0" fontId="0" fillId="4" borderId="0" xfId="0" applyFill="1" applyAlignment="1" applyProtection="1">
      <alignment vertical="center"/>
      <protection hidden="1"/>
    </xf>
    <xf numFmtId="0" fontId="2" fillId="4" borderId="17" xfId="0" applyFont="1" applyFill="1" applyBorder="1" applyAlignment="1">
      <alignment vertical="top"/>
    </xf>
    <xf numFmtId="0" fontId="0" fillId="4" borderId="0" xfId="0" applyFill="1" applyAlignment="1" applyProtection="1">
      <alignment horizontal="center" wrapText="1"/>
      <protection hidden="1"/>
    </xf>
    <xf numFmtId="0" fontId="10" fillId="4" borderId="6" xfId="0" applyFont="1" applyFill="1" applyBorder="1" applyAlignment="1" applyProtection="1">
      <alignment horizontal="left"/>
      <protection hidden="1"/>
    </xf>
    <xf numFmtId="0" fontId="2" fillId="2" borderId="13" xfId="0" applyFont="1" applyFill="1" applyBorder="1"/>
    <xf numFmtId="0" fontId="10" fillId="4" borderId="6" xfId="0" applyFont="1" applyFill="1" applyBorder="1" applyProtection="1">
      <protection hidden="1"/>
    </xf>
    <xf numFmtId="2" fontId="2" fillId="4" borderId="0" xfId="0" applyNumberFormat="1" applyFont="1" applyFill="1" applyAlignment="1" applyProtection="1">
      <alignment vertical="center"/>
      <protection hidden="1"/>
    </xf>
    <xf numFmtId="2" fontId="0" fillId="4" borderId="0" xfId="0" applyNumberFormat="1" applyFill="1" applyAlignment="1" applyProtection="1">
      <alignment vertical="center"/>
      <protection hidden="1"/>
    </xf>
    <xf numFmtId="0" fontId="12" fillId="4" borderId="0" xfId="0" applyFont="1" applyFill="1"/>
    <xf numFmtId="0" fontId="12" fillId="0" borderId="0" xfId="0" applyFont="1"/>
    <xf numFmtId="0" fontId="11" fillId="0" borderId="0" xfId="0" applyFont="1"/>
    <xf numFmtId="0" fontId="11" fillId="4" borderId="0" xfId="0" applyFont="1" applyFill="1"/>
    <xf numFmtId="0" fontId="11" fillId="4" borderId="0" xfId="0" applyFont="1" applyFill="1" applyProtection="1">
      <protection hidden="1"/>
    </xf>
    <xf numFmtId="43" fontId="13" fillId="4" borderId="0" xfId="0" applyNumberFormat="1" applyFont="1" applyFill="1" applyProtection="1">
      <protection hidden="1"/>
    </xf>
    <xf numFmtId="43" fontId="11" fillId="4" borderId="0" xfId="0" applyNumberFormat="1" applyFont="1" applyFill="1" applyProtection="1">
      <protection hidden="1"/>
    </xf>
    <xf numFmtId="0" fontId="13" fillId="0" borderId="0" xfId="0" applyFont="1"/>
    <xf numFmtId="0" fontId="12" fillId="4" borderId="38" xfId="0" applyFont="1" applyFill="1" applyBorder="1" applyAlignment="1">
      <alignment horizontal="left"/>
    </xf>
    <xf numFmtId="0" fontId="11" fillId="0" borderId="32" xfId="0" applyFont="1" applyBorder="1" applyAlignment="1">
      <alignment vertical="center"/>
    </xf>
    <xf numFmtId="44" fontId="13" fillId="3" borderId="32" xfId="1" applyFont="1" applyFill="1" applyBorder="1" applyAlignment="1" applyProtection="1">
      <alignment vertical="center"/>
      <protection hidden="1"/>
    </xf>
    <xf numFmtId="44" fontId="13" fillId="3" borderId="32" xfId="1" applyFont="1" applyFill="1" applyBorder="1" applyProtection="1">
      <protection hidden="1"/>
    </xf>
    <xf numFmtId="44" fontId="13" fillId="3" borderId="33" xfId="1" applyFont="1" applyFill="1" applyBorder="1" applyAlignment="1" applyProtection="1">
      <protection hidden="1"/>
    </xf>
    <xf numFmtId="0" fontId="12" fillId="4" borderId="40" xfId="0" applyFont="1" applyFill="1" applyBorder="1" applyAlignment="1">
      <alignment horizontal="left"/>
    </xf>
    <xf numFmtId="0" fontId="11" fillId="0" borderId="34" xfId="0" applyFont="1" applyBorder="1" applyAlignment="1">
      <alignment vertical="center"/>
    </xf>
    <xf numFmtId="44" fontId="13" fillId="3" borderId="34" xfId="1" applyFont="1" applyFill="1" applyBorder="1" applyAlignment="1" applyProtection="1">
      <alignment vertical="center"/>
      <protection hidden="1"/>
    </xf>
    <xf numFmtId="44" fontId="13" fillId="3" borderId="34" xfId="1" applyFont="1" applyFill="1" applyBorder="1" applyProtection="1">
      <protection hidden="1"/>
    </xf>
    <xf numFmtId="44" fontId="13" fillId="3" borderId="35" xfId="1" applyFont="1" applyFill="1" applyBorder="1" applyAlignment="1" applyProtection="1">
      <protection hidden="1"/>
    </xf>
    <xf numFmtId="0" fontId="11" fillId="0" borderId="39" xfId="0" applyFont="1" applyBorder="1" applyAlignment="1">
      <alignment vertical="center"/>
    </xf>
    <xf numFmtId="0" fontId="11" fillId="0" borderId="36" xfId="0" applyFont="1" applyBorder="1" applyAlignment="1">
      <alignment vertical="center"/>
    </xf>
    <xf numFmtId="44" fontId="13" fillId="3" borderId="36" xfId="1" applyFont="1" applyFill="1" applyBorder="1" applyAlignment="1" applyProtection="1">
      <alignment vertical="center"/>
      <protection hidden="1"/>
    </xf>
    <xf numFmtId="44" fontId="13" fillId="3" borderId="36" xfId="1" applyFont="1" applyFill="1" applyBorder="1" applyProtection="1">
      <protection hidden="1"/>
    </xf>
    <xf numFmtId="44" fontId="13" fillId="3" borderId="37" xfId="1" applyFont="1" applyFill="1" applyBorder="1" applyAlignment="1" applyProtection="1">
      <protection hidden="1"/>
    </xf>
    <xf numFmtId="0" fontId="14" fillId="0" borderId="0" xfId="0" applyFont="1"/>
    <xf numFmtId="0" fontId="14" fillId="4" borderId="0" xfId="0" applyFont="1" applyFill="1"/>
    <xf numFmtId="0" fontId="15" fillId="4" borderId="0" xfId="0" applyFont="1" applyFill="1" applyProtection="1">
      <protection hidden="1"/>
    </xf>
    <xf numFmtId="0" fontId="13" fillId="4" borderId="0" xfId="0" applyFont="1" applyFill="1" applyProtection="1">
      <protection hidden="1"/>
    </xf>
    <xf numFmtId="0" fontId="12" fillId="4" borderId="39" xfId="0" applyFont="1" applyFill="1" applyBorder="1" applyAlignment="1">
      <alignment horizontal="left"/>
    </xf>
    <xf numFmtId="43" fontId="12" fillId="0" borderId="0" xfId="0" applyNumberFormat="1" applyFont="1"/>
    <xf numFmtId="43" fontId="16" fillId="0" borderId="0" xfId="0" applyNumberFormat="1" applyFont="1"/>
    <xf numFmtId="0" fontId="11" fillId="0" borderId="44" xfId="0" applyFont="1" applyBorder="1" applyAlignment="1">
      <alignment vertical="center"/>
    </xf>
    <xf numFmtId="44" fontId="11" fillId="0" borderId="0" xfId="1" applyFont="1" applyFill="1" applyBorder="1" applyProtection="1">
      <protection hidden="1"/>
    </xf>
    <xf numFmtId="44" fontId="13" fillId="4" borderId="0" xfId="1" applyFont="1" applyFill="1" applyBorder="1" applyProtection="1">
      <protection hidden="1"/>
    </xf>
    <xf numFmtId="0" fontId="11" fillId="0" borderId="0" xfId="0" applyFont="1" applyProtection="1">
      <protection hidden="1"/>
    </xf>
    <xf numFmtId="0" fontId="11" fillId="4" borderId="39" xfId="0" applyFont="1" applyFill="1" applyBorder="1" applyAlignment="1">
      <alignment vertical="center"/>
    </xf>
    <xf numFmtId="0" fontId="11" fillId="0" borderId="34" xfId="0" applyFont="1" applyBorder="1" applyAlignment="1">
      <alignment horizontal="right" vertical="center"/>
    </xf>
    <xf numFmtId="0" fontId="13" fillId="0" borderId="0" xfId="0" applyFont="1" applyAlignment="1">
      <alignment horizontal="left" vertical="top" wrapText="1"/>
    </xf>
    <xf numFmtId="0" fontId="12" fillId="0" borderId="0" xfId="0" applyFont="1" applyAlignment="1">
      <alignment horizontal="left"/>
    </xf>
    <xf numFmtId="0" fontId="11" fillId="0" borderId="0" xfId="0" applyFont="1" applyAlignment="1">
      <alignment vertical="center"/>
    </xf>
    <xf numFmtId="44" fontId="11" fillId="0" borderId="0" xfId="1" applyFont="1" applyFill="1" applyBorder="1" applyAlignment="1" applyProtection="1">
      <alignment vertical="center"/>
      <protection hidden="1"/>
    </xf>
    <xf numFmtId="44" fontId="13" fillId="0" borderId="0" xfId="1" applyFont="1" applyFill="1" applyBorder="1" applyAlignment="1" applyProtection="1">
      <alignment vertical="center"/>
      <protection hidden="1"/>
    </xf>
    <xf numFmtId="44" fontId="13" fillId="0" borderId="0" xfId="1" applyFont="1" applyFill="1" applyBorder="1" applyProtection="1">
      <protection hidden="1"/>
    </xf>
    <xf numFmtId="44" fontId="13" fillId="0" borderId="0" xfId="1" applyFont="1" applyFill="1" applyBorder="1" applyAlignment="1" applyProtection="1">
      <protection hidden="1"/>
    </xf>
    <xf numFmtId="44" fontId="12" fillId="0" borderId="0" xfId="1" applyFont="1" applyFill="1" applyProtection="1"/>
    <xf numFmtId="0" fontId="12" fillId="4" borderId="41" xfId="0" applyFont="1" applyFill="1" applyBorder="1" applyAlignment="1">
      <alignment horizontal="left"/>
    </xf>
    <xf numFmtId="0" fontId="12" fillId="4" borderId="42" xfId="0" applyFont="1" applyFill="1" applyBorder="1" applyAlignment="1">
      <alignment horizontal="left"/>
    </xf>
    <xf numFmtId="0" fontId="11" fillId="0" borderId="34" xfId="0" applyFont="1" applyBorder="1"/>
    <xf numFmtId="0" fontId="12" fillId="4" borderId="43" xfId="0" applyFont="1" applyFill="1" applyBorder="1" applyAlignment="1">
      <alignment horizontal="left"/>
    </xf>
    <xf numFmtId="44" fontId="2" fillId="0" borderId="6" xfId="1" applyFont="1" applyFill="1" applyBorder="1" applyProtection="1">
      <protection hidden="1"/>
    </xf>
    <xf numFmtId="0" fontId="11" fillId="0" borderId="1" xfId="0" applyFont="1" applyBorder="1"/>
    <xf numFmtId="0" fontId="11" fillId="4" borderId="38" xfId="0" applyFont="1" applyFill="1" applyBorder="1" applyAlignment="1">
      <alignment vertical="center"/>
    </xf>
    <xf numFmtId="0" fontId="11" fillId="0" borderId="2" xfId="0" applyFont="1" applyBorder="1"/>
    <xf numFmtId="0" fontId="12" fillId="0" borderId="38" xfId="0" applyFont="1" applyBorder="1" applyAlignment="1">
      <alignment horizontal="left"/>
    </xf>
    <xf numFmtId="0" fontId="11" fillId="0" borderId="7" xfId="0" applyFont="1" applyBorder="1"/>
    <xf numFmtId="0" fontId="12" fillId="0" borderId="40" xfId="0" applyFont="1" applyBorder="1" applyAlignment="1">
      <alignment horizontal="left"/>
    </xf>
    <xf numFmtId="0" fontId="12" fillId="0" borderId="34" xfId="0" applyFont="1" applyBorder="1" applyAlignment="1">
      <alignment horizontal="left"/>
    </xf>
    <xf numFmtId="0" fontId="12" fillId="0" borderId="39" xfId="0" applyFont="1" applyBorder="1" applyAlignment="1">
      <alignment horizontal="left"/>
    </xf>
    <xf numFmtId="0" fontId="11" fillId="0" borderId="38" xfId="0" applyFont="1" applyBorder="1" applyAlignment="1">
      <alignment vertical="center"/>
    </xf>
    <xf numFmtId="0" fontId="11" fillId="0" borderId="40" xfId="0" applyFont="1" applyBorder="1" applyAlignment="1">
      <alignment vertical="center"/>
    </xf>
    <xf numFmtId="0" fontId="11" fillId="4" borderId="40" xfId="0" applyFont="1" applyFill="1" applyBorder="1" applyAlignment="1">
      <alignment vertical="center"/>
    </xf>
    <xf numFmtId="0" fontId="12" fillId="0" borderId="2" xfId="0" applyFont="1" applyBorder="1"/>
    <xf numFmtId="0" fontId="11" fillId="4" borderId="28" xfId="0" applyFont="1" applyFill="1" applyBorder="1" applyAlignment="1">
      <alignment vertical="center"/>
    </xf>
    <xf numFmtId="0" fontId="11" fillId="0" borderId="29" xfId="0" applyFont="1" applyBorder="1" applyAlignment="1">
      <alignment vertical="center"/>
    </xf>
    <xf numFmtId="0" fontId="11" fillId="0" borderId="30" xfId="0" applyFont="1" applyBorder="1" applyAlignment="1">
      <alignment vertical="center"/>
    </xf>
    <xf numFmtId="0" fontId="11" fillId="0" borderId="31" xfId="0" applyFont="1" applyBorder="1" applyAlignment="1">
      <alignment vertical="center"/>
    </xf>
    <xf numFmtId="0" fontId="11" fillId="0" borderId="16" xfId="0" applyFont="1" applyBorder="1"/>
    <xf numFmtId="0" fontId="11" fillId="4" borderId="10" xfId="0" applyFont="1" applyFill="1" applyBorder="1" applyAlignment="1">
      <alignment vertical="center"/>
    </xf>
    <xf numFmtId="0" fontId="11" fillId="0" borderId="22" xfId="0" applyFont="1" applyBorder="1" applyAlignment="1">
      <alignment vertical="center"/>
    </xf>
    <xf numFmtId="44" fontId="13" fillId="3" borderId="22" xfId="1" applyFont="1" applyFill="1" applyBorder="1" applyAlignment="1" applyProtection="1">
      <alignment vertical="center"/>
      <protection hidden="1"/>
    </xf>
    <xf numFmtId="44" fontId="13" fillId="3" borderId="22" xfId="1" applyFont="1" applyFill="1" applyBorder="1" applyProtection="1">
      <protection hidden="1"/>
    </xf>
    <xf numFmtId="44" fontId="13" fillId="3" borderId="23" xfId="1" applyFont="1" applyFill="1" applyBorder="1" applyAlignment="1" applyProtection="1">
      <protection hidden="1"/>
    </xf>
    <xf numFmtId="0" fontId="11" fillId="0" borderId="3" xfId="0" applyFont="1" applyBorder="1"/>
    <xf numFmtId="0" fontId="11" fillId="4" borderId="21" xfId="0" applyFont="1" applyFill="1" applyBorder="1" applyAlignment="1">
      <alignment vertical="center"/>
    </xf>
    <xf numFmtId="44" fontId="13" fillId="3" borderId="32" xfId="1" applyFont="1" applyFill="1" applyBorder="1" applyAlignment="1" applyProtection="1">
      <protection hidden="1"/>
    </xf>
    <xf numFmtId="44" fontId="13" fillId="3" borderId="34" xfId="1" applyFont="1" applyFill="1" applyBorder="1" applyAlignment="1" applyProtection="1">
      <protection hidden="1"/>
    </xf>
    <xf numFmtId="44" fontId="13" fillId="3" borderId="36" xfId="1" applyFont="1" applyFill="1" applyBorder="1" applyAlignment="1" applyProtection="1">
      <protection hidden="1"/>
    </xf>
    <xf numFmtId="0" fontId="0" fillId="0" borderId="48" xfId="0" applyBorder="1"/>
    <xf numFmtId="44" fontId="0" fillId="0" borderId="49" xfId="0" applyNumberFormat="1" applyBorder="1"/>
    <xf numFmtId="44" fontId="0" fillId="0" borderId="50" xfId="0" applyNumberFormat="1" applyBorder="1"/>
    <xf numFmtId="0" fontId="0" fillId="0" borderId="51" xfId="0" applyBorder="1"/>
    <xf numFmtId="0" fontId="0" fillId="0" borderId="16" xfId="0" applyBorder="1"/>
    <xf numFmtId="0" fontId="3" fillId="0" borderId="45" xfId="0" applyFont="1" applyBorder="1"/>
    <xf numFmtId="0" fontId="3" fillId="0" borderId="46" xfId="0" applyFont="1" applyBorder="1"/>
    <xf numFmtId="0" fontId="3" fillId="0" borderId="47" xfId="0" applyFont="1" applyBorder="1"/>
    <xf numFmtId="0" fontId="19" fillId="0" borderId="0" xfId="0" applyFont="1"/>
    <xf numFmtId="44" fontId="11" fillId="0" borderId="32" xfId="1" applyFont="1" applyFill="1" applyBorder="1" applyAlignment="1" applyProtection="1">
      <alignment vertical="center"/>
      <protection hidden="1"/>
    </xf>
    <xf numFmtId="44" fontId="11" fillId="0" borderId="34" xfId="1" applyFont="1" applyFill="1" applyBorder="1" applyAlignment="1" applyProtection="1">
      <alignment vertical="center"/>
      <protection hidden="1"/>
    </xf>
    <xf numFmtId="44" fontId="11" fillId="0" borderId="36" xfId="1" applyFont="1" applyFill="1" applyBorder="1" applyAlignment="1" applyProtection="1">
      <alignment vertical="center"/>
      <protection hidden="1"/>
    </xf>
    <xf numFmtId="0" fontId="14" fillId="0" borderId="0" xfId="0" applyFont="1" applyProtection="1">
      <protection hidden="1"/>
    </xf>
    <xf numFmtId="44" fontId="11" fillId="0" borderId="44" xfId="1" applyFont="1" applyFill="1" applyBorder="1" applyAlignment="1" applyProtection="1">
      <alignment vertical="center"/>
      <protection hidden="1"/>
    </xf>
    <xf numFmtId="44" fontId="11" fillId="0" borderId="16" xfId="1" applyFont="1" applyFill="1" applyBorder="1" applyProtection="1">
      <protection hidden="1"/>
    </xf>
    <xf numFmtId="44" fontId="11" fillId="0" borderId="22" xfId="1" applyFont="1" applyFill="1" applyBorder="1" applyAlignment="1" applyProtection="1">
      <alignment vertical="center"/>
      <protection hidden="1"/>
    </xf>
    <xf numFmtId="44" fontId="0" fillId="3" borderId="52" xfId="0" applyNumberFormat="1" applyFill="1" applyBorder="1"/>
    <xf numFmtId="0" fontId="11" fillId="4" borderId="20" xfId="0" applyFont="1" applyFill="1" applyBorder="1" applyProtection="1">
      <protection hidden="1"/>
    </xf>
    <xf numFmtId="2" fontId="11" fillId="4" borderId="6" xfId="0" applyNumberFormat="1" applyFont="1" applyFill="1" applyBorder="1" applyProtection="1">
      <protection hidden="1"/>
    </xf>
    <xf numFmtId="0" fontId="11" fillId="4" borderId="21" xfId="0" applyFont="1" applyFill="1" applyBorder="1" applyAlignment="1" applyProtection="1">
      <alignment wrapText="1"/>
      <protection hidden="1"/>
    </xf>
    <xf numFmtId="0" fontId="11" fillId="4" borderId="22" xfId="0" applyFont="1" applyFill="1" applyBorder="1" applyAlignment="1" applyProtection="1">
      <alignment wrapText="1"/>
      <protection hidden="1"/>
    </xf>
    <xf numFmtId="2" fontId="11" fillId="4" borderId="22" xfId="0" applyNumberFormat="1" applyFont="1" applyFill="1" applyBorder="1" applyAlignment="1" applyProtection="1">
      <alignment wrapText="1"/>
      <protection hidden="1"/>
    </xf>
    <xf numFmtId="0" fontId="11" fillId="4" borderId="23" xfId="0" applyFont="1" applyFill="1" applyBorder="1" applyAlignment="1" applyProtection="1">
      <alignment wrapText="1"/>
      <protection hidden="1"/>
    </xf>
    <xf numFmtId="0" fontId="12" fillId="4" borderId="13" xfId="0" applyFont="1" applyFill="1" applyBorder="1" applyAlignment="1" applyProtection="1">
      <alignment horizontal="left" vertical="justify"/>
      <protection hidden="1"/>
    </xf>
    <xf numFmtId="2" fontId="12" fillId="4" borderId="13" xfId="0" applyNumberFormat="1" applyFont="1" applyFill="1" applyBorder="1" applyProtection="1">
      <protection hidden="1"/>
    </xf>
    <xf numFmtId="164" fontId="12" fillId="4" borderId="13" xfId="0" applyNumberFormat="1" applyFont="1" applyFill="1" applyBorder="1" applyProtection="1">
      <protection hidden="1"/>
    </xf>
    <xf numFmtId="2" fontId="12" fillId="4" borderId="6" xfId="0" applyNumberFormat="1" applyFont="1" applyFill="1" applyBorder="1" applyProtection="1">
      <protection hidden="1"/>
    </xf>
    <xf numFmtId="0" fontId="12" fillId="4" borderId="0" xfId="0" applyFont="1" applyFill="1" applyProtection="1">
      <protection hidden="1"/>
    </xf>
    <xf numFmtId="164" fontId="12" fillId="4" borderId="0" xfId="0" applyNumberFormat="1" applyFont="1" applyFill="1" applyProtection="1">
      <protection locked="0" hidden="1"/>
    </xf>
    <xf numFmtId="2" fontId="12" fillId="4" borderId="0" xfId="0" applyNumberFormat="1" applyFont="1" applyFill="1" applyProtection="1">
      <protection hidden="1"/>
    </xf>
    <xf numFmtId="44" fontId="12" fillId="0" borderId="46" xfId="0" applyNumberFormat="1" applyFont="1" applyBorder="1"/>
    <xf numFmtId="44" fontId="13" fillId="0" borderId="46" xfId="1" applyFont="1" applyFill="1" applyBorder="1" applyAlignment="1" applyProtection="1">
      <protection hidden="1"/>
    </xf>
    <xf numFmtId="0" fontId="16" fillId="0" borderId="0" xfId="0" applyFont="1"/>
    <xf numFmtId="44" fontId="16" fillId="0" borderId="0" xfId="0" applyNumberFormat="1" applyFont="1"/>
    <xf numFmtId="44" fontId="2" fillId="2" borderId="6" xfId="1" applyFont="1" applyFill="1" applyBorder="1" applyProtection="1">
      <protection locked="0"/>
    </xf>
    <xf numFmtId="44" fontId="2" fillId="2" borderId="18" xfId="1" applyFont="1" applyFill="1" applyBorder="1" applyAlignment="1" applyProtection="1">
      <alignment vertical="top"/>
      <protection locked="0"/>
    </xf>
    <xf numFmtId="44" fontId="2" fillId="2" borderId="12" xfId="1" applyFont="1" applyFill="1" applyBorder="1" applyProtection="1">
      <protection locked="0"/>
    </xf>
    <xf numFmtId="44" fontId="11" fillId="2" borderId="13" xfId="1" applyFont="1" applyFill="1" applyBorder="1" applyProtection="1">
      <protection locked="0" hidden="1"/>
    </xf>
    <xf numFmtId="0" fontId="20" fillId="5" borderId="14" xfId="0" applyFont="1" applyFill="1" applyBorder="1" applyAlignment="1">
      <alignment vertical="center"/>
    </xf>
    <xf numFmtId="0" fontId="2" fillId="6" borderId="55" xfId="0" applyFont="1" applyFill="1" applyBorder="1" applyAlignment="1">
      <alignment vertical="center"/>
    </xf>
    <xf numFmtId="0" fontId="2" fillId="6" borderId="57" xfId="0" applyFont="1" applyFill="1" applyBorder="1" applyAlignment="1">
      <alignment vertical="center"/>
    </xf>
    <xf numFmtId="0" fontId="2" fillId="4" borderId="10" xfId="0" applyFont="1" applyFill="1" applyBorder="1"/>
    <xf numFmtId="0" fontId="2" fillId="4" borderId="64" xfId="0" applyFont="1" applyFill="1" applyBorder="1" applyProtection="1">
      <protection hidden="1"/>
    </xf>
    <xf numFmtId="0" fontId="0" fillId="4" borderId="6" xfId="0" applyFill="1" applyBorder="1" applyProtection="1">
      <protection hidden="1"/>
    </xf>
    <xf numFmtId="0" fontId="0" fillId="4" borderId="12" xfId="0" applyFill="1" applyBorder="1" applyProtection="1">
      <protection hidden="1"/>
    </xf>
    <xf numFmtId="0" fontId="23" fillId="0" borderId="0" xfId="0" applyFont="1"/>
    <xf numFmtId="0" fontId="12" fillId="4" borderId="65" xfId="0" applyFont="1" applyFill="1" applyBorder="1" applyAlignment="1">
      <alignment horizontal="left"/>
    </xf>
    <xf numFmtId="0" fontId="11" fillId="0" borderId="44" xfId="0" applyFont="1" applyBorder="1" applyAlignment="1">
      <alignment horizontal="right" vertical="center"/>
    </xf>
    <xf numFmtId="0" fontId="14" fillId="4" borderId="16" xfId="0" applyFont="1" applyFill="1" applyBorder="1"/>
    <xf numFmtId="0" fontId="11" fillId="0" borderId="44" xfId="0" applyFont="1" applyBorder="1"/>
    <xf numFmtId="0" fontId="12" fillId="4" borderId="72" xfId="0" applyFont="1" applyFill="1" applyBorder="1" applyAlignment="1">
      <alignment horizontal="left"/>
    </xf>
    <xf numFmtId="0" fontId="11" fillId="0" borderId="73" xfId="0" applyFont="1" applyBorder="1" applyAlignment="1">
      <alignment vertical="center"/>
    </xf>
    <xf numFmtId="44" fontId="11" fillId="0" borderId="73" xfId="1" applyFont="1" applyFill="1" applyBorder="1" applyAlignment="1" applyProtection="1">
      <alignment vertical="center"/>
      <protection hidden="1"/>
    </xf>
    <xf numFmtId="0" fontId="12" fillId="0" borderId="73" xfId="0" applyFont="1" applyBorder="1" applyAlignment="1">
      <alignment horizontal="left"/>
    </xf>
    <xf numFmtId="0" fontId="11" fillId="4" borderId="16" xfId="0" applyFont="1" applyFill="1" applyBorder="1"/>
    <xf numFmtId="0" fontId="11" fillId="0" borderId="65" xfId="0" applyFont="1" applyBorder="1" applyAlignment="1">
      <alignment vertical="center"/>
    </xf>
    <xf numFmtId="0" fontId="11" fillId="0" borderId="72" xfId="0" applyFont="1" applyBorder="1" applyAlignment="1">
      <alignment vertical="center"/>
    </xf>
    <xf numFmtId="0" fontId="11" fillId="4" borderId="72" xfId="0" applyFont="1" applyFill="1" applyBorder="1" applyAlignment="1">
      <alignment vertical="center"/>
    </xf>
    <xf numFmtId="1" fontId="11" fillId="0" borderId="32" xfId="0" applyNumberFormat="1" applyFont="1" applyBorder="1" applyAlignment="1">
      <alignment vertical="center"/>
    </xf>
    <xf numFmtId="1" fontId="11" fillId="0" borderId="36" xfId="0" applyNumberFormat="1" applyFont="1" applyBorder="1" applyAlignment="1">
      <alignment vertical="center"/>
    </xf>
    <xf numFmtId="1" fontId="11" fillId="0" borderId="32" xfId="0" applyNumberFormat="1" applyFont="1" applyBorder="1" applyAlignment="1">
      <alignment horizontal="right" vertical="center"/>
    </xf>
    <xf numFmtId="1" fontId="12" fillId="0" borderId="34" xfId="0" applyNumberFormat="1" applyFont="1" applyBorder="1" applyAlignment="1">
      <alignment horizontal="right"/>
    </xf>
    <xf numFmtId="1" fontId="11" fillId="0" borderId="36" xfId="0" applyNumberFormat="1" applyFont="1" applyBorder="1" applyAlignment="1">
      <alignment horizontal="right" vertical="center"/>
    </xf>
    <xf numFmtId="1" fontId="12" fillId="0" borderId="34" xfId="0" applyNumberFormat="1" applyFont="1" applyBorder="1"/>
    <xf numFmtId="0" fontId="12" fillId="0" borderId="34" xfId="0" applyFont="1" applyBorder="1"/>
    <xf numFmtId="1" fontId="11" fillId="0" borderId="34" xfId="0" applyNumberFormat="1" applyFont="1" applyBorder="1" applyAlignment="1">
      <alignment horizontal="right" vertical="center"/>
    </xf>
    <xf numFmtId="1" fontId="11" fillId="0" borderId="73" xfId="0" applyNumberFormat="1" applyFont="1" applyBorder="1" applyAlignment="1">
      <alignment horizontal="right" vertical="center"/>
    </xf>
    <xf numFmtId="1" fontId="11" fillId="0" borderId="44" xfId="0" applyNumberFormat="1" applyFont="1" applyBorder="1" applyAlignment="1">
      <alignment horizontal="right" vertical="center"/>
    </xf>
    <xf numFmtId="0" fontId="11" fillId="0" borderId="36" xfId="0" applyFont="1" applyBorder="1" applyAlignment="1">
      <alignment horizontal="right" vertical="center"/>
    </xf>
    <xf numFmtId="0" fontId="0" fillId="4" borderId="16" xfId="0" applyFill="1" applyBorder="1"/>
    <xf numFmtId="44" fontId="2" fillId="2" borderId="71" xfId="1" applyFont="1" applyFill="1" applyBorder="1" applyProtection="1">
      <protection locked="0"/>
    </xf>
    <xf numFmtId="0" fontId="0" fillId="4" borderId="52" xfId="0" applyFill="1" applyBorder="1"/>
    <xf numFmtId="0" fontId="13" fillId="0" borderId="1" xfId="0" applyFont="1" applyBorder="1"/>
    <xf numFmtId="0" fontId="13" fillId="0" borderId="7" xfId="0" applyFont="1" applyBorder="1"/>
    <xf numFmtId="0" fontId="12" fillId="4" borderId="0" xfId="0" applyFont="1" applyFill="1" applyAlignment="1">
      <alignment horizontal="left"/>
    </xf>
    <xf numFmtId="0" fontId="11" fillId="0" borderId="0" xfId="0" applyFont="1" applyAlignment="1">
      <alignment horizontal="right" vertical="center"/>
    </xf>
    <xf numFmtId="0" fontId="11" fillId="0" borderId="32" xfId="0" applyFont="1" applyBorder="1" applyAlignment="1">
      <alignment horizontal="right" vertical="center"/>
    </xf>
    <xf numFmtId="0" fontId="10" fillId="4" borderId="15" xfId="0" applyFont="1" applyFill="1" applyBorder="1" applyAlignment="1" applyProtection="1">
      <alignment horizontal="left"/>
      <protection hidden="1"/>
    </xf>
    <xf numFmtId="0" fontId="10" fillId="4" borderId="76" xfId="0" applyFont="1" applyFill="1" applyBorder="1" applyAlignment="1" applyProtection="1">
      <alignment horizontal="left"/>
      <protection hidden="1"/>
    </xf>
    <xf numFmtId="0" fontId="11" fillId="4" borderId="0" xfId="0" applyFont="1" applyFill="1" applyAlignment="1">
      <alignment horizontal="right"/>
    </xf>
    <xf numFmtId="0" fontId="0" fillId="0" borderId="66" xfId="0" applyBorder="1" applyAlignment="1">
      <alignment horizontal="right"/>
    </xf>
    <xf numFmtId="0" fontId="0" fillId="0" borderId="6" xfId="0" applyBorder="1" applyAlignment="1">
      <alignment horizontal="right"/>
    </xf>
    <xf numFmtId="0" fontId="0" fillId="0" borderId="14" xfId="0" applyBorder="1" applyAlignment="1">
      <alignment horizontal="right"/>
    </xf>
    <xf numFmtId="0" fontId="0" fillId="0" borderId="67" xfId="0" applyBorder="1" applyAlignment="1">
      <alignment horizontal="right"/>
    </xf>
    <xf numFmtId="0" fontId="0" fillId="0" borderId="11" xfId="0" applyBorder="1" applyAlignment="1">
      <alignment horizontal="right"/>
    </xf>
    <xf numFmtId="0" fontId="0" fillId="0" borderId="71" xfId="0" applyBorder="1" applyAlignment="1">
      <alignment horizontal="right"/>
    </xf>
    <xf numFmtId="44" fontId="12" fillId="0" borderId="34" xfId="0" applyNumberFormat="1" applyFont="1" applyBorder="1" applyAlignment="1">
      <alignment horizontal="left"/>
    </xf>
    <xf numFmtId="44" fontId="11" fillId="0" borderId="36" xfId="0" applyNumberFormat="1" applyFont="1" applyBorder="1" applyAlignment="1">
      <alignment vertical="center"/>
    </xf>
    <xf numFmtId="44" fontId="12" fillId="0" borderId="0" xfId="0" applyNumberFormat="1" applyFont="1"/>
    <xf numFmtId="44" fontId="11" fillId="0" borderId="38" xfId="1" applyFont="1" applyFill="1" applyBorder="1" applyAlignment="1" applyProtection="1">
      <alignment vertical="center"/>
      <protection hidden="1"/>
    </xf>
    <xf numFmtId="44" fontId="11" fillId="0" borderId="40" xfId="1" applyFont="1" applyFill="1" applyBorder="1" applyAlignment="1" applyProtection="1">
      <alignment vertical="center"/>
      <protection hidden="1"/>
    </xf>
    <xf numFmtId="44" fontId="11" fillId="0" borderId="39" xfId="1" applyFont="1" applyFill="1" applyBorder="1" applyAlignment="1" applyProtection="1">
      <alignment vertical="center"/>
      <protection hidden="1"/>
    </xf>
    <xf numFmtId="44" fontId="11" fillId="0" borderId="65" xfId="1" applyFont="1" applyFill="1" applyBorder="1" applyAlignment="1" applyProtection="1">
      <alignment vertical="center"/>
      <protection hidden="1"/>
    </xf>
    <xf numFmtId="44" fontId="12" fillId="0" borderId="40" xfId="0" applyNumberFormat="1" applyFont="1" applyBorder="1" applyAlignment="1">
      <alignment horizontal="left"/>
    </xf>
    <xf numFmtId="44" fontId="11" fillId="0" borderId="72" xfId="1" applyFont="1" applyFill="1" applyBorder="1" applyAlignment="1" applyProtection="1">
      <alignment vertical="center"/>
      <protection hidden="1"/>
    </xf>
    <xf numFmtId="0" fontId="24" fillId="0" borderId="34" xfId="0" applyFont="1" applyBorder="1" applyAlignment="1">
      <alignment vertical="center"/>
    </xf>
    <xf numFmtId="0" fontId="24" fillId="0" borderId="34" xfId="0" applyFont="1" applyBorder="1" applyAlignment="1">
      <alignment horizontal="right" vertical="center"/>
    </xf>
    <xf numFmtId="0" fontId="24" fillId="0" borderId="73" xfId="0" applyFont="1" applyBorder="1" applyAlignment="1">
      <alignment vertical="center"/>
    </xf>
    <xf numFmtId="0" fontId="24" fillId="0" borderId="75" xfId="0" applyFont="1" applyBorder="1" applyAlignment="1">
      <alignment vertical="center"/>
    </xf>
    <xf numFmtId="0" fontId="12" fillId="4" borderId="65" xfId="0" applyFont="1" applyFill="1" applyBorder="1" applyAlignment="1">
      <alignment vertical="center"/>
    </xf>
    <xf numFmtId="0" fontId="24" fillId="0" borderId="75" xfId="0" applyFont="1" applyBorder="1" applyAlignment="1">
      <alignment vertical="center" wrapText="1"/>
    </xf>
    <xf numFmtId="44" fontId="2" fillId="2" borderId="11" xfId="1" applyFont="1" applyFill="1" applyBorder="1" applyProtection="1">
      <protection locked="0"/>
    </xf>
    <xf numFmtId="44" fontId="0" fillId="2" borderId="6" xfId="1" applyFont="1" applyFill="1" applyBorder="1" applyProtection="1">
      <protection locked="0"/>
    </xf>
    <xf numFmtId="0" fontId="12" fillId="4" borderId="32" xfId="0" applyFont="1" applyFill="1" applyBorder="1" applyAlignment="1">
      <alignment horizontal="right"/>
    </xf>
    <xf numFmtId="0" fontId="12" fillId="4" borderId="36" xfId="0" applyFont="1" applyFill="1" applyBorder="1" applyAlignment="1">
      <alignment horizontal="right"/>
    </xf>
    <xf numFmtId="0" fontId="12" fillId="4" borderId="34" xfId="0" applyFont="1" applyFill="1" applyBorder="1" applyAlignment="1">
      <alignment horizontal="right"/>
    </xf>
    <xf numFmtId="0" fontId="12" fillId="4" borderId="44" xfId="0" applyFont="1" applyFill="1" applyBorder="1" applyAlignment="1">
      <alignment horizontal="right"/>
    </xf>
    <xf numFmtId="0" fontId="12" fillId="0" borderId="0" xfId="0" applyFont="1" applyAlignment="1">
      <alignment horizontal="right"/>
    </xf>
    <xf numFmtId="0" fontId="11" fillId="0" borderId="0" xfId="0" applyFont="1" applyAlignment="1">
      <alignment horizontal="right"/>
    </xf>
    <xf numFmtId="0" fontId="12" fillId="4" borderId="0" xfId="0" applyFont="1" applyFill="1" applyAlignment="1">
      <alignment horizontal="right"/>
    </xf>
    <xf numFmtId="0" fontId="12" fillId="0" borderId="73" xfId="0" applyFont="1" applyBorder="1" applyAlignment="1">
      <alignment horizontal="right"/>
    </xf>
    <xf numFmtId="0" fontId="12" fillId="0" borderId="34" xfId="0" applyFont="1" applyBorder="1" applyAlignment="1">
      <alignment horizontal="right"/>
    </xf>
    <xf numFmtId="0" fontId="12" fillId="0" borderId="32" xfId="0" applyFont="1" applyBorder="1" applyAlignment="1">
      <alignment horizontal="right"/>
    </xf>
    <xf numFmtId="0" fontId="12" fillId="0" borderId="36" xfId="0" applyFont="1" applyBorder="1" applyAlignment="1">
      <alignment horizontal="right"/>
    </xf>
    <xf numFmtId="0" fontId="12" fillId="0" borderId="44" xfId="0" applyFont="1" applyBorder="1" applyAlignment="1">
      <alignment horizontal="right"/>
    </xf>
    <xf numFmtId="0" fontId="12" fillId="4" borderId="29" xfId="0" applyFont="1" applyFill="1" applyBorder="1" applyAlignment="1">
      <alignment horizontal="right"/>
    </xf>
    <xf numFmtId="0" fontId="12" fillId="0" borderId="31" xfId="0" applyFont="1" applyBorder="1" applyAlignment="1">
      <alignment horizontal="right"/>
    </xf>
    <xf numFmtId="0" fontId="12" fillId="4" borderId="73" xfId="0" applyFont="1" applyFill="1" applyBorder="1" applyAlignment="1">
      <alignment horizontal="right"/>
    </xf>
    <xf numFmtId="0" fontId="12" fillId="4" borderId="11" xfId="0" applyFont="1" applyFill="1" applyBorder="1" applyAlignment="1">
      <alignment horizontal="right"/>
    </xf>
    <xf numFmtId="0" fontId="12" fillId="4" borderId="22" xfId="0" applyFont="1" applyFill="1" applyBorder="1" applyAlignment="1">
      <alignment horizontal="right"/>
    </xf>
    <xf numFmtId="44" fontId="11" fillId="7" borderId="34" xfId="1" applyFont="1" applyFill="1" applyBorder="1" applyAlignment="1" applyProtection="1">
      <alignment vertical="center"/>
      <protection hidden="1"/>
    </xf>
    <xf numFmtId="44" fontId="11" fillId="7" borderId="40" xfId="1" applyFont="1" applyFill="1" applyBorder="1" applyAlignment="1" applyProtection="1">
      <alignment vertical="center"/>
      <protection hidden="1"/>
    </xf>
    <xf numFmtId="44" fontId="11" fillId="7" borderId="39" xfId="1" applyFont="1" applyFill="1" applyBorder="1" applyAlignment="1" applyProtection="1">
      <alignment vertical="center"/>
      <protection hidden="1"/>
    </xf>
    <xf numFmtId="44" fontId="11" fillId="7" borderId="73" xfId="1" applyFont="1" applyFill="1" applyBorder="1" applyAlignment="1" applyProtection="1">
      <alignment vertical="center"/>
      <protection hidden="1"/>
    </xf>
    <xf numFmtId="44" fontId="12" fillId="7" borderId="34" xfId="0" applyNumberFormat="1" applyFont="1" applyFill="1" applyBorder="1" applyAlignment="1">
      <alignment horizontal="left"/>
    </xf>
    <xf numFmtId="44" fontId="11" fillId="7" borderId="65" xfId="1" applyFont="1" applyFill="1" applyBorder="1" applyAlignment="1" applyProtection="1">
      <alignment vertical="center"/>
      <protection hidden="1"/>
    </xf>
    <xf numFmtId="44" fontId="11" fillId="7" borderId="44" xfId="1" applyFont="1" applyFill="1" applyBorder="1" applyAlignment="1" applyProtection="1">
      <alignment vertical="center"/>
      <protection hidden="1"/>
    </xf>
    <xf numFmtId="0" fontId="11" fillId="4" borderId="32" xfId="0" applyFont="1" applyFill="1" applyBorder="1" applyAlignment="1">
      <alignment vertical="center"/>
    </xf>
    <xf numFmtId="0" fontId="24" fillId="4" borderId="32" xfId="0" applyFont="1" applyFill="1" applyBorder="1" applyAlignment="1">
      <alignment vertical="center"/>
    </xf>
    <xf numFmtId="0" fontId="11" fillId="4" borderId="32" xfId="0" applyFont="1" applyFill="1" applyBorder="1" applyAlignment="1">
      <alignment horizontal="right" vertical="center"/>
    </xf>
    <xf numFmtId="44" fontId="11" fillId="4" borderId="38" xfId="1" applyFont="1" applyFill="1" applyBorder="1" applyAlignment="1" applyProtection="1">
      <alignment vertical="center"/>
      <protection hidden="1"/>
    </xf>
    <xf numFmtId="44" fontId="11" fillId="4" borderId="32" xfId="1" applyFont="1" applyFill="1" applyBorder="1" applyAlignment="1" applyProtection="1">
      <alignment vertical="center"/>
      <protection hidden="1"/>
    </xf>
    <xf numFmtId="0" fontId="11" fillId="4" borderId="34" xfId="0" applyFont="1" applyFill="1" applyBorder="1" applyAlignment="1">
      <alignment vertical="center"/>
    </xf>
    <xf numFmtId="0" fontId="24" fillId="4" borderId="34" xfId="0" applyFont="1" applyFill="1" applyBorder="1" applyAlignment="1">
      <alignment vertical="center"/>
    </xf>
    <xf numFmtId="0" fontId="11" fillId="4" borderId="34" xfId="0" applyFont="1" applyFill="1" applyBorder="1" applyAlignment="1">
      <alignment horizontal="right" vertical="center"/>
    </xf>
    <xf numFmtId="44" fontId="11" fillId="4" borderId="40" xfId="1" applyFont="1" applyFill="1" applyBorder="1" applyAlignment="1" applyProtection="1">
      <alignment vertical="center"/>
      <protection hidden="1"/>
    </xf>
    <xf numFmtId="44" fontId="11" fillId="4" borderId="34" xfId="1" applyFont="1" applyFill="1" applyBorder="1" applyAlignment="1" applyProtection="1">
      <alignment vertical="center"/>
      <protection hidden="1"/>
    </xf>
    <xf numFmtId="0" fontId="11" fillId="4" borderId="36" xfId="0" applyFont="1" applyFill="1" applyBorder="1" applyAlignment="1">
      <alignment vertical="center"/>
    </xf>
    <xf numFmtId="0" fontId="24" fillId="4" borderId="36" xfId="0" applyFont="1" applyFill="1" applyBorder="1" applyAlignment="1">
      <alignment vertical="center"/>
    </xf>
    <xf numFmtId="0" fontId="11" fillId="4" borderId="36" xfId="0" applyFont="1" applyFill="1" applyBorder="1" applyAlignment="1">
      <alignment horizontal="right" vertical="center"/>
    </xf>
    <xf numFmtId="44" fontId="11" fillId="4" borderId="39" xfId="1" applyFont="1" applyFill="1" applyBorder="1" applyAlignment="1" applyProtection="1">
      <alignment vertical="center"/>
      <protection hidden="1"/>
    </xf>
    <xf numFmtId="44" fontId="11" fillId="4" borderId="36" xfId="1" applyFont="1" applyFill="1" applyBorder="1" applyAlignment="1" applyProtection="1">
      <alignment vertical="center"/>
      <protection hidden="1"/>
    </xf>
    <xf numFmtId="44" fontId="13" fillId="8" borderId="32" xfId="1" applyFont="1" applyFill="1" applyBorder="1" applyAlignment="1" applyProtection="1">
      <alignment vertical="center"/>
      <protection hidden="1"/>
    </xf>
    <xf numFmtId="44" fontId="13" fillId="8" borderId="32" xfId="1" applyFont="1" applyFill="1" applyBorder="1" applyProtection="1">
      <protection hidden="1"/>
    </xf>
    <xf numFmtId="44" fontId="13" fillId="8" borderId="33" xfId="1" applyFont="1" applyFill="1" applyBorder="1" applyAlignment="1" applyProtection="1">
      <protection hidden="1"/>
    </xf>
    <xf numFmtId="44" fontId="13" fillId="8" borderId="34" xfId="1" applyFont="1" applyFill="1" applyBorder="1" applyAlignment="1" applyProtection="1">
      <alignment vertical="center"/>
      <protection hidden="1"/>
    </xf>
    <xf numFmtId="44" fontId="13" fillId="8" borderId="34" xfId="1" applyFont="1" applyFill="1" applyBorder="1" applyProtection="1">
      <protection hidden="1"/>
    </xf>
    <xf numFmtId="44" fontId="13" fillId="8" borderId="35" xfId="1" applyFont="1" applyFill="1" applyBorder="1" applyAlignment="1" applyProtection="1">
      <protection hidden="1"/>
    </xf>
    <xf numFmtId="44" fontId="13" fillId="8" borderId="36" xfId="1" applyFont="1" applyFill="1" applyBorder="1" applyAlignment="1" applyProtection="1">
      <alignment vertical="center"/>
      <protection hidden="1"/>
    </xf>
    <xf numFmtId="44" fontId="13" fillId="8" borderId="36" xfId="1" applyFont="1" applyFill="1" applyBorder="1" applyProtection="1">
      <protection hidden="1"/>
    </xf>
    <xf numFmtId="44" fontId="13" fillId="8" borderId="37" xfId="1" applyFont="1" applyFill="1" applyBorder="1" applyAlignment="1" applyProtection="1">
      <protection hidden="1"/>
    </xf>
    <xf numFmtId="0" fontId="12" fillId="4" borderId="27" xfId="0" applyFont="1" applyFill="1" applyBorder="1" applyAlignment="1">
      <alignment horizontal="left"/>
    </xf>
    <xf numFmtId="0" fontId="12" fillId="4" borderId="78" xfId="0" applyFont="1" applyFill="1" applyBorder="1" applyAlignment="1">
      <alignment horizontal="left"/>
    </xf>
    <xf numFmtId="0" fontId="12" fillId="4" borderId="77" xfId="0" applyFont="1" applyFill="1" applyBorder="1" applyAlignment="1">
      <alignment horizontal="left"/>
    </xf>
    <xf numFmtId="0" fontId="11" fillId="4" borderId="22" xfId="0" applyFont="1" applyFill="1" applyBorder="1" applyAlignment="1">
      <alignment vertical="center"/>
    </xf>
    <xf numFmtId="165" fontId="2" fillId="4" borderId="8" xfId="0" applyNumberFormat="1" applyFont="1" applyFill="1" applyBorder="1" applyAlignment="1" applyProtection="1">
      <alignment horizontal="center" wrapText="1"/>
      <protection hidden="1"/>
    </xf>
    <xf numFmtId="165" fontId="2" fillId="4" borderId="4" xfId="0" applyNumberFormat="1" applyFont="1" applyFill="1" applyBorder="1" applyAlignment="1" applyProtection="1">
      <alignment horizontal="center" wrapText="1"/>
      <protection hidden="1"/>
    </xf>
    <xf numFmtId="0" fontId="17" fillId="4" borderId="45" xfId="0" applyFont="1" applyFill="1" applyBorder="1" applyAlignment="1">
      <alignment horizontal="left" vertical="top" wrapText="1" readingOrder="1"/>
    </xf>
    <xf numFmtId="0" fontId="17" fillId="4" borderId="46" xfId="0" applyFont="1" applyFill="1" applyBorder="1" applyAlignment="1">
      <alignment horizontal="left" vertical="top" wrapText="1" readingOrder="1"/>
    </xf>
    <xf numFmtId="0" fontId="17" fillId="4" borderId="47" xfId="0" applyFont="1" applyFill="1" applyBorder="1" applyAlignment="1">
      <alignment horizontal="left" vertical="top" wrapText="1" readingOrder="1"/>
    </xf>
    <xf numFmtId="0" fontId="17" fillId="4" borderId="48" xfId="0" applyFont="1" applyFill="1" applyBorder="1" applyAlignment="1">
      <alignment horizontal="left" vertical="top" wrapText="1" readingOrder="1"/>
    </xf>
    <xf numFmtId="0" fontId="17" fillId="4" borderId="0" xfId="0" applyFont="1" applyFill="1" applyAlignment="1">
      <alignment horizontal="left" vertical="top" wrapText="1" readingOrder="1"/>
    </xf>
    <xf numFmtId="0" fontId="17" fillId="4" borderId="49" xfId="0" applyFont="1" applyFill="1" applyBorder="1" applyAlignment="1">
      <alignment horizontal="left" vertical="top" wrapText="1" readingOrder="1"/>
    </xf>
    <xf numFmtId="0" fontId="17" fillId="4" borderId="51" xfId="0" applyFont="1" applyFill="1" applyBorder="1" applyAlignment="1">
      <alignment horizontal="left" vertical="top" wrapText="1" readingOrder="1"/>
    </xf>
    <xf numFmtId="0" fontId="17" fillId="4" borderId="16" xfId="0" applyFont="1" applyFill="1" applyBorder="1" applyAlignment="1">
      <alignment horizontal="left" vertical="top" wrapText="1" readingOrder="1"/>
    </xf>
    <xf numFmtId="0" fontId="17" fillId="4" borderId="52" xfId="0" applyFont="1" applyFill="1" applyBorder="1" applyAlignment="1">
      <alignment horizontal="left" vertical="top" wrapText="1" readingOrder="1"/>
    </xf>
    <xf numFmtId="0" fontId="20" fillId="5" borderId="9" xfId="0" applyFont="1" applyFill="1" applyBorder="1" applyAlignment="1">
      <alignment vertical="center"/>
    </xf>
    <xf numFmtId="0" fontId="0" fillId="0" borderId="19" xfId="0" applyBorder="1"/>
    <xf numFmtId="0" fontId="0" fillId="0" borderId="5" xfId="0" applyBorder="1"/>
    <xf numFmtId="0" fontId="2" fillId="6" borderId="58" xfId="0" applyFont="1" applyFill="1" applyBorder="1" applyAlignment="1">
      <alignment horizontal="left" vertical="center"/>
    </xf>
    <xf numFmtId="0" fontId="2" fillId="6" borderId="61" xfId="0" applyFont="1" applyFill="1" applyBorder="1" applyAlignment="1">
      <alignment horizontal="left" vertical="center"/>
    </xf>
    <xf numFmtId="44" fontId="21" fillId="2" borderId="56" xfId="1" applyFont="1" applyFill="1" applyBorder="1" applyAlignment="1" applyProtection="1">
      <alignment horizontal="center" vertical="center" wrapText="1"/>
      <protection locked="0"/>
    </xf>
    <xf numFmtId="44" fontId="21" fillId="2" borderId="19" xfId="1" applyFont="1" applyFill="1" applyBorder="1" applyAlignment="1" applyProtection="1">
      <alignment horizontal="center" vertical="center" wrapText="1"/>
      <protection locked="0"/>
    </xf>
    <xf numFmtId="44" fontId="21" fillId="2" borderId="5" xfId="1" applyFont="1" applyFill="1" applyBorder="1" applyAlignment="1" applyProtection="1">
      <alignment horizontal="center" vertical="center" wrapText="1"/>
      <protection locked="0"/>
    </xf>
    <xf numFmtId="44" fontId="21" fillId="2" borderId="59" xfId="1" applyFont="1" applyFill="1" applyBorder="1" applyAlignment="1" applyProtection="1">
      <alignment horizontal="center" vertical="center" wrapText="1"/>
      <protection locked="0"/>
    </xf>
    <xf numFmtId="44" fontId="21" fillId="2" borderId="60" xfId="1" applyFont="1" applyFill="1" applyBorder="1" applyAlignment="1" applyProtection="1">
      <alignment horizontal="center" vertical="center" wrapText="1"/>
      <protection locked="0"/>
    </xf>
    <xf numFmtId="44" fontId="21" fillId="2" borderId="53" xfId="1" applyFont="1" applyFill="1" applyBorder="1" applyAlignment="1" applyProtection="1">
      <alignment horizontal="center" vertical="center" wrapText="1"/>
      <protection locked="0"/>
    </xf>
    <xf numFmtId="44" fontId="21" fillId="2" borderId="62" xfId="1" applyFont="1" applyFill="1" applyBorder="1" applyAlignment="1" applyProtection="1">
      <alignment horizontal="center" vertical="center" wrapText="1"/>
      <protection locked="0"/>
    </xf>
    <xf numFmtId="44" fontId="21" fillId="2" borderId="63" xfId="1" applyFont="1" applyFill="1" applyBorder="1" applyAlignment="1" applyProtection="1">
      <alignment horizontal="center" vertical="center" wrapText="1"/>
      <protection locked="0"/>
    </xf>
    <xf numFmtId="44" fontId="21" fillId="2" borderId="54" xfId="1" applyFont="1" applyFill="1" applyBorder="1" applyAlignment="1" applyProtection="1">
      <alignment horizontal="center" vertical="center" wrapText="1"/>
      <protection locked="0"/>
    </xf>
    <xf numFmtId="0" fontId="13" fillId="0" borderId="1" xfId="0" applyFont="1" applyBorder="1" applyAlignment="1">
      <alignment horizontal="left" vertical="top" wrapText="1"/>
    </xf>
    <xf numFmtId="0" fontId="13" fillId="0" borderId="7"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1" fillId="0" borderId="14" xfId="0" applyFont="1" applyBorder="1" applyAlignment="1">
      <alignment horizontal="center" wrapText="1"/>
    </xf>
    <xf numFmtId="0" fontId="11" fillId="0" borderId="25" xfId="0" applyFont="1" applyBorder="1" applyAlignment="1">
      <alignment horizontal="center" wrapText="1"/>
    </xf>
    <xf numFmtId="0" fontId="13" fillId="0" borderId="68" xfId="0" applyFont="1" applyBorder="1" applyAlignment="1">
      <alignment horizontal="left" vertical="top" wrapText="1"/>
    </xf>
    <xf numFmtId="0" fontId="13" fillId="0" borderId="69" xfId="0" applyFont="1" applyBorder="1" applyAlignment="1">
      <alignment horizontal="left" vertical="top" wrapText="1"/>
    </xf>
    <xf numFmtId="0" fontId="13" fillId="0" borderId="70" xfId="0" applyFont="1" applyBorder="1" applyAlignment="1">
      <alignment horizontal="left" vertical="top" wrapText="1"/>
    </xf>
    <xf numFmtId="0" fontId="11" fillId="0" borderId="44" xfId="0" applyFont="1" applyBorder="1" applyAlignment="1">
      <alignment horizontal="right" vertical="center"/>
    </xf>
    <xf numFmtId="0" fontId="11" fillId="0" borderId="73" xfId="0" applyFont="1" applyBorder="1" applyAlignment="1">
      <alignment horizontal="right" vertical="center"/>
    </xf>
    <xf numFmtId="0" fontId="11" fillId="0" borderId="74" xfId="0" applyFont="1" applyBorder="1" applyAlignment="1">
      <alignment horizontal="right" vertical="center"/>
    </xf>
    <xf numFmtId="0" fontId="11" fillId="0" borderId="75" xfId="0" applyFont="1" applyBorder="1" applyAlignment="1">
      <alignment horizontal="right" vertical="center"/>
    </xf>
    <xf numFmtId="0" fontId="13" fillId="3" borderId="1" xfId="0" applyFont="1" applyFill="1" applyBorder="1" applyAlignment="1">
      <alignment horizontal="center" wrapText="1"/>
    </xf>
    <xf numFmtId="0" fontId="13" fillId="3" borderId="2" xfId="0" applyFont="1" applyFill="1" applyBorder="1" applyAlignment="1">
      <alignment horizontal="center" wrapText="1"/>
    </xf>
    <xf numFmtId="0" fontId="11" fillId="0" borderId="17" xfId="0" applyFont="1" applyBorder="1" applyAlignment="1">
      <alignment horizontal="left" wrapText="1"/>
    </xf>
    <xf numFmtId="0" fontId="11" fillId="0" borderId="27" xfId="0" applyFont="1" applyBorder="1" applyAlignment="1">
      <alignment horizontal="left"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1" fillId="0" borderId="24" xfId="0" applyFont="1" applyBorder="1" applyAlignment="1">
      <alignment horizontal="center" wrapText="1"/>
    </xf>
    <xf numFmtId="0" fontId="11" fillId="0" borderId="26" xfId="0" applyFont="1" applyBorder="1" applyAlignment="1">
      <alignment horizontal="center" wrapText="1"/>
    </xf>
    <xf numFmtId="0" fontId="11" fillId="3" borderId="1" xfId="0" applyFont="1" applyFill="1" applyBorder="1" applyAlignment="1">
      <alignment horizontal="center" wrapText="1"/>
    </xf>
    <xf numFmtId="0" fontId="11" fillId="3" borderId="2" xfId="0" applyFont="1" applyFill="1" applyBorder="1" applyAlignment="1">
      <alignment horizontal="center" wrapText="1"/>
    </xf>
    <xf numFmtId="0" fontId="11" fillId="0" borderId="1" xfId="0" applyFont="1" applyBorder="1" applyAlignment="1">
      <alignment horizontal="center" wrapText="1"/>
    </xf>
    <xf numFmtId="0" fontId="11" fillId="0" borderId="2" xfId="0" applyFont="1" applyBorder="1" applyAlignment="1">
      <alignment horizontal="center" wrapText="1"/>
    </xf>
    <xf numFmtId="0" fontId="12" fillId="4" borderId="48" xfId="0" applyFont="1" applyFill="1" applyBorder="1" applyAlignment="1">
      <alignment horizontal="left" vertical="center" wrapText="1"/>
    </xf>
    <xf numFmtId="0" fontId="13" fillId="4" borderId="1"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2" xfId="0" applyFont="1" applyFill="1" applyBorder="1" applyAlignment="1">
      <alignment horizontal="left" vertical="top" wrapText="1"/>
    </xf>
    <xf numFmtId="0" fontId="12" fillId="0" borderId="48" xfId="0" applyFont="1" applyBorder="1" applyAlignment="1">
      <alignment horizontal="left" vertical="center" wrapText="1"/>
    </xf>
    <xf numFmtId="1" fontId="11" fillId="0" borderId="75" xfId="0" applyNumberFormat="1" applyFont="1" applyBorder="1" applyAlignment="1">
      <alignment horizontal="right" vertical="center"/>
    </xf>
    <xf numFmtId="1" fontId="11" fillId="0" borderId="73" xfId="0" applyNumberFormat="1" applyFont="1" applyBorder="1" applyAlignment="1">
      <alignment horizontal="right" vertical="center"/>
    </xf>
    <xf numFmtId="0" fontId="2" fillId="4" borderId="0" xfId="0" applyFont="1" applyFill="1" applyAlignment="1" applyProtection="1">
      <alignment horizontal="left" vertical="center"/>
      <protection locked="0" hidden="1"/>
    </xf>
    <xf numFmtId="0" fontId="2" fillId="4" borderId="0" xfId="0" applyFont="1" applyFill="1" applyAlignment="1" applyProtection="1">
      <alignment vertical="center"/>
      <protection locked="0" hidden="1"/>
    </xf>
    <xf numFmtId="0" fontId="0" fillId="4" borderId="0" xfId="0" applyFill="1" applyAlignment="1" applyProtection="1">
      <alignment vertical="center"/>
      <protection locked="0" hidden="1"/>
    </xf>
  </cellXfs>
  <cellStyles count="2">
    <cellStyle name="Standaard" xfId="0" builtinId="0"/>
    <cellStyle name="Valuta" xfId="1" builtinId="4"/>
  </cellStyles>
  <dxfs count="0"/>
  <tableStyles count="0" defaultTableStyle="TableStyleMedium2" defaultPivotStyle="PivotStyleLight16"/>
  <colors>
    <mruColors>
      <color rgb="FF95B3D7"/>
      <color rgb="FF9999FF"/>
      <color rgb="FFCC6600"/>
      <color rgb="FF66FF33"/>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E06D3-0C9D-4FC8-90DE-F31C0A7347F0}">
  <dimension ref="B1:M23"/>
  <sheetViews>
    <sheetView showGridLines="0" tabSelected="1" workbookViewId="0">
      <selection activeCell="B5" sqref="B5:M23"/>
    </sheetView>
  </sheetViews>
  <sheetFormatPr defaultRowHeight="15" x14ac:dyDescent="0.25"/>
  <cols>
    <col min="3" max="3" width="9.7109375" customWidth="1"/>
  </cols>
  <sheetData>
    <row r="1" spans="2:13" ht="21" x14ac:dyDescent="0.35">
      <c r="B1" s="132" t="s">
        <v>153</v>
      </c>
    </row>
    <row r="2" spans="2:13" ht="21" x14ac:dyDescent="0.35">
      <c r="B2" s="132" t="s">
        <v>154</v>
      </c>
    </row>
    <row r="3" spans="2:13" ht="21" x14ac:dyDescent="0.35">
      <c r="B3" s="169"/>
    </row>
    <row r="4" spans="2:13" ht="15.75" thickBot="1" x14ac:dyDescent="0.3"/>
    <row r="5" spans="2:13" ht="15" customHeight="1" x14ac:dyDescent="0.25">
      <c r="B5" s="281" t="s">
        <v>0</v>
      </c>
      <c r="C5" s="282"/>
      <c r="D5" s="282"/>
      <c r="E5" s="282"/>
      <c r="F5" s="282"/>
      <c r="G5" s="282"/>
      <c r="H5" s="282"/>
      <c r="I5" s="282"/>
      <c r="J5" s="282"/>
      <c r="K5" s="282"/>
      <c r="L5" s="282"/>
      <c r="M5" s="283"/>
    </row>
    <row r="6" spans="2:13" x14ac:dyDescent="0.25">
      <c r="B6" s="284"/>
      <c r="C6" s="285"/>
      <c r="D6" s="285"/>
      <c r="E6" s="285"/>
      <c r="F6" s="285"/>
      <c r="G6" s="285"/>
      <c r="H6" s="285"/>
      <c r="I6" s="285"/>
      <c r="J6" s="285"/>
      <c r="K6" s="285"/>
      <c r="L6" s="285"/>
      <c r="M6" s="286"/>
    </row>
    <row r="7" spans="2:13" x14ac:dyDescent="0.25">
      <c r="B7" s="284"/>
      <c r="C7" s="285"/>
      <c r="D7" s="285"/>
      <c r="E7" s="285"/>
      <c r="F7" s="285"/>
      <c r="G7" s="285"/>
      <c r="H7" s="285"/>
      <c r="I7" s="285"/>
      <c r="J7" s="285"/>
      <c r="K7" s="285"/>
      <c r="L7" s="285"/>
      <c r="M7" s="286"/>
    </row>
    <row r="8" spans="2:13" x14ac:dyDescent="0.25">
      <c r="B8" s="284"/>
      <c r="C8" s="285"/>
      <c r="D8" s="285"/>
      <c r="E8" s="285"/>
      <c r="F8" s="285"/>
      <c r="G8" s="285"/>
      <c r="H8" s="285"/>
      <c r="I8" s="285"/>
      <c r="J8" s="285"/>
      <c r="K8" s="285"/>
      <c r="L8" s="285"/>
      <c r="M8" s="286"/>
    </row>
    <row r="9" spans="2:13" x14ac:dyDescent="0.25">
      <c r="B9" s="284"/>
      <c r="C9" s="285"/>
      <c r="D9" s="285"/>
      <c r="E9" s="285"/>
      <c r="F9" s="285"/>
      <c r="G9" s="285"/>
      <c r="H9" s="285"/>
      <c r="I9" s="285"/>
      <c r="J9" s="285"/>
      <c r="K9" s="285"/>
      <c r="L9" s="285"/>
      <c r="M9" s="286"/>
    </row>
    <row r="10" spans="2:13" x14ac:dyDescent="0.25">
      <c r="B10" s="284"/>
      <c r="C10" s="285"/>
      <c r="D10" s="285"/>
      <c r="E10" s="285"/>
      <c r="F10" s="285"/>
      <c r="G10" s="285"/>
      <c r="H10" s="285"/>
      <c r="I10" s="285"/>
      <c r="J10" s="285"/>
      <c r="K10" s="285"/>
      <c r="L10" s="285"/>
      <c r="M10" s="286"/>
    </row>
    <row r="11" spans="2:13" x14ac:dyDescent="0.25">
      <c r="B11" s="284"/>
      <c r="C11" s="285"/>
      <c r="D11" s="285"/>
      <c r="E11" s="285"/>
      <c r="F11" s="285"/>
      <c r="G11" s="285"/>
      <c r="H11" s="285"/>
      <c r="I11" s="285"/>
      <c r="J11" s="285"/>
      <c r="K11" s="285"/>
      <c r="L11" s="285"/>
      <c r="M11" s="286"/>
    </row>
    <row r="12" spans="2:13" x14ac:dyDescent="0.25">
      <c r="B12" s="284"/>
      <c r="C12" s="285"/>
      <c r="D12" s="285"/>
      <c r="E12" s="285"/>
      <c r="F12" s="285"/>
      <c r="G12" s="285"/>
      <c r="H12" s="285"/>
      <c r="I12" s="285"/>
      <c r="J12" s="285"/>
      <c r="K12" s="285"/>
      <c r="L12" s="285"/>
      <c r="M12" s="286"/>
    </row>
    <row r="13" spans="2:13" x14ac:dyDescent="0.25">
      <c r="B13" s="284"/>
      <c r="C13" s="285"/>
      <c r="D13" s="285"/>
      <c r="E13" s="285"/>
      <c r="F13" s="285"/>
      <c r="G13" s="285"/>
      <c r="H13" s="285"/>
      <c r="I13" s="285"/>
      <c r="J13" s="285"/>
      <c r="K13" s="285"/>
      <c r="L13" s="285"/>
      <c r="M13" s="286"/>
    </row>
    <row r="14" spans="2:13" x14ac:dyDescent="0.25">
      <c r="B14" s="284"/>
      <c r="C14" s="285"/>
      <c r="D14" s="285"/>
      <c r="E14" s="285"/>
      <c r="F14" s="285"/>
      <c r="G14" s="285"/>
      <c r="H14" s="285"/>
      <c r="I14" s="285"/>
      <c r="J14" s="285"/>
      <c r="K14" s="285"/>
      <c r="L14" s="285"/>
      <c r="M14" s="286"/>
    </row>
    <row r="15" spans="2:13" x14ac:dyDescent="0.25">
      <c r="B15" s="284"/>
      <c r="C15" s="285"/>
      <c r="D15" s="285"/>
      <c r="E15" s="285"/>
      <c r="F15" s="285"/>
      <c r="G15" s="285"/>
      <c r="H15" s="285"/>
      <c r="I15" s="285"/>
      <c r="J15" s="285"/>
      <c r="K15" s="285"/>
      <c r="L15" s="285"/>
      <c r="M15" s="286"/>
    </row>
    <row r="16" spans="2:13" x14ac:dyDescent="0.25">
      <c r="B16" s="284"/>
      <c r="C16" s="285"/>
      <c r="D16" s="285"/>
      <c r="E16" s="285"/>
      <c r="F16" s="285"/>
      <c r="G16" s="285"/>
      <c r="H16" s="285"/>
      <c r="I16" s="285"/>
      <c r="J16" s="285"/>
      <c r="K16" s="285"/>
      <c r="L16" s="285"/>
      <c r="M16" s="286"/>
    </row>
    <row r="17" spans="2:13" x14ac:dyDescent="0.25">
      <c r="B17" s="284"/>
      <c r="C17" s="285"/>
      <c r="D17" s="285"/>
      <c r="E17" s="285"/>
      <c r="F17" s="285"/>
      <c r="G17" s="285"/>
      <c r="H17" s="285"/>
      <c r="I17" s="285"/>
      <c r="J17" s="285"/>
      <c r="K17" s="285"/>
      <c r="L17" s="285"/>
      <c r="M17" s="286"/>
    </row>
    <row r="18" spans="2:13" x14ac:dyDescent="0.25">
      <c r="B18" s="284"/>
      <c r="C18" s="285"/>
      <c r="D18" s="285"/>
      <c r="E18" s="285"/>
      <c r="F18" s="285"/>
      <c r="G18" s="285"/>
      <c r="H18" s="285"/>
      <c r="I18" s="285"/>
      <c r="J18" s="285"/>
      <c r="K18" s="285"/>
      <c r="L18" s="285"/>
      <c r="M18" s="286"/>
    </row>
    <row r="19" spans="2:13" x14ac:dyDescent="0.25">
      <c r="B19" s="284"/>
      <c r="C19" s="285"/>
      <c r="D19" s="285"/>
      <c r="E19" s="285"/>
      <c r="F19" s="285"/>
      <c r="G19" s="285"/>
      <c r="H19" s="285"/>
      <c r="I19" s="285"/>
      <c r="J19" s="285"/>
      <c r="K19" s="285"/>
      <c r="L19" s="285"/>
      <c r="M19" s="286"/>
    </row>
    <row r="20" spans="2:13" x14ac:dyDescent="0.25">
      <c r="B20" s="284"/>
      <c r="C20" s="285"/>
      <c r="D20" s="285"/>
      <c r="E20" s="285"/>
      <c r="F20" s="285"/>
      <c r="G20" s="285"/>
      <c r="H20" s="285"/>
      <c r="I20" s="285"/>
      <c r="J20" s="285"/>
      <c r="K20" s="285"/>
      <c r="L20" s="285"/>
      <c r="M20" s="286"/>
    </row>
    <row r="21" spans="2:13" x14ac:dyDescent="0.25">
      <c r="B21" s="284"/>
      <c r="C21" s="285"/>
      <c r="D21" s="285"/>
      <c r="E21" s="285"/>
      <c r="F21" s="285"/>
      <c r="G21" s="285"/>
      <c r="H21" s="285"/>
      <c r="I21" s="285"/>
      <c r="J21" s="285"/>
      <c r="K21" s="285"/>
      <c r="L21" s="285"/>
      <c r="M21" s="286"/>
    </row>
    <row r="22" spans="2:13" x14ac:dyDescent="0.25">
      <c r="B22" s="284"/>
      <c r="C22" s="285"/>
      <c r="D22" s="285"/>
      <c r="E22" s="285"/>
      <c r="F22" s="285"/>
      <c r="G22" s="285"/>
      <c r="H22" s="285"/>
      <c r="I22" s="285"/>
      <c r="J22" s="285"/>
      <c r="K22" s="285"/>
      <c r="L22" s="285"/>
      <c r="M22" s="286"/>
    </row>
    <row r="23" spans="2:13" ht="6" customHeight="1" thickBot="1" x14ac:dyDescent="0.3">
      <c r="B23" s="287"/>
      <c r="C23" s="288"/>
      <c r="D23" s="288"/>
      <c r="E23" s="288"/>
      <c r="F23" s="288"/>
      <c r="G23" s="288"/>
      <c r="H23" s="288"/>
      <c r="I23" s="288"/>
      <c r="J23" s="288"/>
      <c r="K23" s="288"/>
      <c r="L23" s="288"/>
      <c r="M23" s="289"/>
    </row>
  </sheetData>
  <sheetProtection algorithmName="SHA-512" hashValue="dxeRrBWRLwvGSlaVQ6ZzEPPk0I7TsAz25VHmxE8Lq9wsleZItCvdEk8BhuCxVdb+29cG4prWC5cGdpXfr5/6BQ==" saltValue="N0EOnqTMf+lTfOAzTxhpSQ==" spinCount="100000" sheet="1" objects="1" scenarios="1"/>
  <mergeCells count="1">
    <mergeCell ref="B5:M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482F-504C-45D5-9B16-7ACB99430465}">
  <dimension ref="B2:G15"/>
  <sheetViews>
    <sheetView showGridLines="0" workbookViewId="0">
      <selection activeCell="C12" sqref="C12:E12"/>
    </sheetView>
  </sheetViews>
  <sheetFormatPr defaultRowHeight="15" x14ac:dyDescent="0.25"/>
  <cols>
    <col min="2" max="2" width="38.7109375" bestFit="1" customWidth="1"/>
    <col min="7" max="7" width="14.42578125" bestFit="1" customWidth="1"/>
  </cols>
  <sheetData>
    <row r="2" spans="2:7" ht="15.75" thickBot="1" x14ac:dyDescent="0.3"/>
    <row r="3" spans="2:7" x14ac:dyDescent="0.25">
      <c r="B3" s="129" t="s">
        <v>1</v>
      </c>
      <c r="C3" s="130"/>
      <c r="D3" s="130"/>
      <c r="E3" s="130"/>
      <c r="F3" s="130"/>
      <c r="G3" s="131" t="s">
        <v>2</v>
      </c>
    </row>
    <row r="4" spans="2:7" x14ac:dyDescent="0.25">
      <c r="B4" s="124" t="s">
        <v>3</v>
      </c>
      <c r="G4" s="125">
        <f>'De Connectie - Kantoorlocaties'!P73</f>
        <v>0</v>
      </c>
    </row>
    <row r="5" spans="2:7" x14ac:dyDescent="0.25">
      <c r="B5" s="124" t="s">
        <v>4</v>
      </c>
      <c r="G5" s="125">
        <f>'Gem. Arnhem Vastgoed - MFC''s'!P43</f>
        <v>0</v>
      </c>
    </row>
    <row r="6" spans="2:7" x14ac:dyDescent="0.25">
      <c r="B6" s="124" t="s">
        <v>5</v>
      </c>
      <c r="G6" s="125">
        <f>'Gem. Arnhem VSP - Ov. locaties'!P14</f>
        <v>0</v>
      </c>
    </row>
    <row r="7" spans="2:7" ht="15.75" thickBot="1" x14ac:dyDescent="0.3">
      <c r="B7" s="124" t="s">
        <v>6</v>
      </c>
      <c r="G7" s="126">
        <f>'Tarief Incidentieel'!F18</f>
        <v>0</v>
      </c>
    </row>
    <row r="8" spans="2:7" ht="16.5" thickTop="1" thickBot="1" x14ac:dyDescent="0.3">
      <c r="B8" s="127"/>
      <c r="C8" s="128"/>
      <c r="D8" s="128"/>
      <c r="E8" s="128"/>
      <c r="F8" s="128"/>
      <c r="G8" s="140">
        <f>SUM(G4:G7)</f>
        <v>0</v>
      </c>
    </row>
    <row r="10" spans="2:7" x14ac:dyDescent="0.25">
      <c r="B10" s="162" t="s">
        <v>7</v>
      </c>
      <c r="C10" s="290"/>
      <c r="D10" s="291"/>
      <c r="E10" s="292"/>
    </row>
    <row r="11" spans="2:7" x14ac:dyDescent="0.25">
      <c r="B11" s="163" t="s">
        <v>8</v>
      </c>
      <c r="C11" s="295"/>
      <c r="D11" s="296"/>
      <c r="E11" s="297"/>
    </row>
    <row r="12" spans="2:7" x14ac:dyDescent="0.25">
      <c r="B12" s="164" t="s">
        <v>9</v>
      </c>
      <c r="C12" s="295"/>
      <c r="D12" s="296"/>
      <c r="E12" s="297"/>
    </row>
    <row r="13" spans="2:7" x14ac:dyDescent="0.25">
      <c r="B13" s="164" t="s">
        <v>10</v>
      </c>
      <c r="C13" s="295"/>
      <c r="D13" s="296"/>
      <c r="E13" s="297"/>
    </row>
    <row r="14" spans="2:7" x14ac:dyDescent="0.25">
      <c r="B14" s="293" t="s">
        <v>11</v>
      </c>
      <c r="C14" s="298"/>
      <c r="D14" s="299"/>
      <c r="E14" s="300"/>
    </row>
    <row r="15" spans="2:7" x14ac:dyDescent="0.25">
      <c r="B15" s="294"/>
      <c r="C15" s="301"/>
      <c r="D15" s="302"/>
      <c r="E15" s="303"/>
    </row>
  </sheetData>
  <sheetProtection algorithmName="SHA-512" hashValue="qKQ61AVJMAo4zskUTwk5gzPBVvOmJmoc0GIwTdsN/LEVReZr4KTPwYbzE9scDHD8rqeFWMWEsH8hIgc07tFSTA==" saltValue="qAHanfpvvdd239FwH8S37Q==" spinCount="100000" sheet="1" objects="1" scenarios="1" selectLockedCells="1"/>
  <mergeCells count="6">
    <mergeCell ref="C10:E10"/>
    <mergeCell ref="B14:B15"/>
    <mergeCell ref="C11:E11"/>
    <mergeCell ref="C12:E12"/>
    <mergeCell ref="C13:E13"/>
    <mergeCell ref="C14:E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59"/>
  <sheetViews>
    <sheetView zoomScale="90" zoomScaleNormal="90" workbookViewId="0">
      <selection activeCell="E12" sqref="E12"/>
    </sheetView>
  </sheetViews>
  <sheetFormatPr defaultColWidth="9.140625" defaultRowHeight="15" x14ac:dyDescent="0.25"/>
  <cols>
    <col min="1" max="1" width="3.140625" style="3" customWidth="1"/>
    <col min="2" max="2" width="24.140625" style="4" customWidth="1"/>
    <col min="3" max="3" width="18.5703125" style="5" customWidth="1"/>
    <col min="4" max="4" width="4.28515625" style="5" customWidth="1"/>
    <col min="5" max="5" width="15.7109375" style="2" customWidth="1"/>
    <col min="6" max="6" width="6" style="2" customWidth="1"/>
    <col min="7" max="7" width="2.140625" style="4" bestFit="1" customWidth="1"/>
    <col min="8" max="8" width="20.7109375" style="4" bestFit="1" customWidth="1"/>
    <col min="9" max="9" width="12.5703125" style="4" customWidth="1"/>
    <col min="10" max="10" width="9.140625" style="4"/>
    <col min="11" max="11" width="2.7109375" style="4" customWidth="1"/>
    <col min="12" max="12" width="6.85546875" style="4" customWidth="1"/>
    <col min="13" max="13" width="22.28515625" style="4" customWidth="1"/>
    <col min="14" max="14" width="11.42578125" style="4" customWidth="1"/>
    <col min="15" max="15" width="16.140625" style="4" customWidth="1"/>
    <col min="16" max="16" width="20.7109375" style="4" bestFit="1" customWidth="1"/>
    <col min="17" max="17" width="17.5703125" style="4" customWidth="1"/>
    <col min="18" max="16384" width="9.140625" style="4"/>
  </cols>
  <sheetData>
    <row r="2" spans="1:16" x14ac:dyDescent="0.25">
      <c r="F2" s="6"/>
      <c r="H2" s="17" t="s">
        <v>12</v>
      </c>
      <c r="I2" s="18"/>
      <c r="J2" s="19"/>
    </row>
    <row r="3" spans="1:16" x14ac:dyDescent="0.25">
      <c r="F3" s="6"/>
      <c r="H3" s="44"/>
      <c r="I3" s="20" t="s">
        <v>13</v>
      </c>
      <c r="J3" s="21"/>
    </row>
    <row r="4" spans="1:16" x14ac:dyDescent="0.25">
      <c r="F4" s="6"/>
      <c r="H4" s="24"/>
      <c r="I4" s="20" t="s">
        <v>14</v>
      </c>
      <c r="J4" s="21"/>
    </row>
    <row r="5" spans="1:16" ht="15.75" x14ac:dyDescent="0.25">
      <c r="B5" s="7" t="s">
        <v>15</v>
      </c>
      <c r="F5" s="6"/>
    </row>
    <row r="6" spans="1:16" x14ac:dyDescent="0.25">
      <c r="B6" s="8" t="s">
        <v>16</v>
      </c>
      <c r="F6" s="6"/>
    </row>
    <row r="7" spans="1:16" ht="15.75" thickBot="1" x14ac:dyDescent="0.3"/>
    <row r="8" spans="1:16" s="13" customFormat="1" ht="45" customHeight="1" thickBot="1" x14ac:dyDescent="0.3">
      <c r="B8" s="12" t="s">
        <v>17</v>
      </c>
      <c r="C8" s="11" t="s">
        <v>18</v>
      </c>
      <c r="D8" s="5"/>
      <c r="E8" s="11" t="s">
        <v>19</v>
      </c>
      <c r="H8" s="279" t="s">
        <v>20</v>
      </c>
      <c r="I8" s="280"/>
      <c r="J8" s="14"/>
      <c r="K8" s="15"/>
      <c r="L8" s="16"/>
      <c r="M8" s="16"/>
    </row>
    <row r="9" spans="1:16" ht="15.75" thickBot="1" x14ac:dyDescent="0.3">
      <c r="B9" s="45" t="s">
        <v>21</v>
      </c>
      <c r="C9" s="158"/>
      <c r="E9" s="158"/>
      <c r="G9" s="9"/>
      <c r="H9" s="10" t="s">
        <v>22</v>
      </c>
      <c r="I9" s="11" t="s">
        <v>23</v>
      </c>
      <c r="M9" s="25" t="s">
        <v>24</v>
      </c>
      <c r="N9" s="2"/>
      <c r="O9" s="42" t="s">
        <v>25</v>
      </c>
      <c r="P9" s="2" t="s">
        <v>26</v>
      </c>
    </row>
    <row r="10" spans="1:16" x14ac:dyDescent="0.25">
      <c r="B10" s="43" t="s">
        <v>27</v>
      </c>
      <c r="C10" s="158"/>
      <c r="E10" s="158"/>
      <c r="H10" s="41" t="s">
        <v>28</v>
      </c>
      <c r="I10" s="159"/>
      <c r="M10" s="165" t="s">
        <v>29</v>
      </c>
      <c r="N10" s="26" t="s">
        <v>30</v>
      </c>
      <c r="O10" s="225"/>
      <c r="P10" s="166" t="s">
        <v>31</v>
      </c>
    </row>
    <row r="11" spans="1:16" x14ac:dyDescent="0.25">
      <c r="B11" s="43" t="s">
        <v>32</v>
      </c>
      <c r="C11" s="158"/>
      <c r="E11" s="158"/>
      <c r="H11" s="23" t="s">
        <v>33</v>
      </c>
      <c r="I11" s="160"/>
      <c r="K11" s="2"/>
      <c r="M11" s="201" t="s">
        <v>29</v>
      </c>
      <c r="N11" s="167" t="s">
        <v>30</v>
      </c>
      <c r="O11" s="226"/>
      <c r="P11" s="168" t="s">
        <v>34</v>
      </c>
    </row>
    <row r="12" spans="1:16" x14ac:dyDescent="0.25">
      <c r="B12" s="43" t="s">
        <v>35</v>
      </c>
      <c r="C12" s="158"/>
      <c r="E12" s="158"/>
      <c r="H12" s="23" t="s">
        <v>36</v>
      </c>
      <c r="I12" s="160"/>
      <c r="M12" s="201" t="s">
        <v>29</v>
      </c>
      <c r="N12" s="167" t="s">
        <v>30</v>
      </c>
      <c r="O12" s="226"/>
      <c r="P12" s="168" t="s">
        <v>37</v>
      </c>
    </row>
    <row r="13" spans="1:16" x14ac:dyDescent="0.25">
      <c r="B13" s="1" t="s">
        <v>38</v>
      </c>
      <c r="C13" s="158"/>
      <c r="E13" s="158"/>
      <c r="H13" s="23" t="s">
        <v>39</v>
      </c>
      <c r="I13" s="160"/>
      <c r="M13" s="201" t="s">
        <v>40</v>
      </c>
      <c r="N13" s="167" t="s">
        <v>30</v>
      </c>
      <c r="O13" s="226"/>
      <c r="P13" s="168" t="s">
        <v>31</v>
      </c>
    </row>
    <row r="14" spans="1:16" x14ac:dyDescent="0.25">
      <c r="B14" s="1" t="s">
        <v>41</v>
      </c>
      <c r="C14" s="158"/>
      <c r="E14" s="158"/>
      <c r="H14" s="23" t="s">
        <v>42</v>
      </c>
      <c r="I14" s="160"/>
      <c r="J14" s="2"/>
      <c r="M14" s="201" t="s">
        <v>40</v>
      </c>
      <c r="N14" s="167" t="s">
        <v>30</v>
      </c>
      <c r="O14" s="226"/>
      <c r="P14" s="168" t="s">
        <v>34</v>
      </c>
    </row>
    <row r="15" spans="1:16" x14ac:dyDescent="0.25">
      <c r="B15" s="1" t="s">
        <v>43</v>
      </c>
      <c r="C15" s="158"/>
      <c r="E15" s="158"/>
      <c r="H15" s="23" t="s">
        <v>44</v>
      </c>
      <c r="I15" s="160"/>
      <c r="M15" s="201" t="s">
        <v>45</v>
      </c>
      <c r="N15" s="167"/>
      <c r="O15" s="158"/>
      <c r="P15" s="168" t="s">
        <v>46</v>
      </c>
    </row>
    <row r="16" spans="1:16" ht="15.75" thickBot="1" x14ac:dyDescent="0.3">
      <c r="A16" s="4"/>
      <c r="B16" s="1" t="s">
        <v>47</v>
      </c>
      <c r="C16" s="158"/>
      <c r="E16" s="158"/>
      <c r="M16" s="202" t="s">
        <v>48</v>
      </c>
      <c r="N16" s="193" t="s">
        <v>49</v>
      </c>
      <c r="O16" s="194"/>
      <c r="P16" s="195" t="s">
        <v>46</v>
      </c>
    </row>
    <row r="17" spans="1:20" x14ac:dyDescent="0.25">
      <c r="A17" s="4"/>
      <c r="B17" s="1" t="s">
        <v>50</v>
      </c>
      <c r="C17" s="158"/>
      <c r="E17" s="158"/>
    </row>
    <row r="18" spans="1:20" x14ac:dyDescent="0.25">
      <c r="A18" s="4"/>
      <c r="B18" s="1" t="s">
        <v>51</v>
      </c>
      <c r="C18" s="158"/>
      <c r="E18" s="158"/>
    </row>
    <row r="19" spans="1:20" x14ac:dyDescent="0.25">
      <c r="A19" s="4"/>
      <c r="B19" s="1" t="s">
        <v>52</v>
      </c>
      <c r="C19" s="158"/>
      <c r="E19" s="158"/>
      <c r="I19" s="22"/>
    </row>
    <row r="20" spans="1:20" x14ac:dyDescent="0.25">
      <c r="A20" s="4"/>
      <c r="B20" s="1" t="s">
        <v>53</v>
      </c>
      <c r="C20" s="96"/>
      <c r="E20" s="158"/>
      <c r="I20" s="22"/>
    </row>
    <row r="21" spans="1:20" x14ac:dyDescent="0.25">
      <c r="A21" s="4"/>
      <c r="B21" s="1" t="s">
        <v>54</v>
      </c>
      <c r="C21" s="96"/>
      <c r="E21" s="158"/>
      <c r="I21" s="22"/>
    </row>
    <row r="22" spans="1:20" x14ac:dyDescent="0.25">
      <c r="A22" s="4"/>
      <c r="B22" s="1" t="s">
        <v>55</v>
      </c>
      <c r="C22" s="96"/>
      <c r="E22" s="158"/>
      <c r="I22" s="22"/>
      <c r="N22" s="13"/>
      <c r="O22" s="13"/>
      <c r="Q22" s="2"/>
      <c r="R22" s="2"/>
      <c r="S22" s="2"/>
      <c r="T22" s="2"/>
    </row>
    <row r="23" spans="1:20" x14ac:dyDescent="0.25">
      <c r="B23" s="4" t="s">
        <v>56</v>
      </c>
      <c r="I23" s="22"/>
      <c r="N23" s="13"/>
      <c r="O23" s="13"/>
      <c r="P23" s="27"/>
      <c r="Q23" s="28"/>
      <c r="R23" s="29"/>
      <c r="S23" s="29"/>
      <c r="T23" s="29"/>
    </row>
    <row r="24" spans="1:20" x14ac:dyDescent="0.25">
      <c r="I24" s="22"/>
      <c r="N24" s="13"/>
      <c r="O24" s="13"/>
      <c r="P24" s="27"/>
      <c r="Q24" s="29"/>
      <c r="R24" s="29"/>
      <c r="S24" s="29"/>
      <c r="T24" s="29"/>
    </row>
    <row r="25" spans="1:20" x14ac:dyDescent="0.25">
      <c r="I25" s="22"/>
      <c r="N25" s="13"/>
      <c r="O25" s="13"/>
      <c r="P25" s="13"/>
    </row>
    <row r="26" spans="1:20" x14ac:dyDescent="0.25">
      <c r="B26" s="30"/>
      <c r="I26" s="22"/>
      <c r="N26" s="13"/>
      <c r="O26" s="13"/>
      <c r="P26" s="13"/>
    </row>
    <row r="27" spans="1:20" x14ac:dyDescent="0.25">
      <c r="B27" s="30"/>
      <c r="I27" s="22"/>
      <c r="N27" s="13"/>
      <c r="O27" s="13"/>
      <c r="P27" s="13"/>
    </row>
    <row r="28" spans="1:20" x14ac:dyDescent="0.25">
      <c r="I28" s="22"/>
      <c r="N28" s="13"/>
      <c r="O28" s="13"/>
      <c r="P28" s="13"/>
    </row>
    <row r="29" spans="1:20" x14ac:dyDescent="0.25">
      <c r="B29" s="31"/>
      <c r="I29" s="22"/>
      <c r="N29" s="13"/>
      <c r="O29" s="13"/>
      <c r="P29" s="13"/>
    </row>
    <row r="30" spans="1:20" x14ac:dyDescent="0.25">
      <c r="I30" s="22"/>
      <c r="N30" s="13"/>
      <c r="O30" s="13"/>
      <c r="P30" s="13"/>
    </row>
    <row r="31" spans="1:20" x14ac:dyDescent="0.25">
      <c r="A31" s="32"/>
      <c r="C31" s="33"/>
      <c r="I31" s="22"/>
      <c r="N31" s="13"/>
      <c r="O31" s="13"/>
      <c r="P31" s="13"/>
    </row>
    <row r="32" spans="1:20" x14ac:dyDescent="0.25">
      <c r="F32" s="6"/>
      <c r="I32" s="22"/>
      <c r="N32" s="13"/>
      <c r="O32" s="13"/>
      <c r="P32" s="13"/>
    </row>
    <row r="33" spans="9:16" x14ac:dyDescent="0.25">
      <c r="I33" s="22"/>
      <c r="N33" s="13"/>
      <c r="O33" s="13"/>
      <c r="P33" s="13"/>
    </row>
    <row r="34" spans="9:16" x14ac:dyDescent="0.25">
      <c r="I34" s="22"/>
      <c r="N34" s="13"/>
      <c r="O34" s="13"/>
      <c r="P34" s="13"/>
    </row>
    <row r="35" spans="9:16" x14ac:dyDescent="0.25">
      <c r="I35" s="22"/>
      <c r="N35" s="13"/>
      <c r="O35" s="13"/>
      <c r="P35" s="13"/>
    </row>
    <row r="36" spans="9:16" x14ac:dyDescent="0.25">
      <c r="I36" s="22"/>
      <c r="N36" s="13"/>
      <c r="O36" s="13"/>
      <c r="P36" s="13"/>
    </row>
    <row r="37" spans="9:16" x14ac:dyDescent="0.25">
      <c r="I37" s="22"/>
      <c r="N37" s="13"/>
      <c r="O37" s="13"/>
      <c r="P37" s="13"/>
    </row>
    <row r="38" spans="9:16" x14ac:dyDescent="0.25">
      <c r="I38" s="22"/>
      <c r="N38" s="13"/>
      <c r="O38" s="13"/>
      <c r="P38" s="13"/>
    </row>
    <row r="39" spans="9:16" x14ac:dyDescent="0.25">
      <c r="I39" s="22"/>
      <c r="N39" s="13"/>
      <c r="O39" s="13"/>
      <c r="P39" s="13"/>
    </row>
    <row r="40" spans="9:16" x14ac:dyDescent="0.25">
      <c r="N40" s="13"/>
      <c r="O40" s="13"/>
      <c r="P40" s="13"/>
    </row>
    <row r="41" spans="9:16" x14ac:dyDescent="0.25">
      <c r="N41" s="13"/>
      <c r="O41" s="13"/>
      <c r="P41" s="13"/>
    </row>
    <row r="42" spans="9:16" x14ac:dyDescent="0.25">
      <c r="N42" s="13"/>
      <c r="O42" s="13"/>
      <c r="P42" s="13"/>
    </row>
    <row r="43" spans="9:16" x14ac:dyDescent="0.25">
      <c r="N43" s="13"/>
      <c r="O43" s="13"/>
      <c r="P43" s="13"/>
    </row>
    <row r="44" spans="9:16" x14ac:dyDescent="0.25">
      <c r="N44" s="13"/>
      <c r="O44" s="13"/>
      <c r="P44" s="13"/>
    </row>
    <row r="45" spans="9:16" x14ac:dyDescent="0.25">
      <c r="N45" s="13"/>
      <c r="O45" s="13"/>
      <c r="P45" s="13"/>
    </row>
    <row r="46" spans="9:16" x14ac:dyDescent="0.25">
      <c r="N46" s="13"/>
      <c r="O46" s="13"/>
      <c r="P46" s="13"/>
    </row>
    <row r="47" spans="9:16" x14ac:dyDescent="0.25">
      <c r="N47" s="13"/>
      <c r="O47" s="13"/>
      <c r="P47" s="13"/>
    </row>
    <row r="48" spans="9:16" x14ac:dyDescent="0.25">
      <c r="N48" s="13"/>
      <c r="O48" s="13"/>
      <c r="P48" s="13"/>
    </row>
    <row r="49" spans="14:16" x14ac:dyDescent="0.25">
      <c r="N49" s="13"/>
      <c r="O49" s="13"/>
      <c r="P49" s="13"/>
    </row>
    <row r="50" spans="14:16" x14ac:dyDescent="0.25">
      <c r="N50" s="13"/>
      <c r="O50" s="13"/>
      <c r="P50" s="13"/>
    </row>
    <row r="51" spans="14:16" x14ac:dyDescent="0.25">
      <c r="N51" s="13"/>
      <c r="O51" s="13"/>
      <c r="P51" s="13"/>
    </row>
    <row r="52" spans="14:16" x14ac:dyDescent="0.25">
      <c r="N52" s="13"/>
      <c r="O52" s="13"/>
      <c r="P52" s="13"/>
    </row>
    <row r="53" spans="14:16" x14ac:dyDescent="0.25">
      <c r="N53" s="13"/>
      <c r="O53" s="13"/>
      <c r="P53" s="13"/>
    </row>
    <row r="54" spans="14:16" x14ac:dyDescent="0.25">
      <c r="N54" s="13"/>
      <c r="O54" s="13"/>
      <c r="P54" s="13"/>
    </row>
    <row r="55" spans="14:16" x14ac:dyDescent="0.25">
      <c r="N55" s="13"/>
      <c r="O55" s="13"/>
      <c r="P55" s="13"/>
    </row>
    <row r="56" spans="14:16" x14ac:dyDescent="0.25">
      <c r="N56" s="13"/>
      <c r="O56" s="13"/>
      <c r="P56" s="13"/>
    </row>
    <row r="57" spans="14:16" x14ac:dyDescent="0.25">
      <c r="N57" s="13"/>
      <c r="O57" s="13"/>
      <c r="P57" s="13"/>
    </row>
    <row r="58" spans="14:16" x14ac:dyDescent="0.25">
      <c r="N58" s="13"/>
      <c r="O58" s="13"/>
      <c r="P58" s="13"/>
    </row>
    <row r="59" spans="14:16" x14ac:dyDescent="0.25">
      <c r="N59" s="13"/>
      <c r="O59" s="13"/>
      <c r="P59" s="13"/>
    </row>
  </sheetData>
  <sheetProtection algorithmName="SHA-512" hashValue="JxkyG/toemK5kgr3R9bm5Ce3/b1VPmenlq8EcCAy4jZytMbqhm8+mBCIEe3NAcRGxLQnBn1cjdt5Nsv7DyxXEg==" saltValue="GLNlvab4/exW7sYnh344Ww==" spinCount="100000" sheet="1" objects="1" scenarios="1" selectLockedCells="1"/>
  <mergeCells count="1">
    <mergeCell ref="H8:I8"/>
  </mergeCells>
  <phoneticPr fontId="9" type="noConversion"/>
  <pageMargins left="0.70866141732283472" right="0.70866141732283472" top="0.74803149606299213" bottom="0.74803149606299213" header="0.31496062992125984" footer="0.31496062992125984"/>
  <pageSetup paperSize="8" scale="68" orientation="landscape" r:id="rId1"/>
  <headerFooter>
    <oddHeader>&amp;CPrijsblad Arnhem 2019, De Connectie, MFC's en Vastgoed versie 24 juli 2019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5"/>
  <sheetViews>
    <sheetView showGridLines="0" topLeftCell="B1" zoomScale="90" zoomScaleNormal="90" zoomScaleSheetLayoutView="90" workbookViewId="0">
      <pane ySplit="2" topLeftCell="A41" activePane="bottomLeft" state="frozen"/>
      <selection activeCell="P9" sqref="P9"/>
      <selection pane="bottomLeft" activeCell="G46" sqref="G46"/>
    </sheetView>
  </sheetViews>
  <sheetFormatPr defaultColWidth="9.140625" defaultRowHeight="15" x14ac:dyDescent="0.25"/>
  <cols>
    <col min="1" max="1" width="9.140625" style="48"/>
    <col min="2" max="2" width="26" style="49" bestFit="1" customWidth="1"/>
    <col min="3" max="3" width="34.85546875" style="49" customWidth="1"/>
    <col min="4" max="4" width="18" style="49" bestFit="1" customWidth="1"/>
    <col min="5" max="5" width="10.7109375" style="49" customWidth="1"/>
    <col min="6" max="6" width="10.28515625" style="49" customWidth="1"/>
    <col min="7" max="7" width="14.85546875" style="49" bestFit="1" customWidth="1"/>
    <col min="8" max="8" width="11.7109375" style="49" customWidth="1"/>
    <col min="10" max="10" width="9.140625" style="49"/>
    <col min="11" max="11" width="9.85546875" style="49" customWidth="1"/>
    <col min="12" max="12" width="12.85546875" style="49" customWidth="1"/>
    <col min="13" max="14" width="10.140625" style="49" bestFit="1" customWidth="1"/>
    <col min="15" max="16" width="13.42578125" style="49" bestFit="1" customWidth="1"/>
    <col min="17" max="17" width="12.140625" style="49" bestFit="1" customWidth="1"/>
    <col min="18" max="18" width="39.140625" style="49" customWidth="1"/>
    <col min="19" max="16384" width="9.140625" style="49"/>
  </cols>
  <sheetData>
    <row r="1" spans="2:18" ht="96.75" customHeight="1" x14ac:dyDescent="0.25">
      <c r="B1" s="321" t="s">
        <v>57</v>
      </c>
      <c r="C1" s="321" t="s">
        <v>58</v>
      </c>
      <c r="D1" s="319" t="s">
        <v>59</v>
      </c>
      <c r="E1" s="308" t="s">
        <v>60</v>
      </c>
      <c r="F1" s="308" t="s">
        <v>61</v>
      </c>
      <c r="G1" s="323" t="s">
        <v>62</v>
      </c>
      <c r="H1" s="308" t="s">
        <v>63</v>
      </c>
      <c r="J1" s="327" t="s">
        <v>64</v>
      </c>
      <c r="K1" s="327" t="s">
        <v>65</v>
      </c>
      <c r="L1" s="327" t="s">
        <v>66</v>
      </c>
      <c r="M1" s="325" t="s">
        <v>67</v>
      </c>
      <c r="N1" s="325" t="s">
        <v>68</v>
      </c>
      <c r="O1" s="325" t="s">
        <v>69</v>
      </c>
      <c r="P1" s="317" t="s">
        <v>70</v>
      </c>
      <c r="Q1" s="325" t="s">
        <v>71</v>
      </c>
      <c r="R1" s="317" t="s">
        <v>72</v>
      </c>
    </row>
    <row r="2" spans="2:18" ht="15" customHeight="1" thickBot="1" x14ac:dyDescent="0.3">
      <c r="B2" s="322"/>
      <c r="C2" s="322"/>
      <c r="D2" s="320"/>
      <c r="E2" s="309"/>
      <c r="F2" s="309"/>
      <c r="G2" s="324"/>
      <c r="H2" s="309"/>
      <c r="J2" s="328"/>
      <c r="K2" s="328"/>
      <c r="L2" s="328"/>
      <c r="M2" s="326"/>
      <c r="N2" s="326"/>
      <c r="O2" s="326"/>
      <c r="P2" s="318"/>
      <c r="Q2" s="326"/>
      <c r="R2" s="318" t="s">
        <v>73</v>
      </c>
    </row>
    <row r="3" spans="2:18" x14ac:dyDescent="0.25">
      <c r="B3" s="50"/>
      <c r="C3" s="51"/>
      <c r="D3" s="51"/>
      <c r="E3" s="50"/>
      <c r="F3" s="50"/>
      <c r="G3" s="50"/>
      <c r="H3" s="50"/>
      <c r="J3" s="81"/>
      <c r="K3" s="81"/>
      <c r="L3" s="81"/>
      <c r="M3" s="52"/>
      <c r="N3" s="52"/>
      <c r="O3" s="52"/>
      <c r="P3" s="53"/>
      <c r="Q3" s="54"/>
    </row>
    <row r="4" spans="2:18" ht="15.75" thickBot="1" x14ac:dyDescent="0.3">
      <c r="B4" s="55" t="s">
        <v>74</v>
      </c>
      <c r="C4" s="178"/>
      <c r="D4" s="203"/>
      <c r="E4" s="50"/>
      <c r="F4" s="50"/>
      <c r="G4" s="50"/>
      <c r="H4" s="50"/>
      <c r="J4" s="81"/>
      <c r="K4" s="81"/>
      <c r="L4" s="81"/>
      <c r="M4" s="52"/>
      <c r="N4" s="52"/>
      <c r="O4" s="52"/>
      <c r="P4" s="53"/>
      <c r="Q4" s="54"/>
    </row>
    <row r="5" spans="2:18" ht="15" customHeight="1" x14ac:dyDescent="0.25">
      <c r="B5" s="310" t="s">
        <v>75</v>
      </c>
      <c r="C5" s="276" t="s">
        <v>28</v>
      </c>
      <c r="D5" s="204" t="s">
        <v>76</v>
      </c>
      <c r="E5" s="57">
        <v>1</v>
      </c>
      <c r="F5" s="57">
        <v>102</v>
      </c>
      <c r="G5" s="57" t="s">
        <v>34</v>
      </c>
      <c r="H5" s="57">
        <v>6707</v>
      </c>
      <c r="J5" s="213">
        <f>Basistarief!C14</f>
        <v>0</v>
      </c>
      <c r="K5" s="133">
        <f>Basistarief!E14</f>
        <v>0</v>
      </c>
      <c r="L5" s="133">
        <f>Basistarief!I10</f>
        <v>0</v>
      </c>
      <c r="M5" s="58">
        <f>E5*J5*12</f>
        <v>0</v>
      </c>
      <c r="N5" s="58">
        <f t="shared" ref="N5:N13" si="0">F5*K5</f>
        <v>0</v>
      </c>
      <c r="O5" s="59">
        <f>H5*L5/1000</f>
        <v>0</v>
      </c>
      <c r="P5" s="59">
        <f>SUM(M5:O5)</f>
        <v>0</v>
      </c>
      <c r="Q5" s="60">
        <f>P5/4</f>
        <v>0</v>
      </c>
    </row>
    <row r="6" spans="2:18" x14ac:dyDescent="0.25">
      <c r="B6" s="311"/>
      <c r="C6" s="276" t="s">
        <v>77</v>
      </c>
      <c r="D6" s="205" t="s">
        <v>78</v>
      </c>
      <c r="E6" s="62">
        <v>2</v>
      </c>
      <c r="F6" s="62">
        <v>104</v>
      </c>
      <c r="G6" s="62" t="s">
        <v>31</v>
      </c>
      <c r="H6" s="62">
        <v>5736</v>
      </c>
      <c r="J6" s="214">
        <f>Basistarief!O10</f>
        <v>0</v>
      </c>
      <c r="K6" s="244"/>
      <c r="L6" s="244"/>
      <c r="M6" s="63">
        <f>E6*J6*12</f>
        <v>0</v>
      </c>
      <c r="N6" s="63">
        <f t="shared" si="0"/>
        <v>0</v>
      </c>
      <c r="O6" s="64">
        <f>H6*L6/1000</f>
        <v>0</v>
      </c>
      <c r="P6" s="64">
        <f t="shared" ref="P6:P13" si="1">SUM(M6:O6)</f>
        <v>0</v>
      </c>
      <c r="Q6" s="65">
        <f t="shared" ref="Q6:Q14" si="2">P6/4</f>
        <v>0</v>
      </c>
    </row>
    <row r="7" spans="2:18" x14ac:dyDescent="0.25">
      <c r="B7" s="311"/>
      <c r="C7" s="276" t="s">
        <v>44</v>
      </c>
      <c r="D7" s="205" t="s">
        <v>79</v>
      </c>
      <c r="E7" s="62">
        <v>1</v>
      </c>
      <c r="F7" s="62">
        <v>1</v>
      </c>
      <c r="G7" s="62" t="s">
        <v>80</v>
      </c>
      <c r="H7" s="62">
        <v>137</v>
      </c>
      <c r="J7" s="214">
        <f>Basistarief!C11</f>
        <v>0</v>
      </c>
      <c r="K7" s="134">
        <f>Basistarief!E10</f>
        <v>0</v>
      </c>
      <c r="L7" s="134">
        <f>Basistarief!I15</f>
        <v>0</v>
      </c>
      <c r="M7" s="63">
        <f>E7*J7*12</f>
        <v>0</v>
      </c>
      <c r="N7" s="63">
        <f t="shared" si="0"/>
        <v>0</v>
      </c>
      <c r="O7" s="64">
        <f t="shared" ref="O7:O12" si="3">H7*L7/1000</f>
        <v>0</v>
      </c>
      <c r="P7" s="64">
        <f t="shared" si="1"/>
        <v>0</v>
      </c>
      <c r="Q7" s="65">
        <f t="shared" si="2"/>
        <v>0</v>
      </c>
    </row>
    <row r="8" spans="2:18" x14ac:dyDescent="0.25">
      <c r="B8" s="311"/>
      <c r="C8" s="276" t="s">
        <v>81</v>
      </c>
      <c r="D8" s="205" t="s">
        <v>82</v>
      </c>
      <c r="E8" s="62"/>
      <c r="F8" s="62">
        <v>2</v>
      </c>
      <c r="G8" s="62" t="s">
        <v>83</v>
      </c>
      <c r="H8" s="62">
        <v>0</v>
      </c>
      <c r="J8" s="245"/>
      <c r="K8" s="134">
        <f>Basistarief!E22</f>
        <v>0</v>
      </c>
      <c r="L8" s="244"/>
      <c r="M8" s="63">
        <f>E8*J8*12</f>
        <v>0</v>
      </c>
      <c r="N8" s="63">
        <f t="shared" si="0"/>
        <v>0</v>
      </c>
      <c r="O8" s="64">
        <f t="shared" si="3"/>
        <v>0</v>
      </c>
      <c r="P8" s="64">
        <f t="shared" si="1"/>
        <v>0</v>
      </c>
      <c r="Q8" s="65">
        <f t="shared" si="2"/>
        <v>0</v>
      </c>
    </row>
    <row r="9" spans="2:18" x14ac:dyDescent="0.25">
      <c r="B9" s="311"/>
      <c r="C9" s="276" t="s">
        <v>40</v>
      </c>
      <c r="D9" s="205" t="s">
        <v>78</v>
      </c>
      <c r="E9" s="62">
        <v>2</v>
      </c>
      <c r="F9" s="62">
        <v>87</v>
      </c>
      <c r="G9" s="62" t="s">
        <v>31</v>
      </c>
      <c r="H9" s="62">
        <v>4676</v>
      </c>
      <c r="J9" s="214">
        <f>Basistarief!O13</f>
        <v>0</v>
      </c>
      <c r="K9" s="244"/>
      <c r="L9" s="244"/>
      <c r="M9" s="63">
        <f>E9*J9*12</f>
        <v>0</v>
      </c>
      <c r="N9" s="63">
        <f t="shared" si="0"/>
        <v>0</v>
      </c>
      <c r="O9" s="64">
        <f t="shared" si="3"/>
        <v>0</v>
      </c>
      <c r="P9" s="64">
        <f t="shared" ref="P9:P12" si="4">SUM(M9:O9)</f>
        <v>0</v>
      </c>
      <c r="Q9" s="65">
        <f t="shared" ref="Q9:Q12" si="5">P9/4</f>
        <v>0</v>
      </c>
    </row>
    <row r="10" spans="2:18" x14ac:dyDescent="0.25">
      <c r="B10" s="311"/>
      <c r="C10" s="276" t="s">
        <v>42</v>
      </c>
      <c r="D10" s="205" t="s">
        <v>84</v>
      </c>
      <c r="E10" s="62">
        <v>1</v>
      </c>
      <c r="F10" s="62">
        <v>43</v>
      </c>
      <c r="G10" s="62" t="s">
        <v>31</v>
      </c>
      <c r="H10" s="62">
        <v>595</v>
      </c>
      <c r="J10" s="214">
        <f>Basistarief!C11</f>
        <v>0</v>
      </c>
      <c r="K10" s="134">
        <f>Basistarief!E11</f>
        <v>0</v>
      </c>
      <c r="L10" s="134">
        <f>Basistarief!I14</f>
        <v>0</v>
      </c>
      <c r="M10" s="63">
        <f t="shared" ref="M10:M11" si="6">E10*J10*12</f>
        <v>0</v>
      </c>
      <c r="N10" s="63">
        <f t="shared" si="0"/>
        <v>0</v>
      </c>
      <c r="O10" s="64">
        <f t="shared" si="3"/>
        <v>0</v>
      </c>
      <c r="P10" s="64">
        <f t="shared" si="4"/>
        <v>0</v>
      </c>
      <c r="Q10" s="65">
        <f t="shared" si="5"/>
        <v>0</v>
      </c>
    </row>
    <row r="11" spans="2:18" x14ac:dyDescent="0.25">
      <c r="B11" s="311"/>
      <c r="C11" s="276" t="s">
        <v>33</v>
      </c>
      <c r="D11" s="205" t="s">
        <v>79</v>
      </c>
      <c r="E11" s="62">
        <v>9</v>
      </c>
      <c r="F11" s="219">
        <v>120</v>
      </c>
      <c r="G11" s="62" t="s">
        <v>37</v>
      </c>
      <c r="H11" s="313">
        <v>1918</v>
      </c>
      <c r="J11" s="214">
        <f>Basistarief!C10</f>
        <v>0</v>
      </c>
      <c r="K11" s="134">
        <f>Basistarief!E10</f>
        <v>0</v>
      </c>
      <c r="L11" s="134">
        <f>Basistarief!I11</f>
        <v>0</v>
      </c>
      <c r="M11" s="63">
        <f t="shared" si="6"/>
        <v>0</v>
      </c>
      <c r="N11" s="63">
        <f t="shared" si="0"/>
        <v>0</v>
      </c>
      <c r="O11" s="64">
        <f t="shared" si="3"/>
        <v>0</v>
      </c>
      <c r="P11" s="64">
        <f t="shared" si="4"/>
        <v>0</v>
      </c>
      <c r="Q11" s="65">
        <f t="shared" si="5"/>
        <v>0</v>
      </c>
    </row>
    <row r="12" spans="2:18" x14ac:dyDescent="0.25">
      <c r="B12" s="311"/>
      <c r="C12" s="276" t="s">
        <v>33</v>
      </c>
      <c r="D12" s="206" t="s">
        <v>84</v>
      </c>
      <c r="E12" s="62">
        <v>2</v>
      </c>
      <c r="F12" s="219">
        <v>104</v>
      </c>
      <c r="G12" s="62" t="s">
        <v>31</v>
      </c>
      <c r="H12" s="314"/>
      <c r="J12" s="214">
        <f>Basistarief!C11</f>
        <v>0</v>
      </c>
      <c r="K12" s="134">
        <f>Basistarief!E11</f>
        <v>0</v>
      </c>
      <c r="L12" s="244"/>
      <c r="M12" s="63">
        <f>E12*J12*12</f>
        <v>0</v>
      </c>
      <c r="N12" s="63">
        <f t="shared" si="0"/>
        <v>0</v>
      </c>
      <c r="O12" s="64">
        <f t="shared" si="3"/>
        <v>0</v>
      </c>
      <c r="P12" s="64">
        <f t="shared" si="4"/>
        <v>0</v>
      </c>
      <c r="Q12" s="65">
        <f t="shared" si="5"/>
        <v>0</v>
      </c>
    </row>
    <row r="13" spans="2:18" ht="15.75" thickBot="1" x14ac:dyDescent="0.3">
      <c r="B13" s="312"/>
      <c r="C13" s="277" t="s">
        <v>36</v>
      </c>
      <c r="D13" s="207" t="s">
        <v>79</v>
      </c>
      <c r="E13" s="67">
        <v>9</v>
      </c>
      <c r="F13" s="67">
        <v>93</v>
      </c>
      <c r="G13" s="67" t="s">
        <v>37</v>
      </c>
      <c r="H13" s="67">
        <v>958</v>
      </c>
      <c r="J13" s="215">
        <f>Basistarief!C10</f>
        <v>0</v>
      </c>
      <c r="K13" s="135">
        <f>Basistarief!E10</f>
        <v>0</v>
      </c>
      <c r="L13" s="135">
        <f>Basistarief!I12</f>
        <v>0</v>
      </c>
      <c r="M13" s="68">
        <f>E13*J13*12</f>
        <v>0</v>
      </c>
      <c r="N13" s="68">
        <f t="shared" si="0"/>
        <v>0</v>
      </c>
      <c r="O13" s="69">
        <f>H13*L13/1000</f>
        <v>0</v>
      </c>
      <c r="P13" s="69">
        <f t="shared" si="1"/>
        <v>0</v>
      </c>
      <c r="Q13" s="70">
        <f t="shared" si="2"/>
        <v>0</v>
      </c>
    </row>
    <row r="14" spans="2:18" x14ac:dyDescent="0.25">
      <c r="B14" s="71"/>
      <c r="C14" s="72"/>
      <c r="D14" s="72"/>
      <c r="E14" s="71"/>
      <c r="F14" s="71"/>
      <c r="G14" s="71"/>
      <c r="H14" s="71"/>
      <c r="J14" s="136"/>
      <c r="K14" s="136"/>
      <c r="L14" s="136"/>
      <c r="M14" s="73"/>
      <c r="N14" s="73"/>
      <c r="O14" s="74" t="s">
        <v>85</v>
      </c>
      <c r="P14" s="53">
        <f>SUM(P5:P13)</f>
        <v>0</v>
      </c>
      <c r="Q14" s="53">
        <f t="shared" si="2"/>
        <v>0</v>
      </c>
    </row>
    <row r="15" spans="2:18" ht="15.75" thickBot="1" x14ac:dyDescent="0.3">
      <c r="B15" s="71"/>
      <c r="C15" s="172"/>
      <c r="D15" s="172"/>
      <c r="E15" s="71"/>
      <c r="F15" s="71"/>
      <c r="G15" s="71"/>
      <c r="H15" s="71"/>
      <c r="J15" s="136"/>
      <c r="K15" s="136"/>
      <c r="L15" s="136"/>
      <c r="M15" s="73"/>
      <c r="N15" s="73"/>
      <c r="O15" s="73"/>
      <c r="P15" s="53"/>
      <c r="Q15" s="53"/>
    </row>
    <row r="16" spans="2:18" ht="15.75" customHeight="1" x14ac:dyDescent="0.25">
      <c r="B16" s="304" t="s">
        <v>86</v>
      </c>
      <c r="C16" s="174" t="s">
        <v>28</v>
      </c>
      <c r="D16" s="208" t="s">
        <v>87</v>
      </c>
      <c r="E16" s="57">
        <v>2</v>
      </c>
      <c r="F16" s="200">
        <v>152</v>
      </c>
      <c r="G16" s="57" t="s">
        <v>34</v>
      </c>
      <c r="H16" s="57">
        <v>9844</v>
      </c>
      <c r="J16" s="213">
        <f>Basistarief!C17</f>
        <v>0</v>
      </c>
      <c r="K16" s="133">
        <f>Basistarief!E17</f>
        <v>0</v>
      </c>
      <c r="L16" s="133">
        <f>Basistarief!I10</f>
        <v>0</v>
      </c>
      <c r="M16" s="58">
        <f t="shared" ref="M16:M26" si="7">E16*J16*12</f>
        <v>0</v>
      </c>
      <c r="N16" s="58">
        <f t="shared" ref="N16:N26" si="8">F16*K16</f>
        <v>0</v>
      </c>
      <c r="O16" s="59">
        <f>H16*L16/1000</f>
        <v>0</v>
      </c>
      <c r="P16" s="59">
        <f t="shared" ref="P16:P26" si="9">SUM(M16:O16)</f>
        <v>0</v>
      </c>
      <c r="Q16" s="60">
        <f t="shared" ref="Q16:Q27" si="10">P16/4</f>
        <v>0</v>
      </c>
    </row>
    <row r="17" spans="2:18" x14ac:dyDescent="0.25">
      <c r="B17" s="305"/>
      <c r="C17" s="174" t="s">
        <v>40</v>
      </c>
      <c r="D17" s="205" t="s">
        <v>78</v>
      </c>
      <c r="E17" s="62">
        <v>1</v>
      </c>
      <c r="F17" s="83">
        <v>52</v>
      </c>
      <c r="G17" s="62" t="s">
        <v>31</v>
      </c>
      <c r="H17" s="62">
        <v>2805</v>
      </c>
      <c r="J17" s="214">
        <f>Basistarief!O13</f>
        <v>0</v>
      </c>
      <c r="K17" s="244"/>
      <c r="L17" s="244"/>
      <c r="M17" s="63">
        <f t="shared" si="7"/>
        <v>0</v>
      </c>
      <c r="N17" s="63">
        <f t="shared" si="8"/>
        <v>0</v>
      </c>
      <c r="O17" s="64">
        <f t="shared" ref="O17" si="11">H17*F17*L17/1000</f>
        <v>0</v>
      </c>
      <c r="P17" s="64">
        <f t="shared" si="9"/>
        <v>0</v>
      </c>
      <c r="Q17" s="65">
        <f t="shared" si="10"/>
        <v>0</v>
      </c>
    </row>
    <row r="18" spans="2:18" x14ac:dyDescent="0.25">
      <c r="B18" s="305"/>
      <c r="C18" s="174" t="s">
        <v>77</v>
      </c>
      <c r="D18" s="205" t="s">
        <v>78</v>
      </c>
      <c r="E18" s="62">
        <v>2</v>
      </c>
      <c r="F18" s="83">
        <v>104</v>
      </c>
      <c r="G18" s="62" t="s">
        <v>31</v>
      </c>
      <c r="H18" s="62">
        <v>5736</v>
      </c>
      <c r="J18" s="214">
        <f>Basistarief!O10</f>
        <v>0</v>
      </c>
      <c r="K18" s="244"/>
      <c r="L18" s="244"/>
      <c r="M18" s="63">
        <f t="shared" si="7"/>
        <v>0</v>
      </c>
      <c r="N18" s="63"/>
      <c r="O18" s="64"/>
      <c r="P18" s="64">
        <f t="shared" si="9"/>
        <v>0</v>
      </c>
      <c r="Q18" s="65">
        <f t="shared" si="10"/>
        <v>0</v>
      </c>
    </row>
    <row r="19" spans="2:18" x14ac:dyDescent="0.25">
      <c r="B19" s="305"/>
      <c r="C19" s="174" t="s">
        <v>42</v>
      </c>
      <c r="D19" s="205" t="s">
        <v>84</v>
      </c>
      <c r="E19" s="62">
        <v>1</v>
      </c>
      <c r="F19" s="83">
        <v>54</v>
      </c>
      <c r="G19" s="62" t="s">
        <v>31</v>
      </c>
      <c r="H19" s="62">
        <v>741</v>
      </c>
      <c r="J19" s="214">
        <f>Basistarief!C11</f>
        <v>0</v>
      </c>
      <c r="K19" s="134">
        <f>Basistarief!E11</f>
        <v>0</v>
      </c>
      <c r="L19" s="134">
        <f>Basistarief!I14</f>
        <v>0</v>
      </c>
      <c r="M19" s="63">
        <f t="shared" si="7"/>
        <v>0</v>
      </c>
      <c r="N19" s="63">
        <f t="shared" si="8"/>
        <v>0</v>
      </c>
      <c r="O19" s="64">
        <f>H19*L19/1000</f>
        <v>0</v>
      </c>
      <c r="P19" s="64">
        <f t="shared" si="9"/>
        <v>0</v>
      </c>
      <c r="Q19" s="65">
        <f t="shared" si="10"/>
        <v>0</v>
      </c>
    </row>
    <row r="20" spans="2:18" x14ac:dyDescent="0.25">
      <c r="B20" s="305"/>
      <c r="C20" s="174" t="s">
        <v>88</v>
      </c>
      <c r="D20" s="205" t="s">
        <v>79</v>
      </c>
      <c r="E20" s="62">
        <v>11</v>
      </c>
      <c r="F20" s="220">
        <v>150</v>
      </c>
      <c r="G20" s="62" t="s">
        <v>37</v>
      </c>
      <c r="H20" s="313">
        <v>3968</v>
      </c>
      <c r="J20" s="214">
        <f>Basistarief!C10</f>
        <v>0</v>
      </c>
      <c r="K20" s="134">
        <f>Basistarief!E10</f>
        <v>0</v>
      </c>
      <c r="L20" s="134">
        <f>Basistarief!I11</f>
        <v>0</v>
      </c>
      <c r="M20" s="63">
        <f t="shared" si="7"/>
        <v>0</v>
      </c>
      <c r="N20" s="63">
        <f t="shared" si="8"/>
        <v>0</v>
      </c>
      <c r="O20" s="64">
        <f>H20*L20/1000</f>
        <v>0</v>
      </c>
      <c r="P20" s="64">
        <f t="shared" ref="P20:P24" si="12">SUM(M20:O20)</f>
        <v>0</v>
      </c>
      <c r="Q20" s="65">
        <f t="shared" ref="Q20:Q24" si="13">P20/4</f>
        <v>0</v>
      </c>
    </row>
    <row r="21" spans="2:18" x14ac:dyDescent="0.25">
      <c r="B21" s="305"/>
      <c r="C21" s="174" t="s">
        <v>33</v>
      </c>
      <c r="D21" s="205" t="s">
        <v>84</v>
      </c>
      <c r="E21" s="62">
        <v>3</v>
      </c>
      <c r="F21" s="220">
        <v>40</v>
      </c>
      <c r="G21" s="62" t="s">
        <v>31</v>
      </c>
      <c r="H21" s="315"/>
      <c r="J21" s="214">
        <f>Basistarief!C11</f>
        <v>0</v>
      </c>
      <c r="K21" s="134">
        <f>Basistarief!E11</f>
        <v>0</v>
      </c>
      <c r="L21" s="134">
        <f>Basistarief!I11</f>
        <v>0</v>
      </c>
      <c r="M21" s="63">
        <f t="shared" si="7"/>
        <v>0</v>
      </c>
      <c r="N21" s="63">
        <f t="shared" si="8"/>
        <v>0</v>
      </c>
      <c r="O21" s="64">
        <f t="shared" ref="O21:O26" si="14">H21*L21/1000</f>
        <v>0</v>
      </c>
      <c r="P21" s="64">
        <f t="shared" si="12"/>
        <v>0</v>
      </c>
      <c r="Q21" s="65">
        <f t="shared" si="13"/>
        <v>0</v>
      </c>
    </row>
    <row r="22" spans="2:18" x14ac:dyDescent="0.25">
      <c r="B22" s="305"/>
      <c r="C22" s="174" t="s">
        <v>33</v>
      </c>
      <c r="D22" s="205" t="s">
        <v>89</v>
      </c>
      <c r="E22" s="62">
        <v>1</v>
      </c>
      <c r="F22" s="220">
        <v>26</v>
      </c>
      <c r="G22" s="62" t="s">
        <v>37</v>
      </c>
      <c r="H22" s="314"/>
      <c r="J22" s="214">
        <f>Basistarief!C18</f>
        <v>0</v>
      </c>
      <c r="K22" s="134">
        <f>Basistarief!E18</f>
        <v>0</v>
      </c>
      <c r="L22" s="134">
        <f>Basistarief!I11</f>
        <v>0</v>
      </c>
      <c r="M22" s="63">
        <f t="shared" si="7"/>
        <v>0</v>
      </c>
      <c r="N22" s="63">
        <f t="shared" si="8"/>
        <v>0</v>
      </c>
      <c r="O22" s="64">
        <f t="shared" si="14"/>
        <v>0</v>
      </c>
      <c r="P22" s="64">
        <f t="shared" si="12"/>
        <v>0</v>
      </c>
      <c r="Q22" s="65">
        <f t="shared" si="13"/>
        <v>0</v>
      </c>
    </row>
    <row r="23" spans="2:18" x14ac:dyDescent="0.25">
      <c r="B23" s="305"/>
      <c r="C23" s="174" t="s">
        <v>90</v>
      </c>
      <c r="D23" s="205" t="s">
        <v>79</v>
      </c>
      <c r="E23" s="62">
        <v>19</v>
      </c>
      <c r="F23" s="220">
        <v>100</v>
      </c>
      <c r="G23" s="62" t="s">
        <v>31</v>
      </c>
      <c r="H23" s="313">
        <v>1946</v>
      </c>
      <c r="J23" s="214">
        <f>Basistarief!C10</f>
        <v>0</v>
      </c>
      <c r="K23" s="134">
        <f>Basistarief!E10</f>
        <v>0</v>
      </c>
      <c r="L23" s="134">
        <f>Basistarief!I12</f>
        <v>0</v>
      </c>
      <c r="M23" s="63">
        <f t="shared" si="7"/>
        <v>0</v>
      </c>
      <c r="N23" s="63">
        <f t="shared" si="8"/>
        <v>0</v>
      </c>
      <c r="O23" s="64">
        <f t="shared" si="14"/>
        <v>0</v>
      </c>
      <c r="P23" s="64">
        <f t="shared" si="12"/>
        <v>0</v>
      </c>
      <c r="Q23" s="65">
        <f t="shared" si="13"/>
        <v>0</v>
      </c>
    </row>
    <row r="24" spans="2:18" x14ac:dyDescent="0.25">
      <c r="B24" s="305"/>
      <c r="C24" s="174" t="s">
        <v>36</v>
      </c>
      <c r="D24" s="205" t="s">
        <v>84</v>
      </c>
      <c r="E24" s="62">
        <v>1</v>
      </c>
      <c r="F24" s="220">
        <v>36</v>
      </c>
      <c r="G24" s="62" t="s">
        <v>31</v>
      </c>
      <c r="H24" s="314"/>
      <c r="J24" s="214">
        <f>Basistarief!C11</f>
        <v>0</v>
      </c>
      <c r="K24" s="134">
        <f>Basistarief!E11</f>
        <v>0</v>
      </c>
      <c r="L24" s="134"/>
      <c r="M24" s="63">
        <f t="shared" si="7"/>
        <v>0</v>
      </c>
      <c r="N24" s="63">
        <f t="shared" si="8"/>
        <v>0</v>
      </c>
      <c r="O24" s="64">
        <f t="shared" si="14"/>
        <v>0</v>
      </c>
      <c r="P24" s="64">
        <f t="shared" si="12"/>
        <v>0</v>
      </c>
      <c r="Q24" s="65">
        <f t="shared" si="13"/>
        <v>0</v>
      </c>
    </row>
    <row r="25" spans="2:18" x14ac:dyDescent="0.25">
      <c r="B25" s="305"/>
      <c r="C25" s="174" t="s">
        <v>44</v>
      </c>
      <c r="D25" s="205" t="s">
        <v>79</v>
      </c>
      <c r="E25" s="62">
        <v>2</v>
      </c>
      <c r="F25" s="83">
        <v>10</v>
      </c>
      <c r="G25" s="62" t="s">
        <v>80</v>
      </c>
      <c r="H25" s="62">
        <v>449</v>
      </c>
      <c r="J25" s="214">
        <f>Basistarief!C10</f>
        <v>0</v>
      </c>
      <c r="K25" s="134">
        <f>Basistarief!E10</f>
        <v>0</v>
      </c>
      <c r="L25" s="134">
        <f>Basistarief!I15</f>
        <v>0</v>
      </c>
      <c r="M25" s="63">
        <f t="shared" si="7"/>
        <v>0</v>
      </c>
      <c r="N25" s="63">
        <f t="shared" si="8"/>
        <v>0</v>
      </c>
      <c r="O25" s="64">
        <f t="shared" si="14"/>
        <v>0</v>
      </c>
      <c r="P25" s="64">
        <f t="shared" si="9"/>
        <v>0</v>
      </c>
      <c r="Q25" s="65">
        <f t="shared" si="10"/>
        <v>0</v>
      </c>
    </row>
    <row r="26" spans="2:18" ht="15.75" thickBot="1" x14ac:dyDescent="0.3">
      <c r="B26" s="306"/>
      <c r="C26" s="275" t="s">
        <v>81</v>
      </c>
      <c r="D26" s="209" t="s">
        <v>82</v>
      </c>
      <c r="E26" s="67"/>
      <c r="F26" s="192">
        <v>3</v>
      </c>
      <c r="G26" s="67" t="s">
        <v>91</v>
      </c>
      <c r="H26" s="67">
        <v>5400</v>
      </c>
      <c r="J26" s="246"/>
      <c r="K26" s="135">
        <f>Basistarief!E22</f>
        <v>0</v>
      </c>
      <c r="L26" s="135"/>
      <c r="M26" s="68">
        <f t="shared" si="7"/>
        <v>0</v>
      </c>
      <c r="N26" s="68">
        <f t="shared" si="8"/>
        <v>0</v>
      </c>
      <c r="O26" s="69">
        <f t="shared" si="14"/>
        <v>0</v>
      </c>
      <c r="P26" s="69">
        <f t="shared" si="9"/>
        <v>0</v>
      </c>
      <c r="Q26" s="70">
        <f t="shared" si="10"/>
        <v>0</v>
      </c>
      <c r="R26" s="49" t="s">
        <v>92</v>
      </c>
    </row>
    <row r="27" spans="2:18" x14ac:dyDescent="0.25">
      <c r="B27" s="76"/>
      <c r="C27" s="76"/>
      <c r="D27" s="76"/>
      <c r="E27" s="76"/>
      <c r="F27" s="76"/>
      <c r="G27" s="76"/>
      <c r="H27" s="76"/>
      <c r="J27" s="76"/>
      <c r="K27" s="76"/>
      <c r="L27" s="76"/>
      <c r="M27" s="77"/>
      <c r="N27" s="77"/>
      <c r="O27" s="77" t="s">
        <v>85</v>
      </c>
      <c r="P27" s="77">
        <f>SUM(P16:P26)</f>
        <v>0</v>
      </c>
      <c r="Q27" s="77">
        <f t="shared" si="10"/>
        <v>0</v>
      </c>
    </row>
    <row r="28" spans="2:18" ht="15.75" thickBot="1" x14ac:dyDescent="0.3">
      <c r="B28" s="76"/>
      <c r="C28" s="76"/>
      <c r="D28" s="76"/>
      <c r="E28" s="76"/>
      <c r="F28" s="76"/>
      <c r="G28" s="76"/>
      <c r="H28" s="76"/>
      <c r="J28" s="76"/>
      <c r="K28" s="76"/>
      <c r="L28" s="76"/>
      <c r="M28" s="77"/>
      <c r="N28" s="77"/>
      <c r="O28" s="77"/>
      <c r="P28" s="77"/>
      <c r="Q28" s="77"/>
    </row>
    <row r="29" spans="2:18" ht="15" customHeight="1" x14ac:dyDescent="0.25">
      <c r="B29" s="304" t="s">
        <v>93</v>
      </c>
      <c r="C29" s="56" t="s">
        <v>28</v>
      </c>
      <c r="D29" s="227" t="s">
        <v>76</v>
      </c>
      <c r="E29" s="57">
        <v>1</v>
      </c>
      <c r="F29" s="57">
        <v>101</v>
      </c>
      <c r="G29" s="57" t="s">
        <v>34</v>
      </c>
      <c r="H29" s="57">
        <v>4952</v>
      </c>
      <c r="J29" s="213">
        <f>Basistarief!C14</f>
        <v>0</v>
      </c>
      <c r="K29" s="133">
        <f>Basistarief!E14</f>
        <v>0</v>
      </c>
      <c r="L29" s="133">
        <f>Basistarief!I10</f>
        <v>0</v>
      </c>
      <c r="M29" s="58">
        <f>E29*J29*12</f>
        <v>0</v>
      </c>
      <c r="N29" s="58">
        <f>F29*K29</f>
        <v>0</v>
      </c>
      <c r="O29" s="59">
        <f>H29*L29/1000</f>
        <v>0</v>
      </c>
      <c r="P29" s="59">
        <f t="shared" ref="P29:P36" si="15">SUM(M29:O29)</f>
        <v>0</v>
      </c>
      <c r="Q29" s="60">
        <f t="shared" ref="Q29:Q37" si="16">P29/4</f>
        <v>0</v>
      </c>
    </row>
    <row r="30" spans="2:18" ht="15" customHeight="1" x14ac:dyDescent="0.25">
      <c r="B30" s="305"/>
      <c r="C30" s="174" t="s">
        <v>77</v>
      </c>
      <c r="D30" s="205" t="s">
        <v>94</v>
      </c>
      <c r="E30" s="175">
        <v>2</v>
      </c>
      <c r="F30" s="175">
        <v>100</v>
      </c>
      <c r="G30" s="175" t="s">
        <v>31</v>
      </c>
      <c r="H30" s="175">
        <v>5497</v>
      </c>
      <c r="J30" s="218">
        <f>Basistarief!O10</f>
        <v>0</v>
      </c>
      <c r="K30" s="247"/>
      <c r="L30" s="247"/>
      <c r="M30" s="63">
        <f t="shared" ref="M30:M33" si="17">E30*J30*12</f>
        <v>0</v>
      </c>
      <c r="N30" s="63">
        <f t="shared" ref="N30:N33" si="18">F30*K30</f>
        <v>0</v>
      </c>
      <c r="O30" s="64">
        <f>H30*L30/1000</f>
        <v>0</v>
      </c>
      <c r="P30" s="64">
        <f t="shared" si="15"/>
        <v>0</v>
      </c>
      <c r="Q30" s="65">
        <f t="shared" si="16"/>
        <v>0</v>
      </c>
    </row>
    <row r="31" spans="2:18" ht="15" customHeight="1" x14ac:dyDescent="0.25">
      <c r="B31" s="305"/>
      <c r="C31" s="174" t="s">
        <v>44</v>
      </c>
      <c r="D31" s="205" t="s">
        <v>79</v>
      </c>
      <c r="E31" s="175">
        <v>1</v>
      </c>
      <c r="F31" s="175">
        <v>3</v>
      </c>
      <c r="G31" s="175" t="s">
        <v>80</v>
      </c>
      <c r="H31" s="175">
        <v>108</v>
      </c>
      <c r="J31" s="218">
        <f>Basistarief!C10</f>
        <v>0</v>
      </c>
      <c r="K31" s="176">
        <f>Basistarief!E10</f>
        <v>0</v>
      </c>
      <c r="L31" s="176">
        <f>Basistarief!I15</f>
        <v>0</v>
      </c>
      <c r="M31" s="63">
        <f t="shared" si="17"/>
        <v>0</v>
      </c>
      <c r="N31" s="63">
        <f t="shared" si="18"/>
        <v>0</v>
      </c>
      <c r="O31" s="64">
        <f t="shared" ref="O31:O36" si="19">H31*L31/1000</f>
        <v>0</v>
      </c>
      <c r="P31" s="64">
        <f t="shared" si="15"/>
        <v>0</v>
      </c>
      <c r="Q31" s="65">
        <f t="shared" si="16"/>
        <v>0</v>
      </c>
    </row>
    <row r="32" spans="2:18" ht="15" customHeight="1" x14ac:dyDescent="0.25">
      <c r="B32" s="305"/>
      <c r="C32" s="174" t="s">
        <v>40</v>
      </c>
      <c r="D32" s="205" t="s">
        <v>78</v>
      </c>
      <c r="E32" s="175">
        <v>1</v>
      </c>
      <c r="F32" s="175">
        <v>52</v>
      </c>
      <c r="G32" s="175" t="s">
        <v>31</v>
      </c>
      <c r="H32" s="175">
        <v>2806</v>
      </c>
      <c r="J32" s="218">
        <f>Basistarief!O13</f>
        <v>0</v>
      </c>
      <c r="K32" s="247"/>
      <c r="L32" s="247"/>
      <c r="M32" s="63">
        <f t="shared" si="17"/>
        <v>0</v>
      </c>
      <c r="N32" s="63">
        <f t="shared" si="18"/>
        <v>0</v>
      </c>
      <c r="O32" s="64">
        <f t="shared" si="19"/>
        <v>0</v>
      </c>
      <c r="P32" s="64">
        <f t="shared" si="15"/>
        <v>0</v>
      </c>
      <c r="Q32" s="65">
        <f t="shared" si="16"/>
        <v>0</v>
      </c>
    </row>
    <row r="33" spans="2:19" ht="15" customHeight="1" x14ac:dyDescent="0.25">
      <c r="B33" s="305"/>
      <c r="C33" s="174" t="s">
        <v>42</v>
      </c>
      <c r="D33" s="205" t="s">
        <v>84</v>
      </c>
      <c r="E33" s="175">
        <v>1</v>
      </c>
      <c r="F33" s="175">
        <v>26</v>
      </c>
      <c r="G33" s="175" t="s">
        <v>37</v>
      </c>
      <c r="H33" s="175">
        <v>357</v>
      </c>
      <c r="J33" s="218">
        <f>Basistarief!C11</f>
        <v>0</v>
      </c>
      <c r="K33" s="176">
        <f>Basistarief!E11</f>
        <v>0</v>
      </c>
      <c r="L33" s="176">
        <f>Basistarief!I14</f>
        <v>0</v>
      </c>
      <c r="M33" s="63">
        <f t="shared" si="17"/>
        <v>0</v>
      </c>
      <c r="N33" s="63">
        <f t="shared" si="18"/>
        <v>0</v>
      </c>
      <c r="O33" s="64">
        <f t="shared" si="19"/>
        <v>0</v>
      </c>
      <c r="P33" s="64">
        <f t="shared" si="15"/>
        <v>0</v>
      </c>
      <c r="Q33" s="65">
        <f t="shared" si="16"/>
        <v>0</v>
      </c>
    </row>
    <row r="34" spans="2:19" x14ac:dyDescent="0.25">
      <c r="B34" s="305"/>
      <c r="C34" s="61" t="s">
        <v>33</v>
      </c>
      <c r="D34" s="205" t="s">
        <v>95</v>
      </c>
      <c r="E34" s="62">
        <v>17</v>
      </c>
      <c r="F34" s="220">
        <f>103-26</f>
        <v>77</v>
      </c>
      <c r="G34" s="175" t="s">
        <v>80</v>
      </c>
      <c r="H34" s="313">
        <v>2175</v>
      </c>
      <c r="J34" s="249"/>
      <c r="K34" s="134">
        <f>Basistarief!E10</f>
        <v>0</v>
      </c>
      <c r="L34" s="134">
        <f>Basistarief!I11</f>
        <v>0</v>
      </c>
      <c r="M34" s="63">
        <f>E34*J34*12</f>
        <v>0</v>
      </c>
      <c r="N34" s="63">
        <f>F34*K34</f>
        <v>0</v>
      </c>
      <c r="O34" s="64">
        <f t="shared" si="19"/>
        <v>0</v>
      </c>
      <c r="P34" s="64">
        <f t="shared" si="15"/>
        <v>0</v>
      </c>
      <c r="Q34" s="65">
        <f t="shared" si="16"/>
        <v>0</v>
      </c>
    </row>
    <row r="35" spans="2:19" x14ac:dyDescent="0.25">
      <c r="B35" s="305"/>
      <c r="C35" s="61" t="s">
        <v>33</v>
      </c>
      <c r="D35" s="205" t="s">
        <v>84</v>
      </c>
      <c r="E35" s="62">
        <v>3</v>
      </c>
      <c r="F35" s="221">
        <v>26</v>
      </c>
      <c r="G35" s="175" t="s">
        <v>80</v>
      </c>
      <c r="H35" s="314"/>
      <c r="J35" s="214">
        <f>Basistarief!C11</f>
        <v>0</v>
      </c>
      <c r="K35" s="134">
        <f>Basistarief!E11</f>
        <v>0</v>
      </c>
      <c r="L35" s="244"/>
      <c r="M35" s="63">
        <f>E35*J35*12</f>
        <v>0</v>
      </c>
      <c r="N35" s="63">
        <f>F35*K35</f>
        <v>0</v>
      </c>
      <c r="O35" s="64">
        <f t="shared" si="19"/>
        <v>0</v>
      </c>
      <c r="P35" s="64">
        <f t="shared" si="15"/>
        <v>0</v>
      </c>
      <c r="Q35" s="65">
        <f t="shared" si="16"/>
        <v>0</v>
      </c>
    </row>
    <row r="36" spans="2:19" ht="15.75" thickBot="1" x14ac:dyDescent="0.3">
      <c r="B36" s="306"/>
      <c r="C36" s="75" t="s">
        <v>36</v>
      </c>
      <c r="D36" s="228" t="s">
        <v>79</v>
      </c>
      <c r="E36" s="67">
        <v>15</v>
      </c>
      <c r="F36" s="67">
        <v>62</v>
      </c>
      <c r="G36" s="67" t="s">
        <v>80</v>
      </c>
      <c r="H36" s="67">
        <v>2487</v>
      </c>
      <c r="J36" s="215">
        <f>Basistarief!C10</f>
        <v>0</v>
      </c>
      <c r="K36" s="135">
        <f>Basistarief!E10</f>
        <v>0</v>
      </c>
      <c r="L36" s="135">
        <f>Basistarief!I12</f>
        <v>0</v>
      </c>
      <c r="M36" s="68">
        <f>E36*J36*12</f>
        <v>0</v>
      </c>
      <c r="N36" s="68">
        <f>F36*K36</f>
        <v>0</v>
      </c>
      <c r="O36" s="69">
        <f t="shared" si="19"/>
        <v>0</v>
      </c>
      <c r="P36" s="69">
        <f t="shared" si="15"/>
        <v>0</v>
      </c>
      <c r="Q36" s="70">
        <f t="shared" si="16"/>
        <v>0</v>
      </c>
    </row>
    <row r="37" spans="2:19" x14ac:dyDescent="0.25">
      <c r="B37" s="50"/>
      <c r="C37" s="51"/>
      <c r="D37" s="203"/>
      <c r="E37" s="50"/>
      <c r="F37" s="50"/>
      <c r="G37" s="50"/>
      <c r="H37" s="50"/>
      <c r="J37" s="79"/>
      <c r="K37" s="79"/>
      <c r="L37" s="79"/>
      <c r="M37" s="80"/>
      <c r="N37" s="80"/>
      <c r="O37" s="80" t="s">
        <v>85</v>
      </c>
      <c r="P37" s="80">
        <f>SUM(P29:P36)</f>
        <v>0</v>
      </c>
      <c r="Q37" s="80">
        <f t="shared" si="16"/>
        <v>0</v>
      </c>
    </row>
    <row r="38" spans="2:19" ht="15.75" thickBot="1" x14ac:dyDescent="0.3">
      <c r="B38" s="50"/>
      <c r="C38" s="51"/>
      <c r="D38" s="203"/>
      <c r="E38" s="50"/>
      <c r="F38" s="50"/>
      <c r="G38" s="50"/>
      <c r="H38" s="50"/>
      <c r="J38" s="81"/>
      <c r="K38" s="81"/>
      <c r="L38" s="81"/>
      <c r="M38" s="74"/>
      <c r="N38" s="74"/>
      <c r="O38" s="74"/>
      <c r="P38" s="53"/>
      <c r="Q38" s="53"/>
    </row>
    <row r="39" spans="2:19" x14ac:dyDescent="0.25">
      <c r="B39" s="304" t="s">
        <v>96</v>
      </c>
      <c r="C39" s="56" t="s">
        <v>33</v>
      </c>
      <c r="D39" s="227" t="s">
        <v>79</v>
      </c>
      <c r="E39" s="57">
        <v>1</v>
      </c>
      <c r="F39" s="57">
        <v>9</v>
      </c>
      <c r="G39" s="57" t="s">
        <v>37</v>
      </c>
      <c r="H39" s="57">
        <v>100</v>
      </c>
      <c r="J39" s="213">
        <f>Basistarief!C10</f>
        <v>0</v>
      </c>
      <c r="K39" s="133">
        <f>Basistarief!E10</f>
        <v>0</v>
      </c>
      <c r="L39" s="133">
        <f>Basistarief!I11</f>
        <v>0</v>
      </c>
      <c r="M39" s="58">
        <f>E39*J39*12</f>
        <v>0</v>
      </c>
      <c r="N39" s="58">
        <f>F39*K39</f>
        <v>0</v>
      </c>
      <c r="O39" s="59">
        <f>H39*L39/1000</f>
        <v>0</v>
      </c>
      <c r="P39" s="59">
        <f t="shared" ref="P39:P40" si="20">SUM(M39:O39)</f>
        <v>0</v>
      </c>
      <c r="Q39" s="60">
        <f t="shared" ref="Q39:Q71" si="21">P39/4</f>
        <v>0</v>
      </c>
    </row>
    <row r="40" spans="2:19" ht="15.75" thickBot="1" x14ac:dyDescent="0.3">
      <c r="B40" s="307"/>
      <c r="C40" s="82" t="s">
        <v>36</v>
      </c>
      <c r="D40" s="228" t="s">
        <v>79</v>
      </c>
      <c r="E40" s="67">
        <v>2</v>
      </c>
      <c r="F40" s="67">
        <v>33</v>
      </c>
      <c r="G40" s="67" t="s">
        <v>37</v>
      </c>
      <c r="H40" s="67">
        <v>364</v>
      </c>
      <c r="J40" s="215">
        <f>Basistarief!C10</f>
        <v>0</v>
      </c>
      <c r="K40" s="135">
        <f>Basistarief!E10</f>
        <v>0</v>
      </c>
      <c r="L40" s="135">
        <f>Basistarief!I12</f>
        <v>0</v>
      </c>
      <c r="M40" s="68">
        <f>E40*J40*12</f>
        <v>0</v>
      </c>
      <c r="N40" s="68">
        <f>F40*K40</f>
        <v>0</v>
      </c>
      <c r="O40" s="69">
        <f>H40*L40/1000</f>
        <v>0</v>
      </c>
      <c r="P40" s="69">
        <f t="shared" si="20"/>
        <v>0</v>
      </c>
      <c r="Q40" s="70">
        <f t="shared" si="21"/>
        <v>0</v>
      </c>
    </row>
    <row r="41" spans="2:19" x14ac:dyDescent="0.25">
      <c r="B41" s="50"/>
      <c r="C41" s="51"/>
      <c r="D41" s="203"/>
      <c r="E41" s="50"/>
      <c r="F41" s="50"/>
      <c r="G41" s="50"/>
      <c r="H41" s="50"/>
      <c r="J41" s="79"/>
      <c r="K41" s="79"/>
      <c r="L41" s="79"/>
      <c r="M41" s="80"/>
      <c r="N41" s="80"/>
      <c r="O41" s="80" t="s">
        <v>85</v>
      </c>
      <c r="P41" s="80">
        <f>SUM(P39:P40)</f>
        <v>0</v>
      </c>
      <c r="Q41" s="80">
        <f t="shared" si="21"/>
        <v>0</v>
      </c>
    </row>
    <row r="42" spans="2:19" ht="15.75" thickBot="1" x14ac:dyDescent="0.3">
      <c r="B42" s="50"/>
      <c r="C42" s="51"/>
      <c r="D42" s="203"/>
      <c r="E42" s="50"/>
      <c r="F42" s="50"/>
      <c r="G42" s="50"/>
      <c r="H42" s="50"/>
      <c r="J42" s="79"/>
      <c r="K42" s="79"/>
      <c r="L42" s="79"/>
      <c r="M42" s="80"/>
      <c r="N42" s="80"/>
      <c r="O42" s="80"/>
      <c r="P42" s="80"/>
      <c r="Q42" s="80"/>
    </row>
    <row r="43" spans="2:19" x14ac:dyDescent="0.25">
      <c r="B43" s="304" t="s">
        <v>97</v>
      </c>
      <c r="C43" s="56" t="s">
        <v>28</v>
      </c>
      <c r="D43" s="227" t="s">
        <v>87</v>
      </c>
      <c r="E43" s="57">
        <v>2</v>
      </c>
      <c r="F43" s="222">
        <v>280</v>
      </c>
      <c r="G43" s="57" t="s">
        <v>98</v>
      </c>
      <c r="H43" s="316">
        <v>19539</v>
      </c>
      <c r="J43" s="213">
        <f>Basistarief!C17</f>
        <v>0</v>
      </c>
      <c r="K43" s="133">
        <f>Basistarief!E17</f>
        <v>0</v>
      </c>
      <c r="L43" s="133">
        <f>Basistarief!I10</f>
        <v>0</v>
      </c>
      <c r="M43" s="58">
        <f t="shared" ref="M43:M53" si="22">E43*J43*12</f>
        <v>0</v>
      </c>
      <c r="N43" s="58">
        <f t="shared" ref="N43:N53" si="23">F43*K43</f>
        <v>0</v>
      </c>
      <c r="O43" s="59">
        <f>H43*L43/1000</f>
        <v>0</v>
      </c>
      <c r="P43" s="59">
        <f t="shared" ref="P43:P52" si="24">SUM(M43:O43)</f>
        <v>0</v>
      </c>
      <c r="Q43" s="60">
        <f t="shared" si="21"/>
        <v>0</v>
      </c>
      <c r="S43" s="76"/>
    </row>
    <row r="44" spans="2:19" ht="15" customHeight="1" x14ac:dyDescent="0.25">
      <c r="B44" s="305"/>
      <c r="C44" s="61" t="s">
        <v>28</v>
      </c>
      <c r="D44" s="229" t="s">
        <v>79</v>
      </c>
      <c r="E44" s="62">
        <v>2</v>
      </c>
      <c r="F44" s="220">
        <v>78</v>
      </c>
      <c r="G44" s="62" t="s">
        <v>31</v>
      </c>
      <c r="H44" s="314"/>
      <c r="J44" s="214">
        <f>Basistarief!C10</f>
        <v>0</v>
      </c>
      <c r="K44" s="210">
        <f>Basistarief!E10</f>
        <v>0</v>
      </c>
      <c r="L44" s="248">
        <f>Basistarief!I10</f>
        <v>0</v>
      </c>
      <c r="M44" s="63">
        <f t="shared" si="22"/>
        <v>0</v>
      </c>
      <c r="N44" s="63">
        <f t="shared" si="23"/>
        <v>0</v>
      </c>
      <c r="O44" s="64">
        <f t="shared" ref="O44:O52" si="25">H44*L44/1000</f>
        <v>0</v>
      </c>
      <c r="P44" s="64">
        <f t="shared" si="24"/>
        <v>0</v>
      </c>
      <c r="Q44" s="65">
        <f t="shared" si="21"/>
        <v>0</v>
      </c>
    </row>
    <row r="45" spans="2:19" x14ac:dyDescent="0.25">
      <c r="B45" s="305"/>
      <c r="C45" s="61" t="s">
        <v>40</v>
      </c>
      <c r="D45" s="229" t="s">
        <v>78</v>
      </c>
      <c r="E45" s="62">
        <v>3</v>
      </c>
      <c r="F45" s="83">
        <v>312</v>
      </c>
      <c r="G45" s="62" t="s">
        <v>34</v>
      </c>
      <c r="H45" s="83">
        <v>16854</v>
      </c>
      <c r="J45" s="214">
        <f>Basistarief!O14</f>
        <v>0</v>
      </c>
      <c r="K45" s="248"/>
      <c r="L45" s="244"/>
      <c r="M45" s="63">
        <f t="shared" si="22"/>
        <v>0</v>
      </c>
      <c r="N45" s="63">
        <f t="shared" si="23"/>
        <v>0</v>
      </c>
      <c r="O45" s="64">
        <f t="shared" si="25"/>
        <v>0</v>
      </c>
      <c r="P45" s="64">
        <f t="shared" si="24"/>
        <v>0</v>
      </c>
      <c r="Q45" s="65">
        <f t="shared" si="21"/>
        <v>0</v>
      </c>
    </row>
    <row r="46" spans="2:19" x14ac:dyDescent="0.25">
      <c r="B46" s="305"/>
      <c r="C46" s="61" t="s">
        <v>77</v>
      </c>
      <c r="D46" s="229" t="s">
        <v>78</v>
      </c>
      <c r="E46" s="62">
        <v>3</v>
      </c>
      <c r="F46" s="83">
        <v>312</v>
      </c>
      <c r="G46" s="62" t="s">
        <v>34</v>
      </c>
      <c r="H46" s="83">
        <v>17229</v>
      </c>
      <c r="J46" s="214">
        <f>Basistarief!O11</f>
        <v>0</v>
      </c>
      <c r="K46" s="248"/>
      <c r="L46" s="244"/>
      <c r="M46" s="63">
        <f t="shared" si="22"/>
        <v>0</v>
      </c>
      <c r="N46" s="63">
        <f t="shared" si="23"/>
        <v>0</v>
      </c>
      <c r="O46" s="64">
        <f t="shared" si="25"/>
        <v>0</v>
      </c>
      <c r="P46" s="64">
        <f t="shared" si="24"/>
        <v>0</v>
      </c>
      <c r="Q46" s="65">
        <f t="shared" si="21"/>
        <v>0</v>
      </c>
    </row>
    <row r="47" spans="2:19" x14ac:dyDescent="0.25">
      <c r="B47" s="305"/>
      <c r="C47" s="61" t="s">
        <v>42</v>
      </c>
      <c r="D47" s="229" t="s">
        <v>84</v>
      </c>
      <c r="E47" s="62">
        <v>3</v>
      </c>
      <c r="F47" s="83">
        <v>156</v>
      </c>
      <c r="G47" s="62" t="s">
        <v>31</v>
      </c>
      <c r="H47" s="83">
        <v>2140</v>
      </c>
      <c r="J47" s="214">
        <f>Basistarief!C11</f>
        <v>0</v>
      </c>
      <c r="K47" s="210">
        <f>Basistarief!E11</f>
        <v>0</v>
      </c>
      <c r="L47" s="134">
        <f>Basistarief!I14</f>
        <v>0</v>
      </c>
      <c r="M47" s="63">
        <f t="shared" si="22"/>
        <v>0</v>
      </c>
      <c r="N47" s="63">
        <f t="shared" si="23"/>
        <v>0</v>
      </c>
      <c r="O47" s="64">
        <f t="shared" si="25"/>
        <v>0</v>
      </c>
      <c r="P47" s="64">
        <f t="shared" si="24"/>
        <v>0</v>
      </c>
      <c r="Q47" s="65">
        <f t="shared" si="21"/>
        <v>0</v>
      </c>
    </row>
    <row r="48" spans="2:19" x14ac:dyDescent="0.25">
      <c r="B48" s="305"/>
      <c r="C48" s="223" t="s">
        <v>88</v>
      </c>
      <c r="D48" s="229" t="s">
        <v>89</v>
      </c>
      <c r="E48" s="62">
        <v>2</v>
      </c>
      <c r="F48" s="220">
        <v>50</v>
      </c>
      <c r="G48" s="62" t="s">
        <v>31</v>
      </c>
      <c r="H48" s="313">
        <v>18579</v>
      </c>
      <c r="J48" s="214">
        <f>Basistarief!C18</f>
        <v>0</v>
      </c>
      <c r="K48" s="210">
        <f>Basistarief!E18</f>
        <v>0</v>
      </c>
      <c r="L48" s="134">
        <f>Basistarief!I11</f>
        <v>0</v>
      </c>
      <c r="M48" s="63">
        <f t="shared" si="22"/>
        <v>0</v>
      </c>
      <c r="N48" s="63">
        <f t="shared" si="23"/>
        <v>0</v>
      </c>
      <c r="O48" s="64">
        <f>H48*L48/1000</f>
        <v>0</v>
      </c>
      <c r="P48" s="64">
        <f t="shared" si="24"/>
        <v>0</v>
      </c>
      <c r="Q48" s="65">
        <f t="shared" si="21"/>
        <v>0</v>
      </c>
    </row>
    <row r="49" spans="2:18" ht="15" customHeight="1" x14ac:dyDescent="0.25">
      <c r="B49" s="305"/>
      <c r="C49" s="223" t="s">
        <v>88</v>
      </c>
      <c r="D49" s="229" t="s">
        <v>79</v>
      </c>
      <c r="E49" s="83">
        <v>35</v>
      </c>
      <c r="F49" s="220">
        <v>350</v>
      </c>
      <c r="G49" s="62" t="s">
        <v>31</v>
      </c>
      <c r="H49" s="315"/>
      <c r="J49" s="214">
        <f>Basistarief!C10</f>
        <v>0</v>
      </c>
      <c r="K49" s="210">
        <f>Basistarief!E10</f>
        <v>0</v>
      </c>
      <c r="L49" s="134">
        <f>Basistarief!I11</f>
        <v>0</v>
      </c>
      <c r="M49" s="63">
        <f t="shared" si="22"/>
        <v>0</v>
      </c>
      <c r="N49" s="63">
        <f t="shared" si="23"/>
        <v>0</v>
      </c>
      <c r="O49" s="64">
        <f t="shared" si="25"/>
        <v>0</v>
      </c>
      <c r="P49" s="64">
        <f t="shared" si="24"/>
        <v>0</v>
      </c>
      <c r="Q49" s="65">
        <f t="shared" si="21"/>
        <v>0</v>
      </c>
    </row>
    <row r="50" spans="2:18" ht="15" customHeight="1" x14ac:dyDescent="0.25">
      <c r="B50" s="305"/>
      <c r="C50" s="223" t="s">
        <v>88</v>
      </c>
      <c r="D50" s="229" t="s">
        <v>84</v>
      </c>
      <c r="E50" s="83">
        <v>5</v>
      </c>
      <c r="F50" s="220">
        <v>100</v>
      </c>
      <c r="G50" s="62" t="s">
        <v>34</v>
      </c>
      <c r="H50" s="314"/>
      <c r="J50" s="214">
        <f>Basistarief!C11</f>
        <v>0</v>
      </c>
      <c r="K50" s="210">
        <f>Basistarief!E11</f>
        <v>0</v>
      </c>
      <c r="L50" s="134">
        <f>Basistarief!I11</f>
        <v>0</v>
      </c>
      <c r="M50" s="63">
        <f t="shared" si="22"/>
        <v>0</v>
      </c>
      <c r="N50" s="63">
        <f t="shared" si="23"/>
        <v>0</v>
      </c>
      <c r="O50" s="64">
        <f t="shared" si="25"/>
        <v>0</v>
      </c>
      <c r="P50" s="64">
        <f t="shared" si="24"/>
        <v>0</v>
      </c>
      <c r="Q50" s="65">
        <f t="shared" si="21"/>
        <v>0</v>
      </c>
    </row>
    <row r="51" spans="2:18" x14ac:dyDescent="0.25">
      <c r="B51" s="305"/>
      <c r="C51" s="61" t="s">
        <v>90</v>
      </c>
      <c r="D51" s="229" t="s">
        <v>84</v>
      </c>
      <c r="E51" s="83">
        <v>2</v>
      </c>
      <c r="F51" s="220">
        <v>25</v>
      </c>
      <c r="G51" s="62" t="s">
        <v>46</v>
      </c>
      <c r="H51" s="313">
        <v>6869</v>
      </c>
      <c r="J51" s="217">
        <f>Basistarief!C11</f>
        <v>0</v>
      </c>
      <c r="K51" s="210">
        <f>Basistarief!E11</f>
        <v>0</v>
      </c>
      <c r="L51" s="210">
        <f>Basistarief!I12</f>
        <v>0</v>
      </c>
      <c r="M51" s="63">
        <f t="shared" si="22"/>
        <v>0</v>
      </c>
      <c r="N51" s="63">
        <f t="shared" si="23"/>
        <v>0</v>
      </c>
      <c r="O51" s="64">
        <f t="shared" si="25"/>
        <v>0</v>
      </c>
      <c r="P51" s="64">
        <f t="shared" si="24"/>
        <v>0</v>
      </c>
      <c r="Q51" s="65">
        <f t="shared" si="21"/>
        <v>0</v>
      </c>
    </row>
    <row r="52" spans="2:18" ht="15" customHeight="1" x14ac:dyDescent="0.25">
      <c r="B52" s="305"/>
      <c r="C52" s="61" t="s">
        <v>99</v>
      </c>
      <c r="D52" s="229" t="s">
        <v>79</v>
      </c>
      <c r="E52" s="83">
        <v>35</v>
      </c>
      <c r="F52" s="220">
        <v>150</v>
      </c>
      <c r="G52" s="62" t="s">
        <v>31</v>
      </c>
      <c r="H52" s="314"/>
      <c r="J52" s="214">
        <f>Basistarief!C10</f>
        <v>0</v>
      </c>
      <c r="K52" s="210">
        <f>Basistarief!E10</f>
        <v>0</v>
      </c>
      <c r="L52" s="210">
        <f>Basistarief!I12</f>
        <v>0</v>
      </c>
      <c r="M52" s="63">
        <f t="shared" si="22"/>
        <v>0</v>
      </c>
      <c r="N52" s="63">
        <f t="shared" si="23"/>
        <v>0</v>
      </c>
      <c r="O52" s="64">
        <f t="shared" si="25"/>
        <v>0</v>
      </c>
      <c r="P52" s="64">
        <f t="shared" si="24"/>
        <v>0</v>
      </c>
      <c r="Q52" s="65">
        <f t="shared" si="21"/>
        <v>0</v>
      </c>
    </row>
    <row r="53" spans="2:18" x14ac:dyDescent="0.25">
      <c r="B53" s="305"/>
      <c r="C53" s="170" t="s">
        <v>81</v>
      </c>
      <c r="D53" s="230" t="s">
        <v>100</v>
      </c>
      <c r="E53" s="171"/>
      <c r="F53" s="220">
        <v>4</v>
      </c>
      <c r="G53" s="78" t="s">
        <v>91</v>
      </c>
      <c r="H53" s="171">
        <v>10800</v>
      </c>
      <c r="J53" s="249"/>
      <c r="K53" s="210">
        <f>Basistarief!E22</f>
        <v>0</v>
      </c>
      <c r="L53" s="250"/>
      <c r="M53" s="63">
        <f t="shared" si="22"/>
        <v>0</v>
      </c>
      <c r="N53" s="63">
        <f t="shared" si="23"/>
        <v>0</v>
      </c>
      <c r="O53" s="64">
        <f>H53*L53/1000</f>
        <v>0</v>
      </c>
      <c r="P53" s="64">
        <f t="shared" ref="P53:P54" si="26">SUM(M53:O53)</f>
        <v>0</v>
      </c>
      <c r="Q53" s="65">
        <f t="shared" ref="Q53:Q54" si="27">P53/4</f>
        <v>0</v>
      </c>
    </row>
    <row r="54" spans="2:18" ht="15.75" thickBot="1" x14ac:dyDescent="0.3">
      <c r="B54" s="306"/>
      <c r="C54" s="75" t="s">
        <v>44</v>
      </c>
      <c r="D54" s="228" t="s">
        <v>79</v>
      </c>
      <c r="E54" s="192">
        <v>2</v>
      </c>
      <c r="F54" s="192">
        <v>0</v>
      </c>
      <c r="G54" s="67" t="s">
        <v>80</v>
      </c>
      <c r="H54" s="192">
        <v>0</v>
      </c>
      <c r="J54" s="215">
        <f>Basistarief!C10</f>
        <v>0</v>
      </c>
      <c r="K54" s="135">
        <f>Basistarief!E10</f>
        <v>0</v>
      </c>
      <c r="L54" s="135">
        <f>Basistarief!I15</f>
        <v>0</v>
      </c>
      <c r="M54" s="68">
        <f>E54*J54*12</f>
        <v>0</v>
      </c>
      <c r="N54" s="68">
        <f>F54*K54</f>
        <v>0</v>
      </c>
      <c r="O54" s="69">
        <f>H54*L54/1000</f>
        <v>0</v>
      </c>
      <c r="P54" s="69">
        <f t="shared" si="26"/>
        <v>0</v>
      </c>
      <c r="Q54" s="70">
        <f t="shared" si="27"/>
        <v>0</v>
      </c>
    </row>
    <row r="55" spans="2:18" x14ac:dyDescent="0.25">
      <c r="B55" s="84"/>
      <c r="C55" s="85"/>
      <c r="D55" s="231"/>
      <c r="E55" s="86"/>
      <c r="F55" s="86"/>
      <c r="G55" s="86"/>
      <c r="H55" s="86"/>
      <c r="J55" s="87"/>
      <c r="K55" s="87"/>
      <c r="L55" s="87"/>
      <c r="M55" s="88"/>
      <c r="N55" s="88"/>
      <c r="O55" s="89" t="s">
        <v>85</v>
      </c>
      <c r="P55" s="89">
        <f>SUM(P43:P54)</f>
        <v>0</v>
      </c>
      <c r="Q55" s="90">
        <f>P55/4</f>
        <v>0</v>
      </c>
    </row>
    <row r="56" spans="2:18" ht="15.75" thickBot="1" x14ac:dyDescent="0.3">
      <c r="B56" s="84"/>
      <c r="C56" s="85"/>
      <c r="D56" s="231"/>
      <c r="E56" s="86"/>
      <c r="F56" s="86"/>
      <c r="G56" s="86"/>
      <c r="H56" s="86"/>
      <c r="J56" s="87"/>
      <c r="K56" s="87"/>
      <c r="L56" s="87"/>
      <c r="M56" s="88"/>
      <c r="N56" s="88"/>
      <c r="O56" s="89"/>
      <c r="P56" s="89"/>
      <c r="Q56" s="90"/>
    </row>
    <row r="57" spans="2:18" x14ac:dyDescent="0.25">
      <c r="B57" s="304" t="s">
        <v>101</v>
      </c>
      <c r="C57" s="56" t="s">
        <v>33</v>
      </c>
      <c r="D57" s="227" t="s">
        <v>79</v>
      </c>
      <c r="E57" s="57">
        <v>1</v>
      </c>
      <c r="F57" s="57">
        <v>0</v>
      </c>
      <c r="G57" s="57" t="s">
        <v>46</v>
      </c>
      <c r="H57" s="57">
        <v>0</v>
      </c>
      <c r="J57" s="213">
        <f>Basistarief!C10</f>
        <v>0</v>
      </c>
      <c r="K57" s="133">
        <f>Basistarief!E10</f>
        <v>0</v>
      </c>
      <c r="L57" s="133">
        <f>Basistarief!I11</f>
        <v>0</v>
      </c>
      <c r="M57" s="58">
        <f>E57*J57*12</f>
        <v>0</v>
      </c>
      <c r="N57" s="58">
        <f>F57*K57</f>
        <v>0</v>
      </c>
      <c r="O57" s="59">
        <f>H57*L57/1000</f>
        <v>0</v>
      </c>
      <c r="P57" s="59">
        <f t="shared" ref="P57:P58" si="28">SUM(M57:O57)</f>
        <v>0</v>
      </c>
      <c r="Q57" s="60">
        <f t="shared" ref="Q57:Q63" si="29">P57/4</f>
        <v>0</v>
      </c>
      <c r="R57" s="333" t="s">
        <v>102</v>
      </c>
    </row>
    <row r="58" spans="2:18" ht="15.75" thickBot="1" x14ac:dyDescent="0.3">
      <c r="B58" s="307"/>
      <c r="C58" s="82" t="s">
        <v>36</v>
      </c>
      <c r="D58" s="228" t="s">
        <v>79</v>
      </c>
      <c r="E58" s="67">
        <v>2</v>
      </c>
      <c r="F58" s="67">
        <v>0</v>
      </c>
      <c r="G58" s="67" t="s">
        <v>46</v>
      </c>
      <c r="H58" s="67">
        <v>0</v>
      </c>
      <c r="J58" s="215">
        <f>Basistarief!C10</f>
        <v>0</v>
      </c>
      <c r="K58" s="135">
        <f>Basistarief!C10</f>
        <v>0</v>
      </c>
      <c r="L58" s="135">
        <f>Basistarief!I12</f>
        <v>0</v>
      </c>
      <c r="M58" s="68">
        <f>E58*J58*12</f>
        <v>0</v>
      </c>
      <c r="N58" s="68">
        <f>F58*K58</f>
        <v>0</v>
      </c>
      <c r="O58" s="69">
        <f>H58*L58/1000</f>
        <v>0</v>
      </c>
      <c r="P58" s="69">
        <f t="shared" si="28"/>
        <v>0</v>
      </c>
      <c r="Q58" s="70">
        <f t="shared" si="29"/>
        <v>0</v>
      </c>
      <c r="R58" s="333"/>
    </row>
    <row r="59" spans="2:18" x14ac:dyDescent="0.25">
      <c r="B59" s="50"/>
      <c r="C59" s="51"/>
      <c r="D59" s="232"/>
      <c r="E59" s="50"/>
      <c r="F59" s="50"/>
      <c r="G59" s="50"/>
      <c r="H59" s="50"/>
      <c r="J59" s="79"/>
      <c r="K59" s="79"/>
      <c r="L59" s="79"/>
      <c r="M59" s="80"/>
      <c r="N59" s="80"/>
      <c r="O59" s="80" t="s">
        <v>85</v>
      </c>
      <c r="P59" s="80">
        <f>SUM(P57:P58)</f>
        <v>0</v>
      </c>
      <c r="Q59" s="80">
        <f t="shared" si="29"/>
        <v>0</v>
      </c>
    </row>
    <row r="60" spans="2:18" ht="15.75" thickBot="1" x14ac:dyDescent="0.3">
      <c r="B60" s="50"/>
      <c r="C60" s="51"/>
      <c r="D60" s="203"/>
      <c r="E60" s="50"/>
      <c r="F60" s="50"/>
      <c r="G60" s="50"/>
      <c r="H60" s="50"/>
      <c r="J60" s="79"/>
      <c r="K60" s="79"/>
      <c r="L60" s="79"/>
      <c r="M60" s="80"/>
      <c r="N60" s="80"/>
      <c r="O60" s="80"/>
      <c r="P60" s="80"/>
      <c r="Q60" s="80"/>
    </row>
    <row r="61" spans="2:18" x14ac:dyDescent="0.25">
      <c r="B61" s="330" t="s">
        <v>103</v>
      </c>
      <c r="C61" s="92" t="s">
        <v>28</v>
      </c>
      <c r="D61" s="227" t="s">
        <v>79</v>
      </c>
      <c r="E61" s="251">
        <v>1</v>
      </c>
      <c r="F61" s="252">
        <v>52</v>
      </c>
      <c r="G61" s="251" t="s">
        <v>31</v>
      </c>
      <c r="H61" s="253">
        <v>1200</v>
      </c>
      <c r="I61" s="4"/>
      <c r="J61" s="254">
        <f>Basistarief!C10</f>
        <v>0</v>
      </c>
      <c r="K61" s="255">
        <f>Basistarief!E10</f>
        <v>0</v>
      </c>
      <c r="L61" s="255">
        <f>Basistarief!I10</f>
        <v>0</v>
      </c>
      <c r="M61" s="266">
        <f>E61*J61*12</f>
        <v>0</v>
      </c>
      <c r="N61" s="266">
        <f>F61*K61</f>
        <v>0</v>
      </c>
      <c r="O61" s="267">
        <f t="shared" ref="O61:O63" si="30">H61*L61/1000</f>
        <v>0</v>
      </c>
      <c r="P61" s="267">
        <f t="shared" ref="P61:P63" si="31">SUM(M61:O61)</f>
        <v>0</v>
      </c>
      <c r="Q61" s="268">
        <f t="shared" si="29"/>
        <v>0</v>
      </c>
      <c r="R61" s="329" t="s">
        <v>104</v>
      </c>
    </row>
    <row r="62" spans="2:18" ht="14.45" customHeight="1" x14ac:dyDescent="0.25">
      <c r="B62" s="331"/>
      <c r="C62" s="93" t="s">
        <v>36</v>
      </c>
      <c r="D62" s="229" t="s">
        <v>79</v>
      </c>
      <c r="E62" s="256">
        <v>1</v>
      </c>
      <c r="F62" s="257">
        <v>10</v>
      </c>
      <c r="G62" s="256" t="s">
        <v>46</v>
      </c>
      <c r="H62" s="258">
        <v>200</v>
      </c>
      <c r="I62" s="4"/>
      <c r="J62" s="259">
        <f>Basistarief!C10</f>
        <v>0</v>
      </c>
      <c r="K62" s="260">
        <f>Basistarief!E10</f>
        <v>0</v>
      </c>
      <c r="L62" s="260">
        <f>Basistarief!I12</f>
        <v>0</v>
      </c>
      <c r="M62" s="269">
        <f>E62*J62*12</f>
        <v>0</v>
      </c>
      <c r="N62" s="269">
        <f>F62*K62</f>
        <v>0</v>
      </c>
      <c r="O62" s="270">
        <f t="shared" si="30"/>
        <v>0</v>
      </c>
      <c r="P62" s="270">
        <f t="shared" si="31"/>
        <v>0</v>
      </c>
      <c r="Q62" s="271">
        <f t="shared" si="29"/>
        <v>0</v>
      </c>
      <c r="R62" s="329"/>
    </row>
    <row r="63" spans="2:18" ht="14.45" customHeight="1" thickBot="1" x14ac:dyDescent="0.3">
      <c r="B63" s="332"/>
      <c r="C63" s="95" t="s">
        <v>33</v>
      </c>
      <c r="D63" s="228" t="s">
        <v>79</v>
      </c>
      <c r="E63" s="261">
        <v>1</v>
      </c>
      <c r="F63" s="262">
        <v>10</v>
      </c>
      <c r="G63" s="261" t="s">
        <v>46</v>
      </c>
      <c r="H63" s="263">
        <v>1500</v>
      </c>
      <c r="I63" s="4"/>
      <c r="J63" s="264">
        <f>Basistarief!C10</f>
        <v>0</v>
      </c>
      <c r="K63" s="265">
        <f>Basistarief!E10</f>
        <v>0</v>
      </c>
      <c r="L63" s="265">
        <f>Basistarief!I11</f>
        <v>0</v>
      </c>
      <c r="M63" s="272">
        <f>E63*J63*12</f>
        <v>0</v>
      </c>
      <c r="N63" s="272">
        <f>F63*K63</f>
        <v>0</v>
      </c>
      <c r="O63" s="273">
        <f t="shared" si="30"/>
        <v>0</v>
      </c>
      <c r="P63" s="273">
        <f t="shared" si="31"/>
        <v>0</v>
      </c>
      <c r="Q63" s="274">
        <f t="shared" si="29"/>
        <v>0</v>
      </c>
      <c r="R63" s="329"/>
    </row>
    <row r="64" spans="2:18" x14ac:dyDescent="0.25">
      <c r="B64" s="84"/>
      <c r="C64" s="198"/>
      <c r="D64" s="233"/>
      <c r="E64" s="86"/>
      <c r="F64" s="86"/>
      <c r="G64" s="86"/>
      <c r="H64" s="199"/>
      <c r="J64" s="87"/>
      <c r="K64" s="85"/>
      <c r="L64" s="85"/>
      <c r="M64" s="80"/>
      <c r="N64" s="80"/>
      <c r="O64" s="80" t="s">
        <v>85</v>
      </c>
      <c r="P64" s="80">
        <f>SUM(P61:P63)</f>
        <v>0</v>
      </c>
      <c r="Q64" s="80">
        <f t="shared" ref="Q64" si="32">P64/4</f>
        <v>0</v>
      </c>
    </row>
    <row r="65" spans="2:17" ht="15.75" thickBot="1" x14ac:dyDescent="0.3">
      <c r="B65" s="50"/>
      <c r="D65" s="231"/>
      <c r="J65" s="91"/>
      <c r="K65" s="79"/>
      <c r="L65" s="79"/>
      <c r="M65" s="89"/>
      <c r="N65" s="89"/>
      <c r="O65" s="89"/>
      <c r="P65" s="89"/>
      <c r="Q65" s="89"/>
    </row>
    <row r="66" spans="2:17" ht="12.95" customHeight="1" x14ac:dyDescent="0.25">
      <c r="B66" s="304" t="s">
        <v>105</v>
      </c>
      <c r="C66" s="92" t="s">
        <v>28</v>
      </c>
      <c r="D66" s="227" t="s">
        <v>106</v>
      </c>
      <c r="E66" s="57">
        <v>1</v>
      </c>
      <c r="F66" s="57">
        <v>37</v>
      </c>
      <c r="G66" s="57" t="s">
        <v>31</v>
      </c>
      <c r="H66" s="57">
        <v>1594</v>
      </c>
      <c r="J66" s="213">
        <f>Basistarief!C13</f>
        <v>0</v>
      </c>
      <c r="K66" s="133">
        <f>Basistarief!E13</f>
        <v>0</v>
      </c>
      <c r="L66" s="133">
        <f>Basistarief!I10</f>
        <v>0</v>
      </c>
      <c r="M66" s="58">
        <f>E66*J66*12</f>
        <v>0</v>
      </c>
      <c r="N66" s="58">
        <f>F66*K66</f>
        <v>0</v>
      </c>
      <c r="O66" s="59">
        <f>H66*L66/1000</f>
        <v>0</v>
      </c>
      <c r="P66" s="59">
        <f t="shared" ref="P66:P70" si="33">SUM(M66:O66)</f>
        <v>0</v>
      </c>
      <c r="Q66" s="60">
        <f t="shared" si="21"/>
        <v>0</v>
      </c>
    </row>
    <row r="67" spans="2:17" ht="14.45" customHeight="1" x14ac:dyDescent="0.25">
      <c r="B67" s="305"/>
      <c r="C67" s="93" t="s">
        <v>36</v>
      </c>
      <c r="D67" s="229" t="s">
        <v>79</v>
      </c>
      <c r="E67" s="62">
        <v>1</v>
      </c>
      <c r="F67" s="83">
        <v>0</v>
      </c>
      <c r="G67" s="62" t="s">
        <v>46</v>
      </c>
      <c r="H67" s="62">
        <v>0</v>
      </c>
      <c r="J67" s="214">
        <f>Basistarief!C10</f>
        <v>0</v>
      </c>
      <c r="K67" s="134">
        <f>Basistarief!E10</f>
        <v>0</v>
      </c>
      <c r="L67" s="134">
        <f>Basistarief!I12</f>
        <v>0</v>
      </c>
      <c r="M67" s="63">
        <f>E67*J67*12</f>
        <v>0</v>
      </c>
      <c r="N67" s="63">
        <f>F67*K67</f>
        <v>0</v>
      </c>
      <c r="O67" s="64">
        <f>H67*L67/1000</f>
        <v>0</v>
      </c>
      <c r="P67" s="64">
        <f t="shared" si="33"/>
        <v>0</v>
      </c>
      <c r="Q67" s="65">
        <f t="shared" si="21"/>
        <v>0</v>
      </c>
    </row>
    <row r="68" spans="2:17" ht="14.45" customHeight="1" x14ac:dyDescent="0.25">
      <c r="B68" s="305"/>
      <c r="C68" s="93" t="s">
        <v>42</v>
      </c>
      <c r="D68" s="229" t="s">
        <v>79</v>
      </c>
      <c r="E68" s="94">
        <v>1</v>
      </c>
      <c r="F68" s="220">
        <v>40</v>
      </c>
      <c r="G68" s="94" t="s">
        <v>31</v>
      </c>
      <c r="H68" s="313">
        <v>713</v>
      </c>
      <c r="J68" s="214">
        <f>Basistarief!C10</f>
        <v>0</v>
      </c>
      <c r="K68" s="134">
        <f>Basistarief!E10</f>
        <v>0</v>
      </c>
      <c r="L68" s="134">
        <f>Basistarief!I14</f>
        <v>0</v>
      </c>
      <c r="M68" s="63">
        <f>E68*J68*12</f>
        <v>0</v>
      </c>
      <c r="N68" s="63">
        <f>F68*K68</f>
        <v>0</v>
      </c>
      <c r="O68" s="64">
        <f>H68*F68*L68/1000</f>
        <v>0</v>
      </c>
      <c r="P68" s="64">
        <f t="shared" si="33"/>
        <v>0</v>
      </c>
      <c r="Q68" s="65">
        <f t="shared" si="21"/>
        <v>0</v>
      </c>
    </row>
    <row r="69" spans="2:17" ht="14.45" customHeight="1" x14ac:dyDescent="0.25">
      <c r="B69" s="305"/>
      <c r="C69" s="93" t="s">
        <v>42</v>
      </c>
      <c r="D69" s="230" t="s">
        <v>84</v>
      </c>
      <c r="E69" s="173">
        <v>1</v>
      </c>
      <c r="F69" s="220">
        <v>20</v>
      </c>
      <c r="G69" s="173" t="s">
        <v>31</v>
      </c>
      <c r="H69" s="314"/>
      <c r="J69" s="216">
        <f>Basistarief!C11</f>
        <v>0</v>
      </c>
      <c r="K69" s="137">
        <f>Basistarief!E11</f>
        <v>0</v>
      </c>
      <c r="L69" s="137">
        <f>Basistarief!I14</f>
        <v>0</v>
      </c>
      <c r="M69" s="63">
        <f>E69*J69*12</f>
        <v>0</v>
      </c>
      <c r="N69" s="63">
        <f>F69*K69</f>
        <v>0</v>
      </c>
      <c r="O69" s="64">
        <f>H69*F69*L69/1000</f>
        <v>0</v>
      </c>
      <c r="P69" s="64">
        <f t="shared" ref="P69" si="34">SUM(M69:O69)</f>
        <v>0</v>
      </c>
      <c r="Q69" s="65">
        <f t="shared" ref="Q69" si="35">P69/4</f>
        <v>0</v>
      </c>
    </row>
    <row r="70" spans="2:17" ht="15" customHeight="1" thickBot="1" x14ac:dyDescent="0.3">
      <c r="B70" s="306"/>
      <c r="C70" s="95" t="s">
        <v>33</v>
      </c>
      <c r="D70" s="228" t="s">
        <v>79</v>
      </c>
      <c r="E70" s="67">
        <v>1</v>
      </c>
      <c r="F70" s="67">
        <v>47</v>
      </c>
      <c r="G70" s="67" t="s">
        <v>107</v>
      </c>
      <c r="H70" s="67">
        <v>1063</v>
      </c>
      <c r="J70" s="215">
        <f>Basistarief!C10</f>
        <v>0</v>
      </c>
      <c r="K70" s="211">
        <f>Basistarief!E10</f>
        <v>0</v>
      </c>
      <c r="L70" s="211">
        <f>Basistarief!I11</f>
        <v>0</v>
      </c>
      <c r="M70" s="68">
        <f>E70*J70*12</f>
        <v>0</v>
      </c>
      <c r="N70" s="68">
        <f>F70*K70</f>
        <v>0</v>
      </c>
      <c r="O70" s="69">
        <f>H70*L70/1000</f>
        <v>0</v>
      </c>
      <c r="P70" s="69">
        <f t="shared" si="33"/>
        <v>0</v>
      </c>
      <c r="Q70" s="70">
        <f t="shared" si="21"/>
        <v>0</v>
      </c>
    </row>
    <row r="71" spans="2:17" x14ac:dyDescent="0.25">
      <c r="B71" s="55"/>
      <c r="C71" s="51"/>
      <c r="D71" s="51"/>
      <c r="E71" s="50"/>
      <c r="F71" s="50"/>
      <c r="G71" s="50"/>
      <c r="H71" s="50"/>
      <c r="J71" s="87"/>
      <c r="K71" s="87"/>
      <c r="L71" s="87"/>
      <c r="M71" s="88"/>
      <c r="N71" s="88"/>
      <c r="O71" s="89" t="s">
        <v>85</v>
      </c>
      <c r="P71" s="89">
        <f>SUM(P66:P70)</f>
        <v>0</v>
      </c>
      <c r="Q71" s="90">
        <f t="shared" si="21"/>
        <v>0</v>
      </c>
    </row>
    <row r="72" spans="2:17" x14ac:dyDescent="0.25">
      <c r="Q72" s="90"/>
    </row>
    <row r="73" spans="2:17" x14ac:dyDescent="0.25">
      <c r="O73" s="156" t="s">
        <v>85</v>
      </c>
      <c r="P73" s="157">
        <f>SUM(P14,P27,P37,P41,P55,P59,P71)</f>
        <v>0</v>
      </c>
      <c r="Q73" s="90">
        <f>P73/4</f>
        <v>0</v>
      </c>
    </row>
    <row r="75" spans="2:17" x14ac:dyDescent="0.25">
      <c r="P75" s="212"/>
    </row>
  </sheetData>
  <sheetProtection algorithmName="SHA-512" hashValue="KBKmYWGADfOEyeht3LieQwbFOhzekMOmWMBJxd0+N0aTuX+bZlCESmwSiUjYLQLWsK31PUsN8L+5LcGGE+4gkQ==" saltValue="Ho+oHNn5Rp7VShZ96zRWAw==" spinCount="100000" sheet="1" objects="1" scenarios="1"/>
  <mergeCells count="34">
    <mergeCell ref="R61:R63"/>
    <mergeCell ref="B57:B58"/>
    <mergeCell ref="H68:H69"/>
    <mergeCell ref="H51:H52"/>
    <mergeCell ref="H48:H50"/>
    <mergeCell ref="B66:B70"/>
    <mergeCell ref="B61:B63"/>
    <mergeCell ref="R57:R58"/>
    <mergeCell ref="R1:R2"/>
    <mergeCell ref="D1:D2"/>
    <mergeCell ref="C1:C2"/>
    <mergeCell ref="B1:B2"/>
    <mergeCell ref="B16:B26"/>
    <mergeCell ref="F1:F2"/>
    <mergeCell ref="G1:G2"/>
    <mergeCell ref="N1:N2"/>
    <mergeCell ref="O1:O2"/>
    <mergeCell ref="P1:P2"/>
    <mergeCell ref="Q1:Q2"/>
    <mergeCell ref="J1:J2"/>
    <mergeCell ref="K1:K2"/>
    <mergeCell ref="L1:L2"/>
    <mergeCell ref="M1:M2"/>
    <mergeCell ref="H11:H12"/>
    <mergeCell ref="B29:B36"/>
    <mergeCell ref="B39:B40"/>
    <mergeCell ref="B43:B54"/>
    <mergeCell ref="H1:H2"/>
    <mergeCell ref="E1:E2"/>
    <mergeCell ref="B5:B13"/>
    <mergeCell ref="H34:H35"/>
    <mergeCell ref="H20:H22"/>
    <mergeCell ref="H23:H24"/>
    <mergeCell ref="H43:H44"/>
  </mergeCells>
  <phoneticPr fontId="9" type="noConversion"/>
  <pageMargins left="0.70866141732283472" right="0.70866141732283472" top="0.74803149606299213" bottom="0.74803149606299213" header="0.31496062992125984" footer="0.31496062992125984"/>
  <pageSetup paperSize="8" scale="70" orientation="landscape" r:id="rId1"/>
  <headerFooter>
    <oddHeader>&amp;CPrijsblad Arnhem 2020, De Connectie, MFC's en Vastgoed versie 23-03-2020</oddHeader>
  </headerFooter>
  <ignoredErrors>
    <ignoredError sqref="J7 J69:K6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542DB-E216-4C15-9021-ED56E43E1777}">
  <dimension ref="A1:R43"/>
  <sheetViews>
    <sheetView showGridLines="0" topLeftCell="A25" zoomScale="90" zoomScaleNormal="90" workbookViewId="0">
      <selection activeCell="M25" sqref="M25"/>
    </sheetView>
  </sheetViews>
  <sheetFormatPr defaultColWidth="9.140625" defaultRowHeight="15" x14ac:dyDescent="0.25"/>
  <cols>
    <col min="1" max="1" width="9.140625" style="48"/>
    <col min="2" max="2" width="26" style="49" bestFit="1" customWidth="1"/>
    <col min="3" max="3" width="35" style="49" customWidth="1"/>
    <col min="4" max="4" width="13.5703125" style="49" bestFit="1" customWidth="1"/>
    <col min="5" max="5" width="10.7109375" style="49" customWidth="1"/>
    <col min="6" max="6" width="10.5703125" style="49" customWidth="1"/>
    <col min="7" max="7" width="14.28515625" style="49" bestFit="1" customWidth="1"/>
    <col min="8" max="8" width="12.140625" style="49" customWidth="1"/>
    <col min="10" max="10" width="9.42578125" style="49" bestFit="1" customWidth="1"/>
    <col min="11" max="11" width="10.140625" style="49" customWidth="1"/>
    <col min="12" max="12" width="11.140625" style="49" customWidth="1"/>
    <col min="13" max="13" width="10.42578125" style="49" bestFit="1" customWidth="1"/>
    <col min="14" max="14" width="11.85546875" style="49" bestFit="1" customWidth="1"/>
    <col min="15" max="15" width="12.85546875" style="49" bestFit="1" customWidth="1"/>
    <col min="16" max="16" width="13.7109375" style="49" bestFit="1" customWidth="1"/>
    <col min="17" max="17" width="11.85546875" style="49" bestFit="1" customWidth="1"/>
    <col min="18" max="18" width="56.28515625" style="49" bestFit="1" customWidth="1"/>
    <col min="19" max="16384" width="9.140625" style="49"/>
  </cols>
  <sheetData>
    <row r="1" spans="2:18" ht="96.75" customHeight="1" x14ac:dyDescent="0.25">
      <c r="B1" s="321" t="s">
        <v>57</v>
      </c>
      <c r="C1" s="321" t="s">
        <v>58</v>
      </c>
      <c r="D1" s="319" t="s">
        <v>59</v>
      </c>
      <c r="E1" s="308" t="s">
        <v>60</v>
      </c>
      <c r="F1" s="308" t="s">
        <v>61</v>
      </c>
      <c r="G1" s="323" t="s">
        <v>62</v>
      </c>
      <c r="H1" s="308" t="s">
        <v>108</v>
      </c>
      <c r="J1" s="327" t="s">
        <v>64</v>
      </c>
      <c r="K1" s="327" t="s">
        <v>65</v>
      </c>
      <c r="L1" s="327" t="s">
        <v>66</v>
      </c>
      <c r="M1" s="325" t="s">
        <v>67</v>
      </c>
      <c r="N1" s="325" t="s">
        <v>68</v>
      </c>
      <c r="O1" s="325" t="s">
        <v>69</v>
      </c>
      <c r="P1" s="317" t="s">
        <v>70</v>
      </c>
      <c r="Q1" s="325" t="s">
        <v>71</v>
      </c>
      <c r="R1" s="317" t="s">
        <v>72</v>
      </c>
    </row>
    <row r="2" spans="2:18" ht="15.75" thickBot="1" x14ac:dyDescent="0.3">
      <c r="B2" s="322"/>
      <c r="C2" s="322"/>
      <c r="D2" s="320"/>
      <c r="E2" s="309"/>
      <c r="F2" s="309"/>
      <c r="G2" s="324"/>
      <c r="H2" s="309"/>
      <c r="J2" s="328"/>
      <c r="K2" s="328"/>
      <c r="L2" s="328"/>
      <c r="M2" s="326"/>
      <c r="N2" s="326"/>
      <c r="O2" s="326"/>
      <c r="P2" s="318"/>
      <c r="Q2" s="326"/>
      <c r="R2" s="318" t="s">
        <v>73</v>
      </c>
    </row>
    <row r="3" spans="2:18" x14ac:dyDescent="0.25">
      <c r="B3" s="50"/>
      <c r="C3" s="51"/>
      <c r="D3" s="51"/>
      <c r="E3" s="50"/>
      <c r="F3" s="50"/>
      <c r="G3" s="50"/>
      <c r="H3" s="50"/>
      <c r="J3" s="81"/>
      <c r="K3" s="81"/>
      <c r="L3" s="81"/>
      <c r="M3" s="52"/>
      <c r="N3" s="52"/>
      <c r="O3" s="52"/>
      <c r="P3" s="53"/>
      <c r="Q3" s="54"/>
    </row>
    <row r="4" spans="2:18" ht="15.75" thickBot="1" x14ac:dyDescent="0.3">
      <c r="B4" s="55" t="s">
        <v>109</v>
      </c>
      <c r="C4" s="178"/>
      <c r="D4" s="178"/>
      <c r="E4" s="50"/>
      <c r="F4" s="50"/>
      <c r="G4" s="50"/>
      <c r="H4" s="50"/>
      <c r="J4" s="79"/>
      <c r="K4" s="79"/>
      <c r="L4" s="79"/>
      <c r="M4" s="80"/>
      <c r="N4" s="80"/>
      <c r="O4" s="80"/>
      <c r="P4" s="80"/>
      <c r="Q4" s="80"/>
    </row>
    <row r="5" spans="2:18" x14ac:dyDescent="0.25">
      <c r="B5" s="196" t="s">
        <v>110</v>
      </c>
      <c r="C5" s="177" t="s">
        <v>28</v>
      </c>
      <c r="D5" s="234" t="s">
        <v>111</v>
      </c>
      <c r="E5" s="57">
        <v>1</v>
      </c>
      <c r="F5" s="182">
        <v>51</v>
      </c>
      <c r="G5" s="57" t="s">
        <v>34</v>
      </c>
      <c r="H5" s="184">
        <v>1656</v>
      </c>
      <c r="J5" s="133">
        <f>Basistarief!C12</f>
        <v>0</v>
      </c>
      <c r="K5" s="133">
        <f>Basistarief!E12</f>
        <v>0</v>
      </c>
      <c r="L5" s="133">
        <f>Basistarief!I10</f>
        <v>0</v>
      </c>
      <c r="M5" s="58">
        <f t="shared" ref="M5:M42" si="0">E5*J5*12</f>
        <v>0</v>
      </c>
      <c r="N5" s="58">
        <f t="shared" ref="N5:N42" si="1">F5*K5</f>
        <v>0</v>
      </c>
      <c r="O5" s="59">
        <f>H5*L5/1000</f>
        <v>0</v>
      </c>
      <c r="P5" s="59">
        <f t="shared" ref="P5:P37" si="2">SUM(M5:O5)</f>
        <v>0</v>
      </c>
      <c r="Q5" s="60">
        <f t="shared" ref="Q5:Q43" si="3">P5/4</f>
        <v>0</v>
      </c>
    </row>
    <row r="6" spans="2:18" x14ac:dyDescent="0.25">
      <c r="B6" s="101" t="s">
        <v>112</v>
      </c>
      <c r="C6" s="103" t="s">
        <v>113</v>
      </c>
      <c r="D6" s="235" t="s">
        <v>79</v>
      </c>
      <c r="E6" s="62">
        <v>1</v>
      </c>
      <c r="F6" s="187">
        <v>0</v>
      </c>
      <c r="G6" s="103" t="s">
        <v>46</v>
      </c>
      <c r="H6" s="185">
        <v>0</v>
      </c>
      <c r="J6" s="134">
        <f>Basistarief!C10</f>
        <v>0</v>
      </c>
      <c r="K6" s="134">
        <f>Basistarief!E10</f>
        <v>0</v>
      </c>
      <c r="L6" s="134">
        <f>Basistarief!I12</f>
        <v>0</v>
      </c>
      <c r="M6" s="63">
        <f t="shared" si="0"/>
        <v>0</v>
      </c>
      <c r="N6" s="63">
        <f t="shared" si="1"/>
        <v>0</v>
      </c>
      <c r="O6" s="64">
        <f t="shared" ref="O6" si="4">F6*L6/1000</f>
        <v>0</v>
      </c>
      <c r="P6" s="64">
        <f t="shared" ref="P6:P8" si="5">SUM(M6:O6)</f>
        <v>0</v>
      </c>
      <c r="Q6" s="65">
        <f t="shared" ref="Q6:Q8" si="6">P6/4</f>
        <v>0</v>
      </c>
    </row>
    <row r="7" spans="2:18" x14ac:dyDescent="0.25">
      <c r="B7" s="101"/>
      <c r="C7" s="103" t="s">
        <v>33</v>
      </c>
      <c r="D7" s="235" t="s">
        <v>111</v>
      </c>
      <c r="E7" s="62">
        <v>1</v>
      </c>
      <c r="F7" s="187">
        <v>22</v>
      </c>
      <c r="G7" s="103" t="s">
        <v>37</v>
      </c>
      <c r="H7" s="185">
        <v>460</v>
      </c>
      <c r="J7" s="134">
        <f>Basistarief!C12</f>
        <v>0</v>
      </c>
      <c r="K7" s="134">
        <f>Basistarief!E12</f>
        <v>0</v>
      </c>
      <c r="L7" s="134">
        <f>Basistarief!I11</f>
        <v>0</v>
      </c>
      <c r="M7" s="63">
        <f t="shared" si="0"/>
        <v>0</v>
      </c>
      <c r="N7" s="63">
        <f t="shared" si="1"/>
        <v>0</v>
      </c>
      <c r="O7" s="64">
        <f>H7*L7/1000</f>
        <v>0</v>
      </c>
      <c r="P7" s="64">
        <f t="shared" si="5"/>
        <v>0</v>
      </c>
      <c r="Q7" s="65">
        <f t="shared" si="6"/>
        <v>0</v>
      </c>
    </row>
    <row r="8" spans="2:18" x14ac:dyDescent="0.25">
      <c r="B8" s="101"/>
      <c r="C8" s="103" t="s">
        <v>77</v>
      </c>
      <c r="D8" s="235" t="s">
        <v>78</v>
      </c>
      <c r="E8" s="62">
        <v>1</v>
      </c>
      <c r="F8" s="187">
        <v>26</v>
      </c>
      <c r="G8" s="103" t="s">
        <v>37</v>
      </c>
      <c r="H8" s="185">
        <v>1437</v>
      </c>
      <c r="J8" s="134">
        <f>Basistarief!O12</f>
        <v>0</v>
      </c>
      <c r="K8" s="134">
        <v>0</v>
      </c>
      <c r="L8" s="134">
        <v>0</v>
      </c>
      <c r="M8" s="63">
        <f t="shared" si="0"/>
        <v>0</v>
      </c>
      <c r="N8" s="63">
        <f t="shared" si="1"/>
        <v>0</v>
      </c>
      <c r="O8" s="64">
        <f t="shared" ref="O8:O9" si="7">H8*L8/1000</f>
        <v>0</v>
      </c>
      <c r="P8" s="64">
        <f t="shared" si="5"/>
        <v>0</v>
      </c>
      <c r="Q8" s="65">
        <f t="shared" si="6"/>
        <v>0</v>
      </c>
    </row>
    <row r="9" spans="2:18" ht="15.75" thickBot="1" x14ac:dyDescent="0.3">
      <c r="B9" s="99"/>
      <c r="C9" s="103" t="s">
        <v>42</v>
      </c>
      <c r="D9" s="235" t="s">
        <v>84</v>
      </c>
      <c r="E9" s="62">
        <v>1</v>
      </c>
      <c r="F9" s="183">
        <v>26</v>
      </c>
      <c r="G9" s="103" t="s">
        <v>37</v>
      </c>
      <c r="H9" s="186">
        <v>357</v>
      </c>
      <c r="J9" s="135">
        <f>Basistarief!C11</f>
        <v>0</v>
      </c>
      <c r="K9" s="135">
        <f>Basistarief!E11</f>
        <v>0</v>
      </c>
      <c r="L9" s="135">
        <f>Basistarief!I14</f>
        <v>0</v>
      </c>
      <c r="M9" s="68">
        <f t="shared" si="0"/>
        <v>0</v>
      </c>
      <c r="N9" s="68">
        <f t="shared" si="1"/>
        <v>0</v>
      </c>
      <c r="O9" s="64">
        <f t="shared" si="7"/>
        <v>0</v>
      </c>
      <c r="P9" s="69">
        <f t="shared" si="2"/>
        <v>0</v>
      </c>
      <c r="Q9" s="70">
        <f t="shared" si="3"/>
        <v>0</v>
      </c>
    </row>
    <row r="10" spans="2:18" x14ac:dyDescent="0.25">
      <c r="B10" s="196" t="s">
        <v>114</v>
      </c>
      <c r="C10" s="100" t="s">
        <v>28</v>
      </c>
      <c r="D10" s="236" t="s">
        <v>76</v>
      </c>
      <c r="E10" s="57">
        <v>2</v>
      </c>
      <c r="F10" s="224">
        <v>100</v>
      </c>
      <c r="G10" s="57" t="s">
        <v>31</v>
      </c>
      <c r="H10" s="334">
        <v>18833</v>
      </c>
      <c r="J10" s="133">
        <f>Basistarief!C14</f>
        <v>0</v>
      </c>
      <c r="K10" s="133">
        <f>Basistarief!E14</f>
        <v>0</v>
      </c>
      <c r="L10" s="133">
        <f>Basistarief!I10</f>
        <v>0</v>
      </c>
      <c r="M10" s="58">
        <f t="shared" si="0"/>
        <v>0</v>
      </c>
      <c r="N10" s="58">
        <f t="shared" si="1"/>
        <v>0</v>
      </c>
      <c r="O10" s="59">
        <f>H10*L10/1000</f>
        <v>0</v>
      </c>
      <c r="P10" s="59">
        <f t="shared" si="2"/>
        <v>0</v>
      </c>
      <c r="Q10" s="60">
        <f t="shared" si="3"/>
        <v>0</v>
      </c>
    </row>
    <row r="11" spans="2:18" ht="14.45" customHeight="1" x14ac:dyDescent="0.25">
      <c r="B11" s="101" t="s">
        <v>115</v>
      </c>
      <c r="C11" s="102" t="s">
        <v>28</v>
      </c>
      <c r="D11" s="235" t="s">
        <v>87</v>
      </c>
      <c r="E11" s="62">
        <v>1</v>
      </c>
      <c r="F11" s="219">
        <v>45</v>
      </c>
      <c r="G11" s="62" t="s">
        <v>31</v>
      </c>
      <c r="H11" s="335"/>
      <c r="J11" s="134">
        <f>Basistarief!C17</f>
        <v>0</v>
      </c>
      <c r="K11" s="134">
        <f>Basistarief!E17</f>
        <v>0</v>
      </c>
      <c r="L11" s="134">
        <f>Basistarief!I10</f>
        <v>0</v>
      </c>
      <c r="M11" s="63">
        <f t="shared" si="0"/>
        <v>0</v>
      </c>
      <c r="N11" s="63">
        <f t="shared" si="1"/>
        <v>0</v>
      </c>
      <c r="O11" s="64">
        <v>0</v>
      </c>
      <c r="P11" s="64">
        <f t="shared" si="2"/>
        <v>0</v>
      </c>
      <c r="Q11" s="65">
        <f t="shared" si="3"/>
        <v>0</v>
      </c>
    </row>
    <row r="12" spans="2:18" x14ac:dyDescent="0.25">
      <c r="B12" s="101"/>
      <c r="C12" s="102" t="s">
        <v>77</v>
      </c>
      <c r="D12" s="235" t="s">
        <v>78</v>
      </c>
      <c r="E12" s="62">
        <v>3</v>
      </c>
      <c r="F12" s="62">
        <v>156</v>
      </c>
      <c r="G12" s="62" t="s">
        <v>31</v>
      </c>
      <c r="H12" s="189">
        <v>8605</v>
      </c>
      <c r="J12" s="134">
        <f>Basistarief!O10</f>
        <v>0</v>
      </c>
      <c r="K12" s="134">
        <v>0</v>
      </c>
      <c r="L12" s="134">
        <v>0</v>
      </c>
      <c r="M12" s="63">
        <f t="shared" si="0"/>
        <v>0</v>
      </c>
      <c r="N12" s="63">
        <f t="shared" si="1"/>
        <v>0</v>
      </c>
      <c r="O12" s="64">
        <f>H12*L12/1000</f>
        <v>0</v>
      </c>
      <c r="P12" s="64">
        <f t="shared" si="2"/>
        <v>0</v>
      </c>
      <c r="Q12" s="65">
        <f t="shared" si="3"/>
        <v>0</v>
      </c>
    </row>
    <row r="13" spans="2:18" x14ac:dyDescent="0.25">
      <c r="B13" s="101"/>
      <c r="C13" s="102" t="s">
        <v>42</v>
      </c>
      <c r="D13" s="235" t="s">
        <v>84</v>
      </c>
      <c r="E13" s="62">
        <v>1</v>
      </c>
      <c r="F13" s="62">
        <v>53</v>
      </c>
      <c r="G13" s="62" t="s">
        <v>31</v>
      </c>
      <c r="H13" s="189">
        <v>727</v>
      </c>
      <c r="J13" s="134">
        <f>Basistarief!C11</f>
        <v>0</v>
      </c>
      <c r="K13" s="134">
        <f>Basistarief!E11</f>
        <v>0</v>
      </c>
      <c r="L13" s="134">
        <f>Basistarief!I14</f>
        <v>0</v>
      </c>
      <c r="M13" s="63">
        <f t="shared" si="0"/>
        <v>0</v>
      </c>
      <c r="N13" s="63">
        <f t="shared" si="1"/>
        <v>0</v>
      </c>
      <c r="O13" s="64">
        <f t="shared" ref="O13:O15" si="8">H13*L13/1000</f>
        <v>0</v>
      </c>
      <c r="P13" s="64">
        <f t="shared" ref="P13:P14" si="9">SUM(M13:O13)</f>
        <v>0</v>
      </c>
      <c r="Q13" s="65">
        <f t="shared" ref="Q13:Q14" si="10">P13/4</f>
        <v>0</v>
      </c>
    </row>
    <row r="14" spans="2:18" x14ac:dyDescent="0.25">
      <c r="B14" s="101"/>
      <c r="C14" s="102" t="s">
        <v>88</v>
      </c>
      <c r="D14" s="235" t="s">
        <v>76</v>
      </c>
      <c r="E14" s="62">
        <v>2</v>
      </c>
      <c r="F14" s="62">
        <v>83</v>
      </c>
      <c r="G14" s="62" t="s">
        <v>31</v>
      </c>
      <c r="H14" s="189">
        <v>3803</v>
      </c>
      <c r="J14" s="134">
        <f>Basistarief!C14</f>
        <v>0</v>
      </c>
      <c r="K14" s="134">
        <f>Basistarief!E14</f>
        <v>0</v>
      </c>
      <c r="L14" s="134">
        <f>Basistarief!I11</f>
        <v>0</v>
      </c>
      <c r="M14" s="63">
        <f t="shared" si="0"/>
        <v>0</v>
      </c>
      <c r="N14" s="63">
        <f t="shared" si="1"/>
        <v>0</v>
      </c>
      <c r="O14" s="64">
        <f t="shared" si="8"/>
        <v>0</v>
      </c>
      <c r="P14" s="64">
        <f t="shared" si="9"/>
        <v>0</v>
      </c>
      <c r="Q14" s="65">
        <f t="shared" si="10"/>
        <v>0</v>
      </c>
    </row>
    <row r="15" spans="2:18" x14ac:dyDescent="0.25">
      <c r="B15" s="101"/>
      <c r="C15" s="102" t="s">
        <v>39</v>
      </c>
      <c r="D15" s="235" t="s">
        <v>79</v>
      </c>
      <c r="E15" s="62">
        <v>1</v>
      </c>
      <c r="F15" s="62">
        <v>51</v>
      </c>
      <c r="G15" s="62" t="s">
        <v>31</v>
      </c>
      <c r="H15" s="189">
        <v>1254</v>
      </c>
      <c r="J15" s="134">
        <f>Basistarief!C10</f>
        <v>0</v>
      </c>
      <c r="K15" s="134">
        <f>Basistarief!E10</f>
        <v>0</v>
      </c>
      <c r="L15" s="134">
        <f>Basistarief!I13</f>
        <v>0</v>
      </c>
      <c r="M15" s="63">
        <f t="shared" si="0"/>
        <v>0</v>
      </c>
      <c r="N15" s="63">
        <f t="shared" si="1"/>
        <v>0</v>
      </c>
      <c r="O15" s="64">
        <f t="shared" si="8"/>
        <v>0</v>
      </c>
      <c r="P15" s="64">
        <f t="shared" si="2"/>
        <v>0</v>
      </c>
      <c r="Q15" s="65">
        <f t="shared" si="3"/>
        <v>0</v>
      </c>
    </row>
    <row r="16" spans="2:18" ht="15.75" thickBot="1" x14ac:dyDescent="0.3">
      <c r="B16" s="101"/>
      <c r="C16" s="104" t="s">
        <v>81</v>
      </c>
      <c r="D16" s="237" t="s">
        <v>116</v>
      </c>
      <c r="E16" s="67">
        <v>0</v>
      </c>
      <c r="F16" s="67">
        <v>1</v>
      </c>
      <c r="G16" s="67" t="s">
        <v>46</v>
      </c>
      <c r="H16" s="186">
        <v>900</v>
      </c>
      <c r="J16" s="135">
        <v>0</v>
      </c>
      <c r="K16" s="135">
        <f>Basistarief!E22</f>
        <v>0</v>
      </c>
      <c r="L16" s="135">
        <v>0</v>
      </c>
      <c r="M16" s="68">
        <f t="shared" si="0"/>
        <v>0</v>
      </c>
      <c r="N16" s="68">
        <f t="shared" si="1"/>
        <v>0</v>
      </c>
      <c r="O16" s="69">
        <f>H16*L16/1000</f>
        <v>0</v>
      </c>
      <c r="P16" s="69">
        <f t="shared" si="2"/>
        <v>0</v>
      </c>
      <c r="Q16" s="70">
        <f t="shared" si="3"/>
        <v>0</v>
      </c>
    </row>
    <row r="17" spans="2:17" x14ac:dyDescent="0.25">
      <c r="B17" s="196" t="s">
        <v>117</v>
      </c>
      <c r="C17" s="103" t="s">
        <v>28</v>
      </c>
      <c r="D17" s="235" t="s">
        <v>76</v>
      </c>
      <c r="E17" s="62">
        <v>3</v>
      </c>
      <c r="F17" s="188">
        <v>134</v>
      </c>
      <c r="G17" s="62" t="s">
        <v>31</v>
      </c>
      <c r="H17" s="185">
        <v>12444</v>
      </c>
      <c r="J17" s="133">
        <f>Basistarief!C14</f>
        <v>0</v>
      </c>
      <c r="K17" s="133">
        <f>Basistarief!E14</f>
        <v>0</v>
      </c>
      <c r="L17" s="133">
        <f>Basistarief!I10</f>
        <v>0</v>
      </c>
      <c r="M17" s="58">
        <f t="shared" si="0"/>
        <v>0</v>
      </c>
      <c r="N17" s="58">
        <f t="shared" si="1"/>
        <v>0</v>
      </c>
      <c r="O17" s="59">
        <f>H17*L17/1000</f>
        <v>0</v>
      </c>
      <c r="P17" s="59">
        <f t="shared" si="2"/>
        <v>0</v>
      </c>
      <c r="Q17" s="60">
        <f t="shared" si="3"/>
        <v>0</v>
      </c>
    </row>
    <row r="18" spans="2:17" x14ac:dyDescent="0.25">
      <c r="B18" s="101" t="s">
        <v>118</v>
      </c>
      <c r="C18" s="103" t="s">
        <v>33</v>
      </c>
      <c r="D18" s="235" t="s">
        <v>76</v>
      </c>
      <c r="E18" s="62">
        <v>1</v>
      </c>
      <c r="F18" s="188">
        <v>51</v>
      </c>
      <c r="G18" s="62" t="s">
        <v>31</v>
      </c>
      <c r="H18" s="185">
        <v>2097</v>
      </c>
      <c r="J18" s="134">
        <f>Basistarief!C14</f>
        <v>0</v>
      </c>
      <c r="K18" s="134">
        <f>Basistarief!E14</f>
        <v>0</v>
      </c>
      <c r="L18" s="134">
        <f>Basistarief!I11</f>
        <v>0</v>
      </c>
      <c r="M18" s="63">
        <f t="shared" si="0"/>
        <v>0</v>
      </c>
      <c r="N18" s="63">
        <f t="shared" si="1"/>
        <v>0</v>
      </c>
      <c r="O18" s="64">
        <f>H18*L18/1000</f>
        <v>0</v>
      </c>
      <c r="P18" s="64">
        <f t="shared" ref="P18:P20" si="11">SUM(M18:O18)</f>
        <v>0</v>
      </c>
      <c r="Q18" s="65">
        <f t="shared" ref="Q18:Q20" si="12">P18/4</f>
        <v>0</v>
      </c>
    </row>
    <row r="19" spans="2:17" x14ac:dyDescent="0.25">
      <c r="B19" s="101"/>
      <c r="C19" s="103" t="s">
        <v>77</v>
      </c>
      <c r="D19" s="235" t="s">
        <v>78</v>
      </c>
      <c r="E19" s="62">
        <v>1</v>
      </c>
      <c r="F19" s="188">
        <v>52</v>
      </c>
      <c r="G19" s="62" t="s">
        <v>31</v>
      </c>
      <c r="H19" s="185">
        <v>2868</v>
      </c>
      <c r="J19" s="134">
        <f>Basistarief!O10</f>
        <v>0</v>
      </c>
      <c r="K19" s="134">
        <v>0</v>
      </c>
      <c r="L19" s="134">
        <v>0</v>
      </c>
      <c r="M19" s="63">
        <f t="shared" si="0"/>
        <v>0</v>
      </c>
      <c r="N19" s="63">
        <f t="shared" si="1"/>
        <v>0</v>
      </c>
      <c r="O19" s="64">
        <f t="shared" ref="O19:O21" si="13">H19*L19/1000</f>
        <v>0</v>
      </c>
      <c r="P19" s="64">
        <f t="shared" si="11"/>
        <v>0</v>
      </c>
      <c r="Q19" s="65">
        <f t="shared" si="12"/>
        <v>0</v>
      </c>
    </row>
    <row r="20" spans="2:17" x14ac:dyDescent="0.25">
      <c r="B20" s="101"/>
      <c r="C20" s="103" t="s">
        <v>42</v>
      </c>
      <c r="D20" s="235" t="s">
        <v>84</v>
      </c>
      <c r="E20" s="62">
        <v>1</v>
      </c>
      <c r="F20" s="188">
        <v>52</v>
      </c>
      <c r="G20" s="62" t="s">
        <v>31</v>
      </c>
      <c r="H20" s="185">
        <v>713</v>
      </c>
      <c r="J20" s="134">
        <f>Basistarief!C11</f>
        <v>0</v>
      </c>
      <c r="K20" s="134">
        <f>Basistarief!E11</f>
        <v>0</v>
      </c>
      <c r="L20" s="134">
        <f>Basistarief!I14</f>
        <v>0</v>
      </c>
      <c r="M20" s="63">
        <f t="shared" si="0"/>
        <v>0</v>
      </c>
      <c r="N20" s="63">
        <f t="shared" si="1"/>
        <v>0</v>
      </c>
      <c r="O20" s="64">
        <f t="shared" si="13"/>
        <v>0</v>
      </c>
      <c r="P20" s="64">
        <f t="shared" si="11"/>
        <v>0</v>
      </c>
      <c r="Q20" s="65">
        <f t="shared" si="12"/>
        <v>0</v>
      </c>
    </row>
    <row r="21" spans="2:17" ht="15.75" thickBot="1" x14ac:dyDescent="0.3">
      <c r="B21" s="99"/>
      <c r="C21" s="66" t="s">
        <v>81</v>
      </c>
      <c r="D21" s="237" t="s">
        <v>82</v>
      </c>
      <c r="E21" s="62">
        <v>0</v>
      </c>
      <c r="F21" s="67">
        <v>1</v>
      </c>
      <c r="G21" s="67" t="s">
        <v>119</v>
      </c>
      <c r="H21" s="186">
        <v>900</v>
      </c>
      <c r="J21" s="135">
        <v>0</v>
      </c>
      <c r="K21" s="135">
        <f>Basistarief!E22</f>
        <v>0</v>
      </c>
      <c r="L21" s="135">
        <v>0</v>
      </c>
      <c r="M21" s="68">
        <f t="shared" si="0"/>
        <v>0</v>
      </c>
      <c r="N21" s="68">
        <f t="shared" si="1"/>
        <v>0</v>
      </c>
      <c r="O21" s="64">
        <f t="shared" si="13"/>
        <v>0</v>
      </c>
      <c r="P21" s="69">
        <f t="shared" si="2"/>
        <v>0</v>
      </c>
      <c r="Q21" s="70">
        <f t="shared" si="3"/>
        <v>0</v>
      </c>
    </row>
    <row r="22" spans="2:17" x14ac:dyDescent="0.25">
      <c r="B22" s="197" t="s">
        <v>120</v>
      </c>
      <c r="C22" s="105" t="s">
        <v>28</v>
      </c>
      <c r="D22" s="236" t="s">
        <v>121</v>
      </c>
      <c r="E22" s="57">
        <v>1</v>
      </c>
      <c r="F22" s="57">
        <v>94</v>
      </c>
      <c r="G22" s="57" t="s">
        <v>34</v>
      </c>
      <c r="H22" s="184">
        <v>14988</v>
      </c>
      <c r="J22" s="133">
        <f>Basistarief!C16</f>
        <v>0</v>
      </c>
      <c r="K22" s="133">
        <f>Basistarief!E16</f>
        <v>0</v>
      </c>
      <c r="L22" s="133">
        <f>Basistarief!I10</f>
        <v>0</v>
      </c>
      <c r="M22" s="58">
        <f t="shared" si="0"/>
        <v>0</v>
      </c>
      <c r="N22" s="58">
        <f t="shared" si="1"/>
        <v>0</v>
      </c>
      <c r="O22" s="59">
        <f>H22*L22/1000</f>
        <v>0</v>
      </c>
      <c r="P22" s="59">
        <f t="shared" si="2"/>
        <v>0</v>
      </c>
      <c r="Q22" s="60">
        <f t="shared" si="3"/>
        <v>0</v>
      </c>
    </row>
    <row r="23" spans="2:17" x14ac:dyDescent="0.25">
      <c r="B23" s="101" t="s">
        <v>122</v>
      </c>
      <c r="C23" s="180" t="s">
        <v>77</v>
      </c>
      <c r="D23" s="234" t="s">
        <v>78</v>
      </c>
      <c r="E23" s="175">
        <v>2</v>
      </c>
      <c r="F23" s="175">
        <v>104</v>
      </c>
      <c r="G23" s="62" t="s">
        <v>31</v>
      </c>
      <c r="H23" s="190">
        <v>6736</v>
      </c>
      <c r="J23" s="134">
        <f>Basistarief!O10</f>
        <v>0</v>
      </c>
      <c r="K23" s="134">
        <v>0</v>
      </c>
      <c r="L23" s="134">
        <v>0</v>
      </c>
      <c r="M23" s="63">
        <f t="shared" si="0"/>
        <v>0</v>
      </c>
      <c r="N23" s="63">
        <f t="shared" si="1"/>
        <v>0</v>
      </c>
      <c r="O23" s="64">
        <f>H23*L23/1000</f>
        <v>0</v>
      </c>
      <c r="P23" s="64">
        <f t="shared" ref="P23" si="14">SUM(M23:O23)</f>
        <v>0</v>
      </c>
      <c r="Q23" s="65">
        <f t="shared" ref="Q23" si="15">P23/4</f>
        <v>0</v>
      </c>
    </row>
    <row r="24" spans="2:17" x14ac:dyDescent="0.25">
      <c r="B24" s="101"/>
      <c r="C24" s="106" t="s">
        <v>42</v>
      </c>
      <c r="D24" s="235" t="s">
        <v>84</v>
      </c>
      <c r="E24" s="62">
        <v>1</v>
      </c>
      <c r="F24" s="62">
        <v>52</v>
      </c>
      <c r="G24" s="62" t="s">
        <v>31</v>
      </c>
      <c r="H24" s="189">
        <v>713</v>
      </c>
      <c r="J24" s="134">
        <f>Basistarief!C11</f>
        <v>0</v>
      </c>
      <c r="K24" s="134">
        <f>Basistarief!E11</f>
        <v>0</v>
      </c>
      <c r="L24" s="134">
        <f>Basistarief!I14</f>
        <v>0</v>
      </c>
      <c r="M24" s="63">
        <f t="shared" si="0"/>
        <v>0</v>
      </c>
      <c r="N24" s="63">
        <f t="shared" si="1"/>
        <v>0</v>
      </c>
      <c r="O24" s="64">
        <f t="shared" ref="O24:O26" si="16">H24*L24/1000</f>
        <v>0</v>
      </c>
      <c r="P24" s="64">
        <f t="shared" si="2"/>
        <v>0</v>
      </c>
      <c r="Q24" s="65">
        <f t="shared" si="3"/>
        <v>0</v>
      </c>
    </row>
    <row r="25" spans="2:17" x14ac:dyDescent="0.25">
      <c r="B25" s="101"/>
      <c r="C25" s="179" t="s">
        <v>33</v>
      </c>
      <c r="D25" s="238" t="s">
        <v>76</v>
      </c>
      <c r="E25" s="78">
        <v>1</v>
      </c>
      <c r="F25" s="78">
        <v>45</v>
      </c>
      <c r="G25" s="62" t="s">
        <v>31</v>
      </c>
      <c r="H25" s="191">
        <v>4043</v>
      </c>
      <c r="J25" s="134">
        <f>Basistarief!C14</f>
        <v>0</v>
      </c>
      <c r="K25" s="134">
        <f>Basistarief!E14</f>
        <v>0</v>
      </c>
      <c r="L25" s="134">
        <f>Basistarief!I11</f>
        <v>0</v>
      </c>
      <c r="M25" s="63">
        <f t="shared" si="0"/>
        <v>0</v>
      </c>
      <c r="N25" s="63">
        <f t="shared" si="1"/>
        <v>0</v>
      </c>
      <c r="O25" s="64">
        <f t="shared" si="16"/>
        <v>0</v>
      </c>
      <c r="P25" s="64">
        <f t="shared" ref="P25" si="17">SUM(M25:O25)</f>
        <v>0</v>
      </c>
      <c r="Q25" s="65">
        <f t="shared" ref="Q25" si="18">P25/4</f>
        <v>0</v>
      </c>
    </row>
    <row r="26" spans="2:17" ht="15.75" thickBot="1" x14ac:dyDescent="0.3">
      <c r="B26" s="101"/>
      <c r="C26" s="66" t="s">
        <v>81</v>
      </c>
      <c r="D26" s="237" t="s">
        <v>123</v>
      </c>
      <c r="E26" s="67">
        <v>0</v>
      </c>
      <c r="F26" s="67">
        <v>1</v>
      </c>
      <c r="G26" s="67" t="s">
        <v>119</v>
      </c>
      <c r="H26" s="186">
        <v>900</v>
      </c>
      <c r="J26" s="135">
        <v>0</v>
      </c>
      <c r="K26" s="135">
        <f>Basistarief!E22</f>
        <v>0</v>
      </c>
      <c r="L26" s="135">
        <v>0</v>
      </c>
      <c r="M26" s="68">
        <f t="shared" si="0"/>
        <v>0</v>
      </c>
      <c r="N26" s="68">
        <f t="shared" si="1"/>
        <v>0</v>
      </c>
      <c r="O26" s="64">
        <f t="shared" si="16"/>
        <v>0</v>
      </c>
      <c r="P26" s="69">
        <f t="shared" si="2"/>
        <v>0</v>
      </c>
      <c r="Q26" s="70">
        <f t="shared" si="3"/>
        <v>0</v>
      </c>
    </row>
    <row r="27" spans="2:17" x14ac:dyDescent="0.25">
      <c r="B27" s="196" t="s">
        <v>124</v>
      </c>
      <c r="C27" s="105" t="s">
        <v>28</v>
      </c>
      <c r="D27" s="236" t="s">
        <v>76</v>
      </c>
      <c r="E27" s="57">
        <v>2</v>
      </c>
      <c r="F27" s="57">
        <v>101</v>
      </c>
      <c r="G27" s="62" t="s">
        <v>31</v>
      </c>
      <c r="H27" s="184">
        <v>9664</v>
      </c>
      <c r="J27" s="133">
        <f>Basistarief!C14</f>
        <v>0</v>
      </c>
      <c r="K27" s="133">
        <f>Basistarief!E14</f>
        <v>0</v>
      </c>
      <c r="L27" s="133">
        <f>Basistarief!I10</f>
        <v>0</v>
      </c>
      <c r="M27" s="58">
        <f>E27*J27*12</f>
        <v>0</v>
      </c>
      <c r="N27" s="58">
        <f t="shared" si="1"/>
        <v>0</v>
      </c>
      <c r="O27" s="59">
        <f>H27*L27/1000</f>
        <v>0</v>
      </c>
      <c r="P27" s="59">
        <f t="shared" si="2"/>
        <v>0</v>
      </c>
      <c r="Q27" s="60">
        <f t="shared" si="3"/>
        <v>0</v>
      </c>
    </row>
    <row r="28" spans="2:17" x14ac:dyDescent="0.25">
      <c r="B28" s="101" t="s">
        <v>125</v>
      </c>
      <c r="C28" s="180" t="s">
        <v>33</v>
      </c>
      <c r="D28" s="234" t="s">
        <v>76</v>
      </c>
      <c r="E28" s="175">
        <v>1</v>
      </c>
      <c r="F28" s="175">
        <v>47</v>
      </c>
      <c r="G28" s="62" t="s">
        <v>31</v>
      </c>
      <c r="H28" s="190">
        <v>2479</v>
      </c>
      <c r="J28" s="134">
        <f>Basistarief!C14</f>
        <v>0</v>
      </c>
      <c r="K28" s="134">
        <f>Basistarief!E14</f>
        <v>0</v>
      </c>
      <c r="L28" s="134">
        <f>Basistarief!I11</f>
        <v>0</v>
      </c>
      <c r="M28" s="63">
        <f t="shared" si="0"/>
        <v>0</v>
      </c>
      <c r="N28" s="63">
        <f t="shared" si="1"/>
        <v>0</v>
      </c>
      <c r="O28" s="64">
        <f>H28*L28/1000</f>
        <v>0</v>
      </c>
      <c r="P28" s="64">
        <f t="shared" ref="P28:P30" si="19">SUM(M28:O28)</f>
        <v>0</v>
      </c>
      <c r="Q28" s="65">
        <f t="shared" ref="Q28:Q30" si="20">P28/4</f>
        <v>0</v>
      </c>
    </row>
    <row r="29" spans="2:17" x14ac:dyDescent="0.25">
      <c r="B29" s="101"/>
      <c r="C29" s="106" t="s">
        <v>77</v>
      </c>
      <c r="D29" s="235" t="s">
        <v>78</v>
      </c>
      <c r="E29" s="62">
        <v>2</v>
      </c>
      <c r="F29" s="62">
        <v>104</v>
      </c>
      <c r="G29" s="62" t="s">
        <v>31</v>
      </c>
      <c r="H29" s="189">
        <v>5736</v>
      </c>
      <c r="J29" s="134">
        <f>Basistarief!O10</f>
        <v>0</v>
      </c>
      <c r="K29" s="134">
        <v>0</v>
      </c>
      <c r="L29" s="134">
        <v>0</v>
      </c>
      <c r="M29" s="63">
        <f t="shared" si="0"/>
        <v>0</v>
      </c>
      <c r="N29" s="63">
        <f t="shared" si="1"/>
        <v>0</v>
      </c>
      <c r="O29" s="64">
        <f t="shared" ref="O29:O32" si="21">H29*L29/1000</f>
        <v>0</v>
      </c>
      <c r="P29" s="64">
        <f t="shared" si="19"/>
        <v>0</v>
      </c>
      <c r="Q29" s="65">
        <f t="shared" si="20"/>
        <v>0</v>
      </c>
    </row>
    <row r="30" spans="2:17" x14ac:dyDescent="0.25">
      <c r="B30" s="101"/>
      <c r="C30" s="106" t="s">
        <v>42</v>
      </c>
      <c r="D30" s="235" t="s">
        <v>84</v>
      </c>
      <c r="E30" s="62">
        <v>1</v>
      </c>
      <c r="F30" s="62">
        <v>31</v>
      </c>
      <c r="G30" s="62" t="s">
        <v>37</v>
      </c>
      <c r="H30" s="189">
        <v>431</v>
      </c>
      <c r="J30" s="134">
        <f>Basistarief!C11</f>
        <v>0</v>
      </c>
      <c r="K30" s="134">
        <f>Basistarief!E11</f>
        <v>0</v>
      </c>
      <c r="L30" s="134">
        <f>Basistarief!I14</f>
        <v>0</v>
      </c>
      <c r="M30" s="63">
        <f t="shared" si="0"/>
        <v>0</v>
      </c>
      <c r="N30" s="63">
        <f t="shared" si="1"/>
        <v>0</v>
      </c>
      <c r="O30" s="64">
        <f t="shared" si="21"/>
        <v>0</v>
      </c>
      <c r="P30" s="64">
        <f t="shared" si="19"/>
        <v>0</v>
      </c>
      <c r="Q30" s="65">
        <f t="shared" si="20"/>
        <v>0</v>
      </c>
    </row>
    <row r="31" spans="2:17" x14ac:dyDescent="0.25">
      <c r="B31" s="101"/>
      <c r="C31" s="107" t="s">
        <v>39</v>
      </c>
      <c r="D31" s="229" t="s">
        <v>79</v>
      </c>
      <c r="E31" s="62">
        <v>2</v>
      </c>
      <c r="F31" s="62">
        <v>74</v>
      </c>
      <c r="G31" s="62" t="s">
        <v>31</v>
      </c>
      <c r="H31" s="189">
        <v>1402</v>
      </c>
      <c r="J31" s="134">
        <f>Basistarief!C10</f>
        <v>0</v>
      </c>
      <c r="K31" s="134">
        <f>Basistarief!E10</f>
        <v>0</v>
      </c>
      <c r="L31" s="134">
        <f>Basistarief!I13</f>
        <v>0</v>
      </c>
      <c r="M31" s="63">
        <f t="shared" si="0"/>
        <v>0</v>
      </c>
      <c r="N31" s="63">
        <f t="shared" si="1"/>
        <v>0</v>
      </c>
      <c r="O31" s="64">
        <f t="shared" si="21"/>
        <v>0</v>
      </c>
      <c r="P31" s="64">
        <f t="shared" si="2"/>
        <v>0</v>
      </c>
      <c r="Q31" s="65">
        <f t="shared" si="3"/>
        <v>0</v>
      </c>
    </row>
    <row r="32" spans="2:17" ht="15.75" thickBot="1" x14ac:dyDescent="0.3">
      <c r="B32" s="108"/>
      <c r="C32" s="82" t="s">
        <v>81</v>
      </c>
      <c r="D32" s="228" t="s">
        <v>126</v>
      </c>
      <c r="E32" s="67">
        <v>0</v>
      </c>
      <c r="F32" s="67">
        <v>1</v>
      </c>
      <c r="G32" s="67" t="s">
        <v>119</v>
      </c>
      <c r="H32" s="186">
        <v>900</v>
      </c>
      <c r="J32" s="134">
        <v>0</v>
      </c>
      <c r="K32" s="134">
        <f>Basistarief!E22</f>
        <v>0</v>
      </c>
      <c r="L32" s="134">
        <v>0</v>
      </c>
      <c r="M32" s="63">
        <f t="shared" si="0"/>
        <v>0</v>
      </c>
      <c r="N32" s="63">
        <f t="shared" si="1"/>
        <v>0</v>
      </c>
      <c r="O32" s="64">
        <f t="shared" si="21"/>
        <v>0</v>
      </c>
      <c r="P32" s="64">
        <f t="shared" ref="P32" si="22">SUM(M32:O32)</f>
        <v>0</v>
      </c>
      <c r="Q32" s="65">
        <f t="shared" ref="Q32" si="23">P32/4</f>
        <v>0</v>
      </c>
    </row>
    <row r="33" spans="2:18" x14ac:dyDescent="0.25">
      <c r="B33" s="196" t="s">
        <v>127</v>
      </c>
      <c r="C33" s="109" t="s">
        <v>28</v>
      </c>
      <c r="D33" s="239" t="s">
        <v>76</v>
      </c>
      <c r="E33" s="62">
        <v>3</v>
      </c>
      <c r="F33" s="110">
        <v>141</v>
      </c>
      <c r="G33" s="62" t="s">
        <v>31</v>
      </c>
      <c r="H33" s="189">
        <v>13954</v>
      </c>
      <c r="J33" s="133">
        <f>Basistarief!C14</f>
        <v>0</v>
      </c>
      <c r="K33" s="133">
        <f>Basistarief!E14</f>
        <v>0</v>
      </c>
      <c r="L33" s="133">
        <f>Basistarief!I10</f>
        <v>0</v>
      </c>
      <c r="M33" s="58">
        <f t="shared" si="0"/>
        <v>0</v>
      </c>
      <c r="N33" s="58">
        <f t="shared" si="1"/>
        <v>0</v>
      </c>
      <c r="O33" s="59">
        <f>H33*L33/1000</f>
        <v>0</v>
      </c>
      <c r="P33" s="59">
        <f t="shared" si="2"/>
        <v>0</v>
      </c>
      <c r="Q33" s="60">
        <f t="shared" si="3"/>
        <v>0</v>
      </c>
    </row>
    <row r="34" spans="2:18" x14ac:dyDescent="0.25">
      <c r="B34" s="101" t="s">
        <v>128</v>
      </c>
      <c r="C34" s="103" t="s">
        <v>77</v>
      </c>
      <c r="D34" s="235" t="s">
        <v>78</v>
      </c>
      <c r="E34" s="62">
        <v>2</v>
      </c>
      <c r="F34" s="188">
        <v>106</v>
      </c>
      <c r="G34" s="62" t="s">
        <v>31</v>
      </c>
      <c r="H34" s="189">
        <v>5847</v>
      </c>
      <c r="J34" s="134">
        <f>Basistarief!O10</f>
        <v>0</v>
      </c>
      <c r="K34" s="134">
        <v>0</v>
      </c>
      <c r="L34" s="134">
        <v>0</v>
      </c>
      <c r="M34" s="63">
        <f t="shared" si="0"/>
        <v>0</v>
      </c>
      <c r="N34" s="63">
        <f t="shared" si="1"/>
        <v>0</v>
      </c>
      <c r="O34" s="64">
        <f>H34*L34/1000</f>
        <v>0</v>
      </c>
      <c r="P34" s="64">
        <f t="shared" ref="P34:P35" si="24">SUM(M34:O34)</f>
        <v>0</v>
      </c>
      <c r="Q34" s="65">
        <f t="shared" ref="Q34:Q35" si="25">P34/4</f>
        <v>0</v>
      </c>
    </row>
    <row r="35" spans="2:18" x14ac:dyDescent="0.25">
      <c r="B35" s="101"/>
      <c r="C35" s="103" t="s">
        <v>42</v>
      </c>
      <c r="D35" s="235" t="s">
        <v>76</v>
      </c>
      <c r="E35" s="62">
        <v>1</v>
      </c>
      <c r="F35" s="188">
        <v>52</v>
      </c>
      <c r="G35" s="62" t="s">
        <v>31</v>
      </c>
      <c r="H35" s="189">
        <v>1189</v>
      </c>
      <c r="J35" s="260">
        <f>Basistarief!C14</f>
        <v>0</v>
      </c>
      <c r="K35" s="260">
        <f>Basistarief!E13</f>
        <v>0</v>
      </c>
      <c r="L35" s="260">
        <f>Basistarief!I14</f>
        <v>0</v>
      </c>
      <c r="M35" s="269">
        <f t="shared" si="0"/>
        <v>0</v>
      </c>
      <c r="N35" s="269">
        <f t="shared" si="1"/>
        <v>0</v>
      </c>
      <c r="O35" s="270">
        <f t="shared" ref="O35:O36" si="26">H35*L35/1000</f>
        <v>0</v>
      </c>
      <c r="P35" s="270">
        <f t="shared" si="24"/>
        <v>0</v>
      </c>
      <c r="Q35" s="271">
        <f t="shared" si="25"/>
        <v>0</v>
      </c>
    </row>
    <row r="36" spans="2:18" ht="15.75" thickBot="1" x14ac:dyDescent="0.3">
      <c r="B36" s="99"/>
      <c r="C36" s="111" t="s">
        <v>33</v>
      </c>
      <c r="D36" s="240" t="s">
        <v>76</v>
      </c>
      <c r="E36" s="62">
        <v>2</v>
      </c>
      <c r="F36" s="112">
        <v>76</v>
      </c>
      <c r="G36" s="62" t="s">
        <v>31</v>
      </c>
      <c r="H36" s="189">
        <v>3764</v>
      </c>
      <c r="J36" s="135">
        <f>Basistarief!C14</f>
        <v>0</v>
      </c>
      <c r="K36" s="135">
        <f>Basistarief!E14</f>
        <v>0</v>
      </c>
      <c r="L36" s="135">
        <f>Basistarief!I11</f>
        <v>0</v>
      </c>
      <c r="M36" s="68">
        <f t="shared" si="0"/>
        <v>0</v>
      </c>
      <c r="N36" s="68">
        <f t="shared" si="1"/>
        <v>0</v>
      </c>
      <c r="O36" s="64">
        <f t="shared" si="26"/>
        <v>0</v>
      </c>
      <c r="P36" s="69">
        <f t="shared" si="2"/>
        <v>0</v>
      </c>
      <c r="Q36" s="70">
        <f t="shared" si="3"/>
        <v>0</v>
      </c>
    </row>
    <row r="37" spans="2:18" x14ac:dyDescent="0.25">
      <c r="B37" s="196" t="s">
        <v>129</v>
      </c>
      <c r="C37" s="98" t="s">
        <v>28</v>
      </c>
      <c r="D37" s="227" t="s">
        <v>87</v>
      </c>
      <c r="E37" s="57">
        <v>2</v>
      </c>
      <c r="F37" s="57">
        <v>148</v>
      </c>
      <c r="G37" s="57" t="s">
        <v>34</v>
      </c>
      <c r="H37" s="184">
        <v>14178</v>
      </c>
      <c r="J37" s="133">
        <f>Basistarief!C17</f>
        <v>0</v>
      </c>
      <c r="K37" s="133">
        <f>Basistarief!E17</f>
        <v>0</v>
      </c>
      <c r="L37" s="133">
        <f>Basistarief!I10</f>
        <v>0</v>
      </c>
      <c r="M37" s="58">
        <f t="shared" si="0"/>
        <v>0</v>
      </c>
      <c r="N37" s="58">
        <f t="shared" si="1"/>
        <v>0</v>
      </c>
      <c r="O37" s="59">
        <f>H37*L37/1000</f>
        <v>0</v>
      </c>
      <c r="P37" s="59">
        <f t="shared" si="2"/>
        <v>0</v>
      </c>
      <c r="Q37" s="60">
        <f t="shared" si="3"/>
        <v>0</v>
      </c>
    </row>
    <row r="38" spans="2:18" x14ac:dyDescent="0.25">
      <c r="B38" s="101" t="s">
        <v>130</v>
      </c>
      <c r="C38" s="181" t="s">
        <v>33</v>
      </c>
      <c r="D38" s="241" t="s">
        <v>87</v>
      </c>
      <c r="E38" s="175">
        <v>1</v>
      </c>
      <c r="F38" s="175">
        <v>80</v>
      </c>
      <c r="G38" s="175" t="s">
        <v>34</v>
      </c>
      <c r="H38" s="190">
        <v>5580</v>
      </c>
      <c r="J38" s="134">
        <f>Basistarief!C17</f>
        <v>0</v>
      </c>
      <c r="K38" s="134">
        <f>Basistarief!E17</f>
        <v>0</v>
      </c>
      <c r="L38" s="134">
        <f>Basistarief!I11</f>
        <v>0</v>
      </c>
      <c r="M38" s="63">
        <f t="shared" si="0"/>
        <v>0</v>
      </c>
      <c r="N38" s="63">
        <f t="shared" si="1"/>
        <v>0</v>
      </c>
      <c r="O38" s="64">
        <f>H38*L38/1000</f>
        <v>0</v>
      </c>
      <c r="P38" s="64">
        <f t="shared" ref="P38:P42" si="27">SUM(M38:O38)</f>
        <v>0</v>
      </c>
      <c r="Q38" s="65">
        <f t="shared" ref="Q38:Q42" si="28">P38/4</f>
        <v>0</v>
      </c>
    </row>
    <row r="39" spans="2:18" x14ac:dyDescent="0.25">
      <c r="B39" s="101"/>
      <c r="C39" s="181" t="s">
        <v>77</v>
      </c>
      <c r="D39" s="241" t="s">
        <v>30</v>
      </c>
      <c r="E39" s="175">
        <v>2</v>
      </c>
      <c r="F39" s="175">
        <v>106</v>
      </c>
      <c r="G39" s="62" t="s">
        <v>31</v>
      </c>
      <c r="H39" s="190">
        <v>5847</v>
      </c>
      <c r="J39" s="134">
        <f>Basistarief!O10</f>
        <v>0</v>
      </c>
      <c r="K39" s="134">
        <v>0</v>
      </c>
      <c r="L39" s="134">
        <v>0</v>
      </c>
      <c r="M39" s="63">
        <f t="shared" si="0"/>
        <v>0</v>
      </c>
      <c r="N39" s="63">
        <f t="shared" si="1"/>
        <v>0</v>
      </c>
      <c r="O39" s="64">
        <f t="shared" ref="O39:O42" si="29">H39*L39/1000</f>
        <v>0</v>
      </c>
      <c r="P39" s="64">
        <f t="shared" si="27"/>
        <v>0</v>
      </c>
      <c r="Q39" s="65">
        <f t="shared" si="28"/>
        <v>0</v>
      </c>
    </row>
    <row r="40" spans="2:18" x14ac:dyDescent="0.25">
      <c r="B40" s="101"/>
      <c r="C40" s="107" t="s">
        <v>42</v>
      </c>
      <c r="D40" s="229" t="s">
        <v>76</v>
      </c>
      <c r="E40" s="62">
        <v>1</v>
      </c>
      <c r="F40" s="62">
        <v>52</v>
      </c>
      <c r="G40" s="62" t="s">
        <v>31</v>
      </c>
      <c r="H40" s="189">
        <v>1189</v>
      </c>
      <c r="J40" s="260">
        <f>Basistarief!C14</f>
        <v>0</v>
      </c>
      <c r="K40" s="260">
        <f>Basistarief!E14</f>
        <v>0</v>
      </c>
      <c r="L40" s="260">
        <f>Basistarief!I14</f>
        <v>0</v>
      </c>
      <c r="M40" s="269">
        <f t="shared" si="0"/>
        <v>0</v>
      </c>
      <c r="N40" s="269">
        <f t="shared" si="1"/>
        <v>0</v>
      </c>
      <c r="O40" s="270">
        <f t="shared" si="29"/>
        <v>0</v>
      </c>
      <c r="P40" s="270">
        <f t="shared" si="27"/>
        <v>0</v>
      </c>
      <c r="Q40" s="271">
        <f t="shared" si="28"/>
        <v>0</v>
      </c>
    </row>
    <row r="41" spans="2:18" x14ac:dyDescent="0.25">
      <c r="B41" s="101"/>
      <c r="C41" s="106" t="s">
        <v>39</v>
      </c>
      <c r="D41" s="235" t="s">
        <v>84</v>
      </c>
      <c r="E41" s="62">
        <v>1</v>
      </c>
      <c r="F41" s="62">
        <v>46</v>
      </c>
      <c r="G41" s="62" t="s">
        <v>31</v>
      </c>
      <c r="H41" s="189">
        <v>2584</v>
      </c>
      <c r="J41" s="134">
        <f>Basistarief!C11</f>
        <v>0</v>
      </c>
      <c r="K41" s="134">
        <f>Basistarief!E11</f>
        <v>0</v>
      </c>
      <c r="L41" s="134">
        <f>Basistarief!I13</f>
        <v>0</v>
      </c>
      <c r="M41" s="63">
        <f t="shared" si="0"/>
        <v>0</v>
      </c>
      <c r="N41" s="63">
        <f t="shared" si="1"/>
        <v>0</v>
      </c>
      <c r="O41" s="64">
        <f t="shared" si="29"/>
        <v>0</v>
      </c>
      <c r="P41" s="64">
        <f t="shared" si="27"/>
        <v>0</v>
      </c>
      <c r="Q41" s="65">
        <f t="shared" si="28"/>
        <v>0</v>
      </c>
    </row>
    <row r="42" spans="2:18" ht="15.75" thickBot="1" x14ac:dyDescent="0.3">
      <c r="B42" s="99"/>
      <c r="C42" s="82" t="s">
        <v>81</v>
      </c>
      <c r="D42" s="228" t="s">
        <v>82</v>
      </c>
      <c r="E42" s="67">
        <v>0</v>
      </c>
      <c r="F42" s="67">
        <v>0</v>
      </c>
      <c r="G42" s="67" t="s">
        <v>119</v>
      </c>
      <c r="H42" s="186">
        <v>0</v>
      </c>
      <c r="J42" s="135">
        <f>Basistarief!C32</f>
        <v>0</v>
      </c>
      <c r="K42" s="135">
        <f>Basistarief!E22</f>
        <v>0</v>
      </c>
      <c r="L42" s="135">
        <f>Basistarief!I28</f>
        <v>0</v>
      </c>
      <c r="M42" s="68">
        <f t="shared" si="0"/>
        <v>0</v>
      </c>
      <c r="N42" s="68">
        <f t="shared" si="1"/>
        <v>0</v>
      </c>
      <c r="O42" s="69">
        <f t="shared" si="29"/>
        <v>0</v>
      </c>
      <c r="P42" s="69">
        <f t="shared" si="27"/>
        <v>0</v>
      </c>
      <c r="Q42" s="70">
        <f t="shared" si="28"/>
        <v>0</v>
      </c>
      <c r="R42" s="49" t="s">
        <v>131</v>
      </c>
    </row>
    <row r="43" spans="2:18" x14ac:dyDescent="0.25">
      <c r="C43" s="51"/>
      <c r="D43" s="51"/>
      <c r="E43" s="50"/>
      <c r="F43" s="50"/>
      <c r="G43" s="50"/>
      <c r="H43" s="50"/>
      <c r="J43" s="79"/>
      <c r="K43" s="79"/>
      <c r="L43" s="79"/>
      <c r="M43" s="80"/>
      <c r="N43" s="80"/>
      <c r="O43" s="80" t="s">
        <v>85</v>
      </c>
      <c r="P43" s="80">
        <f>SUM(P5:P42)</f>
        <v>0</v>
      </c>
      <c r="Q43" s="80">
        <f t="shared" si="3"/>
        <v>0</v>
      </c>
    </row>
  </sheetData>
  <sheetProtection algorithmName="SHA-512" hashValue="GGGSDfAlF6DJRa6rYkaUvHptKwKNUGJHbSBvL/2jzS+mu1zu3ou6N7zFCE8jISpYbYXbscvvW3IyRfxt0ELYww==" saltValue="SlUSgdSx/lWBQ5sQslMtJg==" spinCount="100000" sheet="1" objects="1" scenarios="1"/>
  <mergeCells count="17">
    <mergeCell ref="B1:B2"/>
    <mergeCell ref="C1:C2"/>
    <mergeCell ref="D1:D2"/>
    <mergeCell ref="H1:H2"/>
    <mergeCell ref="E1:E2"/>
    <mergeCell ref="G1:G2"/>
    <mergeCell ref="F1:F2"/>
    <mergeCell ref="H10:H11"/>
    <mergeCell ref="O1:O2"/>
    <mergeCell ref="P1:P2"/>
    <mergeCell ref="Q1:Q2"/>
    <mergeCell ref="R1:R2"/>
    <mergeCell ref="J1:J2"/>
    <mergeCell ref="K1:K2"/>
    <mergeCell ref="L1:L2"/>
    <mergeCell ref="M1:M2"/>
    <mergeCell ref="N1:N2"/>
  </mergeCells>
  <phoneticPr fontId="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242CE-A332-4117-AEDD-5E13399E9C4C}">
  <dimension ref="A1:R14"/>
  <sheetViews>
    <sheetView showGridLines="0" zoomScale="90" zoomScaleNormal="90" workbookViewId="0">
      <selection activeCell="D10" sqref="D10"/>
    </sheetView>
  </sheetViews>
  <sheetFormatPr defaultColWidth="9.140625" defaultRowHeight="15" x14ac:dyDescent="0.25"/>
  <cols>
    <col min="1" max="1" width="9.140625" style="48"/>
    <col min="2" max="2" width="26" style="49" bestFit="1" customWidth="1"/>
    <col min="3" max="3" width="35" style="49" bestFit="1" customWidth="1"/>
    <col min="4" max="4" width="15.5703125" style="49" bestFit="1" customWidth="1"/>
    <col min="5" max="5" width="10.28515625" style="49" customWidth="1"/>
    <col min="6" max="6" width="10.42578125" style="49" customWidth="1"/>
    <col min="7" max="7" width="13.5703125" style="49" bestFit="1" customWidth="1"/>
    <col min="8" max="8" width="11.42578125" style="49" customWidth="1"/>
    <col min="10" max="11" width="9.7109375" style="49" bestFit="1" customWidth="1"/>
    <col min="12" max="12" width="11.140625" style="49" customWidth="1"/>
    <col min="13" max="14" width="11.28515625" style="49" bestFit="1" customWidth="1"/>
    <col min="15" max="15" width="12.28515625" style="49" bestFit="1" customWidth="1"/>
    <col min="16" max="16" width="13.5703125" style="49" bestFit="1" customWidth="1"/>
    <col min="17" max="17" width="11.28515625" style="49" bestFit="1" customWidth="1"/>
    <col min="18" max="18" width="56.28515625" style="49" bestFit="1" customWidth="1"/>
    <col min="19" max="16384" width="9.140625" style="49"/>
  </cols>
  <sheetData>
    <row r="1" spans="1:18" ht="96.75" customHeight="1" x14ac:dyDescent="0.25">
      <c r="B1" s="321" t="s">
        <v>57</v>
      </c>
      <c r="C1" s="321" t="s">
        <v>58</v>
      </c>
      <c r="D1" s="319" t="s">
        <v>59</v>
      </c>
      <c r="E1" s="308" t="s">
        <v>60</v>
      </c>
      <c r="F1" s="308" t="s">
        <v>61</v>
      </c>
      <c r="G1" s="323" t="s">
        <v>62</v>
      </c>
      <c r="H1" s="308" t="s">
        <v>108</v>
      </c>
      <c r="J1" s="327" t="s">
        <v>64</v>
      </c>
      <c r="K1" s="327" t="s">
        <v>65</v>
      </c>
      <c r="L1" s="327" t="s">
        <v>66</v>
      </c>
      <c r="M1" s="325" t="s">
        <v>67</v>
      </c>
      <c r="N1" s="325" t="s">
        <v>68</v>
      </c>
      <c r="O1" s="325" t="s">
        <v>69</v>
      </c>
      <c r="P1" s="317" t="s">
        <v>70</v>
      </c>
      <c r="Q1" s="325" t="s">
        <v>71</v>
      </c>
      <c r="R1" s="317" t="s">
        <v>72</v>
      </c>
    </row>
    <row r="2" spans="1:18" ht="15.75" thickBot="1" x14ac:dyDescent="0.3">
      <c r="B2" s="322"/>
      <c r="C2" s="322"/>
      <c r="D2" s="320"/>
      <c r="E2" s="309"/>
      <c r="F2" s="309"/>
      <c r="G2" s="324"/>
      <c r="H2" s="309"/>
      <c r="J2" s="328"/>
      <c r="K2" s="328"/>
      <c r="L2" s="328"/>
      <c r="M2" s="326"/>
      <c r="N2" s="326"/>
      <c r="O2" s="326"/>
      <c r="P2" s="318"/>
      <c r="Q2" s="326"/>
      <c r="R2" s="318" t="s">
        <v>73</v>
      </c>
    </row>
    <row r="3" spans="1:18" x14ac:dyDescent="0.25">
      <c r="B3" s="50"/>
      <c r="C3" s="51"/>
      <c r="D3" s="51"/>
      <c r="E3" s="50"/>
      <c r="F3" s="50"/>
      <c r="G3" s="50"/>
      <c r="H3" s="50"/>
      <c r="J3" s="81"/>
      <c r="K3" s="81"/>
      <c r="L3" s="81"/>
      <c r="M3" s="52"/>
      <c r="N3" s="52"/>
      <c r="O3" s="52"/>
      <c r="P3" s="53"/>
      <c r="Q3" s="54"/>
    </row>
    <row r="4" spans="1:18" ht="15.75" thickBot="1" x14ac:dyDescent="0.3">
      <c r="A4" s="49"/>
      <c r="B4" s="55" t="s">
        <v>132</v>
      </c>
      <c r="C4" s="51"/>
      <c r="D4" s="51"/>
      <c r="E4" s="50"/>
      <c r="F4" s="50"/>
      <c r="G4" s="113"/>
      <c r="H4" s="50"/>
      <c r="J4" s="138"/>
      <c r="K4" s="138"/>
      <c r="L4" s="79"/>
      <c r="M4" s="80"/>
      <c r="N4" s="80"/>
      <c r="O4" s="80"/>
      <c r="P4" s="80"/>
      <c r="Q4" s="80"/>
    </row>
    <row r="5" spans="1:18" ht="15.75" thickBot="1" x14ac:dyDescent="0.3">
      <c r="A5" s="49"/>
      <c r="B5" s="97" t="s">
        <v>133</v>
      </c>
      <c r="C5" s="114" t="s">
        <v>28</v>
      </c>
      <c r="D5" s="242" t="s">
        <v>79</v>
      </c>
      <c r="E5" s="115">
        <v>1</v>
      </c>
      <c r="F5" s="115">
        <v>23</v>
      </c>
      <c r="G5" s="115" t="s">
        <v>37</v>
      </c>
      <c r="H5" s="115">
        <v>360</v>
      </c>
      <c r="J5" s="139">
        <f>Basistarief!C10</f>
        <v>0</v>
      </c>
      <c r="K5" s="139">
        <f>Basistarief!E9</f>
        <v>0</v>
      </c>
      <c r="L5" s="139">
        <f>Basistarief!I10</f>
        <v>0</v>
      </c>
      <c r="M5" s="116">
        <f t="shared" ref="M5:M13" si="0">E5*J5*12</f>
        <v>0</v>
      </c>
      <c r="N5" s="116">
        <f t="shared" ref="N5:N13" si="1">F5*K5</f>
        <v>0</v>
      </c>
      <c r="O5" s="117">
        <f>H5*L5/1000</f>
        <v>0</v>
      </c>
      <c r="P5" s="117">
        <f t="shared" ref="P5:P13" si="2">SUM(M5:O5)</f>
        <v>0</v>
      </c>
      <c r="Q5" s="118">
        <f t="shared" ref="Q5:Q14" si="3">P5/4</f>
        <v>0</v>
      </c>
    </row>
    <row r="6" spans="1:18" ht="15.75" thickBot="1" x14ac:dyDescent="0.3">
      <c r="A6" s="49"/>
      <c r="B6" s="119" t="s">
        <v>134</v>
      </c>
      <c r="C6" s="120" t="s">
        <v>28</v>
      </c>
      <c r="D6" s="243" t="s">
        <v>111</v>
      </c>
      <c r="E6" s="115">
        <v>1</v>
      </c>
      <c r="F6" s="115">
        <v>44</v>
      </c>
      <c r="G6" s="115" t="s">
        <v>31</v>
      </c>
      <c r="H6" s="115">
        <v>2178</v>
      </c>
      <c r="J6" s="139">
        <f>Basistarief!C12</f>
        <v>0</v>
      </c>
      <c r="K6" s="139">
        <f>Basistarief!E12</f>
        <v>0</v>
      </c>
      <c r="L6" s="139">
        <f>Basistarief!I10</f>
        <v>0</v>
      </c>
      <c r="M6" s="116">
        <f t="shared" si="0"/>
        <v>0</v>
      </c>
      <c r="N6" s="116">
        <f t="shared" si="1"/>
        <v>0</v>
      </c>
      <c r="O6" s="117">
        <f t="shared" ref="O6:O13" si="4">H6*L6/1000</f>
        <v>0</v>
      </c>
      <c r="P6" s="117">
        <f t="shared" si="2"/>
        <v>0</v>
      </c>
      <c r="Q6" s="118">
        <f t="shared" si="3"/>
        <v>0</v>
      </c>
    </row>
    <row r="7" spans="1:18" x14ac:dyDescent="0.25">
      <c r="A7" s="49"/>
      <c r="B7" s="101" t="s">
        <v>135</v>
      </c>
      <c r="C7" s="105" t="s">
        <v>28</v>
      </c>
      <c r="D7" s="236" t="s">
        <v>106</v>
      </c>
      <c r="E7" s="57">
        <v>1</v>
      </c>
      <c r="F7" s="57">
        <v>99</v>
      </c>
      <c r="G7" s="57" t="s">
        <v>34</v>
      </c>
      <c r="H7" s="57">
        <v>7685</v>
      </c>
      <c r="J7" s="133">
        <f>Basistarief!C13</f>
        <v>0</v>
      </c>
      <c r="K7" s="133">
        <f>Basistarief!E13</f>
        <v>0</v>
      </c>
      <c r="L7" s="133">
        <f>Basistarief!I10</f>
        <v>0</v>
      </c>
      <c r="M7" s="58">
        <f t="shared" si="0"/>
        <v>0</v>
      </c>
      <c r="N7" s="58">
        <f t="shared" si="1"/>
        <v>0</v>
      </c>
      <c r="O7" s="59">
        <f t="shared" si="4"/>
        <v>0</v>
      </c>
      <c r="P7" s="59">
        <f t="shared" si="2"/>
        <v>0</v>
      </c>
      <c r="Q7" s="60">
        <f t="shared" si="3"/>
        <v>0</v>
      </c>
    </row>
    <row r="8" spans="1:18" ht="15.75" thickBot="1" x14ac:dyDescent="0.3">
      <c r="A8" s="49"/>
      <c r="B8" s="99"/>
      <c r="C8" s="66" t="s">
        <v>136</v>
      </c>
      <c r="D8" s="237" t="s">
        <v>76</v>
      </c>
      <c r="E8" s="67">
        <v>1</v>
      </c>
      <c r="F8" s="67">
        <v>49</v>
      </c>
      <c r="G8" s="67" t="s">
        <v>31</v>
      </c>
      <c r="H8" s="67">
        <v>1695</v>
      </c>
      <c r="J8" s="135">
        <f>Basistarief!C14</f>
        <v>0</v>
      </c>
      <c r="K8" s="135">
        <f>Basistarief!E14</f>
        <v>0</v>
      </c>
      <c r="L8" s="135">
        <f>Basistarief!I11</f>
        <v>0</v>
      </c>
      <c r="M8" s="68">
        <f t="shared" si="0"/>
        <v>0</v>
      </c>
      <c r="N8" s="68">
        <f t="shared" si="1"/>
        <v>0</v>
      </c>
      <c r="O8" s="69">
        <f t="shared" si="4"/>
        <v>0</v>
      </c>
      <c r="P8" s="69">
        <f t="shared" si="2"/>
        <v>0</v>
      </c>
      <c r="Q8" s="70">
        <f t="shared" si="3"/>
        <v>0</v>
      </c>
    </row>
    <row r="9" spans="1:18" x14ac:dyDescent="0.25">
      <c r="A9" s="49"/>
      <c r="B9" s="101" t="s">
        <v>137</v>
      </c>
      <c r="C9" s="98" t="s">
        <v>28</v>
      </c>
      <c r="D9" s="227" t="s">
        <v>138</v>
      </c>
      <c r="E9" s="57">
        <v>1</v>
      </c>
      <c r="F9" s="57">
        <v>27</v>
      </c>
      <c r="G9" s="57" t="s">
        <v>37</v>
      </c>
      <c r="H9" s="57">
        <v>20346</v>
      </c>
      <c r="J9" s="133">
        <v>0</v>
      </c>
      <c r="K9" s="133">
        <f>Basistarief!E21</f>
        <v>0</v>
      </c>
      <c r="L9" s="133">
        <f>Basistarief!I10</f>
        <v>0</v>
      </c>
      <c r="M9" s="58">
        <f t="shared" si="0"/>
        <v>0</v>
      </c>
      <c r="N9" s="58">
        <f t="shared" si="1"/>
        <v>0</v>
      </c>
      <c r="O9" s="59">
        <f t="shared" si="4"/>
        <v>0</v>
      </c>
      <c r="P9" s="59">
        <f t="shared" si="2"/>
        <v>0</v>
      </c>
      <c r="Q9" s="121">
        <f t="shared" si="3"/>
        <v>0</v>
      </c>
    </row>
    <row r="10" spans="1:18" x14ac:dyDescent="0.25">
      <c r="A10" s="49"/>
      <c r="B10" s="101"/>
      <c r="C10" s="107" t="s">
        <v>33</v>
      </c>
      <c r="D10" s="229" t="s">
        <v>106</v>
      </c>
      <c r="E10" s="62">
        <v>1</v>
      </c>
      <c r="F10" s="62">
        <v>47</v>
      </c>
      <c r="G10" s="62" t="s">
        <v>31</v>
      </c>
      <c r="H10" s="62">
        <v>1085</v>
      </c>
      <c r="J10" s="134">
        <f>Basistarief!C13</f>
        <v>0</v>
      </c>
      <c r="K10" s="134">
        <f>Basistarief!E13</f>
        <v>0</v>
      </c>
      <c r="L10" s="134">
        <f>Basistarief!I11</f>
        <v>0</v>
      </c>
      <c r="M10" s="63">
        <f t="shared" si="0"/>
        <v>0</v>
      </c>
      <c r="N10" s="63">
        <f t="shared" si="1"/>
        <v>0</v>
      </c>
      <c r="O10" s="64">
        <f t="shared" si="4"/>
        <v>0</v>
      </c>
      <c r="P10" s="64">
        <f t="shared" si="2"/>
        <v>0</v>
      </c>
      <c r="Q10" s="122">
        <f t="shared" si="3"/>
        <v>0</v>
      </c>
    </row>
    <row r="11" spans="1:18" ht="15.75" thickBot="1" x14ac:dyDescent="0.3">
      <c r="A11" s="49"/>
      <c r="B11" s="101"/>
      <c r="C11" s="82" t="s">
        <v>44</v>
      </c>
      <c r="D11" s="228" t="s">
        <v>139</v>
      </c>
      <c r="E11" s="67">
        <v>1</v>
      </c>
      <c r="F11" s="67">
        <v>2</v>
      </c>
      <c r="G11" s="67" t="s">
        <v>46</v>
      </c>
      <c r="H11" s="67">
        <v>1997</v>
      </c>
      <c r="J11" s="135">
        <v>0</v>
      </c>
      <c r="K11" s="135">
        <f>Basistarief!E20</f>
        <v>0</v>
      </c>
      <c r="L11" s="135">
        <f>Basistarief!I15</f>
        <v>0</v>
      </c>
      <c r="M11" s="68">
        <f t="shared" si="0"/>
        <v>0</v>
      </c>
      <c r="N11" s="68">
        <f t="shared" si="1"/>
        <v>0</v>
      </c>
      <c r="O11" s="69">
        <f t="shared" si="4"/>
        <v>0</v>
      </c>
      <c r="P11" s="69">
        <f t="shared" si="2"/>
        <v>0</v>
      </c>
      <c r="Q11" s="123">
        <f t="shared" si="3"/>
        <v>0</v>
      </c>
    </row>
    <row r="12" spans="1:18" ht="15.75" thickBot="1" x14ac:dyDescent="0.3">
      <c r="A12" s="49"/>
      <c r="B12" s="97" t="s">
        <v>140</v>
      </c>
      <c r="C12" s="114" t="s">
        <v>28</v>
      </c>
      <c r="D12" s="242" t="s">
        <v>79</v>
      </c>
      <c r="E12" s="278">
        <v>1</v>
      </c>
      <c r="F12" s="278">
        <v>1</v>
      </c>
      <c r="G12" s="278" t="s">
        <v>31</v>
      </c>
      <c r="H12" s="278">
        <v>3</v>
      </c>
      <c r="J12" s="139">
        <f>Basistarief!C10</f>
        <v>0</v>
      </c>
      <c r="K12" s="139">
        <f>Basistarief!E10</f>
        <v>0</v>
      </c>
      <c r="L12" s="139">
        <f>Basistarief!I10</f>
        <v>0</v>
      </c>
      <c r="M12" s="116">
        <f t="shared" si="0"/>
        <v>0</v>
      </c>
      <c r="N12" s="116">
        <f t="shared" si="1"/>
        <v>0</v>
      </c>
      <c r="O12" s="117">
        <f t="shared" si="4"/>
        <v>0</v>
      </c>
      <c r="P12" s="117">
        <f t="shared" si="2"/>
        <v>0</v>
      </c>
      <c r="Q12" s="118">
        <f t="shared" si="3"/>
        <v>0</v>
      </c>
    </row>
    <row r="13" spans="1:18" ht="15.75" thickBot="1" x14ac:dyDescent="0.3">
      <c r="A13" s="49"/>
      <c r="B13" s="119" t="s">
        <v>141</v>
      </c>
      <c r="C13" s="120" t="s">
        <v>28</v>
      </c>
      <c r="D13" s="243" t="s">
        <v>106</v>
      </c>
      <c r="E13" s="115">
        <v>1</v>
      </c>
      <c r="F13" s="115">
        <v>1</v>
      </c>
      <c r="G13" s="115" t="s">
        <v>46</v>
      </c>
      <c r="H13" s="115">
        <v>65</v>
      </c>
      <c r="J13" s="139">
        <f>Basistarief!C13</f>
        <v>0</v>
      </c>
      <c r="K13" s="139">
        <f>Basistarief!E13</f>
        <v>0</v>
      </c>
      <c r="L13" s="139">
        <f>Basistarief!I10</f>
        <v>0</v>
      </c>
      <c r="M13" s="116">
        <f t="shared" si="0"/>
        <v>0</v>
      </c>
      <c r="N13" s="116">
        <f t="shared" si="1"/>
        <v>0</v>
      </c>
      <c r="O13" s="117">
        <f t="shared" si="4"/>
        <v>0</v>
      </c>
      <c r="P13" s="117">
        <f t="shared" si="2"/>
        <v>0</v>
      </c>
      <c r="Q13" s="118">
        <f t="shared" si="3"/>
        <v>0</v>
      </c>
    </row>
    <row r="14" spans="1:18" x14ac:dyDescent="0.25">
      <c r="O14" s="49" t="s">
        <v>85</v>
      </c>
      <c r="P14" s="154">
        <f>SUM(P5:P13)</f>
        <v>0</v>
      </c>
      <c r="Q14" s="155">
        <f t="shared" si="3"/>
        <v>0</v>
      </c>
    </row>
  </sheetData>
  <sheetProtection algorithmName="SHA-512" hashValue="XFWKJJQQeDUureuwHh+vHMMhZ6JKzvQN05rBlVVXtc1MRO5Z9kvgBgyQ2OIdW5KlTcjcWUDSoi8lBV+sQ4VoPg==" saltValue="pnK6b2lwsIXKQKbilHnIRA==" spinCount="100000" sheet="1" objects="1" scenarios="1"/>
  <mergeCells count="16">
    <mergeCell ref="F1:F2"/>
    <mergeCell ref="B1:B2"/>
    <mergeCell ref="C1:C2"/>
    <mergeCell ref="D1:D2"/>
    <mergeCell ref="H1:H2"/>
    <mergeCell ref="E1:E2"/>
    <mergeCell ref="O1:O2"/>
    <mergeCell ref="P1:P2"/>
    <mergeCell ref="Q1:Q2"/>
    <mergeCell ref="R1:R2"/>
    <mergeCell ref="G1:G2"/>
    <mergeCell ref="J1:J2"/>
    <mergeCell ref="K1:K2"/>
    <mergeCell ref="L1:L2"/>
    <mergeCell ref="M1:M2"/>
    <mergeCell ref="N1:N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47"/>
  <sheetViews>
    <sheetView zoomScale="90" zoomScaleNormal="90" workbookViewId="0">
      <selection activeCell="D9" sqref="D9"/>
    </sheetView>
  </sheetViews>
  <sheetFormatPr defaultColWidth="9.140625" defaultRowHeight="15" x14ac:dyDescent="0.25"/>
  <cols>
    <col min="1" max="1" width="4.7109375" style="2" customWidth="1"/>
    <col min="2" max="2" width="22.140625" style="2" bestFit="1" customWidth="1"/>
    <col min="3" max="3" width="33.85546875" style="2" bestFit="1" customWidth="1"/>
    <col min="4" max="4" width="10.7109375" style="5" customWidth="1"/>
    <col min="5" max="5" width="10.7109375" style="35" customWidth="1"/>
    <col min="6" max="6" width="10.7109375" style="5" customWidth="1"/>
    <col min="7" max="7" width="4.28515625" style="2" customWidth="1"/>
    <col min="8" max="8" width="8.42578125" style="35" bestFit="1" customWidth="1"/>
    <col min="9" max="9" width="15.28515625" style="2" bestFit="1" customWidth="1"/>
    <col min="10" max="10" width="24.140625" style="2" bestFit="1" customWidth="1"/>
    <col min="11" max="11" width="9.140625" style="2"/>
    <col min="12" max="12" width="8" style="2" bestFit="1" customWidth="1"/>
    <col min="13" max="13" width="19.5703125" style="2" bestFit="1" customWidth="1"/>
    <col min="14" max="14" width="9.85546875" style="2" customWidth="1"/>
    <col min="15" max="15" width="9.140625" style="2" customWidth="1"/>
    <col min="16" max="16384" width="9.140625" style="2"/>
  </cols>
  <sheetData>
    <row r="2" spans="2:17" ht="15.75" x14ac:dyDescent="0.25">
      <c r="B2" s="34"/>
      <c r="H2" s="17" t="s">
        <v>12</v>
      </c>
      <c r="I2" s="18"/>
      <c r="J2" s="19"/>
    </row>
    <row r="3" spans="2:17" x14ac:dyDescent="0.25">
      <c r="H3" s="44"/>
      <c r="I3" s="20" t="s">
        <v>13</v>
      </c>
      <c r="J3" s="21"/>
    </row>
    <row r="4" spans="2:17" ht="15.75" thickBot="1" x14ac:dyDescent="0.3">
      <c r="B4" s="6"/>
      <c r="H4" s="24"/>
      <c r="I4" s="20" t="s">
        <v>14</v>
      </c>
      <c r="J4" s="21"/>
    </row>
    <row r="5" spans="2:17" ht="67.5" customHeight="1" thickBot="1" x14ac:dyDescent="0.3">
      <c r="B5" s="143" t="s">
        <v>142</v>
      </c>
      <c r="C5" s="144" t="s">
        <v>143</v>
      </c>
      <c r="D5" s="144" t="s">
        <v>144</v>
      </c>
      <c r="E5" s="145" t="s">
        <v>145</v>
      </c>
      <c r="F5" s="146" t="s">
        <v>146</v>
      </c>
    </row>
    <row r="6" spans="2:17" x14ac:dyDescent="0.25">
      <c r="B6" s="141" t="s">
        <v>28</v>
      </c>
      <c r="C6" s="147" t="s">
        <v>27</v>
      </c>
      <c r="D6" s="161"/>
      <c r="E6" s="148">
        <v>77</v>
      </c>
      <c r="F6" s="149">
        <f>D6*E6</f>
        <v>0</v>
      </c>
      <c r="P6" s="35"/>
    </row>
    <row r="7" spans="2:17" x14ac:dyDescent="0.25">
      <c r="B7" s="141" t="s">
        <v>28</v>
      </c>
      <c r="C7" s="147" t="s">
        <v>32</v>
      </c>
      <c r="D7" s="161"/>
      <c r="E7" s="150">
        <v>8.4</v>
      </c>
      <c r="F7" s="149">
        <f t="shared" ref="F7:F17" si="0">D7*E7</f>
        <v>0</v>
      </c>
      <c r="P7" s="35"/>
    </row>
    <row r="8" spans="2:17" x14ac:dyDescent="0.25">
      <c r="B8" s="141" t="s">
        <v>28</v>
      </c>
      <c r="C8" s="147" t="s">
        <v>41</v>
      </c>
      <c r="D8" s="161"/>
      <c r="E8" s="150">
        <v>0.6</v>
      </c>
      <c r="F8" s="149">
        <f t="shared" si="0"/>
        <v>0</v>
      </c>
      <c r="P8" s="35"/>
    </row>
    <row r="9" spans="2:17" x14ac:dyDescent="0.25">
      <c r="B9" s="141" t="s">
        <v>28</v>
      </c>
      <c r="C9" s="147" t="s">
        <v>43</v>
      </c>
      <c r="D9" s="161"/>
      <c r="E9" s="150">
        <v>1.8</v>
      </c>
      <c r="F9" s="149">
        <f t="shared" si="0"/>
        <v>0</v>
      </c>
      <c r="P9" s="35"/>
      <c r="Q9" s="36"/>
    </row>
    <row r="10" spans="2:17" x14ac:dyDescent="0.25">
      <c r="B10" s="141" t="s">
        <v>33</v>
      </c>
      <c r="C10" s="147" t="s">
        <v>27</v>
      </c>
      <c r="D10" s="161"/>
      <c r="E10" s="142">
        <v>0.6</v>
      </c>
      <c r="F10" s="149">
        <f t="shared" si="0"/>
        <v>0</v>
      </c>
      <c r="P10" s="35"/>
    </row>
    <row r="11" spans="2:17" x14ac:dyDescent="0.25">
      <c r="B11" s="141" t="s">
        <v>33</v>
      </c>
      <c r="C11" s="147" t="s">
        <v>32</v>
      </c>
      <c r="D11" s="161"/>
      <c r="E11" s="142">
        <v>0.6</v>
      </c>
      <c r="F11" s="149">
        <f t="shared" si="0"/>
        <v>0</v>
      </c>
      <c r="P11" s="35"/>
    </row>
    <row r="12" spans="2:17" x14ac:dyDescent="0.25">
      <c r="B12" s="141" t="s">
        <v>36</v>
      </c>
      <c r="C12" s="147" t="s">
        <v>27</v>
      </c>
      <c r="D12" s="161"/>
      <c r="E12" s="150">
        <v>64.400000000000006</v>
      </c>
      <c r="F12" s="149">
        <f t="shared" si="0"/>
        <v>0</v>
      </c>
      <c r="P12" s="35"/>
    </row>
    <row r="13" spans="2:17" x14ac:dyDescent="0.25">
      <c r="B13" s="141" t="s">
        <v>36</v>
      </c>
      <c r="C13" s="147" t="s">
        <v>147</v>
      </c>
      <c r="D13" s="161"/>
      <c r="E13" s="150">
        <v>34</v>
      </c>
      <c r="F13" s="149">
        <f t="shared" si="0"/>
        <v>0</v>
      </c>
      <c r="P13" s="35"/>
    </row>
    <row r="14" spans="2:17" x14ac:dyDescent="0.25">
      <c r="B14" s="141" t="s">
        <v>148</v>
      </c>
      <c r="C14" s="147" t="s">
        <v>27</v>
      </c>
      <c r="D14" s="161"/>
      <c r="E14" s="150">
        <v>0.6</v>
      </c>
      <c r="F14" s="149">
        <f t="shared" si="0"/>
        <v>0</v>
      </c>
    </row>
    <row r="15" spans="2:17" x14ac:dyDescent="0.25">
      <c r="B15" s="141" t="s">
        <v>148</v>
      </c>
      <c r="C15" s="147" t="s">
        <v>32</v>
      </c>
      <c r="D15" s="161"/>
      <c r="E15" s="150">
        <v>0.6</v>
      </c>
      <c r="F15" s="149">
        <f t="shared" si="0"/>
        <v>0</v>
      </c>
    </row>
    <row r="16" spans="2:17" x14ac:dyDescent="0.25">
      <c r="B16" s="141" t="s">
        <v>149</v>
      </c>
      <c r="C16" s="147" t="s">
        <v>150</v>
      </c>
      <c r="D16" s="161"/>
      <c r="E16" s="150">
        <v>5</v>
      </c>
      <c r="F16" s="149">
        <f t="shared" si="0"/>
        <v>0</v>
      </c>
    </row>
    <row r="17" spans="2:16" x14ac:dyDescent="0.25">
      <c r="B17" s="141" t="s">
        <v>151</v>
      </c>
      <c r="C17" s="147" t="s">
        <v>152</v>
      </c>
      <c r="D17" s="161"/>
      <c r="E17" s="150">
        <v>0.6</v>
      </c>
      <c r="F17" s="149">
        <f t="shared" si="0"/>
        <v>0</v>
      </c>
    </row>
    <row r="18" spans="2:16" x14ac:dyDescent="0.25">
      <c r="B18" s="151"/>
      <c r="C18" s="151"/>
      <c r="D18" s="152" t="s">
        <v>85</v>
      </c>
      <c r="E18" s="153"/>
      <c r="F18" s="149">
        <f>SUM(F6:F17)</f>
        <v>0</v>
      </c>
    </row>
    <row r="19" spans="2:16" x14ac:dyDescent="0.25">
      <c r="P19" s="35"/>
    </row>
    <row r="20" spans="2:16" x14ac:dyDescent="0.25">
      <c r="B20" s="37"/>
      <c r="C20" s="38"/>
      <c r="D20" s="37"/>
      <c r="E20" s="46"/>
      <c r="F20" s="29"/>
    </row>
    <row r="21" spans="2:16" x14ac:dyDescent="0.25">
      <c r="B21" s="37"/>
      <c r="C21" s="37"/>
      <c r="D21" s="37"/>
      <c r="E21" s="46"/>
      <c r="F21" s="29"/>
      <c r="H21" s="2"/>
    </row>
    <row r="22" spans="2:16" x14ac:dyDescent="0.25">
      <c r="B22" s="336"/>
      <c r="C22" s="337"/>
      <c r="D22" s="37"/>
      <c r="E22" s="46"/>
      <c r="F22" s="29"/>
      <c r="H22" s="2"/>
    </row>
    <row r="23" spans="2:16" x14ac:dyDescent="0.25">
      <c r="B23" s="336"/>
      <c r="C23" s="338"/>
      <c r="D23" s="39"/>
      <c r="E23" s="47"/>
      <c r="F23" s="40"/>
      <c r="H23" s="2"/>
    </row>
    <row r="47" spans="5:5" s="2" customFormat="1" x14ac:dyDescent="0.25">
      <c r="E47" s="35"/>
    </row>
  </sheetData>
  <sheetProtection algorithmName="SHA-512" hashValue="540TGT+im2rYInIfseDsC8SiuNSXPwf4jcefrVi3JPE5I6EqgMmy7FSS/POi39G9wxnPcHtjUMwzkzBSaFl5Jg==" saltValue="ejj+tgvAfED/hbmF3Py0Eg==" spinCount="100000" sheet="1" objects="1" scenarios="1" selectLockedCells="1"/>
  <mergeCells count="2">
    <mergeCell ref="B22:B23"/>
    <mergeCell ref="C22:C23"/>
  </mergeCells>
  <pageMargins left="0.70866141732283472" right="0.70866141732283472" top="0.74803149606299213" bottom="0.74803149606299213" header="0.31496062992125984" footer="0.31496062992125984"/>
  <pageSetup paperSize="8" scale="70" orientation="landscape" r:id="rId1"/>
  <headerFooter>
    <oddHeader>&amp;CPrijsblad Arnhem 2019, De Connectie, MFC's en Vastgoed versie 24 juli 2019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CC1BBF11B10B43B55EABE43905C56B" ma:contentTypeVersion="13" ma:contentTypeDescription="Een nieuw document maken." ma:contentTypeScope="" ma:versionID="88261889826cfaac557fc0728ca1fa95">
  <xsd:schema xmlns:xsd="http://www.w3.org/2001/XMLSchema" xmlns:xs="http://www.w3.org/2001/XMLSchema" xmlns:p="http://schemas.microsoft.com/office/2006/metadata/properties" xmlns:ns2="3b4fbce7-7457-4077-8822-5fd466340b0b" xmlns:ns3="4f35b267-bd6d-4640-8cf6-c0951f2bf4bb" targetNamespace="http://schemas.microsoft.com/office/2006/metadata/properties" ma:root="true" ma:fieldsID="d01e6d8701728a0e432dd2f511d5eec2" ns2:_="" ns3:_="">
    <xsd:import namespace="3b4fbce7-7457-4077-8822-5fd466340b0b"/>
    <xsd:import namespace="4f35b267-bd6d-4640-8cf6-c0951f2bf4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fbce7-7457-4077-8822-5fd466340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90a0e23-2270-4081-893d-4dbd8040e89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5b267-bd6d-4640-8cf6-c0951f2bf4b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7324603-96cb-4928-9513-8515658be3e6}" ma:internalName="TaxCatchAll" ma:showField="CatchAllData" ma:web="4f35b267-bd6d-4640-8cf6-c0951f2bf4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4fbce7-7457-4077-8822-5fd466340b0b">
      <Terms xmlns="http://schemas.microsoft.com/office/infopath/2007/PartnerControls"/>
    </lcf76f155ced4ddcb4097134ff3c332f>
    <TaxCatchAll xmlns="4f35b267-bd6d-4640-8cf6-c0951f2bf4bb" xsi:nil="true"/>
  </documentManagement>
</p:properties>
</file>

<file path=customXml/itemProps1.xml><?xml version="1.0" encoding="utf-8"?>
<ds:datastoreItem xmlns:ds="http://schemas.openxmlformats.org/officeDocument/2006/customXml" ds:itemID="{FEC97F54-D141-46F8-BA94-AA2BB5B52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fbce7-7457-4077-8822-5fd466340b0b"/>
    <ds:schemaRef ds:uri="4f35b267-bd6d-4640-8cf6-c0951f2bf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1997C9-10D2-4FC1-BB2D-EE11E10C74F5}">
  <ds:schemaRefs>
    <ds:schemaRef ds:uri="http://schemas.microsoft.com/sharepoint/v3/contenttype/forms"/>
  </ds:schemaRefs>
</ds:datastoreItem>
</file>

<file path=customXml/itemProps3.xml><?xml version="1.0" encoding="utf-8"?>
<ds:datastoreItem xmlns:ds="http://schemas.openxmlformats.org/officeDocument/2006/customXml" ds:itemID="{D27BC6CB-6E00-425F-94E8-E3BCBBE88400}">
  <ds:schemaRefs>
    <ds:schemaRef ds:uri="79235c87-2027-4542-b2cd-a072f82db469"/>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7400cbfb-667d-4f67-94cc-5333bc3b5396"/>
    <ds:schemaRef ds:uri="http://purl.org/dc/dcmitype/"/>
    <ds:schemaRef ds:uri="3b4fbce7-7457-4077-8822-5fd466340b0b"/>
    <ds:schemaRef ds:uri="4f35b267-bd6d-4640-8cf6-c0951f2bf4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Totaalkosten</vt:lpstr>
      <vt:lpstr>Basistarief</vt:lpstr>
      <vt:lpstr>De Connectie - Kantoorlocaties</vt:lpstr>
      <vt:lpstr>Gem. Arnhem Vastgoed - MFC's</vt:lpstr>
      <vt:lpstr>Gem. Arnhem VSP - Ov. locaties</vt:lpstr>
      <vt:lpstr>Tarief Incidentieel</vt:lpstr>
    </vt:vector>
  </TitlesOfParts>
  <Manager/>
  <Company>SITA NEWS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Angelique Thissen</dc:creator>
  <cp:keywords/>
  <dc:description/>
  <cp:lastModifiedBy>Michelle van der Mark</cp:lastModifiedBy>
  <cp:revision/>
  <dcterms:created xsi:type="dcterms:W3CDTF">2018-11-07T14:19:45Z</dcterms:created>
  <dcterms:modified xsi:type="dcterms:W3CDTF">2026-06-02T08:32:10Z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0x0101007ECC1BBF11B10B43B55EABE43905C56B</vt:lpwstr>
  </property>
  <property fmtid="{D5CDD505-2E9C-101B-9397-08002B2CF9AE}" pid="3" name="Order">
    <vt:r8>1499400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