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terneuzen.sharepoint.com/sites/M365Group-AanbestedingBroker8/Gedeelde documenten/General/1. Voorbereiding/"/>
    </mc:Choice>
  </mc:AlternateContent>
  <xr:revisionPtr revIDLastSave="432" documentId="8_{C7F3B797-3263-434E-AF00-3C216EF630F4}" xr6:coauthVersionLast="47" xr6:coauthVersionMax="47" xr10:uidLastSave="{3B24C19F-C826-4E00-84AA-043E698165AF}"/>
  <bookViews>
    <workbookView xWindow="-120" yWindow="-120" windowWidth="29040" windowHeight="15720" activeTab="5" xr2:uid="{F68F3839-2B9D-44C1-9AA0-01D3BEEB0E3A}"/>
  </bookViews>
  <sheets>
    <sheet name="2025" sheetId="6" r:id="rId1"/>
    <sheet name="2024" sheetId="5" r:id="rId2"/>
    <sheet name="2023" sheetId="1" r:id="rId3"/>
    <sheet name="2022" sheetId="2" r:id="rId4"/>
    <sheet name="2021" sheetId="3" r:id="rId5"/>
    <sheet name="Lopende opdrachten" sheetId="7" r:id="rId6"/>
    <sheet name="Functies" sheetId="4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5" l="1"/>
  <c r="D138" i="5"/>
  <c r="E134" i="5"/>
  <c r="D134" i="5"/>
  <c r="D145" i="5" s="1"/>
  <c r="E132" i="5"/>
  <c r="D132" i="5"/>
  <c r="E131" i="5"/>
  <c r="D131" i="5"/>
  <c r="E129" i="5"/>
  <c r="D129" i="5"/>
  <c r="E117" i="5"/>
  <c r="D117" i="5"/>
  <c r="E110" i="5"/>
  <c r="D110" i="5"/>
  <c r="E88" i="5"/>
  <c r="D88" i="5"/>
  <c r="E61" i="5"/>
  <c r="D61" i="5"/>
  <c r="E60" i="5"/>
  <c r="D60" i="5"/>
  <c r="E59" i="5"/>
  <c r="D59" i="5"/>
  <c r="E57" i="5"/>
  <c r="D57" i="5"/>
  <c r="E55" i="5"/>
  <c r="D55" i="5"/>
  <c r="E41" i="5"/>
  <c r="D41" i="5"/>
  <c r="E40" i="5"/>
  <c r="D40" i="5"/>
  <c r="E35" i="5"/>
  <c r="D35" i="5"/>
  <c r="E32" i="5"/>
  <c r="D32" i="5"/>
  <c r="E30" i="5"/>
  <c r="D30" i="5"/>
  <c r="E29" i="5"/>
  <c r="D29" i="5"/>
  <c r="E28" i="5"/>
  <c r="D28" i="5"/>
  <c r="E26" i="5"/>
  <c r="D26" i="5"/>
  <c r="E25" i="5"/>
  <c r="D25" i="5"/>
  <c r="E24" i="5"/>
  <c r="D24" i="5"/>
  <c r="E23" i="5"/>
  <c r="D23" i="5"/>
  <c r="E21" i="5"/>
  <c r="D21" i="5"/>
  <c r="E18" i="5"/>
  <c r="D18" i="5"/>
  <c r="E17" i="5"/>
  <c r="D17" i="5"/>
  <c r="E15" i="5"/>
  <c r="D15" i="5"/>
  <c r="E13" i="5"/>
  <c r="D13" i="5"/>
  <c r="E9" i="5"/>
  <c r="D9" i="5"/>
  <c r="E7" i="5"/>
  <c r="D7" i="5"/>
  <c r="E6" i="5"/>
  <c r="D6" i="5"/>
  <c r="E4" i="5"/>
  <c r="D4" i="5"/>
  <c r="E3" i="5"/>
  <c r="D3" i="5"/>
  <c r="K54" i="1" l="1"/>
  <c r="K40" i="1"/>
  <c r="K23" i="1"/>
  <c r="K5" i="1"/>
  <c r="K3" i="1"/>
  <c r="L68" i="3"/>
  <c r="L96" i="3" s="1"/>
  <c r="L70" i="2"/>
  <c r="L65" i="2"/>
  <c r="L73" i="3"/>
  <c r="L46" i="3"/>
  <c r="L4" i="3"/>
  <c r="K72" i="3"/>
  <c r="H72" i="3"/>
  <c r="I72" i="3"/>
  <c r="H70" i="3"/>
  <c r="I70" i="3" s="1"/>
  <c r="K70" i="3" s="1"/>
  <c r="H78" i="3"/>
  <c r="H39" i="3"/>
  <c r="H24" i="3"/>
  <c r="J5" i="3"/>
  <c r="H9" i="3"/>
  <c r="H10" i="3"/>
  <c r="H11" i="3"/>
  <c r="H12" i="3"/>
  <c r="H13" i="3"/>
  <c r="H14" i="3"/>
  <c r="H15" i="3"/>
  <c r="H45" i="2"/>
  <c r="I45" i="2" s="1"/>
  <c r="H46" i="2"/>
  <c r="I46" i="2" s="1"/>
  <c r="H47" i="2"/>
  <c r="I47" i="2" s="1"/>
  <c r="H48" i="2"/>
  <c r="I48" i="2" s="1"/>
  <c r="H44" i="2"/>
  <c r="I44" i="2" s="1"/>
  <c r="H56" i="2"/>
  <c r="I56" i="2" s="1"/>
  <c r="H57" i="2"/>
  <c r="I57" i="2" s="1"/>
  <c r="H58" i="2"/>
  <c r="I58" i="2" s="1"/>
  <c r="H55" i="2"/>
  <c r="I55" i="2"/>
  <c r="H54" i="2"/>
  <c r="I84" i="2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72" i="2"/>
  <c r="I72" i="2" s="1"/>
  <c r="I36" i="2"/>
  <c r="H14" i="2"/>
  <c r="I14" i="2" s="1"/>
  <c r="H13" i="2"/>
  <c r="I64" i="2"/>
  <c r="I63" i="2"/>
  <c r="H60" i="2"/>
  <c r="I60" i="2" s="1"/>
  <c r="H61" i="2"/>
  <c r="I61" i="2" s="1"/>
  <c r="I19" i="2"/>
  <c r="I10" i="2"/>
  <c r="I11" i="2"/>
  <c r="H84" i="1"/>
  <c r="H82" i="1"/>
  <c r="H80" i="1"/>
  <c r="H78" i="1"/>
  <c r="H51" i="1"/>
  <c r="H50" i="1"/>
  <c r="H49" i="1"/>
  <c r="H47" i="1"/>
  <c r="H38" i="1"/>
  <c r="H37" i="1"/>
  <c r="H26" i="1"/>
  <c r="H23" i="1"/>
  <c r="H14" i="1"/>
  <c r="H13" i="1"/>
  <c r="H10" i="1"/>
  <c r="G8" i="1"/>
  <c r="H8" i="1" s="1"/>
  <c r="E5" i="3"/>
  <c r="H5" i="3"/>
  <c r="E6" i="3"/>
  <c r="H6" i="3"/>
  <c r="E7" i="3"/>
  <c r="H7" i="3"/>
  <c r="E8" i="3"/>
  <c r="H8" i="3"/>
  <c r="H16" i="3"/>
  <c r="H17" i="3"/>
  <c r="H18" i="3"/>
  <c r="H19" i="3"/>
  <c r="E20" i="3"/>
  <c r="H20" i="3"/>
  <c r="H21" i="3"/>
  <c r="E22" i="3"/>
  <c r="H22" i="3"/>
  <c r="J16" i="3" s="1"/>
  <c r="E23" i="3"/>
  <c r="H23" i="3"/>
  <c r="E24" i="3"/>
  <c r="E27" i="3"/>
  <c r="H27" i="3"/>
  <c r="I27" i="3" s="1"/>
  <c r="K27" i="3" s="1"/>
  <c r="E28" i="3"/>
  <c r="H28" i="3"/>
  <c r="E29" i="3"/>
  <c r="H29" i="3"/>
  <c r="H30" i="3"/>
  <c r="J30" i="3" s="1"/>
  <c r="E31" i="3"/>
  <c r="H31" i="3"/>
  <c r="E32" i="3"/>
  <c r="H32" i="3"/>
  <c r="H33" i="3"/>
  <c r="H34" i="3"/>
  <c r="I34" i="3" s="1"/>
  <c r="H35" i="3"/>
  <c r="H36" i="3"/>
  <c r="E37" i="3"/>
  <c r="H37" i="3"/>
  <c r="H38" i="3"/>
  <c r="H42" i="3"/>
  <c r="E43" i="3"/>
  <c r="H43" i="3"/>
  <c r="I43" i="3"/>
  <c r="K43" i="3" s="1"/>
  <c r="E44" i="3"/>
  <c r="H44" i="3"/>
  <c r="E45" i="3"/>
  <c r="H45" i="3"/>
  <c r="E46" i="3"/>
  <c r="H46" i="3"/>
  <c r="I46" i="3" s="1"/>
  <c r="H47" i="3"/>
  <c r="J46" i="3" s="1"/>
  <c r="H48" i="3"/>
  <c r="H49" i="3"/>
  <c r="E51" i="3"/>
  <c r="H52" i="3"/>
  <c r="H53" i="3"/>
  <c r="H54" i="3"/>
  <c r="H55" i="3"/>
  <c r="H58" i="3"/>
  <c r="H59" i="3"/>
  <c r="H60" i="3"/>
  <c r="H61" i="3"/>
  <c r="H62" i="3"/>
  <c r="H65" i="3"/>
  <c r="H67" i="3"/>
  <c r="H68" i="3"/>
  <c r="H69" i="3"/>
  <c r="J68" i="3" s="1"/>
  <c r="K68" i="3" s="1"/>
  <c r="E73" i="3"/>
  <c r="H73" i="3"/>
  <c r="I73" i="3"/>
  <c r="K73" i="3" s="1"/>
  <c r="E74" i="3"/>
  <c r="H74" i="3"/>
  <c r="I74" i="3" s="1"/>
  <c r="E75" i="3"/>
  <c r="H75" i="3"/>
  <c r="E76" i="3"/>
  <c r="H76" i="3"/>
  <c r="E77" i="3"/>
  <c r="H77" i="3"/>
  <c r="E78" i="3"/>
  <c r="H83" i="3"/>
  <c r="E84" i="3"/>
  <c r="H84" i="3"/>
  <c r="H85" i="3"/>
  <c r="E86" i="3"/>
  <c r="H86" i="3"/>
  <c r="E87" i="3"/>
  <c r="H87" i="3"/>
  <c r="E88" i="3"/>
  <c r="H88" i="3"/>
  <c r="E89" i="3"/>
  <c r="H89" i="3"/>
  <c r="H90" i="3"/>
  <c r="H91" i="3"/>
  <c r="H92" i="3"/>
  <c r="E93" i="3"/>
  <c r="H93" i="3"/>
  <c r="I93" i="3" s="1"/>
  <c r="K93" i="3" s="1"/>
  <c r="I77" i="3" l="1"/>
  <c r="I5" i="3"/>
  <c r="I48" i="3"/>
  <c r="K48" i="3" s="1"/>
  <c r="I62" i="3"/>
  <c r="K62" i="3" s="1"/>
  <c r="I36" i="3"/>
  <c r="K36" i="3" s="1"/>
  <c r="I28" i="3"/>
  <c r="K28" i="3" s="1"/>
  <c r="I16" i="3"/>
  <c r="I30" i="3"/>
  <c r="K30" i="3" s="1"/>
  <c r="K46" i="3"/>
  <c r="I23" i="3"/>
  <c r="K23" i="3" s="1"/>
  <c r="J77" i="3"/>
  <c r="J74" i="3"/>
  <c r="K74" i="3" s="1"/>
  <c r="I44" i="3"/>
  <c r="K44" i="3" s="1"/>
  <c r="K34" i="3"/>
  <c r="K5" i="3"/>
  <c r="K77" i="3" l="1"/>
  <c r="J96" i="3"/>
  <c r="K16" i="3"/>
  <c r="K96" i="3"/>
  <c r="I96" i="3"/>
  <c r="H86" i="2" l="1"/>
  <c r="J86" i="2" s="1"/>
  <c r="H85" i="2"/>
  <c r="I85" i="2" s="1"/>
  <c r="E85" i="2"/>
  <c r="H83" i="2"/>
  <c r="I83" i="2" s="1"/>
  <c r="K83" i="2" s="1"/>
  <c r="E81" i="2"/>
  <c r="E80" i="2"/>
  <c r="E79" i="2"/>
  <c r="E78" i="2"/>
  <c r="E77" i="2"/>
  <c r="E72" i="2"/>
  <c r="H71" i="2"/>
  <c r="I71" i="2" s="1"/>
  <c r="K71" i="2" s="1"/>
  <c r="E71" i="2"/>
  <c r="H70" i="2"/>
  <c r="I70" i="2" s="1"/>
  <c r="K70" i="2" s="1"/>
  <c r="H69" i="2"/>
  <c r="I69" i="2" s="1"/>
  <c r="H68" i="2"/>
  <c r="I68" i="2" s="1"/>
  <c r="H67" i="2"/>
  <c r="I67" i="2" s="1"/>
  <c r="I66" i="2"/>
  <c r="K66" i="2" s="1"/>
  <c r="H65" i="2"/>
  <c r="J65" i="2" s="1"/>
  <c r="K65" i="2" s="1"/>
  <c r="H62" i="2"/>
  <c r="I62" i="2" s="1"/>
  <c r="K60" i="2" s="1"/>
  <c r="H59" i="2"/>
  <c r="I59" i="2" s="1"/>
  <c r="I54" i="2"/>
  <c r="H53" i="2"/>
  <c r="I53" i="2" s="1"/>
  <c r="H52" i="2"/>
  <c r="I52" i="2" s="1"/>
  <c r="H51" i="2"/>
  <c r="I51" i="2" s="1"/>
  <c r="H50" i="2"/>
  <c r="H49" i="2"/>
  <c r="I49" i="2" s="1"/>
  <c r="H43" i="2"/>
  <c r="I43" i="2" s="1"/>
  <c r="H42" i="2"/>
  <c r="I42" i="2" s="1"/>
  <c r="E42" i="2"/>
  <c r="H41" i="2"/>
  <c r="I41" i="2" s="1"/>
  <c r="E41" i="2"/>
  <c r="H40" i="2"/>
  <c r="I40" i="2" s="1"/>
  <c r="E40" i="2"/>
  <c r="H39" i="2"/>
  <c r="I39" i="2" s="1"/>
  <c r="K38" i="2" s="1"/>
  <c r="E39" i="2"/>
  <c r="H37" i="2"/>
  <c r="I37" i="2" s="1"/>
  <c r="K37" i="2" s="1"/>
  <c r="H35" i="2"/>
  <c r="I35" i="2" s="1"/>
  <c r="H34" i="2"/>
  <c r="I34" i="2" s="1"/>
  <c r="H33" i="2"/>
  <c r="I33" i="2" s="1"/>
  <c r="H32" i="2"/>
  <c r="I32" i="2" s="1"/>
  <c r="K32" i="2" s="1"/>
  <c r="H31" i="2"/>
  <c r="H30" i="2"/>
  <c r="I30" i="2" s="1"/>
  <c r="H29" i="2"/>
  <c r="I29" i="2" s="1"/>
  <c r="H28" i="2"/>
  <c r="I28" i="2" s="1"/>
  <c r="H27" i="2"/>
  <c r="I27" i="2" s="1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J22" i="2" s="1"/>
  <c r="E22" i="2"/>
  <c r="H21" i="2"/>
  <c r="I21" i="2" s="1"/>
  <c r="E21" i="2"/>
  <c r="H20" i="2"/>
  <c r="E20" i="2"/>
  <c r="H18" i="2"/>
  <c r="I18" i="2" s="1"/>
  <c r="E18" i="2"/>
  <c r="H17" i="2"/>
  <c r="I17" i="2" s="1"/>
  <c r="E17" i="2"/>
  <c r="H16" i="2"/>
  <c r="J16" i="2" s="1"/>
  <c r="E16" i="2"/>
  <c r="H15" i="2"/>
  <c r="E15" i="2"/>
  <c r="I13" i="2"/>
  <c r="H12" i="2"/>
  <c r="E10" i="2"/>
  <c r="H9" i="2"/>
  <c r="I9" i="2" s="1"/>
  <c r="E9" i="2"/>
  <c r="H8" i="2"/>
  <c r="J8" i="2" s="1"/>
  <c r="E8" i="2"/>
  <c r="H7" i="2"/>
  <c r="I7" i="2" s="1"/>
  <c r="H6" i="2"/>
  <c r="I6" i="2" s="1"/>
  <c r="H5" i="2"/>
  <c r="I5" i="2" s="1"/>
  <c r="H4" i="2"/>
  <c r="K20" i="2" l="1"/>
  <c r="H87" i="2"/>
  <c r="I31" i="2"/>
  <c r="K29" i="2" s="1"/>
  <c r="K67" i="2"/>
  <c r="I4" i="2"/>
  <c r="K4" i="2" s="1"/>
  <c r="K85" i="2"/>
  <c r="I50" i="2"/>
  <c r="K49" i="2" s="1"/>
  <c r="I15" i="2"/>
  <c r="K15" i="2" s="1"/>
  <c r="J12" i="2"/>
  <c r="K12" i="2" s="1"/>
  <c r="K87" i="2" l="1"/>
  <c r="J87" i="2"/>
  <c r="L4" i="2"/>
  <c r="I87" i="2"/>
  <c r="L29" i="2"/>
  <c r="L87" i="2" l="1"/>
  <c r="I88" i="2"/>
  <c r="F76" i="1"/>
  <c r="E76" i="1"/>
  <c r="F75" i="1"/>
  <c r="E75" i="1"/>
  <c r="F72" i="1"/>
  <c r="E72" i="1"/>
  <c r="F71" i="1"/>
  <c r="E71" i="1"/>
  <c r="F70" i="1"/>
  <c r="E70" i="1"/>
  <c r="F64" i="1"/>
  <c r="E64" i="1"/>
  <c r="F63" i="1"/>
  <c r="E63" i="1"/>
  <c r="F62" i="1"/>
  <c r="E62" i="1"/>
  <c r="F60" i="1"/>
  <c r="E60" i="1"/>
  <c r="F58" i="1"/>
  <c r="E58" i="1"/>
  <c r="F57" i="1"/>
  <c r="H54" i="1" s="1"/>
  <c r="E57" i="1"/>
  <c r="F43" i="1"/>
  <c r="H43" i="1" s="1"/>
  <c r="E43" i="1"/>
  <c r="G41" i="1"/>
  <c r="H40" i="1" s="1"/>
  <c r="E41" i="1"/>
  <c r="F35" i="1"/>
  <c r="E35" i="1"/>
  <c r="F33" i="1"/>
  <c r="H33" i="1" s="1"/>
  <c r="E33" i="1"/>
  <c r="F31" i="1"/>
  <c r="H29" i="1" s="1"/>
  <c r="E31" i="1"/>
  <c r="F24" i="1"/>
  <c r="H24" i="1" s="1"/>
  <c r="I23" i="1" s="1"/>
  <c r="E24" i="1"/>
  <c r="G19" i="1"/>
  <c r="H18" i="1" s="1"/>
  <c r="E19" i="1"/>
  <c r="F11" i="1"/>
  <c r="H11" i="1" s="1"/>
  <c r="E11" i="1"/>
  <c r="F6" i="1"/>
  <c r="E6" i="1"/>
  <c r="F5" i="1"/>
  <c r="H5" i="1" s="1"/>
  <c r="E5" i="1"/>
  <c r="F3" i="1"/>
  <c r="H3" i="1" s="1"/>
  <c r="E3" i="1"/>
  <c r="I3" i="1" l="1"/>
  <c r="I5" i="1"/>
  <c r="H59" i="1"/>
  <c r="I54" i="1" s="1"/>
  <c r="I40" i="1"/>
  <c r="G86" i="1"/>
  <c r="F86" i="1"/>
  <c r="H86" i="1" l="1"/>
  <c r="I86" i="1"/>
</calcChain>
</file>

<file path=xl/sharedStrings.xml><?xml version="1.0" encoding="utf-8"?>
<sst xmlns="http://schemas.openxmlformats.org/spreadsheetml/2006/main" count="1070" uniqueCount="424">
  <si>
    <t>Overzicht inhuur van derden Gemeente Terneuzen</t>
  </si>
  <si>
    <t>Afdeling</t>
  </si>
  <si>
    <t>Domeinen</t>
  </si>
  <si>
    <t>Periode</t>
  </si>
  <si>
    <t>Omvang in uren</t>
  </si>
  <si>
    <t>Totaal persoon en/of functie</t>
  </si>
  <si>
    <t>Inhuur
personeel</t>
  </si>
  <si>
    <t>Consultancy c.q.
Uitbesteding</t>
  </si>
  <si>
    <t>Totaal per domein</t>
  </si>
  <si>
    <t>Totaal per afdeling</t>
  </si>
  <si>
    <t>Concernstaf</t>
  </si>
  <si>
    <t>heel 2023</t>
  </si>
  <si>
    <t>Middelen</t>
  </si>
  <si>
    <t>Financiën</t>
  </si>
  <si>
    <t>Bestuur en Interne Zaken</t>
  </si>
  <si>
    <t>mei - dec</t>
  </si>
  <si>
    <t>jan-jun</t>
  </si>
  <si>
    <t>feb-jun</t>
  </si>
  <si>
    <t>Bestuur</t>
  </si>
  <si>
    <t>jun-sept</t>
  </si>
  <si>
    <t>jul-dec</t>
  </si>
  <si>
    <t>P&amp;O</t>
  </si>
  <si>
    <t>jan-aug</t>
  </si>
  <si>
    <t>I&amp;A</t>
  </si>
  <si>
    <t>maart-juni</t>
  </si>
  <si>
    <t>jan-feb</t>
  </si>
  <si>
    <t>jan-sept</t>
  </si>
  <si>
    <t>dec</t>
  </si>
  <si>
    <t>Overhead</t>
  </si>
  <si>
    <t>jan sept</t>
  </si>
  <si>
    <t>jan-dec</t>
  </si>
  <si>
    <t>jan-mei</t>
  </si>
  <si>
    <t>Samenleving</t>
  </si>
  <si>
    <t>Maatschappelijke ontwikkeling</t>
  </si>
  <si>
    <t>heel jaar</t>
  </si>
  <si>
    <t>Werk, Inkomen, Leerlingzaken (WIL)</t>
  </si>
  <si>
    <t>okt - nov</t>
  </si>
  <si>
    <t>okt-dec</t>
  </si>
  <si>
    <t>Support Sociaal Domein (SSD)</t>
  </si>
  <si>
    <t>jan</t>
  </si>
  <si>
    <t>RBL</t>
  </si>
  <si>
    <t>jan - dec</t>
  </si>
  <si>
    <t>mei-dec</t>
  </si>
  <si>
    <t>Inkomensregelingen</t>
  </si>
  <si>
    <t>maart-dec</t>
  </si>
  <si>
    <t>feb-jul</t>
  </si>
  <si>
    <t>x</t>
  </si>
  <si>
    <t>Arbeidsparticipatie</t>
  </si>
  <si>
    <t>jan-maa</t>
  </si>
  <si>
    <t>WerkServicePunt (WSP)</t>
  </si>
  <si>
    <t>Realisatie en beheer</t>
  </si>
  <si>
    <t>Groen</t>
  </si>
  <si>
    <t>verspreid over het jaar</t>
  </si>
  <si>
    <t>Techniek</t>
  </si>
  <si>
    <t>juni- okt</t>
  </si>
  <si>
    <t>Onderwijshuisvesting BS Rivierenbuurt (IP 2021)</t>
  </si>
  <si>
    <t>Onderwijshuisvesting BS Hoek (IP 2021)</t>
  </si>
  <si>
    <t>Parkeren</t>
  </si>
  <si>
    <t>Begraafplaatsen en crematoria</t>
  </si>
  <si>
    <t>Omgeving en Economie</t>
  </si>
  <si>
    <t>Beleidsontwikkeling</t>
  </si>
  <si>
    <t>apr - jul</t>
  </si>
  <si>
    <t>sept-nov</t>
  </si>
  <si>
    <t>Vergunning en handhaving</t>
  </si>
  <si>
    <t>jun-dec</t>
  </si>
  <si>
    <t>juli</t>
  </si>
  <si>
    <t>mei</t>
  </si>
  <si>
    <t>jun - dec</t>
  </si>
  <si>
    <t>jan- nov</t>
  </si>
  <si>
    <t>jun-okt</t>
  </si>
  <si>
    <t>Cultureel erfgoed</t>
  </si>
  <si>
    <t>Openbaar groen en (openlucht) recreatie</t>
  </si>
  <si>
    <t>Ruimtelijke ordening</t>
  </si>
  <si>
    <t>Arbeidsmarkt onbegrensd Zeeuws-Vlaanderen</t>
  </si>
  <si>
    <t>TOTAAL</t>
  </si>
  <si>
    <t>Overzicht inhuur derden Terneuzen 2022</t>
  </si>
  <si>
    <t>Domein</t>
  </si>
  <si>
    <t>Omvang</t>
  </si>
  <si>
    <t>Bedrag per persoon</t>
  </si>
  <si>
    <t>1e kw 2022</t>
  </si>
  <si>
    <t>uur per week</t>
  </si>
  <si>
    <t>verspreid over het hele jaar</t>
  </si>
  <si>
    <t>uur</t>
  </si>
  <si>
    <t>1e half jaar</t>
  </si>
  <si>
    <t xml:space="preserve">juni/juli </t>
  </si>
  <si>
    <t>1e halfjaar</t>
  </si>
  <si>
    <t>jan t/m augustus</t>
  </si>
  <si>
    <t>sept/okt</t>
  </si>
  <si>
    <t>nov/dec 2022</t>
  </si>
  <si>
    <t>juni t/m sept</t>
  </si>
  <si>
    <t>mei t/m dec</t>
  </si>
  <si>
    <t xml:space="preserve">uur </t>
  </si>
  <si>
    <t>jan en feb</t>
  </si>
  <si>
    <t>juli t/m nov</t>
  </si>
  <si>
    <t>mrt t/m juli</t>
  </si>
  <si>
    <t>december</t>
  </si>
  <si>
    <t>2e half jaar</t>
  </si>
  <si>
    <t>Uitkeringsadministratie</t>
  </si>
  <si>
    <t>jan t/m sept</t>
  </si>
  <si>
    <t>jan t/m juni</t>
  </si>
  <si>
    <t>Maatschappelijke Ontwikkeling</t>
  </si>
  <si>
    <t>week 2 t/m 16</t>
  </si>
  <si>
    <t>week 42 t/m 48</t>
  </si>
  <si>
    <t>aug t/m november</t>
  </si>
  <si>
    <t>Support Sociaal Domein</t>
  </si>
  <si>
    <t>okt en november</t>
  </si>
  <si>
    <t>Onderwijsbeleid en leerlingenzaken</t>
  </si>
  <si>
    <t>1e kwartaal</t>
  </si>
  <si>
    <t>tot 1 mei</t>
  </si>
  <si>
    <t>mei t/m oktober</t>
  </si>
  <si>
    <t>april t/m november</t>
  </si>
  <si>
    <t>juni t/m september</t>
  </si>
  <si>
    <t>nov 21 t/m febr 22</t>
  </si>
  <si>
    <t>?</t>
  </si>
  <si>
    <t>dec 21 t/m jun 2022</t>
  </si>
  <si>
    <t>week 13 t/m 28</t>
  </si>
  <si>
    <t>juni t/m december</t>
  </si>
  <si>
    <t>november en december</t>
  </si>
  <si>
    <t>oktober t/m december</t>
  </si>
  <si>
    <t>aug t/m nov</t>
  </si>
  <si>
    <t>Maatwerkdienstverlening 18+</t>
  </si>
  <si>
    <t>nov 2021 t/m mei 2022</t>
  </si>
  <si>
    <t xml:space="preserve">feb t/m juli </t>
  </si>
  <si>
    <t xml:space="preserve">oktober en november </t>
  </si>
  <si>
    <t>Realisatie &amp; Beheer</t>
  </si>
  <si>
    <t>juli t/m dec</t>
  </si>
  <si>
    <t>april t/m oktober</t>
  </si>
  <si>
    <t>april t/m december</t>
  </si>
  <si>
    <t>Omgeving en economie</t>
  </si>
  <si>
    <t>Planvorming</t>
  </si>
  <si>
    <t>Vergunningen en handhaving</t>
  </si>
  <si>
    <t>jan t/m mei</t>
  </si>
  <si>
    <t>december en januari</t>
  </si>
  <si>
    <t>Ruimtelijke Ordening</t>
  </si>
  <si>
    <t>Cultureel Erfgoed</t>
  </si>
  <si>
    <t>Totaal bedrag inhuur</t>
  </si>
  <si>
    <t>Overzicht inhuur derden Terneuzen 2021</t>
  </si>
  <si>
    <t xml:space="preserve">november </t>
  </si>
  <si>
    <t>september week 39</t>
  </si>
  <si>
    <t>periodes in april en oktober</t>
  </si>
  <si>
    <t>oktober</t>
  </si>
  <si>
    <t>januari en augustus</t>
  </si>
  <si>
    <t>september</t>
  </si>
  <si>
    <t>1e kwartaal 2021</t>
  </si>
  <si>
    <t>dagen</t>
  </si>
  <si>
    <t>januari</t>
  </si>
  <si>
    <t>verdeeld over jun t/m dec</t>
  </si>
  <si>
    <t>Bestuur en interne zaken</t>
  </si>
  <si>
    <t>jan t/m oktober</t>
  </si>
  <si>
    <t xml:space="preserve">jan </t>
  </si>
  <si>
    <t>jan + feb</t>
  </si>
  <si>
    <t>2e halfjaar</t>
  </si>
  <si>
    <t>ISC</t>
  </si>
  <si>
    <t>maart t/m juli</t>
  </si>
  <si>
    <t>week 13 t/m 52</t>
  </si>
  <si>
    <t>week 5 t/m 8</t>
  </si>
  <si>
    <t>maart t/m november</t>
  </si>
  <si>
    <t>aug t/m dec</t>
  </si>
  <si>
    <t>jan t/m dec</t>
  </si>
  <si>
    <t>jan t/m jun</t>
  </si>
  <si>
    <t>28 - 36</t>
  </si>
  <si>
    <t>28-36</t>
  </si>
  <si>
    <t>week 1 t/m 39</t>
  </si>
  <si>
    <t>week 1 t/m 35</t>
  </si>
  <si>
    <t>week 26 t/m 39</t>
  </si>
  <si>
    <t>Onderwijshuisvesting</t>
  </si>
  <si>
    <t>feb t/m april</t>
  </si>
  <si>
    <t>week 17 tot eind jaar</t>
  </si>
  <si>
    <t>Samenkracht en burgerparticipatie</t>
  </si>
  <si>
    <t>feb/aug</t>
  </si>
  <si>
    <t>jun/dec</t>
  </si>
  <si>
    <t>week 53</t>
  </si>
  <si>
    <t>afr</t>
  </si>
  <si>
    <t>november</t>
  </si>
  <si>
    <t>week 17 t/m 24</t>
  </si>
  <si>
    <t>week 23 t/m 47</t>
  </si>
  <si>
    <t>juni t/m dec</t>
  </si>
  <si>
    <t>week 1 t/m 24</t>
  </si>
  <si>
    <t>week 25 en 26</t>
  </si>
  <si>
    <t>week 13 t/m 24</t>
  </si>
  <si>
    <t>apr en mei</t>
  </si>
  <si>
    <t>jan t/m september</t>
  </si>
  <si>
    <t>± 36</t>
  </si>
  <si>
    <t>Plint Nieuwstraat Zuid bouw rijp openb infra</t>
  </si>
  <si>
    <t>Omgeving &amp; Economie</t>
  </si>
  <si>
    <t xml:space="preserve">1e halfjaar </t>
  </si>
  <si>
    <t>nov + dec</t>
  </si>
  <si>
    <t>archeologietoets</t>
  </si>
  <si>
    <t>verspreid over 1e halfjaar</t>
  </si>
  <si>
    <t>jan + feb + 34 + 35</t>
  </si>
  <si>
    <t>week 26 t/m 35</t>
  </si>
  <si>
    <t>week 14 t/m 17</t>
  </si>
  <si>
    <t>Voorbeelden ingehuurde functies per afdeling</t>
  </si>
  <si>
    <t>Functie</t>
  </si>
  <si>
    <t>Juridisch adviseurs</t>
  </si>
  <si>
    <t>P&amp;O Adviseur</t>
  </si>
  <si>
    <t>Financieel adviseur</t>
  </si>
  <si>
    <t>Applicatiebeheerder</t>
  </si>
  <si>
    <t xml:space="preserve">Juridisch medewerker </t>
  </si>
  <si>
    <t>Medewerker WOZ / Werkvoorbereiding</t>
  </si>
  <si>
    <t>Taxateurs</t>
  </si>
  <si>
    <t>Medewerker bezwaar en beroep</t>
  </si>
  <si>
    <t>CISCO / Privacy Officer</t>
  </si>
  <si>
    <t>Consulent inkomen</t>
  </si>
  <si>
    <t>Consulent Schuldhulpverlening</t>
  </si>
  <si>
    <t>Beleidsadviseur sociaal domein</t>
  </si>
  <si>
    <t>Informatie adviseur</t>
  </si>
  <si>
    <t>WMO Consulent</t>
  </si>
  <si>
    <t>Jeugd consulent</t>
  </si>
  <si>
    <t>Consulent schuldhulpverlening</t>
  </si>
  <si>
    <t>Planologen</t>
  </si>
  <si>
    <t>Vergunningverleners omgevingsvergunningen AWB 1 en 2 (bouw, sloop ed)</t>
  </si>
  <si>
    <t>Toezichthouders AWB 1 en 2</t>
  </si>
  <si>
    <t>Juridisch medewerkers (Handhaving en Bezwaar en beroep)</t>
  </si>
  <si>
    <t>Adviseur VTH</t>
  </si>
  <si>
    <t>Adviseur JBOZ (Privaatrechtelijke overeenkomsten en planeconomie)</t>
  </si>
  <si>
    <t>BAG Beheer</t>
  </si>
  <si>
    <t>Applicatiebeheer / gegevensbeheer</t>
  </si>
  <si>
    <t>Vergunningverlener</t>
  </si>
  <si>
    <t>Digitaal architect</t>
  </si>
  <si>
    <t xml:space="preserve">Overzicht inhuur derden 2025 </t>
  </si>
  <si>
    <t>Grootboek</t>
  </si>
  <si>
    <t>Raadsgriffier</t>
  </si>
  <si>
    <t>Bedrag</t>
  </si>
  <si>
    <t>Crediteur</t>
  </si>
  <si>
    <t>SdV Communicatie</t>
  </si>
  <si>
    <t>Onestopsourcing B.V.</t>
  </si>
  <si>
    <t>Deloitte Accountants BV</t>
  </si>
  <si>
    <t>Financien</t>
  </si>
  <si>
    <t>Ontruimd &amp; Opgeleverd</t>
  </si>
  <si>
    <t>PQR B.V.</t>
  </si>
  <si>
    <t>Daadkracht Digitaal B.V.</t>
  </si>
  <si>
    <t>BMC Implementatie</t>
  </si>
  <si>
    <t>Sociale recherche</t>
  </si>
  <si>
    <t>Wijnen opsporing &amp; advies</t>
  </si>
  <si>
    <t>Stadsservice</t>
  </si>
  <si>
    <t>T. Jansen Grondwerk</t>
  </si>
  <si>
    <t>Fruitbedrijf M.H. van Iwaarden</t>
  </si>
  <si>
    <t>Sweco Nederland B.V.</t>
  </si>
  <si>
    <t>InfraDEM</t>
  </si>
  <si>
    <t>YER Nederland B.V.</t>
  </si>
  <si>
    <t>Maandag B.V.</t>
  </si>
  <si>
    <t>Victor Advocaten</t>
  </si>
  <si>
    <t>Wolters Kluwer Nederland B.V.</t>
  </si>
  <si>
    <t>HHM</t>
  </si>
  <si>
    <t>Arbeidsmarkt</t>
  </si>
  <si>
    <t>Sarie Steenbergen Omgevingsmanagement</t>
  </si>
  <si>
    <t>De Concepten Vijver</t>
  </si>
  <si>
    <t>Onderwijsbeleid en leerlingzaken</t>
  </si>
  <si>
    <t>Sportaccommodaties</t>
  </si>
  <si>
    <t>Security Zeeland</t>
  </si>
  <si>
    <t>Cultuurpresentatie, -productie en -participatie</t>
  </si>
  <si>
    <t>Edufact! Advies in Erfgoed</t>
  </si>
  <si>
    <t>3D + 1 Bouw + Vastgoed B.V.</t>
  </si>
  <si>
    <t>Milieubeheer</t>
  </si>
  <si>
    <t xml:space="preserve">Regionale Energie Strategie (RES)
</t>
  </si>
  <si>
    <t>Greenvis B.V.</t>
  </si>
  <si>
    <t>Unique Nederland B.V.</t>
  </si>
  <si>
    <t>Inhuur diversen Nip</t>
  </si>
  <si>
    <t>Lighthouse Empower to Improve</t>
  </si>
  <si>
    <t>Not found</t>
  </si>
  <si>
    <t xml:space="preserve">Onderwijshuisvesting BS Rivierenbuurt (IP 2021)
</t>
  </si>
  <si>
    <t>Witte Suij Participatie &amp; Communicatie</t>
  </si>
  <si>
    <t>Reedijk Groeikracht</t>
  </si>
  <si>
    <t>Sweco</t>
  </si>
  <si>
    <t>SPIE Nederland B.V.</t>
  </si>
  <si>
    <t>Overzicht inhuur van derden 2024</t>
  </si>
  <si>
    <t>Naam kostenplaats</t>
  </si>
  <si>
    <t>Nummer</t>
  </si>
  <si>
    <t>Griffie</t>
  </si>
  <si>
    <t>Afdelingshoofd middelen</t>
  </si>
  <si>
    <t>Publiekzaken</t>
  </si>
  <si>
    <t>Accommodaties</t>
  </si>
  <si>
    <t>Re-integratie</t>
  </si>
  <si>
    <t>Afval</t>
  </si>
  <si>
    <t>RES gebouwde omgeving</t>
  </si>
  <si>
    <t>RES - NIP</t>
  </si>
  <si>
    <t>Gefilterd op</t>
  </si>
  <si>
    <t>Tonen: Alle opdrachten</t>
  </si>
  <si>
    <t>Klant: Klantnaam</t>
  </si>
  <si>
    <t>Kolom1</t>
  </si>
  <si>
    <t>Opdracht</t>
  </si>
  <si>
    <t>Afdeling: Afdelingsnaam</t>
  </si>
  <si>
    <t>Standaard tarief incl. fee klant</t>
  </si>
  <si>
    <t>Aantal uren per week</t>
  </si>
  <si>
    <t>Totaal</t>
  </si>
  <si>
    <t>Telling</t>
  </si>
  <si>
    <t>Gemeente Terneuzen</t>
  </si>
  <si>
    <t>JOB227955</t>
  </si>
  <si>
    <t>JOB227952</t>
  </si>
  <si>
    <t>Programma's Ruimtelijk Domein</t>
  </si>
  <si>
    <t>JOB227953</t>
  </si>
  <si>
    <t>JOB227960</t>
  </si>
  <si>
    <t>JOB227957</t>
  </si>
  <si>
    <t>JOB227958</t>
  </si>
  <si>
    <t>JOB228048</t>
  </si>
  <si>
    <t>JOB228050</t>
  </si>
  <si>
    <t>JOB228051</t>
  </si>
  <si>
    <t>JOB228052</t>
  </si>
  <si>
    <t>JOB228055</t>
  </si>
  <si>
    <t>JOB228057</t>
  </si>
  <si>
    <t>Support Ruimtelijk Domein</t>
  </si>
  <si>
    <t>JOB228241</t>
  </si>
  <si>
    <t>JOB228278</t>
  </si>
  <si>
    <t>Vergunningen en Planologie</t>
  </si>
  <si>
    <t>JOB228273</t>
  </si>
  <si>
    <t>Team Klant Support Sociaal Domein</t>
  </si>
  <si>
    <t>JOB228276</t>
  </si>
  <si>
    <t>Beleid Support Ruimtelijk Domein</t>
  </si>
  <si>
    <t>JOB228720</t>
  </si>
  <si>
    <t>MIDDELEN</t>
  </si>
  <si>
    <t>JOB228825</t>
  </si>
  <si>
    <t>JOB231266</t>
  </si>
  <si>
    <t>JOB231546</t>
  </si>
  <si>
    <t>JOB231575</t>
  </si>
  <si>
    <t>JOB232624</t>
  </si>
  <si>
    <t>JOB227950</t>
  </si>
  <si>
    <t>JOB228098</t>
  </si>
  <si>
    <t>JOB228099</t>
  </si>
  <si>
    <t>JOB228826</t>
  </si>
  <si>
    <t>JOB228942</t>
  </si>
  <si>
    <t>JOB229153</t>
  </si>
  <si>
    <t>JOB229152</t>
  </si>
  <si>
    <t>Werk, Inkomen en Leerlingzaken</t>
  </si>
  <si>
    <t>JOB231297</t>
  </si>
  <si>
    <t>JOB232623</t>
  </si>
  <si>
    <t>JOB232622</t>
  </si>
  <si>
    <t>JOB233660</t>
  </si>
  <si>
    <t>Team Regionaal Bureau Leerlingzaken</t>
  </si>
  <si>
    <t>JOB234237</t>
  </si>
  <si>
    <t>JOB234743</t>
  </si>
  <si>
    <t>Programma's Ruimtelijk Domein RES</t>
  </si>
  <si>
    <t>JOB234745</t>
  </si>
  <si>
    <t>JOB234746</t>
  </si>
  <si>
    <t>JOB227521</t>
  </si>
  <si>
    <t>Personeel en Organisatie</t>
  </si>
  <si>
    <t>JOB227949</t>
  </si>
  <si>
    <t>SAMENLEVING</t>
  </si>
  <si>
    <t>JOB227951</t>
  </si>
  <si>
    <t>JOB227961</t>
  </si>
  <si>
    <t>JOB227963</t>
  </si>
  <si>
    <t>JOB227962</t>
  </si>
  <si>
    <t>JOB228056</t>
  </si>
  <si>
    <t>JOB228096</t>
  </si>
  <si>
    <t>JOB228164</t>
  </si>
  <si>
    <t>JOB228188</t>
  </si>
  <si>
    <t>JOB228190</t>
  </si>
  <si>
    <t>JOB228272</t>
  </si>
  <si>
    <t>JOB228277</t>
  </si>
  <si>
    <t>JOB228728</t>
  </si>
  <si>
    <t>JOB228941</t>
  </si>
  <si>
    <t>JOB228939</t>
  </si>
  <si>
    <t>JOB228940</t>
  </si>
  <si>
    <t>JOB229009</t>
  </si>
  <si>
    <t>JOB229041</t>
  </si>
  <si>
    <t>JOB229045</t>
  </si>
  <si>
    <t>JOB229054</t>
  </si>
  <si>
    <t>JOB229091</t>
  </si>
  <si>
    <t>JOB231447</t>
  </si>
  <si>
    <t>Informatisering en Automatisering</t>
  </si>
  <si>
    <t>JOB231477</t>
  </si>
  <si>
    <t>JOB232625</t>
  </si>
  <si>
    <t>JOB232641</t>
  </si>
  <si>
    <t>JOB232690</t>
  </si>
  <si>
    <t>Gemeente Sluis</t>
  </si>
  <si>
    <t>JOB227973</t>
  </si>
  <si>
    <t>AFDELING EXTERNE DIENSTVERLENING</t>
  </si>
  <si>
    <t>JOB227995</t>
  </si>
  <si>
    <t>JOB227997</t>
  </si>
  <si>
    <t>JOB228008</t>
  </si>
  <si>
    <t>JOB228006</t>
  </si>
  <si>
    <t>JOB228016</t>
  </si>
  <si>
    <t>AFDELING BELEID &amp; BEHEER</t>
  </si>
  <si>
    <t>JOB228162</t>
  </si>
  <si>
    <t>AFDELING ONDERSTEUNING</t>
  </si>
  <si>
    <t>JOB228163</t>
  </si>
  <si>
    <t>JOB228224</t>
  </si>
  <si>
    <t>JOB228225</t>
  </si>
  <si>
    <t>JOB228226</t>
  </si>
  <si>
    <t>JOB228721</t>
  </si>
  <si>
    <t>JOB228722</t>
  </si>
  <si>
    <t>JOB231264</t>
  </si>
  <si>
    <t>Team Facilitair DIV</t>
  </si>
  <si>
    <t>JOB231503</t>
  </si>
  <si>
    <t>JOB232577</t>
  </si>
  <si>
    <t>Team Beschikkend</t>
  </si>
  <si>
    <t>JOB228007</t>
  </si>
  <si>
    <t>JOB228012</t>
  </si>
  <si>
    <t>JOB228284</t>
  </si>
  <si>
    <t>JOB229040</t>
  </si>
  <si>
    <t>Team VHP Vergunningen</t>
  </si>
  <si>
    <t>JOB229106</t>
  </si>
  <si>
    <t>Team Beleid</t>
  </si>
  <si>
    <t>JOB229107</t>
  </si>
  <si>
    <t>JOB231908</t>
  </si>
  <si>
    <t>JOB231913</t>
  </si>
  <si>
    <t>JOB231933</t>
  </si>
  <si>
    <t>JOB232516</t>
  </si>
  <si>
    <t>JOB232603</t>
  </si>
  <si>
    <t>JOB232619</t>
  </si>
  <si>
    <t>Team Staf</t>
  </si>
  <si>
    <t>JOB232618</t>
  </si>
  <si>
    <t>JOB232620</t>
  </si>
  <si>
    <t>JOB232626</t>
  </si>
  <si>
    <t>JOB232627</t>
  </si>
  <si>
    <t>JOB234119</t>
  </si>
  <si>
    <t>JOB227968</t>
  </si>
  <si>
    <t>JOB227970</t>
  </si>
  <si>
    <t>JOB227972</t>
  </si>
  <si>
    <t>JOB227994</t>
  </si>
  <si>
    <t>JOB228009</t>
  </si>
  <si>
    <t>JOB228013</t>
  </si>
  <si>
    <t>JOB228014</t>
  </si>
  <si>
    <t>JOB228015</t>
  </si>
  <si>
    <t>JOB228092</t>
  </si>
  <si>
    <t>JOB228090</t>
  </si>
  <si>
    <t>JOB228091</t>
  </si>
  <si>
    <t>JOB228094</t>
  </si>
  <si>
    <t>JOB228331</t>
  </si>
  <si>
    <t>JOB228332</t>
  </si>
  <si>
    <t>JOB228333</t>
  </si>
  <si>
    <t>JOB231427</t>
  </si>
  <si>
    <t>Vertrouwelijke gegevens - niet verspreiden</t>
  </si>
  <si>
    <t>Copyright © 2000-2026 salesforce.com, inc. Alle rechten voorbehouden.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</si>
</sst>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€&quot;\ #,##0.00;[Red]&quot;€&quot;\ \-#,##0.0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[Red]\-#,##0.00\ "/>
    <numFmt numFmtId="166" formatCode="#,##0.0#######"/>
    <numFmt numFmtId="167" formatCode="#0"/>
    <numFmt numFmtId="168" formatCode="&quot;EUR&quot;\ #,##0.00;&quot;EUR&quot;\ 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9"/>
      <name val="Segoe UI"/>
      <family val="2"/>
    </font>
    <font>
      <b/>
      <sz val="2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sz val="24"/>
      <color theme="1"/>
      <name val="Arial"/>
      <family val="2"/>
    </font>
    <font>
      <b/>
      <sz val="1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rgb="FF56585B"/>
      <name val="Calibri"/>
    </font>
    <font>
      <sz val="12"/>
      <color rgb="FF000000"/>
      <name val="Calibri"/>
    </font>
    <font>
      <sz val="12"/>
      <color rgb="FF56585B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9E8E5"/>
      </patternFill>
    </fill>
    <fill>
      <patternFill patternType="solid">
        <fgColor rgb="FFEAF5FC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8E9297"/>
      </right>
      <top/>
      <bottom/>
      <diagonal/>
    </border>
    <border>
      <left/>
      <right style="thin">
        <color rgb="FFD5D3D1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/>
      <right/>
      <top/>
      <bottom style="thin">
        <color rgb="FF8E9297"/>
      </bottom>
      <diagonal/>
    </border>
    <border>
      <left/>
      <right style="thin">
        <color rgb="FF8E9297"/>
      </right>
      <top/>
      <bottom style="thin">
        <color rgb="FF8E9297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363">
    <xf numFmtId="0" fontId="0" fillId="0" borderId="0" xfId="0"/>
    <xf numFmtId="0" fontId="3" fillId="0" borderId="0" xfId="0" applyFont="1"/>
    <xf numFmtId="44" fontId="3" fillId="0" borderId="0" xfId="1" applyFont="1"/>
    <xf numFmtId="44" fontId="0" fillId="0" borderId="0" xfId="1" applyFont="1"/>
    <xf numFmtId="0" fontId="0" fillId="0" borderId="0" xfId="0" applyAlignment="1">
      <alignment vertical="top"/>
    </xf>
    <xf numFmtId="43" fontId="5" fillId="0" borderId="5" xfId="4" applyFont="1" applyBorder="1"/>
    <xf numFmtId="0" fontId="0" fillId="0" borderId="7" xfId="0" applyBorder="1"/>
    <xf numFmtId="0" fontId="0" fillId="0" borderId="16" xfId="0" applyBorder="1"/>
    <xf numFmtId="164" fontId="3" fillId="0" borderId="0" xfId="0" applyNumberFormat="1" applyFont="1"/>
    <xf numFmtId="10" fontId="3" fillId="0" borderId="0" xfId="2" applyNumberFormat="1" applyFont="1" applyBorder="1"/>
    <xf numFmtId="10" fontId="3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7" fillId="0" borderId="17" xfId="0" applyFont="1" applyBorder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7" fillId="0" borderId="18" xfId="0" applyFont="1" applyBorder="1" applyAlignment="1">
      <alignment vertical="top"/>
    </xf>
    <xf numFmtId="4" fontId="3" fillId="0" borderId="0" xfId="0" applyNumberFormat="1" applyFont="1"/>
    <xf numFmtId="42" fontId="0" fillId="0" borderId="0" xfId="0" applyNumberFormat="1"/>
    <xf numFmtId="10" fontId="3" fillId="0" borderId="0" xfId="2" applyNumberFormat="1" applyFont="1"/>
    <xf numFmtId="44" fontId="0" fillId="0" borderId="7" xfId="1" applyFont="1" applyBorder="1"/>
    <xf numFmtId="40" fontId="7" fillId="0" borderId="23" xfId="0" applyNumberFormat="1" applyFont="1" applyBorder="1"/>
    <xf numFmtId="44" fontId="0" fillId="0" borderId="0" xfId="0" applyNumberFormat="1"/>
    <xf numFmtId="40" fontId="6" fillId="0" borderId="20" xfId="0" applyNumberFormat="1" applyFont="1" applyBorder="1"/>
    <xf numFmtId="0" fontId="6" fillId="3" borderId="11" xfId="0" applyFont="1" applyFill="1" applyBorder="1" applyAlignment="1">
      <alignment vertical="top"/>
    </xf>
    <xf numFmtId="44" fontId="6" fillId="3" borderId="11" xfId="1" applyFont="1" applyFill="1" applyBorder="1" applyAlignment="1">
      <alignment vertical="top" wrapText="1"/>
    </xf>
    <xf numFmtId="164" fontId="6" fillId="3" borderId="11" xfId="0" applyNumberFormat="1" applyFont="1" applyFill="1" applyBorder="1" applyAlignment="1">
      <alignment vertical="top" wrapText="1"/>
    </xf>
    <xf numFmtId="0" fontId="6" fillId="0" borderId="16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44" fontId="7" fillId="0" borderId="19" xfId="1" applyFont="1" applyBorder="1" applyAlignment="1">
      <alignment vertical="top"/>
    </xf>
    <xf numFmtId="44" fontId="7" fillId="0" borderId="18" xfId="1" applyFont="1" applyBorder="1" applyAlignment="1">
      <alignment vertical="top"/>
    </xf>
    <xf numFmtId="40" fontId="7" fillId="0" borderId="18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40" fontId="6" fillId="0" borderId="18" xfId="0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44" fontId="7" fillId="0" borderId="21" xfId="1" applyFont="1" applyBorder="1" applyAlignment="1">
      <alignment vertical="top"/>
    </xf>
    <xf numFmtId="44" fontId="7" fillId="0" borderId="20" xfId="1" applyFont="1" applyBorder="1" applyAlignment="1">
      <alignment vertical="top"/>
    </xf>
    <xf numFmtId="164" fontId="7" fillId="0" borderId="20" xfId="0" applyNumberFormat="1" applyFont="1" applyBorder="1" applyAlignment="1">
      <alignment vertical="top"/>
    </xf>
    <xf numFmtId="40" fontId="6" fillId="0" borderId="20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7" fillId="0" borderId="22" xfId="0" applyFont="1" applyBorder="1"/>
    <xf numFmtId="44" fontId="7" fillId="0" borderId="22" xfId="1" applyFont="1" applyBorder="1"/>
    <xf numFmtId="44" fontId="7" fillId="0" borderId="17" xfId="1" applyFont="1" applyBorder="1"/>
    <xf numFmtId="164" fontId="7" fillId="0" borderId="17" xfId="0" applyNumberFormat="1" applyFont="1" applyBorder="1" applyAlignment="1">
      <alignment vertical="top"/>
    </xf>
    <xf numFmtId="40" fontId="6" fillId="0" borderId="17" xfId="0" applyNumberFormat="1" applyFont="1" applyBorder="1"/>
    <xf numFmtId="0" fontId="7" fillId="0" borderId="17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44" fontId="7" fillId="0" borderId="22" xfId="1" applyFont="1" applyBorder="1" applyAlignment="1">
      <alignment vertical="top"/>
    </xf>
    <xf numFmtId="44" fontId="7" fillId="0" borderId="17" xfId="1" applyFont="1" applyBorder="1" applyAlignment="1">
      <alignment vertical="top"/>
    </xf>
    <xf numFmtId="40" fontId="6" fillId="0" borderId="17" xfId="0" applyNumberFormat="1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44" fontId="7" fillId="0" borderId="22" xfId="1" applyFont="1" applyBorder="1" applyAlignment="1">
      <alignment vertical="top" wrapText="1"/>
    </xf>
    <xf numFmtId="44" fontId="7" fillId="0" borderId="17" xfId="1" applyFont="1" applyBorder="1" applyAlignment="1">
      <alignment vertical="top" wrapText="1"/>
    </xf>
    <xf numFmtId="40" fontId="7" fillId="0" borderId="17" xfId="0" applyNumberFormat="1" applyFont="1" applyBorder="1" applyAlignment="1">
      <alignment vertical="top" wrapText="1"/>
    </xf>
    <xf numFmtId="40" fontId="6" fillId="0" borderId="17" xfId="0" applyNumberFormat="1" applyFont="1" applyBorder="1" applyAlignment="1">
      <alignment vertical="top" wrapText="1"/>
    </xf>
    <xf numFmtId="0" fontId="6" fillId="0" borderId="23" xfId="0" applyFont="1" applyBorder="1" applyAlignment="1">
      <alignment vertical="top"/>
    </xf>
    <xf numFmtId="0" fontId="7" fillId="0" borderId="23" xfId="0" applyFont="1" applyBorder="1"/>
    <xf numFmtId="0" fontId="7" fillId="0" borderId="24" xfId="0" applyFont="1" applyBorder="1"/>
    <xf numFmtId="44" fontId="7" fillId="0" borderId="24" xfId="1" applyFont="1" applyBorder="1"/>
    <xf numFmtId="44" fontId="7" fillId="0" borderId="23" xfId="1" applyFont="1" applyBorder="1"/>
    <xf numFmtId="164" fontId="6" fillId="0" borderId="23" xfId="0" applyNumberFormat="1" applyFont="1" applyBorder="1" applyAlignment="1">
      <alignment vertical="top"/>
    </xf>
    <xf numFmtId="40" fontId="6" fillId="0" borderId="23" xfId="0" applyNumberFormat="1" applyFont="1" applyBorder="1"/>
    <xf numFmtId="164" fontId="6" fillId="0" borderId="17" xfId="0" applyNumberFormat="1" applyFont="1" applyBorder="1" applyAlignment="1">
      <alignment vertical="top"/>
    </xf>
    <xf numFmtId="0" fontId="6" fillId="0" borderId="25" xfId="0" applyFont="1" applyBorder="1" applyAlignment="1">
      <alignment vertical="top"/>
    </xf>
    <xf numFmtId="0" fontId="7" fillId="0" borderId="25" xfId="0" applyFont="1" applyBorder="1"/>
    <xf numFmtId="44" fontId="7" fillId="0" borderId="25" xfId="1" applyFont="1" applyBorder="1"/>
    <xf numFmtId="40" fontId="7" fillId="0" borderId="25" xfId="0" applyNumberFormat="1" applyFont="1" applyBorder="1"/>
    <xf numFmtId="164" fontId="6" fillId="0" borderId="25" xfId="0" applyNumberFormat="1" applyFont="1" applyBorder="1" applyAlignment="1">
      <alignment vertical="top"/>
    </xf>
    <xf numFmtId="40" fontId="6" fillId="0" borderId="25" xfId="0" applyNumberFormat="1" applyFont="1" applyBorder="1"/>
    <xf numFmtId="0" fontId="7" fillId="0" borderId="16" xfId="0" applyFont="1" applyBorder="1"/>
    <xf numFmtId="0" fontId="7" fillId="0" borderId="20" xfId="0" applyFont="1" applyBorder="1"/>
    <xf numFmtId="44" fontId="7" fillId="0" borderId="20" xfId="1" applyFont="1" applyBorder="1"/>
    <xf numFmtId="40" fontId="7" fillId="0" borderId="20" xfId="0" applyNumberFormat="1" applyFont="1" applyBorder="1"/>
    <xf numFmtId="164" fontId="6" fillId="0" borderId="20" xfId="0" applyNumberFormat="1" applyFont="1" applyBorder="1"/>
    <xf numFmtId="40" fontId="7" fillId="0" borderId="17" xfId="0" applyNumberFormat="1" applyFont="1" applyBorder="1"/>
    <xf numFmtId="0" fontId="7" fillId="0" borderId="18" xfId="0" applyFont="1" applyBorder="1"/>
    <xf numFmtId="44" fontId="7" fillId="0" borderId="18" xfId="1" applyFont="1" applyBorder="1"/>
    <xf numFmtId="40" fontId="6" fillId="0" borderId="18" xfId="0" applyNumberFormat="1" applyFont="1" applyBorder="1"/>
    <xf numFmtId="164" fontId="6" fillId="0" borderId="18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6" xfId="0" applyFont="1" applyBorder="1"/>
    <xf numFmtId="44" fontId="7" fillId="0" borderId="6" xfId="1" applyFont="1" applyBorder="1"/>
    <xf numFmtId="164" fontId="6" fillId="0" borderId="6" xfId="0" applyNumberFormat="1" applyFont="1" applyBorder="1" applyAlignment="1">
      <alignment vertical="top"/>
    </xf>
    <xf numFmtId="40" fontId="6" fillId="0" borderId="6" xfId="0" applyNumberFormat="1" applyFont="1" applyBorder="1"/>
    <xf numFmtId="0" fontId="6" fillId="0" borderId="2" xfId="0" applyFont="1" applyBorder="1" applyAlignment="1">
      <alignment vertical="top"/>
    </xf>
    <xf numFmtId="164" fontId="6" fillId="0" borderId="18" xfId="0" applyNumberFormat="1" applyFont="1" applyBorder="1"/>
    <xf numFmtId="164" fontId="6" fillId="0" borderId="17" xfId="0" applyNumberFormat="1" applyFont="1" applyBorder="1"/>
    <xf numFmtId="40" fontId="7" fillId="0" borderId="17" xfId="0" applyNumberFormat="1" applyFont="1" applyBorder="1" applyAlignment="1">
      <alignment vertical="top"/>
    </xf>
    <xf numFmtId="0" fontId="6" fillId="0" borderId="18" xfId="0" applyFont="1" applyBorder="1" applyAlignment="1">
      <alignment vertical="top" wrapText="1"/>
    </xf>
    <xf numFmtId="0" fontId="7" fillId="0" borderId="17" xfId="0" applyFont="1" applyBorder="1" applyAlignment="1">
      <alignment horizontal="right" vertical="top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44" fontId="7" fillId="0" borderId="23" xfId="1" applyFont="1" applyBorder="1" applyAlignment="1">
      <alignment vertical="center"/>
    </xf>
    <xf numFmtId="40" fontId="6" fillId="0" borderId="11" xfId="0" applyNumberFormat="1" applyFont="1" applyBorder="1" applyAlignment="1">
      <alignment vertical="top"/>
    </xf>
    <xf numFmtId="40" fontId="6" fillId="0" borderId="23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44" fontId="7" fillId="0" borderId="25" xfId="1" applyFont="1" applyBorder="1" applyAlignment="1">
      <alignment vertical="center"/>
    </xf>
    <xf numFmtId="40" fontId="7" fillId="0" borderId="6" xfId="0" applyNumberFormat="1" applyFont="1" applyBorder="1" applyAlignment="1">
      <alignment vertical="center"/>
    </xf>
    <xf numFmtId="40" fontId="6" fillId="0" borderId="25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4" fontId="7" fillId="0" borderId="2" xfId="1" applyFont="1" applyBorder="1" applyAlignment="1">
      <alignment vertical="center"/>
    </xf>
    <xf numFmtId="4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6" fillId="0" borderId="18" xfId="1" applyFont="1" applyBorder="1" applyAlignment="1">
      <alignment vertical="top"/>
    </xf>
    <xf numFmtId="0" fontId="6" fillId="0" borderId="20" xfId="0" applyFont="1" applyBorder="1" applyAlignment="1">
      <alignment vertical="top" wrapText="1"/>
    </xf>
    <xf numFmtId="164" fontId="6" fillId="0" borderId="20" xfId="0" applyNumberFormat="1" applyFont="1" applyBorder="1" applyAlignment="1">
      <alignment vertical="top"/>
    </xf>
    <xf numFmtId="0" fontId="7" fillId="0" borderId="23" xfId="0" applyFont="1" applyBorder="1" applyAlignment="1">
      <alignment vertical="top"/>
    </xf>
    <xf numFmtId="44" fontId="7" fillId="0" borderId="23" xfId="1" applyFont="1" applyBorder="1" applyAlignment="1">
      <alignment vertical="top"/>
    </xf>
    <xf numFmtId="164" fontId="7" fillId="0" borderId="23" xfId="0" applyNumberFormat="1" applyFont="1" applyBorder="1" applyAlignment="1">
      <alignment vertical="top"/>
    </xf>
    <xf numFmtId="40" fontId="6" fillId="0" borderId="23" xfId="0" applyNumberFormat="1" applyFont="1" applyBorder="1" applyAlignment="1">
      <alignment vertical="top"/>
    </xf>
    <xf numFmtId="164" fontId="7" fillId="0" borderId="23" xfId="0" applyNumberFormat="1" applyFont="1" applyBorder="1"/>
    <xf numFmtId="44" fontId="7" fillId="0" borderId="9" xfId="1" applyFont="1" applyBorder="1"/>
    <xf numFmtId="0" fontId="6" fillId="0" borderId="18" xfId="0" applyFont="1" applyBorder="1"/>
    <xf numFmtId="0" fontId="6" fillId="0" borderId="17" xfId="0" applyFont="1" applyBorder="1"/>
    <xf numFmtId="0" fontId="7" fillId="0" borderId="9" xfId="0" applyFont="1" applyBorder="1"/>
    <xf numFmtId="0" fontId="6" fillId="0" borderId="9" xfId="0" applyFont="1" applyBorder="1" applyAlignment="1">
      <alignment horizontal="center" vertical="top" wrapText="1"/>
    </xf>
    <xf numFmtId="164" fontId="6" fillId="0" borderId="25" xfId="0" applyNumberFormat="1" applyFont="1" applyBorder="1"/>
    <xf numFmtId="0" fontId="6" fillId="0" borderId="11" xfId="0" applyFont="1" applyBorder="1"/>
    <xf numFmtId="0" fontId="7" fillId="0" borderId="11" xfId="0" applyFont="1" applyBorder="1"/>
    <xf numFmtId="44" fontId="7" fillId="0" borderId="11" xfId="1" applyFont="1" applyBorder="1"/>
    <xf numFmtId="40" fontId="7" fillId="0" borderId="11" xfId="0" applyNumberFormat="1" applyFont="1" applyBorder="1"/>
    <xf numFmtId="164" fontId="6" fillId="0" borderId="11" xfId="0" applyNumberFormat="1" applyFont="1" applyBorder="1"/>
    <xf numFmtId="40" fontId="6" fillId="0" borderId="11" xfId="0" applyNumberFormat="1" applyFont="1" applyBorder="1"/>
    <xf numFmtId="0" fontId="7" fillId="0" borderId="16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44" fontId="7" fillId="0" borderId="11" xfId="1" applyFont="1" applyBorder="1" applyAlignment="1">
      <alignment vertical="top"/>
    </xf>
    <xf numFmtId="40" fontId="6" fillId="0" borderId="9" xfId="0" applyNumberFormat="1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0" fontId="6" fillId="0" borderId="20" xfId="0" applyFont="1" applyBorder="1"/>
    <xf numFmtId="0" fontId="7" fillId="0" borderId="2" xfId="0" applyFont="1" applyBorder="1" applyAlignment="1">
      <alignment vertical="top"/>
    </xf>
    <xf numFmtId="44" fontId="7" fillId="0" borderId="2" xfId="1" applyFont="1" applyBorder="1" applyAlignment="1">
      <alignment vertical="top"/>
    </xf>
    <xf numFmtId="40" fontId="6" fillId="0" borderId="2" xfId="0" applyNumberFormat="1" applyFont="1" applyBorder="1" applyAlignment="1">
      <alignment vertical="top"/>
    </xf>
    <xf numFmtId="164" fontId="6" fillId="0" borderId="2" xfId="0" applyNumberFormat="1" applyFont="1" applyBorder="1" applyAlignment="1">
      <alignment vertical="top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/>
    </xf>
    <xf numFmtId="44" fontId="7" fillId="0" borderId="25" xfId="1" applyFont="1" applyBorder="1" applyAlignment="1">
      <alignment vertical="top"/>
    </xf>
    <xf numFmtId="40" fontId="6" fillId="0" borderId="25" xfId="0" applyNumberFormat="1" applyFont="1" applyBorder="1" applyAlignment="1">
      <alignment vertical="top"/>
    </xf>
    <xf numFmtId="164" fontId="6" fillId="0" borderId="18" xfId="0" applyNumberFormat="1" applyFont="1" applyBorder="1" applyAlignment="1">
      <alignment horizontal="right" vertical="top"/>
    </xf>
    <xf numFmtId="164" fontId="6" fillId="0" borderId="17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0" xfId="0" applyNumberFormat="1" applyFont="1"/>
    <xf numFmtId="0" fontId="6" fillId="0" borderId="0" xfId="0" applyFont="1"/>
    <xf numFmtId="44" fontId="7" fillId="0" borderId="0" xfId="1" applyFont="1"/>
    <xf numFmtId="164" fontId="6" fillId="0" borderId="0" xfId="0" applyNumberFormat="1" applyFont="1"/>
    <xf numFmtId="164" fontId="6" fillId="0" borderId="5" xfId="0" applyNumberFormat="1" applyFont="1" applyBorder="1"/>
    <xf numFmtId="44" fontId="7" fillId="0" borderId="0" xfId="0" applyNumberFormat="1" applyFont="1"/>
    <xf numFmtId="164" fontId="7" fillId="0" borderId="0" xfId="0" applyNumberFormat="1" applyFont="1"/>
    <xf numFmtId="0" fontId="8" fillId="0" borderId="0" xfId="0" applyFont="1"/>
    <xf numFmtId="1" fontId="7" fillId="0" borderId="0" xfId="0" applyNumberFormat="1" applyFont="1" applyAlignment="1">
      <alignment horizontal="right"/>
    </xf>
    <xf numFmtId="0" fontId="6" fillId="3" borderId="2" xfId="0" applyFont="1" applyFill="1" applyBorder="1" applyAlignment="1">
      <alignment vertical="top"/>
    </xf>
    <xf numFmtId="1" fontId="6" fillId="3" borderId="2" xfId="0" applyNumberFormat="1" applyFont="1" applyFill="1" applyBorder="1" applyAlignment="1">
      <alignment horizontal="right" vertical="top" wrapText="1"/>
    </xf>
    <xf numFmtId="164" fontId="6" fillId="3" borderId="2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9" fillId="0" borderId="2" xfId="0" applyFont="1" applyBorder="1"/>
    <xf numFmtId="1" fontId="6" fillId="0" borderId="2" xfId="0" applyNumberFormat="1" applyFont="1" applyBorder="1" applyAlignment="1">
      <alignment horizontal="left"/>
    </xf>
    <xf numFmtId="0" fontId="7" fillId="0" borderId="2" xfId="0" applyFont="1" applyBorder="1"/>
    <xf numFmtId="44" fontId="7" fillId="0" borderId="2" xfId="1" applyFont="1" applyBorder="1"/>
    <xf numFmtId="0" fontId="9" fillId="0" borderId="6" xfId="0" applyFont="1" applyBorder="1"/>
    <xf numFmtId="1" fontId="6" fillId="0" borderId="6" xfId="0" applyNumberFormat="1" applyFont="1" applyBorder="1" applyAlignment="1">
      <alignment horizontal="left"/>
    </xf>
    <xf numFmtId="1" fontId="7" fillId="0" borderId="8" xfId="0" applyNumberFormat="1" applyFont="1" applyBorder="1" applyAlignment="1">
      <alignment horizontal="right"/>
    </xf>
    <xf numFmtId="0" fontId="9" fillId="0" borderId="9" xfId="0" applyFont="1" applyBorder="1"/>
    <xf numFmtId="0" fontId="6" fillId="0" borderId="2" xfId="0" applyFont="1" applyBorder="1"/>
    <xf numFmtId="1" fontId="7" fillId="0" borderId="10" xfId="0" applyNumberFormat="1" applyFont="1" applyBorder="1" applyAlignment="1">
      <alignment horizontal="right"/>
    </xf>
    <xf numFmtId="44" fontId="7" fillId="0" borderId="2" xfId="0" applyNumberFormat="1" applyFont="1" applyBorder="1"/>
    <xf numFmtId="0" fontId="6" fillId="0" borderId="9" xfId="0" applyFont="1" applyBorder="1"/>
    <xf numFmtId="1" fontId="7" fillId="0" borderId="5" xfId="0" applyNumberFormat="1" applyFont="1" applyBorder="1" applyAlignment="1">
      <alignment horizontal="right"/>
    </xf>
    <xf numFmtId="44" fontId="7" fillId="0" borderId="9" xfId="1" applyFont="1" applyFill="1" applyBorder="1"/>
    <xf numFmtId="0" fontId="7" fillId="0" borderId="2" xfId="0" applyFont="1" applyBorder="1" applyAlignment="1">
      <alignment horizontal="left"/>
    </xf>
    <xf numFmtId="44" fontId="7" fillId="0" borderId="2" xfId="1" applyFont="1" applyFill="1" applyBorder="1"/>
    <xf numFmtId="0" fontId="6" fillId="0" borderId="6" xfId="0" applyFont="1" applyBorder="1"/>
    <xf numFmtId="0" fontId="7" fillId="0" borderId="6" xfId="0" applyFont="1" applyBorder="1" applyAlignment="1">
      <alignment horizontal="left"/>
    </xf>
    <xf numFmtId="44" fontId="7" fillId="0" borderId="6" xfId="1" applyFont="1" applyFill="1" applyBorder="1"/>
    <xf numFmtId="0" fontId="7" fillId="0" borderId="11" xfId="0" applyFont="1" applyBorder="1" applyAlignment="1">
      <alignment horizontal="left"/>
    </xf>
    <xf numFmtId="1" fontId="5" fillId="0" borderId="13" xfId="4" applyNumberFormat="1" applyFont="1" applyFill="1" applyBorder="1" applyAlignment="1">
      <alignment horizontal="right"/>
    </xf>
    <xf numFmtId="44" fontId="7" fillId="0" borderId="11" xfId="1" applyFont="1" applyFill="1" applyBorder="1"/>
    <xf numFmtId="44" fontId="7" fillId="0" borderId="11" xfId="0" applyNumberFormat="1" applyFont="1" applyBorder="1"/>
    <xf numFmtId="0" fontId="7" fillId="0" borderId="9" xfId="0" applyFont="1" applyBorder="1" applyAlignment="1">
      <alignment horizontal="left" vertical="top"/>
    </xf>
    <xf numFmtId="1" fontId="7" fillId="0" borderId="5" xfId="0" applyNumberFormat="1" applyFont="1" applyBorder="1" applyAlignment="1">
      <alignment horizontal="right" vertical="top"/>
    </xf>
    <xf numFmtId="164" fontId="6" fillId="0" borderId="9" xfId="0" applyNumberFormat="1" applyFont="1" applyBorder="1" applyAlignment="1">
      <alignment vertical="top" wrapText="1"/>
    </xf>
    <xf numFmtId="44" fontId="7" fillId="0" borderId="9" xfId="1" applyFont="1" applyBorder="1" applyAlignment="1">
      <alignment vertical="top" wrapText="1"/>
    </xf>
    <xf numFmtId="0" fontId="6" fillId="0" borderId="9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7" fillId="0" borderId="6" xfId="0" applyFont="1" applyBorder="1" applyAlignment="1">
      <alignment horizontal="left" vertical="top"/>
    </xf>
    <xf numFmtId="1" fontId="5" fillId="0" borderId="8" xfId="4" applyNumberFormat="1" applyFont="1" applyFill="1" applyBorder="1" applyAlignment="1">
      <alignment horizontal="right"/>
    </xf>
    <xf numFmtId="0" fontId="6" fillId="0" borderId="0" xfId="0" applyFont="1" applyAlignment="1">
      <alignment horizontal="left" indent="1"/>
    </xf>
    <xf numFmtId="0" fontId="7" fillId="0" borderId="9" xfId="0" applyFont="1" applyBorder="1" applyAlignment="1">
      <alignment horizontal="left"/>
    </xf>
    <xf numFmtId="44" fontId="7" fillId="0" borderId="9" xfId="0" applyNumberFormat="1" applyFont="1" applyBorder="1"/>
    <xf numFmtId="1" fontId="7" fillId="0" borderId="13" xfId="0" applyNumberFormat="1" applyFont="1" applyBorder="1" applyAlignment="1">
      <alignment horizontal="right"/>
    </xf>
    <xf numFmtId="49" fontId="6" fillId="4" borderId="14" xfId="0" applyNumberFormat="1" applyFont="1" applyFill="1" applyBorder="1" applyAlignment="1">
      <alignment horizontal="left" vertical="center" readingOrder="1"/>
    </xf>
    <xf numFmtId="43" fontId="5" fillId="0" borderId="10" xfId="4" applyFont="1" applyBorder="1"/>
    <xf numFmtId="43" fontId="5" fillId="0" borderId="8" xfId="4" applyFont="1" applyBorder="1"/>
    <xf numFmtId="44" fontId="6" fillId="0" borderId="2" xfId="1" applyFont="1" applyBorder="1"/>
    <xf numFmtId="44" fontId="6" fillId="0" borderId="9" xfId="1" applyFont="1" applyBorder="1"/>
    <xf numFmtId="1" fontId="7" fillId="0" borderId="5" xfId="1" applyNumberFormat="1" applyFont="1" applyBorder="1" applyAlignment="1">
      <alignment horizontal="right"/>
    </xf>
    <xf numFmtId="0" fontId="7" fillId="0" borderId="5" xfId="0" applyFont="1" applyBorder="1"/>
    <xf numFmtId="49" fontId="6" fillId="4" borderId="15" xfId="0" applyNumberFormat="1" applyFont="1" applyFill="1" applyBorder="1" applyAlignment="1">
      <alignment horizontal="left" vertical="center" readingOrder="1"/>
    </xf>
    <xf numFmtId="49" fontId="10" fillId="4" borderId="9" xfId="0" applyNumberFormat="1" applyFont="1" applyFill="1" applyBorder="1" applyAlignment="1">
      <alignment horizontal="left" vertical="center" readingOrder="1"/>
    </xf>
    <xf numFmtId="49" fontId="6" fillId="4" borderId="11" xfId="0" applyNumberFormat="1" applyFont="1" applyFill="1" applyBorder="1" applyAlignment="1">
      <alignment horizontal="left" vertical="center" readingOrder="1"/>
    </xf>
    <xf numFmtId="49" fontId="10" fillId="4" borderId="11" xfId="0" applyNumberFormat="1" applyFont="1" applyFill="1" applyBorder="1" applyAlignment="1">
      <alignment horizontal="left" vertical="center" readingOrder="1"/>
    </xf>
    <xf numFmtId="1" fontId="10" fillId="4" borderId="11" xfId="0" applyNumberFormat="1" applyFont="1" applyFill="1" applyBorder="1" applyAlignment="1">
      <alignment horizontal="right" vertical="center" readingOrder="1"/>
    </xf>
    <xf numFmtId="44" fontId="10" fillId="4" borderId="11" xfId="0" applyNumberFormat="1" applyFont="1" applyFill="1" applyBorder="1" applyAlignment="1">
      <alignment horizontal="left" vertical="center" readingOrder="1"/>
    </xf>
    <xf numFmtId="49" fontId="10" fillId="4" borderId="0" xfId="0" applyNumberFormat="1" applyFont="1" applyFill="1" applyAlignment="1">
      <alignment horizontal="left" vertical="center" readingOrder="1"/>
    </xf>
    <xf numFmtId="1" fontId="7" fillId="0" borderId="6" xfId="0" applyNumberFormat="1" applyFont="1" applyBorder="1" applyAlignment="1">
      <alignment horizontal="right"/>
    </xf>
    <xf numFmtId="44" fontId="7" fillId="0" borderId="6" xfId="0" applyNumberFormat="1" applyFont="1" applyBorder="1"/>
    <xf numFmtId="49" fontId="6" fillId="4" borderId="2" xfId="0" applyNumberFormat="1" applyFont="1" applyFill="1" applyBorder="1" applyAlignment="1">
      <alignment horizontal="left" vertical="center" readingOrder="1"/>
    </xf>
    <xf numFmtId="0" fontId="6" fillId="0" borderId="2" xfId="0" applyFont="1" applyBorder="1" applyAlignment="1">
      <alignment horizontal="left" indent="1"/>
    </xf>
    <xf numFmtId="1" fontId="6" fillId="0" borderId="2" xfId="0" applyNumberFormat="1" applyFont="1" applyBorder="1" applyAlignment="1">
      <alignment horizontal="right" indent="1"/>
    </xf>
    <xf numFmtId="49" fontId="6" fillId="4" borderId="9" xfId="0" applyNumberFormat="1" applyFont="1" applyFill="1" applyBorder="1" applyAlignment="1">
      <alignment horizontal="left" vertical="center" readingOrder="1"/>
    </xf>
    <xf numFmtId="1" fontId="6" fillId="0" borderId="9" xfId="0" applyNumberFormat="1" applyFont="1" applyBorder="1" applyAlignment="1">
      <alignment horizontal="right" indent="1"/>
    </xf>
    <xf numFmtId="49" fontId="6" fillId="4" borderId="6" xfId="0" applyNumberFormat="1" applyFont="1" applyFill="1" applyBorder="1" applyAlignment="1">
      <alignment horizontal="left" vertical="center" readingOrder="1"/>
    </xf>
    <xf numFmtId="49" fontId="10" fillId="4" borderId="6" xfId="0" applyNumberFormat="1" applyFont="1" applyFill="1" applyBorder="1" applyAlignment="1">
      <alignment horizontal="left" vertical="center" readingOrder="1"/>
    </xf>
    <xf numFmtId="1" fontId="10" fillId="4" borderId="6" xfId="0" applyNumberFormat="1" applyFont="1" applyFill="1" applyBorder="1" applyAlignment="1">
      <alignment horizontal="right" vertical="center" readingOrder="1"/>
    </xf>
    <xf numFmtId="1" fontId="6" fillId="0" borderId="11" xfId="0" applyNumberFormat="1" applyFont="1" applyBorder="1" applyAlignment="1">
      <alignment horizontal="left"/>
    </xf>
    <xf numFmtId="44" fontId="6" fillId="0" borderId="0" xfId="1" applyFont="1"/>
    <xf numFmtId="164" fontId="6" fillId="3" borderId="11" xfId="0" applyNumberFormat="1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164" fontId="7" fillId="0" borderId="19" xfId="0" applyNumberFormat="1" applyFont="1" applyBorder="1" applyAlignment="1">
      <alignment vertical="top"/>
    </xf>
    <xf numFmtId="164" fontId="7" fillId="0" borderId="3" xfId="0" applyNumberFormat="1" applyFont="1" applyBorder="1" applyAlignment="1">
      <alignment vertical="top"/>
    </xf>
    <xf numFmtId="164" fontId="6" fillId="0" borderId="3" xfId="0" applyNumberFormat="1" applyFont="1" applyBorder="1" applyAlignment="1">
      <alignment vertical="top"/>
    </xf>
    <xf numFmtId="164" fontId="6" fillId="0" borderId="11" xfId="0" applyNumberFormat="1" applyFont="1" applyBorder="1" applyAlignment="1">
      <alignment vertical="top"/>
    </xf>
    <xf numFmtId="0" fontId="7" fillId="0" borderId="19" xfId="0" applyFont="1" applyBorder="1"/>
    <xf numFmtId="164" fontId="7" fillId="0" borderId="22" xfId="0" applyNumberFormat="1" applyFont="1" applyBorder="1"/>
    <xf numFmtId="164" fontId="7" fillId="0" borderId="18" xfId="0" applyNumberFormat="1" applyFont="1" applyBorder="1"/>
    <xf numFmtId="164" fontId="7" fillId="0" borderId="17" xfId="0" applyNumberFormat="1" applyFont="1" applyBorder="1"/>
    <xf numFmtId="164" fontId="7" fillId="0" borderId="22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21" xfId="0" applyFont="1" applyBorder="1"/>
    <xf numFmtId="164" fontId="7" fillId="0" borderId="0" xfId="0" applyNumberFormat="1" applyFont="1" applyAlignment="1">
      <alignment vertical="top"/>
    </xf>
    <xf numFmtId="164" fontId="7" fillId="0" borderId="25" xfId="0" applyNumberFormat="1" applyFont="1" applyBorder="1"/>
    <xf numFmtId="164" fontId="7" fillId="0" borderId="21" xfId="0" applyNumberFormat="1" applyFont="1" applyBorder="1" applyAlignment="1">
      <alignment vertical="top"/>
    </xf>
    <xf numFmtId="164" fontId="7" fillId="0" borderId="22" xfId="0" applyNumberFormat="1" applyFont="1" applyBorder="1" applyAlignment="1">
      <alignment vertical="top" wrapText="1"/>
    </xf>
    <xf numFmtId="164" fontId="7" fillId="0" borderId="17" xfId="0" applyNumberFormat="1" applyFont="1" applyBorder="1" applyAlignment="1">
      <alignment vertical="top" wrapText="1"/>
    </xf>
    <xf numFmtId="17" fontId="7" fillId="0" borderId="17" xfId="0" applyNumberFormat="1" applyFont="1" applyBorder="1" applyAlignment="1">
      <alignment vertical="top" wrapText="1"/>
    </xf>
    <xf numFmtId="0" fontId="7" fillId="0" borderId="26" xfId="0" applyFont="1" applyBorder="1"/>
    <xf numFmtId="164" fontId="7" fillId="0" borderId="26" xfId="0" applyNumberFormat="1" applyFont="1" applyBorder="1"/>
    <xf numFmtId="0" fontId="7" fillId="0" borderId="27" xfId="0" applyFont="1" applyBorder="1" applyAlignment="1">
      <alignment horizontal="left"/>
    </xf>
    <xf numFmtId="0" fontId="7" fillId="0" borderId="27" xfId="0" applyFont="1" applyBorder="1"/>
    <xf numFmtId="17" fontId="7" fillId="0" borderId="23" xfId="0" applyNumberFormat="1" applyFont="1" applyBorder="1"/>
    <xf numFmtId="164" fontId="7" fillId="0" borderId="11" xfId="0" applyNumberFormat="1" applyFont="1" applyBorder="1"/>
    <xf numFmtId="164" fontId="6" fillId="0" borderId="11" xfId="0" applyNumberFormat="1" applyFont="1" applyBorder="1" applyAlignment="1">
      <alignment horizontal="right" vertical="top"/>
    </xf>
    <xf numFmtId="0" fontId="7" fillId="0" borderId="18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6" xfId="0" applyNumberFormat="1" applyFont="1" applyBorder="1"/>
    <xf numFmtId="164" fontId="6" fillId="0" borderId="6" xfId="0" applyNumberFormat="1" applyFont="1" applyBorder="1"/>
    <xf numFmtId="0" fontId="6" fillId="0" borderId="2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164" fontId="7" fillId="0" borderId="25" xfId="0" applyNumberFormat="1" applyFont="1" applyBorder="1" applyAlignment="1">
      <alignment vertical="top"/>
    </xf>
    <xf numFmtId="164" fontId="7" fillId="0" borderId="20" xfId="0" applyNumberFormat="1" applyFont="1" applyBorder="1"/>
    <xf numFmtId="164" fontId="7" fillId="0" borderId="11" xfId="0" applyNumberFormat="1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164" fontId="7" fillId="0" borderId="6" xfId="0" applyNumberFormat="1" applyFont="1" applyBorder="1" applyAlignment="1">
      <alignment vertical="top"/>
    </xf>
    <xf numFmtId="164" fontId="7" fillId="0" borderId="9" xfId="0" applyNumberFormat="1" applyFont="1" applyBorder="1"/>
    <xf numFmtId="164" fontId="6" fillId="0" borderId="9" xfId="0" applyNumberFormat="1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44" fontId="7" fillId="6" borderId="16" xfId="1" applyFont="1" applyFill="1" applyBorder="1" applyAlignment="1">
      <alignment vertical="center"/>
    </xf>
    <xf numFmtId="0" fontId="0" fillId="5" borderId="0" xfId="0" applyFill="1"/>
    <xf numFmtId="10" fontId="7" fillId="0" borderId="0" xfId="2" applyNumberFormat="1" applyFont="1"/>
    <xf numFmtId="44" fontId="7" fillId="7" borderId="2" xfId="1" applyFont="1" applyFill="1" applyBorder="1" applyAlignment="1">
      <alignment horizontal="center" vertical="center"/>
    </xf>
    <xf numFmtId="44" fontId="7" fillId="7" borderId="6" xfId="1" applyFont="1" applyFill="1" applyBorder="1" applyAlignment="1">
      <alignment horizontal="center" vertical="center"/>
    </xf>
    <xf numFmtId="44" fontId="7" fillId="6" borderId="2" xfId="0" applyNumberFormat="1" applyFont="1" applyFill="1" applyBorder="1" applyAlignment="1">
      <alignment horizontal="center" vertical="center"/>
    </xf>
    <xf numFmtId="44" fontId="7" fillId="6" borderId="9" xfId="0" applyNumberFormat="1" applyFont="1" applyFill="1" applyBorder="1" applyAlignment="1">
      <alignment horizontal="center" vertical="center"/>
    </xf>
    <xf numFmtId="44" fontId="7" fillId="6" borderId="6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7" borderId="9" xfId="0" applyNumberFormat="1" applyFont="1" applyFill="1" applyBorder="1" applyAlignment="1">
      <alignment horizontal="center" vertical="center"/>
    </xf>
    <xf numFmtId="44" fontId="7" fillId="7" borderId="6" xfId="0" applyNumberFormat="1" applyFont="1" applyFill="1" applyBorder="1" applyAlignment="1">
      <alignment horizontal="center" vertical="center"/>
    </xf>
    <xf numFmtId="44" fontId="7" fillId="6" borderId="2" xfId="1" applyFont="1" applyFill="1" applyBorder="1" applyAlignment="1">
      <alignment horizontal="center" vertical="center"/>
    </xf>
    <xf numFmtId="44" fontId="7" fillId="6" borderId="9" xfId="1" applyFont="1" applyFill="1" applyBorder="1" applyAlignment="1">
      <alignment horizontal="center" vertical="center"/>
    </xf>
    <xf numFmtId="44" fontId="7" fillId="6" borderId="6" xfId="1" applyFont="1" applyFill="1" applyBorder="1" applyAlignment="1">
      <alignment horizontal="center" vertical="center"/>
    </xf>
    <xf numFmtId="44" fontId="7" fillId="7" borderId="16" xfId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/>
    </xf>
    <xf numFmtId="0" fontId="6" fillId="3" borderId="1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44" fontId="7" fillId="6" borderId="16" xfId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3" borderId="28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44" fontId="7" fillId="6" borderId="4" xfId="1" applyFont="1" applyFill="1" applyBorder="1" applyAlignment="1">
      <alignment horizontal="center" vertical="center"/>
    </xf>
    <xf numFmtId="0" fontId="14" fillId="0" borderId="0" xfId="0" applyFont="1"/>
    <xf numFmtId="0" fontId="15" fillId="0" borderId="11" xfId="0" applyFont="1" applyBorder="1"/>
    <xf numFmtId="0" fontId="0" fillId="0" borderId="11" xfId="0" applyBorder="1"/>
    <xf numFmtId="0" fontId="13" fillId="0" borderId="11" xfId="0" applyFont="1" applyBorder="1"/>
    <xf numFmtId="44" fontId="0" fillId="0" borderId="11" xfId="1" applyFont="1" applyBorder="1"/>
    <xf numFmtId="44" fontId="0" fillId="0" borderId="11" xfId="1" applyFont="1" applyFill="1" applyBorder="1"/>
    <xf numFmtId="0" fontId="0" fillId="0" borderId="6" xfId="0" applyBorder="1"/>
    <xf numFmtId="44" fontId="0" fillId="0" borderId="6" xfId="1" applyFont="1" applyBorder="1"/>
    <xf numFmtId="8" fontId="0" fillId="0" borderId="11" xfId="1" applyNumberFormat="1" applyFont="1" applyBorder="1"/>
    <xf numFmtId="8" fontId="0" fillId="0" borderId="0" xfId="1" applyNumberFormat="1" applyFont="1" applyBorder="1"/>
    <xf numFmtId="166" fontId="0" fillId="0" borderId="0" xfId="0" applyNumberFormat="1"/>
    <xf numFmtId="8" fontId="13" fillId="0" borderId="0" xfId="0" applyNumberFormat="1" applyFont="1"/>
    <xf numFmtId="0" fontId="16" fillId="0" borderId="0" xfId="6" applyFont="1"/>
    <xf numFmtId="0" fontId="3" fillId="0" borderId="0" xfId="6" applyFont="1"/>
    <xf numFmtId="0" fontId="1" fillId="0" borderId="0" xfId="6" applyAlignment="1">
      <alignment horizontal="left"/>
    </xf>
    <xf numFmtId="0" fontId="3" fillId="3" borderId="2" xfId="6" applyFont="1" applyFill="1" applyBorder="1" applyAlignment="1">
      <alignment vertical="top"/>
    </xf>
    <xf numFmtId="0" fontId="3" fillId="3" borderId="3" xfId="6" applyFont="1" applyFill="1" applyBorder="1" applyAlignment="1">
      <alignment horizontal="left" vertical="top"/>
    </xf>
    <xf numFmtId="0" fontId="3" fillId="3" borderId="11" xfId="6" applyFont="1" applyFill="1" applyBorder="1" applyAlignment="1">
      <alignment horizontal="left" vertical="top"/>
    </xf>
    <xf numFmtId="0" fontId="3" fillId="0" borderId="11" xfId="6" applyFont="1" applyBorder="1" applyAlignment="1">
      <alignment vertical="top"/>
    </xf>
    <xf numFmtId="0" fontId="3" fillId="4" borderId="11" xfId="6" applyFont="1" applyFill="1" applyBorder="1" applyAlignment="1">
      <alignment horizontal="left" vertical="center" readingOrder="1"/>
    </xf>
    <xf numFmtId="42" fontId="1" fillId="4" borderId="11" xfId="6" applyNumberFormat="1" applyFill="1" applyBorder="1" applyAlignment="1">
      <alignment horizontal="left" vertical="center" readingOrder="1"/>
    </xf>
    <xf numFmtId="0" fontId="1" fillId="4" borderId="11" xfId="6" applyFill="1" applyBorder="1" applyAlignment="1">
      <alignment horizontal="left" vertical="center" readingOrder="1"/>
    </xf>
    <xf numFmtId="0" fontId="17" fillId="0" borderId="11" xfId="6" applyFont="1" applyBorder="1"/>
    <xf numFmtId="1" fontId="3" fillId="0" borderId="11" xfId="6" applyNumberFormat="1" applyFont="1" applyBorder="1" applyAlignment="1">
      <alignment horizontal="left"/>
    </xf>
    <xf numFmtId="49" fontId="3" fillId="4" borderId="11" xfId="6" applyNumberFormat="1" applyFont="1" applyFill="1" applyBorder="1" applyAlignment="1">
      <alignment horizontal="left" vertical="center" readingOrder="1"/>
    </xf>
    <xf numFmtId="49" fontId="1" fillId="4" borderId="11" xfId="6" applyNumberFormat="1" applyFill="1" applyBorder="1" applyAlignment="1">
      <alignment horizontal="left" vertical="center" readingOrder="1"/>
    </xf>
    <xf numFmtId="0" fontId="3" fillId="0" borderId="11" xfId="6" applyFont="1" applyBorder="1"/>
    <xf numFmtId="0" fontId="1" fillId="0" borderId="11" xfId="6" applyBorder="1"/>
    <xf numFmtId="0" fontId="3" fillId="0" borderId="11" xfId="6" applyFont="1" applyBorder="1" applyAlignment="1">
      <alignment horizontal="left"/>
    </xf>
    <xf numFmtId="0" fontId="1" fillId="0" borderId="11" xfId="6" applyBorder="1" applyAlignment="1">
      <alignment horizontal="left"/>
    </xf>
    <xf numFmtId="0" fontId="3" fillId="0" borderId="11" xfId="6" applyFont="1" applyBorder="1" applyAlignment="1">
      <alignment horizontal="left" vertical="center" readingOrder="1"/>
    </xf>
    <xf numFmtId="1" fontId="1" fillId="0" borderId="11" xfId="6" applyNumberFormat="1" applyBorder="1" applyAlignment="1">
      <alignment horizontal="left"/>
    </xf>
    <xf numFmtId="49" fontId="18" fillId="4" borderId="11" xfId="6" applyNumberFormat="1" applyFont="1" applyFill="1" applyBorder="1" applyAlignment="1">
      <alignment horizontal="left" vertical="center" readingOrder="1"/>
    </xf>
    <xf numFmtId="44" fontId="3" fillId="0" borderId="11" xfId="7" applyFont="1" applyBorder="1" applyAlignment="1">
      <alignment horizontal="left"/>
    </xf>
    <xf numFmtId="44" fontId="0" fillId="0" borderId="11" xfId="7" applyFont="1" applyBorder="1"/>
    <xf numFmtId="44" fontId="3" fillId="0" borderId="11" xfId="7" applyFont="1" applyBorder="1"/>
    <xf numFmtId="1" fontId="3" fillId="0" borderId="11" xfId="6" applyNumberFormat="1" applyFont="1" applyBorder="1" applyAlignment="1">
      <alignment horizontal="left" vertical="top"/>
    </xf>
    <xf numFmtId="49" fontId="19" fillId="4" borderId="11" xfId="6" applyNumberFormat="1" applyFont="1" applyFill="1" applyBorder="1" applyAlignment="1">
      <alignment horizontal="left" vertical="center" readingOrder="1"/>
    </xf>
    <xf numFmtId="44" fontId="1" fillId="0" borderId="11" xfId="7" applyFont="1" applyBorder="1" applyAlignment="1">
      <alignment horizontal="left"/>
    </xf>
    <xf numFmtId="0" fontId="1" fillId="0" borderId="11" xfId="6" applyBorder="1" applyAlignment="1">
      <alignment horizontal="left" indent="2"/>
    </xf>
    <xf numFmtId="0" fontId="3" fillId="0" borderId="11" xfId="6" applyFont="1" applyBorder="1" applyAlignment="1">
      <alignment horizontal="left" indent="2"/>
    </xf>
    <xf numFmtId="167" fontId="20" fillId="0" borderId="11" xfId="0" applyNumberFormat="1" applyFont="1" applyBorder="1"/>
    <xf numFmtId="0" fontId="1" fillId="0" borderId="0" xfId="6"/>
    <xf numFmtId="42" fontId="1" fillId="0" borderId="0" xfId="6" applyNumberFormat="1"/>
    <xf numFmtId="0" fontId="0" fillId="4" borderId="0" xfId="0" applyFill="1"/>
    <xf numFmtId="0" fontId="0" fillId="4" borderId="29" xfId="0" applyFill="1" applyBorder="1"/>
    <xf numFmtId="0" fontId="21" fillId="4" borderId="0" xfId="0" applyFont="1" applyFill="1"/>
    <xf numFmtId="0" fontId="22" fillId="4" borderId="0" xfId="0" applyFont="1" applyFill="1"/>
    <xf numFmtId="0" fontId="21" fillId="8" borderId="30" xfId="0" applyFont="1" applyFill="1" applyBorder="1"/>
    <xf numFmtId="0" fontId="21" fillId="8" borderId="31" xfId="0" applyFont="1" applyFill="1" applyBorder="1"/>
    <xf numFmtId="0" fontId="21" fillId="9" borderId="32" xfId="0" applyFont="1" applyFill="1" applyBorder="1"/>
    <xf numFmtId="0" fontId="23" fillId="9" borderId="33" xfId="0" applyFont="1" applyFill="1" applyBorder="1"/>
    <xf numFmtId="0" fontId="22" fillId="9" borderId="33" xfId="0" applyFont="1" applyFill="1" applyBorder="1" applyAlignment="1">
      <alignment horizontal="right"/>
    </xf>
    <xf numFmtId="0" fontId="22" fillId="4" borderId="32" xfId="0" applyFont="1" applyFill="1" applyBorder="1" applyAlignment="1">
      <alignment horizontal="left"/>
    </xf>
    <xf numFmtId="0" fontId="22" fillId="4" borderId="33" xfId="0" applyFont="1" applyFill="1" applyBorder="1" applyAlignment="1">
      <alignment horizontal="left"/>
    </xf>
    <xf numFmtId="168" fontId="22" fillId="4" borderId="33" xfId="0" applyNumberFormat="1" applyFont="1" applyFill="1" applyBorder="1" applyAlignment="1">
      <alignment horizontal="right"/>
    </xf>
    <xf numFmtId="0" fontId="22" fillId="4" borderId="33" xfId="0" applyFont="1" applyFill="1" applyBorder="1" applyAlignment="1">
      <alignment horizontal="right"/>
    </xf>
    <xf numFmtId="0" fontId="22" fillId="4" borderId="34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0" fontId="22" fillId="4" borderId="36" xfId="0" applyFont="1" applyFill="1" applyBorder="1" applyAlignment="1">
      <alignment horizontal="left"/>
    </xf>
    <xf numFmtId="168" fontId="22" fillId="4" borderId="36" xfId="0" applyNumberFormat="1" applyFont="1" applyFill="1" applyBorder="1" applyAlignment="1">
      <alignment horizontal="right"/>
    </xf>
    <xf numFmtId="0" fontId="22" fillId="4" borderId="36" xfId="0" applyFont="1" applyFill="1" applyBorder="1" applyAlignment="1">
      <alignment horizontal="right"/>
    </xf>
    <xf numFmtId="0" fontId="23" fillId="4" borderId="0" xfId="0" applyFont="1" applyFill="1"/>
    <xf numFmtId="0" fontId="23" fillId="4" borderId="29" xfId="0" applyFont="1" applyFill="1" applyBorder="1"/>
    <xf numFmtId="0" fontId="23" fillId="4" borderId="37" xfId="0" applyFont="1" applyFill="1" applyBorder="1"/>
    <xf numFmtId="0" fontId="23" fillId="4" borderId="38" xfId="0" applyFont="1" applyFill="1" applyBorder="1"/>
  </cellXfs>
  <cellStyles count="8">
    <cellStyle name="Controlecel" xfId="3" builtinId="23"/>
    <cellStyle name="Komma 2" xfId="4" xr:uid="{DF83EFB9-1B92-4A4A-AF78-DD7212C06066}"/>
    <cellStyle name="Procent" xfId="2" builtinId="5"/>
    <cellStyle name="Standaard" xfId="0" builtinId="0"/>
    <cellStyle name="Standaard 2" xfId="5" xr:uid="{6BFB6DFA-9E0A-455B-A5BB-689EC4912292}"/>
    <cellStyle name="Standaard 5" xfId="6" xr:uid="{2B52B218-2DB2-4F79-BD42-ADE198B96E82}"/>
    <cellStyle name="Valuta" xfId="1" builtinId="4"/>
    <cellStyle name="Valuta 2" xfId="7" xr:uid="{D17F01F1-3F59-4E58-9E6C-8C6FF83A36B1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8" formatCode="&quot;EUR&quot;\ #,##0.00;&quot;EUR&quot;\ \-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border outline="0">
        <top style="thin">
          <color rgb="FFD5D3D1"/>
        </top>
      </border>
    </dxf>
    <dxf>
      <border outline="0">
        <bottom style="thin">
          <color rgb="FFD5D3D1"/>
        </bottom>
      </border>
    </dxf>
    <dxf>
      <border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56585B"/>
        <name val="Calibri"/>
        <scheme val="none"/>
      </font>
      <fill>
        <patternFill patternType="solid">
          <fgColor indexed="64"/>
          <bgColor rgb="FFE9E8E5"/>
        </patternFill>
      </fill>
      <border diagonalUp="0" diagonalDown="0" outline="0">
        <left style="thin">
          <color rgb="FFD5D3D1"/>
        </left>
        <right style="thin">
          <color rgb="FFD5D3D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eamPenO/Gedeelde%20documenten/Terneuzen/GT-WerkenBij/Inhuur/Inventarisatie%20inhuur%202024/Analyse%20Inhuur%202024.xlsx" TargetMode="External"/><Relationship Id="rId2" Type="http://schemas.openxmlformats.org/officeDocument/2006/relationships/externalLinkPath" Target="file:///G:\FPO\PenO\ZD\inhuur\Inventarisatie%20inhuur%202024\Analyse%20Inhuur%202024.xlsx" TargetMode="External"/><Relationship Id="rId1" Type="http://schemas.openxmlformats.org/officeDocument/2006/relationships/externalLinkPath" Target="/sites/TeamPenO/Gedeelde%20documenten/Terneuzen/GT-WerkenBij/Inhuur/Inventarisatie%20inhuur%202024/Analyse%20Inhuu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apportage Inleen"/>
      <sheetName val=" Reden inhuur versie MT"/>
      <sheetName val="Kostenplaats detail MT"/>
      <sheetName val=" Reden inhuur versie OR"/>
      <sheetName val="Analyse jaarrekening"/>
      <sheetName val="Data Inhuur Lias + BTW"/>
    </sheetNames>
    <sheetDataSet>
      <sheetData sheetId="0" refreshError="1"/>
      <sheetData sheetId="1" refreshError="1"/>
      <sheetData sheetId="2" refreshError="1">
        <row r="3">
          <cell r="A3" t="str">
            <v>Rijlabels</v>
          </cell>
          <cell r="B3" t="str">
            <v>Som van Bedrag saldo</v>
          </cell>
        </row>
        <row r="4">
          <cell r="A4">
            <v>5010102</v>
          </cell>
          <cell r="B4">
            <v>2700</v>
          </cell>
        </row>
        <row r="5">
          <cell r="A5" t="str">
            <v>SDV communicatie</v>
          </cell>
          <cell r="B5">
            <v>2700</v>
          </cell>
        </row>
        <row r="6">
          <cell r="A6" t="str">
            <v>Sdv 550725 Comm.plan Raad tlv 2024</v>
          </cell>
          <cell r="B6">
            <v>2700</v>
          </cell>
        </row>
        <row r="7">
          <cell r="A7">
            <v>5040101</v>
          </cell>
          <cell r="B7">
            <v>72434.009999999995</v>
          </cell>
        </row>
        <row r="8">
          <cell r="A8" t="str">
            <v>Avalon Holding B.V.</v>
          </cell>
          <cell r="B8">
            <v>40726.699999999997</v>
          </cell>
        </row>
        <row r="9">
          <cell r="A9" t="str">
            <v>R.Steggerda 07/24</v>
          </cell>
          <cell r="B9">
            <v>10150.540000000001</v>
          </cell>
        </row>
        <row r="10">
          <cell r="A10" t="str">
            <v>R.Steggerda 09/24 opening nwe sluis</v>
          </cell>
          <cell r="B10">
            <v>11224.69</v>
          </cell>
        </row>
        <row r="11">
          <cell r="A11" t="str">
            <v>Uren, 06-24, R. Steggerda</v>
          </cell>
          <cell r="B11">
            <v>3411.89</v>
          </cell>
        </row>
        <row r="12">
          <cell r="A12" t="str">
            <v>Verrichte werkzaamheden 8/24</v>
          </cell>
          <cell r="B12">
            <v>7281.78</v>
          </cell>
        </row>
        <row r="13">
          <cell r="A13" t="str">
            <v>Werkzaamheden RJ Steggerda 10/24</v>
          </cell>
          <cell r="B13">
            <v>8657.7999999999993</v>
          </cell>
        </row>
        <row r="14">
          <cell r="A14" t="str">
            <v>Deloitte Accountants BV</v>
          </cell>
          <cell r="B14">
            <v>31707.309999999998</v>
          </cell>
        </row>
        <row r="15">
          <cell r="A15" t="str">
            <v>Controlewerkzaamheden 2023 periode 10/6 tm 4/7/24</v>
          </cell>
          <cell r="B15">
            <v>2475.2600000000002</v>
          </cell>
        </row>
        <row r="16">
          <cell r="A16" t="str">
            <v>Onderst/begeleid.int.controlewerkz.heden 2023</v>
          </cell>
          <cell r="B16">
            <v>10726.14</v>
          </cell>
        </row>
        <row r="17">
          <cell r="A17" t="str">
            <v>Ondersteuning en begeleiding IC werkzaamheden 2023</v>
          </cell>
          <cell r="B17">
            <v>1278.8900000000001</v>
          </cell>
        </row>
        <row r="18">
          <cell r="A18" t="str">
            <v>Ondersteuning interne controle 2024</v>
          </cell>
          <cell r="B18">
            <v>17227.02</v>
          </cell>
        </row>
        <row r="19">
          <cell r="A19">
            <v>5040200</v>
          </cell>
          <cell r="B19">
            <v>4500</v>
          </cell>
        </row>
        <row r="20">
          <cell r="A20" t="str">
            <v>Dubbeldam M</v>
          </cell>
          <cell r="B20">
            <v>4500</v>
          </cell>
        </row>
        <row r="21">
          <cell r="A21" t="str">
            <v>Lego model</v>
          </cell>
          <cell r="B21">
            <v>4500</v>
          </cell>
        </row>
        <row r="22">
          <cell r="A22">
            <v>5040202</v>
          </cell>
          <cell r="B22">
            <v>55358.790000000008</v>
          </cell>
        </row>
        <row r="23">
          <cell r="A23" t="str">
            <v>Deloitte Accountants BV</v>
          </cell>
          <cell r="B23">
            <v>55997.100000000006</v>
          </cell>
        </row>
        <row r="24">
          <cell r="A24" t="str">
            <v>10,5 uur ext. Inhuur financ. dienstverl. Oekraine</v>
          </cell>
          <cell r="B24">
            <v>-1496.25</v>
          </cell>
        </row>
        <row r="25">
          <cell r="A25" t="str">
            <v>5,5 uur ext. Inhuur financ. dienstverl. CNO</v>
          </cell>
          <cell r="B25">
            <v>-783.75</v>
          </cell>
        </row>
        <row r="26">
          <cell r="A26" t="str">
            <v>A. Riemens 27/11/23 tm 14/12/23</v>
          </cell>
          <cell r="B26">
            <v>0</v>
          </cell>
        </row>
        <row r="27">
          <cell r="A27" t="str">
            <v>A. Riemens 3/10 tm 21/11/24</v>
          </cell>
          <cell r="B27">
            <v>6386.79</v>
          </cell>
        </row>
        <row r="28">
          <cell r="A28" t="str">
            <v>A.Riemens 30/1 tm 23/2/24</v>
          </cell>
          <cell r="B28">
            <v>12773.59</v>
          </cell>
        </row>
        <row r="29">
          <cell r="A29" t="str">
            <v>Deloitte 550596 A Riemens 26/11/24 tm 31/12/24 tlv</v>
          </cell>
          <cell r="B29">
            <v>7254.73</v>
          </cell>
        </row>
        <row r="30">
          <cell r="A30" t="str">
            <v>Inzet A.Riemens 01/24</v>
          </cell>
          <cell r="B30">
            <v>8999.57</v>
          </cell>
        </row>
        <row r="31">
          <cell r="A31" t="str">
            <v>Inzet A.Riemens 15/12 tm 31/12/23</v>
          </cell>
          <cell r="B31">
            <v>1741.85</v>
          </cell>
        </row>
        <row r="32">
          <cell r="A32" t="str">
            <v>Inzet A.Riemens 26/2 tm 22/3/24</v>
          </cell>
          <cell r="B32">
            <v>12628.43</v>
          </cell>
        </row>
        <row r="33">
          <cell r="A33" t="str">
            <v>Inzet André Riemens 2-5-2024 t/m 10-06-24</v>
          </cell>
          <cell r="B33">
            <v>435.47</v>
          </cell>
        </row>
        <row r="34">
          <cell r="A34" t="str">
            <v>Trans.post ntb Deloitte 12 uur A. Riemens 12/23</v>
          </cell>
          <cell r="B34">
            <v>-1741.24</v>
          </cell>
        </row>
        <row r="35">
          <cell r="A35" t="str">
            <v>Uren inzet A. Riemens, 24/03 tm 30/04</v>
          </cell>
          <cell r="B35">
            <v>9797.91</v>
          </cell>
        </row>
        <row r="36">
          <cell r="A36" t="str">
            <v>XCENT - Centric BPO Services B.V.</v>
          </cell>
          <cell r="B36">
            <v>-638.30999999999995</v>
          </cell>
        </row>
        <row r="37">
          <cell r="A37" t="str">
            <v>Ondersteuning functioneel beheer OnSite</v>
          </cell>
          <cell r="B37">
            <v>-638.30999999999995</v>
          </cell>
        </row>
        <row r="38">
          <cell r="A38">
            <v>5040203</v>
          </cell>
          <cell r="B38">
            <v>135016.35</v>
          </cell>
        </row>
        <row r="39">
          <cell r="A39" t="str">
            <v>Betho</v>
          </cell>
          <cell r="B39">
            <v>33171.51</v>
          </cell>
        </row>
        <row r="40">
          <cell r="A40" t="str">
            <v>A. Lamper 02/24</v>
          </cell>
          <cell r="B40">
            <v>3795.1</v>
          </cell>
        </row>
        <row r="41">
          <cell r="A41" t="str">
            <v>A. Lamper 03/24</v>
          </cell>
          <cell r="B41">
            <v>3137.99</v>
          </cell>
        </row>
        <row r="42">
          <cell r="A42" t="str">
            <v>A. Lamper 04/24</v>
          </cell>
          <cell r="B42">
            <v>2574.7600000000002</v>
          </cell>
        </row>
        <row r="43">
          <cell r="A43" t="str">
            <v>A. Lamper wk 45 tm 48</v>
          </cell>
          <cell r="B43">
            <v>1678.96</v>
          </cell>
        </row>
        <row r="44">
          <cell r="A44" t="str">
            <v>A. Lamper wk 49 tm 31/12</v>
          </cell>
          <cell r="B44">
            <v>214.56</v>
          </cell>
        </row>
        <row r="45">
          <cell r="A45" t="str">
            <v>Detachering A. Lamper w36 tm w39</v>
          </cell>
          <cell r="B45">
            <v>1544.86</v>
          </cell>
        </row>
        <row r="46">
          <cell r="A46" t="str">
            <v>Detachering A. Lamper w40 tm w44</v>
          </cell>
          <cell r="B46">
            <v>772.43</v>
          </cell>
        </row>
        <row r="47">
          <cell r="A47" t="str">
            <v>Detachering A. Lamper week 18 tm 22</v>
          </cell>
          <cell r="B47">
            <v>2896.6</v>
          </cell>
        </row>
        <row r="48">
          <cell r="A48" t="str">
            <v>Detachering A. Lamper wk 41 tm 44</v>
          </cell>
          <cell r="B48">
            <v>3089.72</v>
          </cell>
        </row>
        <row r="49">
          <cell r="A49" t="str">
            <v>Detachering A.Lamper week 27 tm 30</v>
          </cell>
          <cell r="B49">
            <v>2657.9</v>
          </cell>
        </row>
        <row r="50">
          <cell r="A50" t="str">
            <v>Detachering A.Lamper week 31 tm 35</v>
          </cell>
          <cell r="B50">
            <v>3808.5</v>
          </cell>
        </row>
        <row r="51">
          <cell r="A51" t="str">
            <v>Detachering dhr. A. Lamper W23tm26</v>
          </cell>
          <cell r="B51">
            <v>3137.99</v>
          </cell>
        </row>
        <row r="52">
          <cell r="A52" t="str">
            <v>Detachering dhr. A. Lamper, wk 1 t/m 5</v>
          </cell>
          <cell r="B52">
            <v>3862.14</v>
          </cell>
        </row>
        <row r="53">
          <cell r="A53" t="str">
            <v>Holland Inkoop Professionals B.V.</v>
          </cell>
          <cell r="B53">
            <v>53621</v>
          </cell>
        </row>
        <row r="54">
          <cell r="A54" t="str">
            <v>H. Machielse en R. WOlfert 12/23</v>
          </cell>
          <cell r="B54">
            <v>0</v>
          </cell>
        </row>
        <row r="55">
          <cell r="A55" t="str">
            <v>H.Machielse en R.Wolfert 04/24</v>
          </cell>
          <cell r="B55">
            <v>4773.54</v>
          </cell>
        </row>
        <row r="56">
          <cell r="A56" t="str">
            <v>H.Machielse en R.Wolfert 05/24</v>
          </cell>
          <cell r="B56">
            <v>4744.26</v>
          </cell>
        </row>
        <row r="57">
          <cell r="A57" t="str">
            <v>Holland 550258 Machielse Wolfert 12/24 tlv 2024</v>
          </cell>
          <cell r="B57">
            <v>1186.22</v>
          </cell>
        </row>
        <row r="58">
          <cell r="A58" t="str">
            <v>Holland 550260 Machielse Wolfert 12/24 tlv 2024</v>
          </cell>
          <cell r="B58">
            <v>728.02</v>
          </cell>
        </row>
        <row r="59">
          <cell r="A59" t="str">
            <v>Inhuur H.Machielse en R. Wolfert 09/24</v>
          </cell>
          <cell r="B59">
            <v>5648.28</v>
          </cell>
        </row>
        <row r="60">
          <cell r="A60" t="str">
            <v>Inhuur H.Machielse en R. Wolfert 10/24</v>
          </cell>
          <cell r="B60">
            <v>7158.4</v>
          </cell>
        </row>
        <row r="61">
          <cell r="A61" t="str">
            <v>Inhuur H.Machielse en R. Wolfert 11/24</v>
          </cell>
          <cell r="B61">
            <v>4881.7699999999995</v>
          </cell>
        </row>
        <row r="62">
          <cell r="A62" t="str">
            <v>PJ Gem. Terneuzen 08/24</v>
          </cell>
          <cell r="B62">
            <v>8602.2999999999993</v>
          </cell>
        </row>
        <row r="63">
          <cell r="A63" t="str">
            <v>PU Machielse / Gem. Terneuzen 03/24</v>
          </cell>
          <cell r="B63">
            <v>4392.82</v>
          </cell>
        </row>
        <row r="64">
          <cell r="A64" t="str">
            <v>PU Machielse 06/24</v>
          </cell>
          <cell r="B64">
            <v>6172.88</v>
          </cell>
        </row>
        <row r="65">
          <cell r="A65" t="str">
            <v>PU Machielse 07/24</v>
          </cell>
          <cell r="B65">
            <v>5332.51</v>
          </cell>
        </row>
        <row r="66">
          <cell r="A66" t="str">
            <v>Maandag B.V.</v>
          </cell>
          <cell r="B66">
            <v>26586.170000000002</v>
          </cell>
        </row>
        <row r="67">
          <cell r="A67" t="str">
            <v>E.Simons 08/24</v>
          </cell>
          <cell r="B67">
            <v>9778.82</v>
          </cell>
        </row>
        <row r="68">
          <cell r="A68" t="str">
            <v>E.Simons 09/24</v>
          </cell>
          <cell r="B68">
            <v>7334.11</v>
          </cell>
        </row>
        <row r="69">
          <cell r="A69" t="str">
            <v>E.Simons 10/24</v>
          </cell>
          <cell r="B69">
            <v>5806.18</v>
          </cell>
        </row>
        <row r="70">
          <cell r="A70" t="str">
            <v>Esmaralda Simons 07/24</v>
          </cell>
          <cell r="B70">
            <v>3667.06</v>
          </cell>
        </row>
        <row r="71">
          <cell r="A71" t="str">
            <v>V.O.F. Dethon</v>
          </cell>
          <cell r="B71">
            <v>21637.670000000002</v>
          </cell>
        </row>
        <row r="72">
          <cell r="A72" t="str">
            <v>Detachering A. van Velde wk 27 tm 30</v>
          </cell>
          <cell r="B72">
            <v>405.21</v>
          </cell>
        </row>
        <row r="73">
          <cell r="A73" t="str">
            <v>Detachering Ducarmon, week 40 tm week 43</v>
          </cell>
          <cell r="B73">
            <v>1527.94</v>
          </cell>
        </row>
        <row r="74">
          <cell r="A74" t="str">
            <v>Detachering Ducarmon, week 44 tm week 48</v>
          </cell>
          <cell r="B74">
            <v>3927.82</v>
          </cell>
        </row>
        <row r="75">
          <cell r="A75" t="str">
            <v>Detachering Ducarmon, week 49 tm week 52</v>
          </cell>
          <cell r="B75">
            <v>3239.24</v>
          </cell>
        </row>
        <row r="76">
          <cell r="A76" t="str">
            <v>Detachering T van Velde week 23 tm 26</v>
          </cell>
          <cell r="B76">
            <v>0</v>
          </cell>
        </row>
        <row r="77">
          <cell r="A77" t="str">
            <v>Detachering T van Velde wk 31 tm 34</v>
          </cell>
          <cell r="B77">
            <v>537.67999999999995</v>
          </cell>
        </row>
        <row r="78">
          <cell r="A78" t="str">
            <v>Detachering T. van Velde, wk 44 tm wl 48</v>
          </cell>
          <cell r="B78">
            <v>479.25</v>
          </cell>
        </row>
        <row r="79">
          <cell r="A79" t="str">
            <v>Detachering T. vd Velde, W40 tm W43</v>
          </cell>
          <cell r="B79">
            <v>935.1</v>
          </cell>
        </row>
        <row r="80">
          <cell r="A80" t="str">
            <v>Detachering T.van Velde week 19 tm 22</v>
          </cell>
          <cell r="B80">
            <v>829.9</v>
          </cell>
        </row>
        <row r="81">
          <cell r="A81" t="str">
            <v>Detachering Velde T. van, w 10 tm 13</v>
          </cell>
          <cell r="B81">
            <v>886.39</v>
          </cell>
        </row>
        <row r="82">
          <cell r="A82" t="str">
            <v>Dethon 551241 Pollet wk 48 tm 52 tlv 2024</v>
          </cell>
          <cell r="B82">
            <v>1374.58</v>
          </cell>
        </row>
        <row r="83">
          <cell r="A83" t="str">
            <v>Inhuur W.A. Meyer, uren week 10</v>
          </cell>
          <cell r="B83">
            <v>0</v>
          </cell>
        </row>
        <row r="84">
          <cell r="A84" t="str">
            <v>JR24 Detachering Ducarmon LJL week 33 tm 39</v>
          </cell>
          <cell r="B84">
            <v>3565.19</v>
          </cell>
        </row>
        <row r="85">
          <cell r="A85" t="str">
            <v>T. van Velde wk 35 tm 39 2024</v>
          </cell>
          <cell r="B85">
            <v>962.38</v>
          </cell>
        </row>
        <row r="86">
          <cell r="A86" t="str">
            <v>Uren T. van Velde, week 1 t/m 5</v>
          </cell>
          <cell r="B86">
            <v>1200.04</v>
          </cell>
        </row>
        <row r="87">
          <cell r="A87" t="str">
            <v>Uren T. van Velde, week 14 t/m 18</v>
          </cell>
          <cell r="B87">
            <v>944.84</v>
          </cell>
        </row>
        <row r="88">
          <cell r="A88" t="str">
            <v>Uren T. van Velde, week 6 t/m 9</v>
          </cell>
          <cell r="B88">
            <v>822.11</v>
          </cell>
        </row>
        <row r="89">
          <cell r="A89" t="str">
            <v>Uren W.A. Meyer, week 1 t/m 5</v>
          </cell>
          <cell r="B89">
            <v>0</v>
          </cell>
        </row>
        <row r="90">
          <cell r="A90" t="str">
            <v>Uren W.A. Meyer, week 6 t/m 9</v>
          </cell>
          <cell r="B90">
            <v>0</v>
          </cell>
        </row>
        <row r="91">
          <cell r="A91">
            <v>5040204</v>
          </cell>
          <cell r="B91">
            <v>100161.97999999998</v>
          </cell>
        </row>
        <row r="92">
          <cell r="A92" t="str">
            <v>Maandag B.V.</v>
          </cell>
          <cell r="B92">
            <v>49533.69</v>
          </cell>
        </row>
        <row r="93">
          <cell r="A93" t="str">
            <v>Inhuur J. van den Dries, 04/24</v>
          </cell>
          <cell r="B93">
            <v>8061.82</v>
          </cell>
        </row>
        <row r="94">
          <cell r="A94" t="str">
            <v>J. van den Dries 01/24</v>
          </cell>
          <cell r="B94">
            <v>2403.04</v>
          </cell>
        </row>
        <row r="95">
          <cell r="A95" t="str">
            <v>J.van den Dries 02/24</v>
          </cell>
          <cell r="B95">
            <v>8061.82</v>
          </cell>
        </row>
        <row r="96">
          <cell r="A96" t="str">
            <v>J.van den Dries 03/24</v>
          </cell>
          <cell r="B96">
            <v>8061.82</v>
          </cell>
        </row>
        <row r="97">
          <cell r="A97" t="str">
            <v>J.van den Dries 05/24</v>
          </cell>
          <cell r="B97">
            <v>6821.54</v>
          </cell>
        </row>
        <row r="98">
          <cell r="A98" t="str">
            <v>J.van den Dries 07/24</v>
          </cell>
          <cell r="B98">
            <v>8681.9699999999993</v>
          </cell>
        </row>
        <row r="99">
          <cell r="A99" t="str">
            <v>Jacqueline van den Dries 06/24</v>
          </cell>
          <cell r="B99">
            <v>7441.68</v>
          </cell>
        </row>
        <row r="100">
          <cell r="A100" t="str">
            <v>R.A.B.</v>
          </cell>
          <cell r="B100">
            <v>50628.29</v>
          </cell>
        </row>
        <row r="101">
          <cell r="A101" t="str">
            <v>Inhuur 07/24 A. Bareman</v>
          </cell>
          <cell r="B101">
            <v>6600.7</v>
          </cell>
        </row>
        <row r="102">
          <cell r="A102" t="str">
            <v>Inhuur 08/24 A. Bareman</v>
          </cell>
          <cell r="B102">
            <v>6692.38</v>
          </cell>
        </row>
        <row r="103">
          <cell r="A103" t="str">
            <v>Inhuur 09/24 A. Bareman</v>
          </cell>
          <cell r="B103">
            <v>9396.83</v>
          </cell>
        </row>
        <row r="104">
          <cell r="A104" t="str">
            <v>Inhuur 10/24 A. Bareman</v>
          </cell>
          <cell r="B104">
            <v>9855.2099999999991</v>
          </cell>
        </row>
        <row r="105">
          <cell r="A105" t="str">
            <v>Inhuur 11/24 A. Bareman</v>
          </cell>
          <cell r="B105">
            <v>9855.2099999999991</v>
          </cell>
        </row>
        <row r="106">
          <cell r="A106" t="str">
            <v>Personeelsadvies 12/24</v>
          </cell>
          <cell r="B106">
            <v>8227.9599999999991</v>
          </cell>
        </row>
        <row r="107">
          <cell r="A107">
            <v>5040206</v>
          </cell>
          <cell r="B107">
            <v>155506.52000000002</v>
          </cell>
        </row>
        <row r="108">
          <cell r="A108" t="str">
            <v>Alenter</v>
          </cell>
          <cell r="B108">
            <v>3030.42</v>
          </cell>
        </row>
        <row r="109">
          <cell r="A109" t="str">
            <v>Projectmanagement (RX.Mission implementatie)</v>
          </cell>
          <cell r="B109">
            <v>3030.42</v>
          </cell>
        </row>
        <row r="110">
          <cell r="A110" t="str">
            <v>Gemeente Terneuzen</v>
          </cell>
          <cell r="B110">
            <v>0</v>
          </cell>
        </row>
        <row r="111">
          <cell r="A111" t="str">
            <v>Werkgeverssubsidie A. Rachid 12/23</v>
          </cell>
          <cell r="B111">
            <v>0</v>
          </cell>
        </row>
        <row r="112">
          <cell r="A112" t="str">
            <v>Maandag B.V.</v>
          </cell>
          <cell r="B112">
            <v>140232.15999999997</v>
          </cell>
        </row>
        <row r="113">
          <cell r="A113" t="str">
            <v>H.Goedhart 03/24</v>
          </cell>
          <cell r="B113">
            <v>16043.41</v>
          </cell>
        </row>
        <row r="114">
          <cell r="A114" t="str">
            <v>H.Goedhart 05/24</v>
          </cell>
          <cell r="B114">
            <v>13751.5</v>
          </cell>
        </row>
        <row r="115">
          <cell r="A115" t="str">
            <v>H.Goedhart 07.24</v>
          </cell>
          <cell r="B115">
            <v>8394.16</v>
          </cell>
        </row>
        <row r="116">
          <cell r="A116" t="str">
            <v>H.Goedhart 08/24</v>
          </cell>
          <cell r="B116">
            <v>16473.18</v>
          </cell>
        </row>
        <row r="117">
          <cell r="A117" t="str">
            <v>H.Goedhart 09/24</v>
          </cell>
          <cell r="B117">
            <v>15756.93</v>
          </cell>
        </row>
        <row r="118">
          <cell r="A118" t="str">
            <v>H.Goedhart 10/24</v>
          </cell>
          <cell r="B118">
            <v>12748.81</v>
          </cell>
        </row>
        <row r="119">
          <cell r="A119" t="str">
            <v>H.Goedhart 11/24</v>
          </cell>
          <cell r="B119">
            <v>13837.46</v>
          </cell>
        </row>
        <row r="120">
          <cell r="A120" t="str">
            <v>Inhuur H. Goedhart 06/24</v>
          </cell>
          <cell r="B120">
            <v>15441.8</v>
          </cell>
        </row>
        <row r="121">
          <cell r="A121" t="str">
            <v>Inhuur H. Goedhart, 04/24</v>
          </cell>
          <cell r="B121">
            <v>16645.060000000001</v>
          </cell>
        </row>
        <row r="122">
          <cell r="A122" t="str">
            <v>Maandag 550093 12/24 H. Goedhart tlv 2024</v>
          </cell>
          <cell r="B122">
            <v>11139.85</v>
          </cell>
        </row>
        <row r="123">
          <cell r="A123" t="str">
            <v>PQR</v>
          </cell>
          <cell r="B123">
            <v>12243.939999999999</v>
          </cell>
        </row>
        <row r="124">
          <cell r="A124" t="str">
            <v>PQR 550141 Ruijven 11/24 tlv 2024</v>
          </cell>
          <cell r="B124">
            <v>6216.15</v>
          </cell>
        </row>
        <row r="125">
          <cell r="A125" t="str">
            <v>PQR 551033 Uren 12/24 D van Ruijven tlv 2024</v>
          </cell>
          <cell r="B125">
            <v>6027.79</v>
          </cell>
        </row>
        <row r="126">
          <cell r="A126">
            <v>5040301</v>
          </cell>
          <cell r="B126">
            <v>94301.87</v>
          </cell>
        </row>
        <row r="127">
          <cell r="A127" t="str">
            <v>Aethon Publica B.V.</v>
          </cell>
          <cell r="B127">
            <v>26159.45</v>
          </cell>
        </row>
        <row r="128">
          <cell r="A128" t="str">
            <v>Declaratie 05/24 N.Ubbink</v>
          </cell>
          <cell r="B128">
            <v>4992.37</v>
          </cell>
        </row>
        <row r="129">
          <cell r="A129" t="str">
            <v>Declaratie van uitgaven 06/24</v>
          </cell>
          <cell r="B129">
            <v>5953.65</v>
          </cell>
        </row>
        <row r="130">
          <cell r="A130" t="str">
            <v>Declaratie van uitgaven, gewerkte uren 07/24</v>
          </cell>
          <cell r="B130">
            <v>1828.98</v>
          </cell>
        </row>
        <row r="131">
          <cell r="A131" t="str">
            <v>N. Ubbink 02/24</v>
          </cell>
          <cell r="B131">
            <v>2963.9</v>
          </cell>
        </row>
        <row r="132">
          <cell r="A132" t="str">
            <v>N. Ubbink 03/24</v>
          </cell>
          <cell r="B132">
            <v>5974.24</v>
          </cell>
        </row>
        <row r="133">
          <cell r="A133" t="str">
            <v>N. Ubbink 04/24</v>
          </cell>
          <cell r="B133">
            <v>4446.3100000000004</v>
          </cell>
        </row>
        <row r="134">
          <cell r="A134" t="str">
            <v>Tempo-Team Uitzenden B.V.</v>
          </cell>
          <cell r="B134">
            <v>68142.420000000013</v>
          </cell>
        </row>
        <row r="135">
          <cell r="A135" t="str">
            <v xml:space="preserve">Elise van der Marel week 01 t/m 04
</v>
          </cell>
          <cell r="B135">
            <v>4687.41</v>
          </cell>
        </row>
        <row r="136">
          <cell r="A136" t="str">
            <v xml:space="preserve">Elise van der Marel week 05 t/m 08
</v>
          </cell>
          <cell r="B136">
            <v>4162.07</v>
          </cell>
        </row>
        <row r="137">
          <cell r="A137" t="str">
            <v xml:space="preserve">Elise van der Marel week 09 t/m 12
</v>
          </cell>
          <cell r="B137">
            <v>5313.75</v>
          </cell>
        </row>
        <row r="138">
          <cell r="A138" t="str">
            <v xml:space="preserve">Elise van der Marel week 13 t/m 16
</v>
          </cell>
          <cell r="B138">
            <v>5181.24</v>
          </cell>
        </row>
        <row r="139">
          <cell r="A139" t="str">
            <v xml:space="preserve">Elise van der Marel week 17 t/m 20
</v>
          </cell>
          <cell r="B139">
            <v>5964.7</v>
          </cell>
        </row>
        <row r="140">
          <cell r="A140" t="str">
            <v xml:space="preserve">Elise van der Marel week 21 t/m 24
</v>
          </cell>
          <cell r="B140">
            <v>5069.01</v>
          </cell>
        </row>
        <row r="141">
          <cell r="A141" t="str">
            <v xml:space="preserve">Elise van der Marel week 25 t/m 28
</v>
          </cell>
          <cell r="B141">
            <v>5505.65</v>
          </cell>
        </row>
        <row r="142">
          <cell r="A142" t="str">
            <v xml:space="preserve">Elise van der Marel week 29 t/m 32
</v>
          </cell>
          <cell r="B142">
            <v>5841.25</v>
          </cell>
        </row>
        <row r="143">
          <cell r="A143" t="str">
            <v xml:space="preserve">Elise van der Marel week 33 t/m 36
</v>
          </cell>
          <cell r="B143">
            <v>4793.62</v>
          </cell>
        </row>
        <row r="144">
          <cell r="A144" t="str">
            <v xml:space="preserve">Elise van der Marel week 37 t/m 40
</v>
          </cell>
          <cell r="B144">
            <v>5874.2</v>
          </cell>
        </row>
        <row r="145">
          <cell r="A145" t="str">
            <v xml:space="preserve">Elise van der Marel week 41 t/m 44
</v>
          </cell>
          <cell r="B145">
            <v>5919.59</v>
          </cell>
        </row>
        <row r="146">
          <cell r="A146" t="str">
            <v>Elise van der Marel week 45 t/m 48</v>
          </cell>
          <cell r="B146">
            <v>5122.3</v>
          </cell>
        </row>
        <row r="147">
          <cell r="A147" t="str">
            <v>TempoT 550290 vd Marel wk 49 t/m 52 tlv 2024</v>
          </cell>
          <cell r="B147">
            <v>4707.63</v>
          </cell>
        </row>
        <row r="148">
          <cell r="A148">
            <v>5040304</v>
          </cell>
          <cell r="B148">
            <v>99834.79</v>
          </cell>
        </row>
        <row r="149">
          <cell r="A149" t="str">
            <v>BMC Implementatie</v>
          </cell>
          <cell r="B149">
            <v>83507.53</v>
          </cell>
        </row>
        <row r="150">
          <cell r="A150" t="str">
            <v>A.J. Francke wk 41</v>
          </cell>
          <cell r="B150">
            <v>1711.29</v>
          </cell>
        </row>
        <row r="151">
          <cell r="A151" t="str">
            <v>A.J. Francke wk 42</v>
          </cell>
          <cell r="B151">
            <v>1140.8699999999999</v>
          </cell>
        </row>
        <row r="152">
          <cell r="A152" t="str">
            <v>A.J. Francke wk 46 tm wk 48</v>
          </cell>
          <cell r="B152">
            <v>6274.74</v>
          </cell>
        </row>
        <row r="153">
          <cell r="A153" t="str">
            <v>AJ Francke week 18</v>
          </cell>
          <cell r="B153">
            <v>228.17</v>
          </cell>
        </row>
        <row r="154">
          <cell r="A154" t="str">
            <v>AJ Francke week 20</v>
          </cell>
          <cell r="B154">
            <v>1939.46</v>
          </cell>
        </row>
        <row r="155">
          <cell r="A155" t="str">
            <v>AJ Francke week 24</v>
          </cell>
          <cell r="B155">
            <v>1825.38</v>
          </cell>
        </row>
        <row r="156">
          <cell r="A156" t="str">
            <v>AJ Francke week 25</v>
          </cell>
          <cell r="B156">
            <v>2509.9</v>
          </cell>
        </row>
        <row r="157">
          <cell r="A157" t="str">
            <v>AJ Francke week 36</v>
          </cell>
          <cell r="B157">
            <v>1939.46</v>
          </cell>
        </row>
        <row r="158">
          <cell r="A158" t="str">
            <v>AJ Francke week 37</v>
          </cell>
          <cell r="B158">
            <v>1711.29</v>
          </cell>
        </row>
        <row r="159">
          <cell r="A159" t="str">
            <v>AJ Francke week 38</v>
          </cell>
          <cell r="B159">
            <v>2053.5500000000002</v>
          </cell>
        </row>
        <row r="160">
          <cell r="A160" t="str">
            <v>AJ Francke week 39</v>
          </cell>
          <cell r="B160">
            <v>1597.21</v>
          </cell>
        </row>
        <row r="161">
          <cell r="A161" t="str">
            <v>AJ Francke week 40</v>
          </cell>
          <cell r="B161">
            <v>1939.46</v>
          </cell>
        </row>
        <row r="162">
          <cell r="A162" t="str">
            <v>AJ Francke week 8</v>
          </cell>
          <cell r="B162">
            <v>2281.7199999999998</v>
          </cell>
        </row>
        <row r="163">
          <cell r="A163" t="str">
            <v>AJ Francke wk 26</v>
          </cell>
          <cell r="B163">
            <v>1597.21</v>
          </cell>
        </row>
        <row r="164">
          <cell r="A164" t="str">
            <v>AJ Franke week 2</v>
          </cell>
          <cell r="B164">
            <v>1254.95</v>
          </cell>
        </row>
        <row r="165">
          <cell r="A165" t="str">
            <v>AJ Franke week 23</v>
          </cell>
          <cell r="B165">
            <v>1939.46</v>
          </cell>
        </row>
        <row r="166">
          <cell r="A166" t="str">
            <v>AJ Franke week 45</v>
          </cell>
          <cell r="B166">
            <v>1483.12</v>
          </cell>
        </row>
        <row r="167">
          <cell r="A167" t="str">
            <v>AJ Franke week 7</v>
          </cell>
          <cell r="B167">
            <v>1369.04</v>
          </cell>
        </row>
        <row r="168">
          <cell r="A168" t="str">
            <v>BMC 550266 Francke W49-W52 tlv 2024</v>
          </cell>
          <cell r="B168">
            <v>8666.98</v>
          </cell>
        </row>
        <row r="169">
          <cell r="A169" t="str">
            <v>Gerwekte uren A.J. Francke wk 31</v>
          </cell>
          <cell r="B169">
            <v>798.61</v>
          </cell>
        </row>
        <row r="170">
          <cell r="A170" t="str">
            <v>Gewerkte ure A.J. Francke wk 27</v>
          </cell>
          <cell r="B170">
            <v>912.69</v>
          </cell>
        </row>
        <row r="171">
          <cell r="A171" t="str">
            <v>Gewerkte uren A.J. Francke week 3</v>
          </cell>
          <cell r="B171">
            <v>1825.38</v>
          </cell>
        </row>
        <row r="172">
          <cell r="A172" t="str">
            <v>Gewerkte uren A.J. Francke wk 32</v>
          </cell>
          <cell r="B172">
            <v>1140.8699999999999</v>
          </cell>
        </row>
        <row r="173">
          <cell r="A173" t="str">
            <v>Gewerkte uren A.J. Francke wk 33</v>
          </cell>
          <cell r="B173">
            <v>1939.46</v>
          </cell>
        </row>
        <row r="174">
          <cell r="A174" t="str">
            <v>Gewerkte uren A.J. Francke wk 34</v>
          </cell>
          <cell r="B174">
            <v>1254.95</v>
          </cell>
        </row>
        <row r="175">
          <cell r="A175" t="str">
            <v>Gewerkte uren A.J. Francke wk 35</v>
          </cell>
          <cell r="B175">
            <v>1597.21</v>
          </cell>
        </row>
        <row r="176">
          <cell r="A176" t="str">
            <v>Gewerkte uren A.J. Francke wk 9</v>
          </cell>
          <cell r="B176">
            <v>1483.12</v>
          </cell>
        </row>
        <row r="177">
          <cell r="A177" t="str">
            <v>Gewerkte uren A.J. Franke wk 44</v>
          </cell>
          <cell r="B177">
            <v>1825.38</v>
          </cell>
        </row>
        <row r="178">
          <cell r="A178" t="str">
            <v>Uren A. Franke, week 44</v>
          </cell>
          <cell r="B178">
            <v>1597.21</v>
          </cell>
        </row>
        <row r="179">
          <cell r="A179" t="str">
            <v>Uren A.J. Francke, Week 14</v>
          </cell>
          <cell r="B179">
            <v>2509.9</v>
          </cell>
        </row>
        <row r="180">
          <cell r="A180" t="str">
            <v>Uren A.J. Francke, Week 15</v>
          </cell>
          <cell r="B180">
            <v>2509.9</v>
          </cell>
        </row>
        <row r="181">
          <cell r="A181" t="str">
            <v>Uren A.J. Francke, Week 16</v>
          </cell>
          <cell r="B181">
            <v>2509.9</v>
          </cell>
        </row>
        <row r="182">
          <cell r="A182" t="str">
            <v>Uren AJ Francke, Wk 22</v>
          </cell>
          <cell r="B182">
            <v>1254.95</v>
          </cell>
        </row>
        <row r="183">
          <cell r="A183" t="str">
            <v>Uren week 10, A.J. Francke</v>
          </cell>
          <cell r="B183">
            <v>1711.29</v>
          </cell>
        </row>
        <row r="184">
          <cell r="A184" t="str">
            <v xml:space="preserve">Uren Week 11, A.J. Francke
</v>
          </cell>
          <cell r="B184">
            <v>1369.04</v>
          </cell>
        </row>
        <row r="185">
          <cell r="A185" t="str">
            <v>Uren Week 12, A.J. Francke</v>
          </cell>
          <cell r="B185">
            <v>1939.46</v>
          </cell>
        </row>
        <row r="186">
          <cell r="A186" t="str">
            <v>Uren Week 13, A.J. Francke</v>
          </cell>
          <cell r="B186">
            <v>2053.5500000000002</v>
          </cell>
        </row>
        <row r="187">
          <cell r="A187" t="str">
            <v>Uren week 4 A.J. Francke</v>
          </cell>
          <cell r="B187">
            <v>2167.63</v>
          </cell>
        </row>
        <row r="188">
          <cell r="A188" t="str">
            <v>Uren week 5 A.J. Francke</v>
          </cell>
          <cell r="B188">
            <v>1939.46</v>
          </cell>
        </row>
        <row r="189">
          <cell r="A189" t="str">
            <v>Uren week 6 A.J. Francke</v>
          </cell>
          <cell r="B189">
            <v>1711.29</v>
          </cell>
        </row>
        <row r="190">
          <cell r="A190" t="str">
            <v>Uren wk 17 AJ Francke</v>
          </cell>
          <cell r="B190">
            <v>1483.12</v>
          </cell>
        </row>
        <row r="191">
          <cell r="A191" t="str">
            <v>Uren wk 19 AJ Francke</v>
          </cell>
          <cell r="B191">
            <v>912.69</v>
          </cell>
        </row>
        <row r="192">
          <cell r="A192" t="str">
            <v>Uren wk 21 AJ Francke</v>
          </cell>
          <cell r="B192">
            <v>1597.21</v>
          </cell>
        </row>
        <row r="193">
          <cell r="A193" t="str">
            <v>Driessen B.V.</v>
          </cell>
          <cell r="B193">
            <v>16327.26</v>
          </cell>
        </row>
        <row r="194">
          <cell r="A194" t="str">
            <v>Driessen 550957 Werf 12/24 tlv 2024</v>
          </cell>
          <cell r="B194">
            <v>16327.26</v>
          </cell>
        </row>
        <row r="195">
          <cell r="A195">
            <v>5040308</v>
          </cell>
          <cell r="B195">
            <v>26292.6</v>
          </cell>
        </row>
        <row r="196">
          <cell r="A196" t="str">
            <v>Wijnen opsporing &amp; advies</v>
          </cell>
          <cell r="B196">
            <v>26292.6</v>
          </cell>
        </row>
        <row r="197">
          <cell r="A197" t="str">
            <v>C.Wijnen 03/24</v>
          </cell>
          <cell r="B197">
            <v>2651.95</v>
          </cell>
        </row>
        <row r="198">
          <cell r="A198" t="str">
            <v>C.Wijnen 04/24</v>
          </cell>
          <cell r="B198">
            <v>1938.1</v>
          </cell>
        </row>
        <row r="199">
          <cell r="A199" t="str">
            <v>Werkzaamheden 01/24</v>
          </cell>
          <cell r="B199">
            <v>2611.6999999999998</v>
          </cell>
        </row>
        <row r="200">
          <cell r="A200" t="str">
            <v>Werkzaamheden 02/24</v>
          </cell>
          <cell r="B200">
            <v>2680.1</v>
          </cell>
        </row>
        <row r="201">
          <cell r="A201" t="str">
            <v>Werkzaamheden 05/24</v>
          </cell>
          <cell r="B201">
            <v>2167</v>
          </cell>
        </row>
        <row r="202">
          <cell r="A202" t="str">
            <v>Werkzaamheden 07/24</v>
          </cell>
          <cell r="B202">
            <v>2311.5</v>
          </cell>
        </row>
        <row r="203">
          <cell r="A203" t="str">
            <v>Werkzaamheden 08/24</v>
          </cell>
          <cell r="B203">
            <v>1480</v>
          </cell>
        </row>
        <row r="204">
          <cell r="A204" t="str">
            <v>Werkzaamheden 09/24</v>
          </cell>
          <cell r="B204">
            <v>2154.85</v>
          </cell>
        </row>
        <row r="205">
          <cell r="A205" t="str">
            <v>Werkzaamheden 10/24</v>
          </cell>
          <cell r="B205">
            <v>1858.75</v>
          </cell>
        </row>
        <row r="206">
          <cell r="A206" t="str">
            <v>Werkzaamheden Terneuzen 06/24</v>
          </cell>
          <cell r="B206">
            <v>2441.15</v>
          </cell>
        </row>
        <row r="207">
          <cell r="A207" t="str">
            <v>Werkzaamheden Terneuzen 11/24</v>
          </cell>
          <cell r="B207">
            <v>2628.5</v>
          </cell>
        </row>
        <row r="208">
          <cell r="A208" t="str">
            <v>Wiinen 550247 Wijnen 12/24 tlv 2024</v>
          </cell>
          <cell r="B208">
            <v>1369</v>
          </cell>
        </row>
        <row r="209">
          <cell r="A209">
            <v>5040316</v>
          </cell>
          <cell r="B209">
            <v>51764.05999999999</v>
          </cell>
        </row>
        <row r="210">
          <cell r="A210" t="str">
            <v>Langhenkel-Talenter B.V.</v>
          </cell>
          <cell r="B210">
            <v>40839.289999999994</v>
          </cell>
        </row>
        <row r="211">
          <cell r="A211" t="str">
            <v>C. de Ridder 01/24</v>
          </cell>
          <cell r="B211">
            <v>10139.41</v>
          </cell>
        </row>
        <row r="212">
          <cell r="A212" t="str">
            <v>C. de Ridder 02/24</v>
          </cell>
          <cell r="B212">
            <v>7564.32</v>
          </cell>
        </row>
        <row r="213">
          <cell r="A213" t="str">
            <v>C. de Ridder 03/24</v>
          </cell>
          <cell r="B213">
            <v>11628.14</v>
          </cell>
        </row>
        <row r="214">
          <cell r="A214" t="str">
            <v>C. de Ridder 04/24</v>
          </cell>
          <cell r="B214">
            <v>6035.36</v>
          </cell>
        </row>
        <row r="215">
          <cell r="A215" t="str">
            <v>Gew. uren Cyriel de Ridder 02/24</v>
          </cell>
          <cell r="B215">
            <v>5472.06</v>
          </cell>
        </row>
        <row r="216">
          <cell r="A216" t="str">
            <v>Gewerkte uren 12/23 C. de Ridder</v>
          </cell>
          <cell r="B216">
            <v>0</v>
          </cell>
        </row>
        <row r="217">
          <cell r="A217" t="str">
            <v>Maandag B.V.</v>
          </cell>
          <cell r="B217">
            <v>10924.769999999999</v>
          </cell>
        </row>
        <row r="218">
          <cell r="A218" t="str">
            <v>R.Seme 10/24</v>
          </cell>
          <cell r="B218">
            <v>10588.63</v>
          </cell>
        </row>
        <row r="219">
          <cell r="A219" t="str">
            <v>R.Semene 1/11/24</v>
          </cell>
          <cell r="B219">
            <v>336.14</v>
          </cell>
        </row>
        <row r="220">
          <cell r="A220">
            <v>5040317</v>
          </cell>
          <cell r="B220">
            <v>7560</v>
          </cell>
        </row>
        <row r="221">
          <cell r="A221" t="str">
            <v>Maandag B.V.</v>
          </cell>
          <cell r="B221">
            <v>0</v>
          </cell>
        </row>
        <row r="222">
          <cell r="A222" t="str">
            <v>F. den Boef 06/24</v>
          </cell>
          <cell r="B222">
            <v>0</v>
          </cell>
        </row>
        <row r="223">
          <cell r="A223" t="str">
            <v>F.den Boef 02/24</v>
          </cell>
          <cell r="B223">
            <v>0</v>
          </cell>
        </row>
        <row r="224">
          <cell r="A224" t="str">
            <v>F.den Boef 05/24</v>
          </cell>
          <cell r="B224">
            <v>0</v>
          </cell>
        </row>
        <row r="225">
          <cell r="A225" t="str">
            <v>Inhuur F. den Boef 03/24</v>
          </cell>
          <cell r="B225">
            <v>0</v>
          </cell>
        </row>
        <row r="226">
          <cell r="A226" t="str">
            <v>Inhuur F. den Boef, 04/24</v>
          </cell>
          <cell r="B226">
            <v>0</v>
          </cell>
        </row>
        <row r="227">
          <cell r="A227" t="str">
            <v>XCENT - Centric BPO Services B.V.</v>
          </cell>
          <cell r="B227">
            <v>7560</v>
          </cell>
        </row>
        <row r="228">
          <cell r="A228" t="str">
            <v>E.Bouwmans 02/24</v>
          </cell>
          <cell r="B228">
            <v>4200</v>
          </cell>
        </row>
        <row r="229">
          <cell r="A229" t="str">
            <v>EMV Bouwmans 01/24</v>
          </cell>
          <cell r="B229">
            <v>3360</v>
          </cell>
        </row>
        <row r="230">
          <cell r="A230" t="str">
            <v>Uren E. Bouwmans 12/23</v>
          </cell>
          <cell r="B230">
            <v>0</v>
          </cell>
        </row>
        <row r="231">
          <cell r="A231">
            <v>5040318</v>
          </cell>
          <cell r="B231">
            <v>0</v>
          </cell>
        </row>
        <row r="232">
          <cell r="A232" t="str">
            <v>V.O.F. Dethon</v>
          </cell>
          <cell r="B232">
            <v>0</v>
          </cell>
        </row>
        <row r="233">
          <cell r="A233" t="str">
            <v>Detachering F. Naessens week 23 tm 26</v>
          </cell>
          <cell r="B233">
            <v>0</v>
          </cell>
        </row>
        <row r="234">
          <cell r="A234" t="str">
            <v>Detachering F. Naessens wk 27 tm 30</v>
          </cell>
          <cell r="B234">
            <v>0</v>
          </cell>
        </row>
        <row r="235">
          <cell r="A235" t="str">
            <v>Detachering Naessens F, w 14 tm 18</v>
          </cell>
          <cell r="B235">
            <v>0</v>
          </cell>
        </row>
        <row r="236">
          <cell r="A236" t="str">
            <v>Inhuur F. Naessens, uren week 10 tm week 13</v>
          </cell>
          <cell r="B236">
            <v>0</v>
          </cell>
        </row>
        <row r="237">
          <cell r="A237" t="str">
            <v>Uren F. Naessens, week 1 t/m 5</v>
          </cell>
          <cell r="B237">
            <v>0</v>
          </cell>
        </row>
        <row r="238">
          <cell r="A238" t="str">
            <v>Uren F. Naessens, week 6 t/m 9</v>
          </cell>
          <cell r="B238">
            <v>0</v>
          </cell>
        </row>
        <row r="239">
          <cell r="A239">
            <v>5040401</v>
          </cell>
          <cell r="B239">
            <v>93491.489999999991</v>
          </cell>
        </row>
        <row r="240">
          <cell r="A240" t="str">
            <v>Driessen B.V.</v>
          </cell>
          <cell r="B240">
            <v>32455.87</v>
          </cell>
        </row>
        <row r="241">
          <cell r="A241" t="str">
            <v>Creditnota voor 389600</v>
          </cell>
          <cell r="B241">
            <v>-71.489999999999995</v>
          </cell>
        </row>
        <row r="242">
          <cell r="A242" t="str">
            <v>D. Demesmaecker 07/24</v>
          </cell>
          <cell r="B242">
            <v>4896.91</v>
          </cell>
        </row>
        <row r="243">
          <cell r="A243" t="str">
            <v>D.Demesmaecker 06/24</v>
          </cell>
          <cell r="B243">
            <v>4896.91</v>
          </cell>
        </row>
        <row r="244">
          <cell r="A244" t="str">
            <v>D.Demesmaeker zorgverzekering 08/24</v>
          </cell>
          <cell r="B244">
            <v>210.35</v>
          </cell>
        </row>
        <row r="245">
          <cell r="A245" t="str">
            <v>Inhuur D. Demesmaecker, 04 en 05/24</v>
          </cell>
          <cell r="B245">
            <v>6232.43</v>
          </cell>
        </row>
        <row r="246">
          <cell r="A246" t="str">
            <v>R. Swartele 01/24</v>
          </cell>
          <cell r="B246">
            <v>8328.77</v>
          </cell>
        </row>
        <row r="247">
          <cell r="A247" t="str">
            <v>R. Swartele 02/24</v>
          </cell>
          <cell r="B247">
            <v>7920.0700000000006</v>
          </cell>
        </row>
        <row r="248">
          <cell r="A248" t="str">
            <v>R.Swartelé zorgverzekering</v>
          </cell>
          <cell r="B248">
            <v>41.92</v>
          </cell>
        </row>
        <row r="249">
          <cell r="A249" t="str">
            <v>Tempo-Team Uitzenden B.V.</v>
          </cell>
          <cell r="B249">
            <v>61035.619999999995</v>
          </cell>
        </row>
        <row r="250">
          <cell r="A250" t="str">
            <v xml:space="preserve">Amin Behoun week 37 t/m 37
</v>
          </cell>
          <cell r="B250">
            <v>567.87</v>
          </cell>
        </row>
        <row r="251">
          <cell r="A251" t="str">
            <v xml:space="preserve">Amin Behoun week 38 t/m 39
</v>
          </cell>
          <cell r="B251">
            <v>878.42</v>
          </cell>
        </row>
        <row r="252">
          <cell r="A252" t="str">
            <v xml:space="preserve">Amin Behoun week 41 t/m 41
</v>
          </cell>
          <cell r="B252">
            <v>332.31</v>
          </cell>
        </row>
        <row r="253">
          <cell r="A253" t="str">
            <v xml:space="preserve">Bango Mugisho week 38 t/m 40
</v>
          </cell>
          <cell r="B253">
            <v>4509.78</v>
          </cell>
        </row>
        <row r="254">
          <cell r="A254" t="str">
            <v xml:space="preserve">Bango Mugisho week 41 t/m 44
</v>
          </cell>
          <cell r="B254">
            <v>5750.82</v>
          </cell>
        </row>
        <row r="255">
          <cell r="A255" t="str">
            <v>Brian Koopman week 44</v>
          </cell>
          <cell r="B255">
            <v>287.42</v>
          </cell>
        </row>
        <row r="256">
          <cell r="A256" t="str">
            <v xml:space="preserve">Enver Zekir week 37 t/m 40
</v>
          </cell>
          <cell r="B256">
            <v>5958.29</v>
          </cell>
        </row>
        <row r="257">
          <cell r="A257" t="str">
            <v xml:space="preserve">Juan Camilo Gomez Iragorri week 37 t/m 40
</v>
          </cell>
          <cell r="B257">
            <v>5790.27</v>
          </cell>
        </row>
        <row r="258">
          <cell r="A258" t="str">
            <v xml:space="preserve">Kees van der Heijden week 37 t/m 37
</v>
          </cell>
          <cell r="B258">
            <v>285.01</v>
          </cell>
        </row>
        <row r="259">
          <cell r="A259" t="str">
            <v xml:space="preserve">Lesley Weber week 41 t/m 41
</v>
          </cell>
          <cell r="B259">
            <v>569.15</v>
          </cell>
        </row>
        <row r="260">
          <cell r="A260" t="str">
            <v xml:space="preserve">Nordin Gajewski week 37 t/m 37
</v>
          </cell>
          <cell r="B260">
            <v>600.14</v>
          </cell>
        </row>
        <row r="261">
          <cell r="A261" t="str">
            <v xml:space="preserve">Sander Emile den Dikken week 37 t/m 40
</v>
          </cell>
          <cell r="B261">
            <v>5657.6</v>
          </cell>
        </row>
        <row r="262">
          <cell r="A262" t="str">
            <v xml:space="preserve">Sander Emile den Dikken week 41 t/m 44
</v>
          </cell>
          <cell r="B262">
            <v>5638.06</v>
          </cell>
        </row>
        <row r="263">
          <cell r="A263" t="str">
            <v xml:space="preserve">Shervani Laveist week 37 t/m 40
</v>
          </cell>
          <cell r="B263">
            <v>5990.46</v>
          </cell>
        </row>
        <row r="264">
          <cell r="A264" t="str">
            <v xml:space="preserve">Shervani Laveist week 41 t/m 44
</v>
          </cell>
          <cell r="B264">
            <v>4548.04</v>
          </cell>
        </row>
        <row r="265">
          <cell r="A265" t="str">
            <v xml:space="preserve">Zakaria Almohamed week 37 t/m 38
</v>
          </cell>
          <cell r="B265">
            <v>2377.75</v>
          </cell>
        </row>
        <row r="266">
          <cell r="A266" t="str">
            <v xml:space="preserve">Zoran pecanac week 37 t/m 40
</v>
          </cell>
          <cell r="B266">
            <v>5939.45</v>
          </cell>
        </row>
        <row r="267">
          <cell r="A267" t="str">
            <v xml:space="preserve">Zoran pecanac week 41 t/m 44
</v>
          </cell>
          <cell r="B267">
            <v>5354.78</v>
          </cell>
        </row>
        <row r="268">
          <cell r="A268">
            <v>5040402</v>
          </cell>
          <cell r="B268">
            <v>7705.92</v>
          </cell>
        </row>
        <row r="269">
          <cell r="A269" t="str">
            <v>Centric IT Solutions</v>
          </cell>
          <cell r="B269">
            <v>794.53</v>
          </cell>
        </row>
        <row r="270">
          <cell r="A270" t="str">
            <v>Ontwikkelen script M. van Soest begraven 08/24</v>
          </cell>
          <cell r="B270">
            <v>794.53</v>
          </cell>
        </row>
        <row r="271">
          <cell r="A271" t="str">
            <v>XCENT - Centric BPO Services B.V.</v>
          </cell>
          <cell r="B271">
            <v>6911.39</v>
          </cell>
        </row>
        <row r="272">
          <cell r="A272" t="str">
            <v>Functioneelbeheerder Key2burgerzaken 12/23</v>
          </cell>
          <cell r="B272">
            <v>0</v>
          </cell>
        </row>
        <row r="273">
          <cell r="A273" t="str">
            <v>Inhuur Knapen 02/24</v>
          </cell>
          <cell r="B273">
            <v>819.99</v>
          </cell>
        </row>
        <row r="274">
          <cell r="A274" t="str">
            <v>Inhuur R. Knapen, periode 06/24</v>
          </cell>
          <cell r="B274">
            <v>1171.42</v>
          </cell>
        </row>
        <row r="275">
          <cell r="A275" t="str">
            <v>Knapen RAPP, uren 04/24</v>
          </cell>
          <cell r="B275">
            <v>468.57</v>
          </cell>
        </row>
        <row r="276">
          <cell r="A276" t="str">
            <v>R. Knapen 03/24</v>
          </cell>
          <cell r="B276">
            <v>1288.57</v>
          </cell>
        </row>
        <row r="277">
          <cell r="A277" t="str">
            <v>RAPP Knapen 01/24</v>
          </cell>
          <cell r="B277">
            <v>3162.84</v>
          </cell>
        </row>
        <row r="278">
          <cell r="A278">
            <v>5040403</v>
          </cell>
          <cell r="B278">
            <v>45654.87</v>
          </cell>
        </row>
        <row r="279">
          <cell r="A279" t="str">
            <v>Maandag B.V.</v>
          </cell>
          <cell r="B279">
            <v>45654.87</v>
          </cell>
        </row>
        <row r="280">
          <cell r="A280" t="str">
            <v>L. Hage 12/23</v>
          </cell>
          <cell r="B280">
            <v>0</v>
          </cell>
        </row>
        <row r="281">
          <cell r="A281" t="str">
            <v>L.Hage 01/24</v>
          </cell>
          <cell r="B281">
            <v>16318.41</v>
          </cell>
        </row>
        <row r="282">
          <cell r="A282" t="str">
            <v>L.Hage 02/23</v>
          </cell>
          <cell r="B282">
            <v>15149.53</v>
          </cell>
        </row>
        <row r="283">
          <cell r="A283" t="str">
            <v>Uren L. Hage, 03/24</v>
          </cell>
          <cell r="B283">
            <v>14186.93</v>
          </cell>
        </row>
        <row r="284">
          <cell r="A284">
            <v>5040501</v>
          </cell>
          <cell r="B284">
            <v>202703.47999999995</v>
          </cell>
        </row>
        <row r="285">
          <cell r="A285" t="str">
            <v>Edufact! Advies in Erfgoed</v>
          </cell>
          <cell r="B285">
            <v>43.29</v>
          </cell>
        </row>
        <row r="286">
          <cell r="A286" t="str">
            <v xml:space="preserve">TERNEUZEN_ALGEMEEN
</v>
          </cell>
          <cell r="B286">
            <v>43.29</v>
          </cell>
        </row>
        <row r="287">
          <cell r="A287" t="str">
            <v>Eiffel B.V.</v>
          </cell>
          <cell r="B287">
            <v>188013.86999999997</v>
          </cell>
        </row>
        <row r="288">
          <cell r="A288" t="str">
            <v>Credit voor 452979 ivm foutief tarief L.Zonnebeld</v>
          </cell>
          <cell r="B288">
            <v>-2359.14</v>
          </cell>
        </row>
        <row r="289">
          <cell r="A289" t="str">
            <v>Credit. V10324000206 MA Beelstro 01/24</v>
          </cell>
          <cell r="B289">
            <v>-11969.27</v>
          </cell>
        </row>
        <row r="290">
          <cell r="A290" t="str">
            <v>Eiffel 550203 Beeldstroo 12/24 tlv 2024</v>
          </cell>
          <cell r="B290">
            <v>11468.68</v>
          </cell>
        </row>
        <row r="291">
          <cell r="A291" t="str">
            <v>L. Zonnebeld 01/24</v>
          </cell>
          <cell r="B291">
            <v>2359.14</v>
          </cell>
        </row>
        <row r="292">
          <cell r="A292" t="str">
            <v>L. Zonnebeld 12/23</v>
          </cell>
          <cell r="B292">
            <v>0</v>
          </cell>
        </row>
        <row r="293">
          <cell r="A293" t="str">
            <v>L. Zonneveld 01/24</v>
          </cell>
          <cell r="B293">
            <v>423.75</v>
          </cell>
        </row>
        <row r="294">
          <cell r="A294" t="str">
            <v>L.Zonnebeld 01/24</v>
          </cell>
          <cell r="B294">
            <v>2542.4899999999998</v>
          </cell>
        </row>
        <row r="295">
          <cell r="A295" t="str">
            <v>L.Zonnebeld 02/24</v>
          </cell>
          <cell r="B295">
            <v>5508.73</v>
          </cell>
        </row>
        <row r="296">
          <cell r="A296" t="str">
            <v>L.Zonnebeld 03/24</v>
          </cell>
          <cell r="B296">
            <v>5084.9799999999996</v>
          </cell>
        </row>
        <row r="297">
          <cell r="A297" t="str">
            <v>L.Zonnebeld 06/24</v>
          </cell>
          <cell r="B297">
            <v>5137.96</v>
          </cell>
        </row>
        <row r="298">
          <cell r="A298" t="str">
            <v>L.Zonnebled 05/24</v>
          </cell>
          <cell r="B298">
            <v>423.75</v>
          </cell>
        </row>
        <row r="299">
          <cell r="A299" t="str">
            <v>L.Zonneveld 04/24</v>
          </cell>
          <cell r="B299">
            <v>6356.23</v>
          </cell>
        </row>
        <row r="300">
          <cell r="A300" t="str">
            <v>Lars Zonnebeld 05/24</v>
          </cell>
          <cell r="B300">
            <v>3813.74</v>
          </cell>
        </row>
        <row r="301">
          <cell r="A301" t="str">
            <v>M. Beeldstroo 11/24</v>
          </cell>
          <cell r="B301">
            <v>17789.099999999999</v>
          </cell>
        </row>
        <row r="302">
          <cell r="A302" t="str">
            <v>M.A. Beeldstroo 09/24</v>
          </cell>
          <cell r="B302">
            <v>15219.1</v>
          </cell>
        </row>
        <row r="303">
          <cell r="A303" t="str">
            <v>M.A. Beeldstroo 10/24</v>
          </cell>
          <cell r="B303">
            <v>16152.57</v>
          </cell>
        </row>
        <row r="304">
          <cell r="A304" t="str">
            <v>M.A.Beeldstro 07/24</v>
          </cell>
          <cell r="B304">
            <v>9565.1200000000008</v>
          </cell>
        </row>
        <row r="305">
          <cell r="A305" t="str">
            <v>M.Beeldstroo 08/24</v>
          </cell>
          <cell r="B305">
            <v>11260.72</v>
          </cell>
        </row>
        <row r="306">
          <cell r="A306" t="str">
            <v>MA Beeldstro 01/24</v>
          </cell>
          <cell r="B306">
            <v>12412.58</v>
          </cell>
        </row>
        <row r="307">
          <cell r="A307" t="str">
            <v>MA Beeldstro 02/24</v>
          </cell>
          <cell r="B307">
            <v>10347.620000000001</v>
          </cell>
        </row>
        <row r="308">
          <cell r="A308" t="str">
            <v>MA Beeldstroo 03/24</v>
          </cell>
          <cell r="B308">
            <v>13559.14</v>
          </cell>
        </row>
        <row r="309">
          <cell r="A309" t="str">
            <v>MA Beeldstroo 06/24</v>
          </cell>
          <cell r="B309">
            <v>12678.65</v>
          </cell>
        </row>
        <row r="310">
          <cell r="A310" t="str">
            <v>MA Beeldstroo, 04/24</v>
          </cell>
          <cell r="B310">
            <v>12324.16</v>
          </cell>
        </row>
        <row r="311">
          <cell r="A311" t="str">
            <v>MA Beeldstroo, 05/24</v>
          </cell>
          <cell r="B311">
            <v>16394.8</v>
          </cell>
        </row>
        <row r="312">
          <cell r="A312" t="str">
            <v>Sr jurist grondzaken, 01/24</v>
          </cell>
          <cell r="B312">
            <v>11969.27</v>
          </cell>
        </row>
        <row r="313">
          <cell r="A313" t="str">
            <v>Sr. Beleidsmedewerker Grondzaken 12/23</v>
          </cell>
          <cell r="B313">
            <v>-450</v>
          </cell>
        </row>
        <row r="314">
          <cell r="A314" t="str">
            <v>Maandag B.V.</v>
          </cell>
          <cell r="B314">
            <v>0</v>
          </cell>
        </row>
        <row r="315">
          <cell r="A315" t="str">
            <v>Inhuur W. Passenier 12/23</v>
          </cell>
          <cell r="B315">
            <v>0</v>
          </cell>
        </row>
        <row r="316">
          <cell r="A316" t="str">
            <v>Urban Reality B.V.</v>
          </cell>
          <cell r="B316">
            <v>14646.32</v>
          </cell>
        </row>
        <row r="317">
          <cell r="A317" t="str">
            <v>D.Kajmovic 11/24</v>
          </cell>
          <cell r="B317">
            <v>5069.7</v>
          </cell>
        </row>
        <row r="318">
          <cell r="A318" t="str">
            <v>Ondersteuning D. Kajmovic, 10/24</v>
          </cell>
          <cell r="B318">
            <v>563.29999999999995</v>
          </cell>
        </row>
        <row r="319">
          <cell r="A319" t="str">
            <v>Ondersteuning D. Kajmovic, 12/24</v>
          </cell>
          <cell r="B319">
            <v>4104.05</v>
          </cell>
        </row>
        <row r="320">
          <cell r="A320" t="str">
            <v>Ondersteuning J. Blom 10/24</v>
          </cell>
          <cell r="B320">
            <v>311.7</v>
          </cell>
        </row>
        <row r="321">
          <cell r="A321" t="str">
            <v>Ondersteuning J. Blom 12/24</v>
          </cell>
          <cell r="B321">
            <v>1948.12</v>
          </cell>
        </row>
        <row r="322">
          <cell r="A322" t="str">
            <v>Planeconomische ondersteuning J. Blom 11/24</v>
          </cell>
          <cell r="B322">
            <v>2649.45</v>
          </cell>
        </row>
        <row r="323">
          <cell r="A323">
            <v>5040502</v>
          </cell>
          <cell r="B323">
            <v>29382.300000000003</v>
          </cell>
        </row>
        <row r="324">
          <cell r="A324" t="str">
            <v>Van Boven Projectmanagement B.V.</v>
          </cell>
          <cell r="B324">
            <v>29382.300000000003</v>
          </cell>
        </row>
        <row r="325">
          <cell r="A325" t="str">
            <v>I. van Boven week 31 tm 35</v>
          </cell>
          <cell r="B325">
            <v>6692.38</v>
          </cell>
        </row>
        <row r="326">
          <cell r="A326" t="str">
            <v>I.van Boven 09/24</v>
          </cell>
          <cell r="B326">
            <v>4125.4399999999996</v>
          </cell>
        </row>
        <row r="327">
          <cell r="A327" t="str">
            <v>Inhuur I. van Boven, W49 tm W51</v>
          </cell>
          <cell r="B327">
            <v>183.36</v>
          </cell>
        </row>
        <row r="328">
          <cell r="A328" t="str">
            <v>Inzet I. van Boven wk 23 tm 36</v>
          </cell>
          <cell r="B328">
            <v>8159.2</v>
          </cell>
        </row>
        <row r="329">
          <cell r="A329" t="str">
            <v>Inzet I. van Boven wk 27 tm 31</v>
          </cell>
          <cell r="B329">
            <v>6554.86</v>
          </cell>
        </row>
        <row r="330">
          <cell r="A330" t="str">
            <v>Inzet I. van Boven, w40 tm w44</v>
          </cell>
          <cell r="B330">
            <v>3025.32</v>
          </cell>
        </row>
        <row r="331">
          <cell r="A331" t="str">
            <v>Inzet I. van Boven, w44 tm w48</v>
          </cell>
          <cell r="B331">
            <v>641.74</v>
          </cell>
        </row>
        <row r="332">
          <cell r="A332">
            <v>5040503</v>
          </cell>
          <cell r="B332">
            <v>1186869.53</v>
          </cell>
        </row>
        <row r="333">
          <cell r="A333" t="str">
            <v>Flexwise B.V.</v>
          </cell>
          <cell r="B333">
            <v>66249.429999999993</v>
          </cell>
        </row>
        <row r="334">
          <cell r="A334" t="str">
            <v>Flexwise 550618 V Elezovic 12/24 tlv 2024</v>
          </cell>
          <cell r="B334">
            <v>9720</v>
          </cell>
        </row>
        <row r="335">
          <cell r="A335" t="str">
            <v>Inhuur V. Elezovic, 07/24</v>
          </cell>
          <cell r="B335">
            <v>9360</v>
          </cell>
        </row>
        <row r="336">
          <cell r="A336" t="str">
            <v>V. Elezovic 10/24</v>
          </cell>
          <cell r="B336">
            <v>14769.43</v>
          </cell>
        </row>
        <row r="337">
          <cell r="A337" t="str">
            <v>V. Elezovic 11/24</v>
          </cell>
          <cell r="B337">
            <v>10080</v>
          </cell>
        </row>
        <row r="338">
          <cell r="A338" t="str">
            <v>V.Elezovic 08/24</v>
          </cell>
          <cell r="B338">
            <v>11520</v>
          </cell>
        </row>
        <row r="339">
          <cell r="A339" t="str">
            <v>V.Elezovic 09/24</v>
          </cell>
          <cell r="B339">
            <v>10800</v>
          </cell>
        </row>
        <row r="340">
          <cell r="A340" t="str">
            <v>HUBSUB B.V.</v>
          </cell>
          <cell r="B340">
            <v>163069.73000000001</v>
          </cell>
        </row>
        <row r="341">
          <cell r="A341" t="str">
            <v>E. Frieser week 32</v>
          </cell>
          <cell r="B341">
            <v>336</v>
          </cell>
        </row>
        <row r="342">
          <cell r="A342" t="str">
            <v>E. Frieser week 33 en 36</v>
          </cell>
          <cell r="B342">
            <v>1512</v>
          </cell>
        </row>
        <row r="343">
          <cell r="A343" t="str">
            <v>E. Frieser week 37</v>
          </cell>
          <cell r="B343">
            <v>1988</v>
          </cell>
        </row>
        <row r="344">
          <cell r="A344" t="str">
            <v>E. Frieser week 38 tm 40</v>
          </cell>
          <cell r="B344">
            <v>4844</v>
          </cell>
        </row>
        <row r="345">
          <cell r="A345" t="str">
            <v>E. Frieser week 41 tm week 44</v>
          </cell>
          <cell r="B345">
            <v>12208</v>
          </cell>
        </row>
        <row r="346">
          <cell r="A346" t="str">
            <v>E. Frieser week 45 tm week 48</v>
          </cell>
          <cell r="B346">
            <v>17724</v>
          </cell>
        </row>
        <row r="347">
          <cell r="A347" t="str">
            <v>E. Frieser week 49 tm week 51</v>
          </cell>
          <cell r="B347">
            <v>8853.6</v>
          </cell>
        </row>
        <row r="348">
          <cell r="A348" t="str">
            <v>E. Frieser wk 20</v>
          </cell>
          <cell r="B348">
            <v>1176</v>
          </cell>
        </row>
        <row r="349">
          <cell r="A349" t="str">
            <v>E.Frieser week 25 tm 28</v>
          </cell>
          <cell r="B349">
            <v>12096</v>
          </cell>
        </row>
        <row r="350">
          <cell r="A350" t="str">
            <v>G. van Zon 01/24</v>
          </cell>
          <cell r="B350">
            <v>15925</v>
          </cell>
        </row>
        <row r="351">
          <cell r="A351" t="str">
            <v>G. van Zon 04/24</v>
          </cell>
          <cell r="B351">
            <v>16660</v>
          </cell>
        </row>
        <row r="352">
          <cell r="A352" t="str">
            <v>G. van Zon, 02/24</v>
          </cell>
          <cell r="B352">
            <v>17640</v>
          </cell>
        </row>
        <row r="353">
          <cell r="A353" t="str">
            <v>G. van Zon, 03/24</v>
          </cell>
          <cell r="B353">
            <v>17640</v>
          </cell>
        </row>
        <row r="354">
          <cell r="A354" t="str">
            <v>G. van Zon, wk 17 tm 20</v>
          </cell>
          <cell r="B354">
            <v>10412.5</v>
          </cell>
        </row>
        <row r="355">
          <cell r="A355" t="str">
            <v>G.van Zon 06/24</v>
          </cell>
          <cell r="B355">
            <v>2848.13</v>
          </cell>
        </row>
        <row r="356">
          <cell r="A356" t="str">
            <v>Uren E. Frieser wk 21 t/m 24</v>
          </cell>
          <cell r="B356">
            <v>11032</v>
          </cell>
        </row>
        <row r="357">
          <cell r="A357" t="str">
            <v>Uren G. van Zon wk 21 t/m 24</v>
          </cell>
          <cell r="B357">
            <v>5022.5</v>
          </cell>
        </row>
        <row r="358">
          <cell r="A358" t="str">
            <v>Werkzaamheden E.Frieser week 29 tm 31</v>
          </cell>
          <cell r="B358">
            <v>5152</v>
          </cell>
        </row>
        <row r="359">
          <cell r="A359" t="str">
            <v>Werkzaamheden G. van Zon week 49 tm 51</v>
          </cell>
          <cell r="B359">
            <v>0</v>
          </cell>
        </row>
        <row r="360">
          <cell r="A360" t="str">
            <v>Maandag B.V.</v>
          </cell>
          <cell r="B360">
            <v>459920.98000000004</v>
          </cell>
        </row>
        <row r="361">
          <cell r="A361" t="str">
            <v>A. Bosselaar 03/24</v>
          </cell>
          <cell r="B361">
            <v>17510.89</v>
          </cell>
        </row>
        <row r="362">
          <cell r="A362" t="str">
            <v>A. Bosselaar 06/24</v>
          </cell>
          <cell r="B362">
            <v>11379.4</v>
          </cell>
        </row>
        <row r="363">
          <cell r="A363" t="str">
            <v>A.Bosselaar 02/24</v>
          </cell>
          <cell r="B363">
            <v>19385.16</v>
          </cell>
        </row>
        <row r="364">
          <cell r="A364" t="str">
            <v>A.Bosselaar 05/24</v>
          </cell>
          <cell r="B364">
            <v>17832.189999999999</v>
          </cell>
        </row>
        <row r="365">
          <cell r="A365" t="str">
            <v>A.Bosselaar 08/24</v>
          </cell>
          <cell r="B365">
            <v>19117.41</v>
          </cell>
        </row>
        <row r="366">
          <cell r="A366" t="str">
            <v>A.Bosselaar 09/24</v>
          </cell>
          <cell r="B366">
            <v>14137.23</v>
          </cell>
        </row>
        <row r="367">
          <cell r="A367" t="str">
            <v>A.Bosselaar 10/24</v>
          </cell>
          <cell r="B367">
            <v>19465.47</v>
          </cell>
        </row>
        <row r="368">
          <cell r="A368" t="str">
            <v>A.Bosselaar 11/24</v>
          </cell>
          <cell r="B368">
            <v>13628.5</v>
          </cell>
        </row>
        <row r="369">
          <cell r="A369" t="str">
            <v>A.Koc 08/24</v>
          </cell>
          <cell r="B369">
            <v>10068.5</v>
          </cell>
        </row>
        <row r="370">
          <cell r="A370" t="str">
            <v>A.Koc 09/24</v>
          </cell>
          <cell r="B370">
            <v>14672.3</v>
          </cell>
        </row>
        <row r="371">
          <cell r="A371" t="str">
            <v>A.Koc 10/24</v>
          </cell>
          <cell r="B371">
            <v>16405.2</v>
          </cell>
        </row>
        <row r="372">
          <cell r="A372" t="str">
            <v>A.Koc 11/24</v>
          </cell>
          <cell r="B372">
            <v>14575.6</v>
          </cell>
        </row>
        <row r="373">
          <cell r="A373" t="str">
            <v>Ad Bosselaar 01/24</v>
          </cell>
          <cell r="B373">
            <v>19974.189999999999</v>
          </cell>
        </row>
        <row r="374">
          <cell r="A374" t="str">
            <v>Ad Bosselaar 07/24</v>
          </cell>
          <cell r="B374">
            <v>20161.61</v>
          </cell>
        </row>
        <row r="375">
          <cell r="A375" t="str">
            <v>F.Hamelink 01/24</v>
          </cell>
          <cell r="B375">
            <v>7933.48</v>
          </cell>
        </row>
        <row r="376">
          <cell r="A376" t="str">
            <v>F.Hamelink 02/24</v>
          </cell>
          <cell r="B376">
            <v>8444.5</v>
          </cell>
        </row>
        <row r="377">
          <cell r="A377" t="str">
            <v>F.Hamelink 03/24</v>
          </cell>
          <cell r="B377">
            <v>10720.92</v>
          </cell>
        </row>
        <row r="378">
          <cell r="A378" t="str">
            <v>F.Hamelink 05/24</v>
          </cell>
          <cell r="B378">
            <v>9497.18</v>
          </cell>
        </row>
        <row r="379">
          <cell r="A379" t="str">
            <v>F.Hamelink 07/24</v>
          </cell>
          <cell r="B379">
            <v>4495.92</v>
          </cell>
        </row>
        <row r="380">
          <cell r="A380" t="str">
            <v>F.Hamelink 08/24</v>
          </cell>
          <cell r="B380">
            <v>9228.2999999999993</v>
          </cell>
        </row>
        <row r="381">
          <cell r="A381" t="str">
            <v>F.Hamelink 09/24</v>
          </cell>
          <cell r="B381">
            <v>8322.18</v>
          </cell>
        </row>
        <row r="382">
          <cell r="A382" t="str">
            <v>F.Hamelink 10/24</v>
          </cell>
          <cell r="B382">
            <v>12929</v>
          </cell>
        </row>
        <row r="383">
          <cell r="A383" t="str">
            <v>F.Hamelink 11/24</v>
          </cell>
          <cell r="B383">
            <v>8823.06</v>
          </cell>
        </row>
        <row r="384">
          <cell r="A384" t="str">
            <v>Inhuur A. Bosselaar, 04/24</v>
          </cell>
          <cell r="B384">
            <v>18876.419999999998</v>
          </cell>
        </row>
        <row r="385">
          <cell r="A385" t="str">
            <v>Inhuur A. Bosselaar, 12/23</v>
          </cell>
          <cell r="B385">
            <v>0</v>
          </cell>
        </row>
        <row r="386">
          <cell r="A386" t="str">
            <v>Inhuur F. Hamelink</v>
          </cell>
          <cell r="B386">
            <v>9975.7999999999993</v>
          </cell>
        </row>
        <row r="387">
          <cell r="A387" t="str">
            <v>Inhuur F. Hamelink 06/24</v>
          </cell>
          <cell r="B387">
            <v>6913.22</v>
          </cell>
        </row>
        <row r="388">
          <cell r="A388" t="str">
            <v>Inhuur F. Hamelink 12/23</v>
          </cell>
          <cell r="B388">
            <v>0</v>
          </cell>
        </row>
        <row r="389">
          <cell r="A389" t="str">
            <v>Inhuur M. Hakkaart 02/24</v>
          </cell>
          <cell r="B389">
            <v>1771.88</v>
          </cell>
        </row>
        <row r="390">
          <cell r="A390" t="str">
            <v>Inhuur M. Hakkaart, 12/23</v>
          </cell>
          <cell r="B390">
            <v>0</v>
          </cell>
        </row>
        <row r="391">
          <cell r="A391" t="str">
            <v>Inhuur P. Perdaems 06/24</v>
          </cell>
          <cell r="B391">
            <v>6399.36</v>
          </cell>
        </row>
        <row r="392">
          <cell r="A392" t="str">
            <v>Inhuur P. Perdaems 12/23</v>
          </cell>
          <cell r="B392">
            <v>0</v>
          </cell>
        </row>
        <row r="393">
          <cell r="A393" t="str">
            <v>Inhuur P. Perdaems, 04/24</v>
          </cell>
          <cell r="B393">
            <v>5599.44</v>
          </cell>
        </row>
        <row r="394">
          <cell r="A394" t="str">
            <v>Inhuur, M. Hakkaart, 11/23</v>
          </cell>
          <cell r="B394">
            <v>2712.63</v>
          </cell>
        </row>
        <row r="395">
          <cell r="A395" t="str">
            <v>M. Hakkaart, 04/24</v>
          </cell>
          <cell r="B395">
            <v>896.88</v>
          </cell>
        </row>
        <row r="396">
          <cell r="A396" t="str">
            <v>M.Hakkaart 01/24</v>
          </cell>
          <cell r="B396">
            <v>459.38</v>
          </cell>
        </row>
        <row r="397">
          <cell r="A397" t="str">
            <v>M.Hakkaart 03/24</v>
          </cell>
          <cell r="B397">
            <v>1531.25</v>
          </cell>
        </row>
        <row r="398">
          <cell r="A398" t="str">
            <v>Maandag 550098 12/24 F. Hamelink tlv 2024</v>
          </cell>
          <cell r="B398">
            <v>7108.02</v>
          </cell>
        </row>
        <row r="399">
          <cell r="A399" t="str">
            <v>Maandag 550099 12/24 P. Perdaems tlv 2024</v>
          </cell>
          <cell r="B399">
            <v>6399.36</v>
          </cell>
        </row>
        <row r="400">
          <cell r="A400" t="str">
            <v>Maandag 550189 12/24 A Koc tlv 2024</v>
          </cell>
          <cell r="B400">
            <v>13565.4</v>
          </cell>
        </row>
        <row r="401">
          <cell r="A401" t="str">
            <v>Maandag 550190 12/24 A.Bosselaar tlv 2024</v>
          </cell>
          <cell r="B401">
            <v>12209.43</v>
          </cell>
        </row>
        <row r="402">
          <cell r="A402" t="str">
            <v>P.Perdaems 01/24</v>
          </cell>
          <cell r="B402">
            <v>6399.36</v>
          </cell>
        </row>
        <row r="403">
          <cell r="A403" t="str">
            <v>P.Perdaems 08/24</v>
          </cell>
          <cell r="B403">
            <v>2399.7600000000002</v>
          </cell>
        </row>
        <row r="404">
          <cell r="A404" t="str">
            <v>P.Perdaems 09/24</v>
          </cell>
          <cell r="B404">
            <v>6399.36</v>
          </cell>
        </row>
        <row r="405">
          <cell r="A405" t="str">
            <v>P.Perdaems 10/24</v>
          </cell>
          <cell r="B405">
            <v>7199.28</v>
          </cell>
        </row>
        <row r="406">
          <cell r="A406" t="str">
            <v>P.Perdaems 11/24</v>
          </cell>
          <cell r="B406">
            <v>7199.28</v>
          </cell>
        </row>
        <row r="407">
          <cell r="A407" t="str">
            <v>P.Perdaens 03/24</v>
          </cell>
          <cell r="B407">
            <v>7199.28</v>
          </cell>
        </row>
        <row r="408">
          <cell r="A408" t="str">
            <v>P.Perdaens 05/24</v>
          </cell>
          <cell r="B408">
            <v>6399.36</v>
          </cell>
        </row>
        <row r="409">
          <cell r="A409" t="str">
            <v>P.Perdaens 07/24</v>
          </cell>
          <cell r="B409">
            <v>6399.36</v>
          </cell>
        </row>
        <row r="410">
          <cell r="A410" t="str">
            <v>Uren Peter Perdaems, 02/24</v>
          </cell>
          <cell r="B410">
            <v>7199.28</v>
          </cell>
        </row>
        <row r="411">
          <cell r="A411" t="str">
            <v>Sement Overheid B.V.</v>
          </cell>
          <cell r="B411">
            <v>396462.90000000008</v>
          </cell>
        </row>
        <row r="412">
          <cell r="A412" t="str">
            <v>E.van Heijgen week 23 tm 44</v>
          </cell>
          <cell r="B412">
            <v>30652</v>
          </cell>
        </row>
        <row r="413">
          <cell r="A413" t="str">
            <v>Inhuur bouwinspecteur week 1 tm week 5</v>
          </cell>
          <cell r="B413">
            <v>10718.5</v>
          </cell>
        </row>
        <row r="414">
          <cell r="A414" t="str">
            <v>Inhuur E. van Heijgen, w 10 tm 13</v>
          </cell>
          <cell r="B414">
            <v>11349</v>
          </cell>
        </row>
        <row r="415">
          <cell r="A415" t="str">
            <v>Inhuur E. van Heijgen, w 45 tm w 48</v>
          </cell>
          <cell r="B415">
            <v>7469</v>
          </cell>
        </row>
        <row r="416">
          <cell r="A416" t="str">
            <v>Inhuur E. van Heijgen, week 52</v>
          </cell>
          <cell r="B416">
            <v>0</v>
          </cell>
        </row>
        <row r="417">
          <cell r="A417" t="str">
            <v>Inhuur E. van Heijgen, wk 14 tm wk 22</v>
          </cell>
          <cell r="B417">
            <v>11349</v>
          </cell>
        </row>
        <row r="418">
          <cell r="A418" t="str">
            <v>Inhuur E. van Heijgen, wk 35 tm wk 40</v>
          </cell>
          <cell r="B418">
            <v>14259</v>
          </cell>
        </row>
        <row r="419">
          <cell r="A419" t="str">
            <v>Inhuur E. van Heijgen, Wk 6 tm 9</v>
          </cell>
          <cell r="B419">
            <v>10476</v>
          </cell>
        </row>
        <row r="420">
          <cell r="A420" t="str">
            <v>Inhuur M. el Hachmioi, W23 tm W26</v>
          </cell>
          <cell r="B420">
            <v>13608</v>
          </cell>
        </row>
        <row r="421">
          <cell r="A421" t="str">
            <v>Inhuur M. el Hachmioui, w 9 tm 13</v>
          </cell>
          <cell r="B421">
            <v>13608</v>
          </cell>
        </row>
        <row r="422">
          <cell r="A422" t="str">
            <v>Inhuur M. el Hachmioui, W27 tm W30</v>
          </cell>
          <cell r="B422">
            <v>13041</v>
          </cell>
        </row>
        <row r="423">
          <cell r="A423" t="str">
            <v>Inhuur M. el Hachmioui, week 14 tm 22</v>
          </cell>
          <cell r="B423">
            <v>29106</v>
          </cell>
        </row>
        <row r="424">
          <cell r="A424" t="str">
            <v>Inhuur M. el Hachmioui, week 31 tm 35</v>
          </cell>
          <cell r="B424">
            <v>13230</v>
          </cell>
        </row>
        <row r="425">
          <cell r="A425" t="str">
            <v>Inhuur M. el Hachmioui, week 35</v>
          </cell>
          <cell r="B425">
            <v>1890</v>
          </cell>
        </row>
        <row r="426">
          <cell r="A426" t="str">
            <v>Inhuur V. Rocha da Fonseca, W23 tm W26</v>
          </cell>
          <cell r="B426">
            <v>15494.4</v>
          </cell>
        </row>
        <row r="427">
          <cell r="A427" t="str">
            <v>Inhuur V. Rocha da Fonseca, week 52</v>
          </cell>
          <cell r="B427">
            <v>0</v>
          </cell>
        </row>
        <row r="428">
          <cell r="A428" t="str">
            <v>Inhuur V. Rocha da Fonseca, Wk 27 tm Wk 31</v>
          </cell>
          <cell r="B428">
            <v>19368</v>
          </cell>
        </row>
        <row r="429">
          <cell r="A429" t="str">
            <v>Inhuur V.M.R. da Fonseca</v>
          </cell>
          <cell r="B429">
            <v>15494.4</v>
          </cell>
        </row>
        <row r="430">
          <cell r="A430" t="str">
            <v>Inhuur V.M.R. da Fonseca week 14 tm 22</v>
          </cell>
          <cell r="B430">
            <v>34862.400000000001</v>
          </cell>
        </row>
        <row r="431">
          <cell r="A431" t="str">
            <v>Inhuur V.M.R. da Fonseca week 32 tm 35</v>
          </cell>
          <cell r="B431">
            <v>15494.4</v>
          </cell>
        </row>
        <row r="432">
          <cell r="A432" t="str">
            <v>Inhuur V.M.R. da Fonseca week 40 tm 48</v>
          </cell>
          <cell r="B432">
            <v>19368</v>
          </cell>
        </row>
        <row r="433">
          <cell r="A433" t="str">
            <v>Inhuur Vergunningverlener WABO week 1 tm week 5</v>
          </cell>
          <cell r="B433">
            <v>19368</v>
          </cell>
        </row>
        <row r="434">
          <cell r="A434" t="str">
            <v>Inhuur Vergunningverlener WABO, wk 6 tm 9</v>
          </cell>
          <cell r="B434">
            <v>15494.4</v>
          </cell>
        </row>
        <row r="435">
          <cell r="A435" t="str">
            <v>M. El Hachmioui week 48 tm 52</v>
          </cell>
          <cell r="B435">
            <v>0</v>
          </cell>
        </row>
        <row r="436">
          <cell r="A436" t="str">
            <v>M. El Hachmioui, wk 3 t/m 5</v>
          </cell>
          <cell r="B436">
            <v>14175</v>
          </cell>
        </row>
        <row r="437">
          <cell r="A437" t="str">
            <v>Sement 550603 Fonseca wk 49 t/m 52 tlv 2024</v>
          </cell>
          <cell r="B437">
            <v>14526</v>
          </cell>
        </row>
        <row r="438">
          <cell r="A438" t="str">
            <v>Sement 550604 van Heijgen wk 49 t/m 52 tlv 2024</v>
          </cell>
          <cell r="B438">
            <v>4850</v>
          </cell>
        </row>
        <row r="439">
          <cell r="A439" t="str">
            <v>Uren M. El Hachmioui, Wk 6 tm 9</v>
          </cell>
          <cell r="B439">
            <v>11718</v>
          </cell>
        </row>
        <row r="440">
          <cell r="A440" t="str">
            <v>V M Rocha da Fonseca wk 36 tm 39</v>
          </cell>
          <cell r="B440">
            <v>15494.4</v>
          </cell>
        </row>
        <row r="441">
          <cell r="A441" t="str">
            <v>Tempo-Team Uitzenden B.V.</v>
          </cell>
          <cell r="B441">
            <v>-4581.3599999999997</v>
          </cell>
        </row>
        <row r="442">
          <cell r="A442" t="str">
            <v>Afkoopsom I.Kosten VenH</v>
          </cell>
          <cell r="B442">
            <v>-4581.3599999999997</v>
          </cell>
        </row>
        <row r="443">
          <cell r="A443" t="str">
            <v>YER Nederland B.V.</v>
          </cell>
          <cell r="B443">
            <v>105747.85</v>
          </cell>
        </row>
        <row r="444">
          <cell r="A444" t="str">
            <v>J. van Gils 03/24</v>
          </cell>
          <cell r="B444">
            <v>8776.82</v>
          </cell>
        </row>
        <row r="445">
          <cell r="A445" t="str">
            <v>J. van Gils 06/24</v>
          </cell>
          <cell r="B445">
            <v>5205.2700000000004</v>
          </cell>
        </row>
        <row r="446">
          <cell r="A446" t="str">
            <v>J. van Gils 08/24</v>
          </cell>
          <cell r="B446">
            <v>10911.39</v>
          </cell>
        </row>
        <row r="447">
          <cell r="A447" t="str">
            <v>J. van Gils 09/24</v>
          </cell>
          <cell r="B447">
            <v>5455.7</v>
          </cell>
        </row>
        <row r="448">
          <cell r="A448" t="str">
            <v>J. van Gils 10/24</v>
          </cell>
          <cell r="B448">
            <v>11898.27</v>
          </cell>
        </row>
        <row r="449">
          <cell r="A449" t="str">
            <v>J.van Gils 01/24</v>
          </cell>
          <cell r="B449">
            <v>5592.17</v>
          </cell>
        </row>
        <row r="450">
          <cell r="A450" t="str">
            <v>J.van Gils 02/24</v>
          </cell>
          <cell r="B450">
            <v>9096.82</v>
          </cell>
        </row>
        <row r="451">
          <cell r="A451" t="str">
            <v>J.van Gils 04/24</v>
          </cell>
          <cell r="B451">
            <v>8997.42</v>
          </cell>
        </row>
        <row r="452">
          <cell r="A452" t="str">
            <v>J.van Gils 05/24</v>
          </cell>
          <cell r="B452">
            <v>9730.84</v>
          </cell>
        </row>
        <row r="453">
          <cell r="A453" t="str">
            <v>J.van Gils 12/23</v>
          </cell>
          <cell r="B453">
            <v>0</v>
          </cell>
        </row>
        <row r="454">
          <cell r="A454" t="str">
            <v>J.van Gils 12/24</v>
          </cell>
          <cell r="B454">
            <v>8982.56</v>
          </cell>
        </row>
        <row r="455">
          <cell r="A455" t="str">
            <v>Joëlle van Gils 03/24</v>
          </cell>
          <cell r="B455">
            <v>243.8</v>
          </cell>
        </row>
        <row r="456">
          <cell r="A456" t="str">
            <v>Trainee Bouw- en Woningtoezicht, 07/24</v>
          </cell>
          <cell r="B456">
            <v>12127.77</v>
          </cell>
        </row>
        <row r="457">
          <cell r="A457" t="str">
            <v>Uren 11/24</v>
          </cell>
          <cell r="B457">
            <v>8729.02</v>
          </cell>
        </row>
        <row r="458">
          <cell r="A458">
            <v>6010010</v>
          </cell>
          <cell r="B458">
            <v>51126.810000000012</v>
          </cell>
        </row>
        <row r="459">
          <cell r="A459" t="str">
            <v>Maandag B.V.</v>
          </cell>
          <cell r="B459">
            <v>51126.810000000012</v>
          </cell>
        </row>
        <row r="460">
          <cell r="A460" t="str">
            <v>Inhuur R. Martens 04/24</v>
          </cell>
          <cell r="B460">
            <v>7419.53</v>
          </cell>
        </row>
        <row r="461">
          <cell r="A461" t="str">
            <v>Inhuur R. Martens 12/23</v>
          </cell>
          <cell r="B461">
            <v>0</v>
          </cell>
        </row>
        <row r="462">
          <cell r="A462" t="str">
            <v>R. Martens 08/24</v>
          </cell>
          <cell r="B462">
            <v>2560.27</v>
          </cell>
        </row>
        <row r="463">
          <cell r="A463" t="str">
            <v>R.Martens 02/24</v>
          </cell>
          <cell r="B463">
            <v>7471.77</v>
          </cell>
        </row>
        <row r="464">
          <cell r="A464" t="str">
            <v>R.Martens 03/24</v>
          </cell>
          <cell r="B464">
            <v>7863.66</v>
          </cell>
        </row>
        <row r="465">
          <cell r="A465" t="str">
            <v>R.Martens 05/24</v>
          </cell>
          <cell r="B465">
            <v>2612.52</v>
          </cell>
        </row>
        <row r="466">
          <cell r="A466" t="str">
            <v>R.Martens 07/24</v>
          </cell>
          <cell r="B466">
            <v>3448.51</v>
          </cell>
        </row>
        <row r="467">
          <cell r="A467" t="str">
            <v>R.Martens 09/24</v>
          </cell>
          <cell r="B467">
            <v>2717.01</v>
          </cell>
        </row>
        <row r="468">
          <cell r="A468" t="str">
            <v>Renske Martens 01/24</v>
          </cell>
          <cell r="B468">
            <v>10032.02</v>
          </cell>
        </row>
        <row r="469">
          <cell r="A469" t="str">
            <v>Renske Martens 06/24</v>
          </cell>
          <cell r="B469">
            <v>7001.52</v>
          </cell>
        </row>
        <row r="470">
          <cell r="A470">
            <v>6040010</v>
          </cell>
          <cell r="B470">
            <v>9243.33</v>
          </cell>
        </row>
        <row r="471">
          <cell r="A471" t="str">
            <v>Justa.communicatie</v>
          </cell>
          <cell r="B471">
            <v>0</v>
          </cell>
        </row>
        <row r="472">
          <cell r="A472" t="str">
            <v>Werkzaamheden RUD Zeeland, 12/23</v>
          </cell>
          <cell r="B472">
            <v>0</v>
          </cell>
        </row>
        <row r="473">
          <cell r="A473" t="str">
            <v>V.O.F. Dethon</v>
          </cell>
          <cell r="B473">
            <v>1071.3700000000001</v>
          </cell>
        </row>
        <row r="474">
          <cell r="A474" t="str">
            <v>Detach J Verdonk wk 27 tm 33</v>
          </cell>
          <cell r="B474">
            <v>150.66</v>
          </cell>
        </row>
        <row r="475">
          <cell r="A475" t="str">
            <v>Detachering J Verdonk week 23 tm 26</v>
          </cell>
          <cell r="B475">
            <v>125.55</v>
          </cell>
        </row>
        <row r="476">
          <cell r="A476" t="str">
            <v>Detachering J. Verdonk, w 40 tm w 43</v>
          </cell>
          <cell r="B476">
            <v>0</v>
          </cell>
        </row>
        <row r="477">
          <cell r="A477" t="str">
            <v>Detachering J. Verdonk, wk 44 tm wl 48</v>
          </cell>
          <cell r="B477">
            <v>0</v>
          </cell>
        </row>
        <row r="478">
          <cell r="A478" t="str">
            <v>Detachering J. Verdonk, wk 49 tm wl 52</v>
          </cell>
          <cell r="B478">
            <v>0</v>
          </cell>
        </row>
        <row r="479">
          <cell r="A479" t="str">
            <v>Detachering J.Verdonk week 19 tm 21</v>
          </cell>
          <cell r="B479">
            <v>175.77</v>
          </cell>
        </row>
        <row r="480">
          <cell r="A480" t="str">
            <v xml:space="preserve">Detachering Verdonk J, w 14 tm 18
</v>
          </cell>
          <cell r="B480">
            <v>330.62</v>
          </cell>
        </row>
        <row r="481">
          <cell r="A481" t="str">
            <v>Inhuur J. Verdonk, uren week 10 tm 13</v>
          </cell>
          <cell r="B481">
            <v>171.59</v>
          </cell>
        </row>
        <row r="482">
          <cell r="A482" t="str">
            <v>J Verdonk wk 35 tm 39</v>
          </cell>
          <cell r="B482">
            <v>0</v>
          </cell>
        </row>
        <row r="483">
          <cell r="A483" t="str">
            <v>Uren J. Verdonk, week 6 t/m 9</v>
          </cell>
          <cell r="B483">
            <v>117.17999999999999</v>
          </cell>
        </row>
        <row r="484">
          <cell r="A484" t="str">
            <v>Victor Advocaten</v>
          </cell>
          <cell r="B484">
            <v>8171.9599999999991</v>
          </cell>
        </row>
        <row r="485">
          <cell r="A485" t="str">
            <v>Honorarium 10/24, Inkoop WMO 2025</v>
          </cell>
          <cell r="B485">
            <v>754.8</v>
          </cell>
        </row>
        <row r="486">
          <cell r="A486" t="str">
            <v>Honorarium mr. drs. T.H.G. (Tim) Robbe 06/24</v>
          </cell>
          <cell r="B486">
            <v>909.64</v>
          </cell>
        </row>
        <row r="487">
          <cell r="A487" t="str">
            <v>Honorarium mr. drs. T.H.G. (Tim) Robbe 11/24</v>
          </cell>
          <cell r="B487">
            <v>427.82</v>
          </cell>
        </row>
        <row r="488">
          <cell r="A488" t="str">
            <v>Honorarium mr.drs.THG Robbe 07/24 WMO 2025</v>
          </cell>
          <cell r="B488">
            <v>329.02</v>
          </cell>
        </row>
        <row r="489">
          <cell r="A489" t="str">
            <v>Honorarium T.H.G. Robbe 01-02/24</v>
          </cell>
          <cell r="B489">
            <v>445.14</v>
          </cell>
        </row>
        <row r="490">
          <cell r="A490" t="str">
            <v>Inkoop WMO 2025 honorarium 08/24</v>
          </cell>
          <cell r="B490">
            <v>909.64</v>
          </cell>
        </row>
        <row r="491">
          <cell r="A491" t="str">
            <v>Inkoop WMO 2025 honorarium 09/24</v>
          </cell>
          <cell r="B491">
            <v>506.26</v>
          </cell>
        </row>
        <row r="492">
          <cell r="A492" t="str">
            <v>THG Robbe 03/24</v>
          </cell>
          <cell r="B492">
            <v>793.51</v>
          </cell>
        </row>
        <row r="493">
          <cell r="A493" t="str">
            <v>THG Robbe 04/24</v>
          </cell>
          <cell r="B493">
            <v>348.37</v>
          </cell>
        </row>
        <row r="494">
          <cell r="A494" t="str">
            <v>THG Robbe 05/24</v>
          </cell>
          <cell r="B494">
            <v>1567.66</v>
          </cell>
        </row>
        <row r="495">
          <cell r="A495" t="str">
            <v>Victor adv 550667 Robbe 12/24 tlv 2024</v>
          </cell>
          <cell r="B495">
            <v>1180.0999999999999</v>
          </cell>
        </row>
        <row r="496">
          <cell r="A496">
            <v>6220010</v>
          </cell>
          <cell r="B496">
            <v>78887.249999999985</v>
          </cell>
        </row>
        <row r="497">
          <cell r="A497" t="str">
            <v>V.O.F. Dethon</v>
          </cell>
          <cell r="B497">
            <v>78887.249999999985</v>
          </cell>
        </row>
        <row r="498">
          <cell r="A498" t="str">
            <v>A Zegers 09/24</v>
          </cell>
          <cell r="B498">
            <v>0</v>
          </cell>
        </row>
        <row r="499">
          <cell r="A499" t="str">
            <v>Detach A. Zegers wk 27 tm 30</v>
          </cell>
          <cell r="B499">
            <v>724.38</v>
          </cell>
        </row>
        <row r="500">
          <cell r="A500" t="str">
            <v>Detach A. Zegers wk 31 tm 34</v>
          </cell>
          <cell r="B500">
            <v>1112.6400000000001</v>
          </cell>
        </row>
        <row r="501">
          <cell r="A501" t="str">
            <v>Detach A. Zegers wk 44 tm 48</v>
          </cell>
          <cell r="B501">
            <v>0</v>
          </cell>
        </row>
        <row r="502">
          <cell r="A502" t="str">
            <v>Detach A. Zegers wk 49 tm 52</v>
          </cell>
          <cell r="B502">
            <v>0</v>
          </cell>
        </row>
        <row r="503">
          <cell r="A503" t="str">
            <v>Detachering A Zegers week 23 tm 26</v>
          </cell>
          <cell r="B503">
            <v>1558.86</v>
          </cell>
        </row>
        <row r="504">
          <cell r="A504" t="str">
            <v>Detachering A. Zegers, W40 tm W43</v>
          </cell>
          <cell r="B504">
            <v>0</v>
          </cell>
        </row>
        <row r="505">
          <cell r="A505" t="str">
            <v>Detachering A.Zegers week 19 tm 22</v>
          </cell>
          <cell r="B505">
            <v>1434.87</v>
          </cell>
        </row>
        <row r="506">
          <cell r="A506" t="str">
            <v>DVO diensten fietsenstalling termijn 4</v>
          </cell>
          <cell r="B506">
            <v>6247.31</v>
          </cell>
        </row>
        <row r="507">
          <cell r="A507" t="str">
            <v>DVO diensten Fietsenstalling termijn 5</v>
          </cell>
          <cell r="B507">
            <v>5707.31</v>
          </cell>
        </row>
        <row r="508">
          <cell r="A508" t="str">
            <v>DVO diensten fietsenstalling termijn 6</v>
          </cell>
          <cell r="B508">
            <v>5298.56</v>
          </cell>
        </row>
        <row r="509">
          <cell r="A509" t="str">
            <v>DVO diensten Fietsenstalling termijn 7</v>
          </cell>
          <cell r="B509">
            <v>5252.06</v>
          </cell>
        </row>
        <row r="510">
          <cell r="A510" t="str">
            <v>DVO diensten Stadsservice Tern 1</v>
          </cell>
          <cell r="B510">
            <v>4828.3100000000004</v>
          </cell>
        </row>
        <row r="511">
          <cell r="A511" t="str">
            <v>DVO diensten, termijn 1, fietsenstalling</v>
          </cell>
          <cell r="B511">
            <v>5134.3100000000004</v>
          </cell>
        </row>
        <row r="512">
          <cell r="A512" t="str">
            <v>DVO diensten, termijn 2, fietsenstalling</v>
          </cell>
          <cell r="B512">
            <v>6157.31</v>
          </cell>
        </row>
        <row r="513">
          <cell r="A513" t="str">
            <v>DVO diensten, termijn 3, fietsenstalling</v>
          </cell>
          <cell r="B513">
            <v>5782.31</v>
          </cell>
        </row>
        <row r="514">
          <cell r="A514" t="str">
            <v>DVO fietsenstalling termijn 11</v>
          </cell>
          <cell r="B514">
            <v>4873.3100000000004</v>
          </cell>
        </row>
        <row r="515">
          <cell r="A515" t="str">
            <v>DVO fietsenstalling termijn 12</v>
          </cell>
          <cell r="B515">
            <v>4677.5600000000004</v>
          </cell>
        </row>
        <row r="516">
          <cell r="A516" t="str">
            <v>DVO fietsenstalling termijn 9</v>
          </cell>
          <cell r="B516">
            <v>4204.3100000000004</v>
          </cell>
        </row>
        <row r="517">
          <cell r="A517" t="str">
            <v>DVO fietsenstalling week 49 tm 52</v>
          </cell>
          <cell r="B517">
            <v>4108.3100000000004</v>
          </cell>
        </row>
        <row r="518">
          <cell r="A518" t="str">
            <v>Fietsenstalling</v>
          </cell>
          <cell r="B518">
            <v>4939.3100000000004</v>
          </cell>
        </row>
        <row r="519">
          <cell r="A519" t="str">
            <v>Inhuur A. Zegers, uren week 10 tm 13</v>
          </cell>
          <cell r="B519">
            <v>1448.75</v>
          </cell>
        </row>
        <row r="520">
          <cell r="A520" t="str">
            <v>Inhuur A. Zegers, uren week 14 tm 18</v>
          </cell>
          <cell r="B520">
            <v>2039.84</v>
          </cell>
        </row>
        <row r="521">
          <cell r="A521" t="str">
            <v>Uren A. Zegers, week 1 t/m 5</v>
          </cell>
          <cell r="B521">
            <v>1850.93</v>
          </cell>
        </row>
        <row r="522">
          <cell r="A522" t="str">
            <v>Uren A. Zegers, week 6 t/m 9</v>
          </cell>
          <cell r="B522">
            <v>1506.7</v>
          </cell>
        </row>
        <row r="523">
          <cell r="A523">
            <v>6310011</v>
          </cell>
          <cell r="B523">
            <v>33717.069999999992</v>
          </cell>
        </row>
        <row r="524">
          <cell r="A524" t="str">
            <v>De Concepten Vijver</v>
          </cell>
          <cell r="B524">
            <v>16944.489999999998</v>
          </cell>
        </row>
        <row r="525">
          <cell r="A525" t="str">
            <v>Backoffice uren 07/24</v>
          </cell>
          <cell r="B525">
            <v>2587.5</v>
          </cell>
        </row>
        <row r="526">
          <cell r="A526" t="str">
            <v>Backoffice uren 08/24</v>
          </cell>
          <cell r="B526">
            <v>2127.5</v>
          </cell>
        </row>
        <row r="527">
          <cell r="A527" t="str">
            <v>Backoffice uren 09/24</v>
          </cell>
          <cell r="B527">
            <v>4763.75</v>
          </cell>
        </row>
        <row r="528">
          <cell r="A528" t="str">
            <v>Backoffice uren 11/24</v>
          </cell>
          <cell r="B528">
            <v>1990.75</v>
          </cell>
        </row>
        <row r="529">
          <cell r="A529" t="str">
            <v>Conc Vijver 550471 Uren 12/24 tlv 2024</v>
          </cell>
          <cell r="B529">
            <v>1638.75</v>
          </cell>
        </row>
        <row r="530">
          <cell r="A530" t="str">
            <v>Glazenpot winactie, Opening Nieuwe Sluis 10/24</v>
          </cell>
          <cell r="B530">
            <v>3031.24</v>
          </cell>
        </row>
        <row r="531">
          <cell r="A531" t="str">
            <v>Uren backoffice 06/24</v>
          </cell>
          <cell r="B531">
            <v>805</v>
          </cell>
        </row>
        <row r="532">
          <cell r="A532" t="str">
            <v>Sarie Steenbergen Omgevingsmanagement</v>
          </cell>
          <cell r="B532">
            <v>16772.580000000002</v>
          </cell>
        </row>
        <row r="533">
          <cell r="A533" t="str">
            <v>Regieuren</v>
          </cell>
          <cell r="B533">
            <v>1732.5</v>
          </cell>
        </row>
        <row r="534">
          <cell r="A534" t="str">
            <v>Regieuren 02/24</v>
          </cell>
          <cell r="B534">
            <v>2881.5</v>
          </cell>
        </row>
        <row r="535">
          <cell r="A535" t="str">
            <v>Regieuren 11/24</v>
          </cell>
          <cell r="B535">
            <v>2852.98</v>
          </cell>
        </row>
        <row r="536">
          <cell r="A536" t="str">
            <v>Regieuren 12/24</v>
          </cell>
          <cell r="B536">
            <v>1673.85</v>
          </cell>
        </row>
        <row r="537">
          <cell r="A537" t="str">
            <v>Regieuren en overige kosten 03/24</v>
          </cell>
          <cell r="B537">
            <v>1961.5</v>
          </cell>
        </row>
        <row r="538">
          <cell r="A538" t="str">
            <v>Regieuren en overige kosten 04/24 tm 10/24</v>
          </cell>
          <cell r="B538">
            <v>5670.25</v>
          </cell>
        </row>
        <row r="539">
          <cell r="A539">
            <v>6430010</v>
          </cell>
          <cell r="B539">
            <v>172343.21</v>
          </cell>
        </row>
        <row r="540">
          <cell r="A540" t="str">
            <v>Maandag B.V.</v>
          </cell>
          <cell r="B540">
            <v>125077.32</v>
          </cell>
        </row>
        <row r="541">
          <cell r="A541" t="str">
            <v>Credit,Tunnelkosten S. v Helteren, 07/10/22</v>
          </cell>
          <cell r="B541">
            <v>-60</v>
          </cell>
        </row>
        <row r="542">
          <cell r="A542" t="str">
            <v>Inhuur  S. van Helteren, 03/24</v>
          </cell>
          <cell r="B542">
            <v>8099.89</v>
          </cell>
        </row>
        <row r="543">
          <cell r="A543" t="str">
            <v>Inhuur S. Bierman 04/24</v>
          </cell>
          <cell r="B543">
            <v>8290.35</v>
          </cell>
        </row>
        <row r="544">
          <cell r="A544" t="str">
            <v>Inhuur S. van Helteren 10/24</v>
          </cell>
          <cell r="B544">
            <v>8595.89</v>
          </cell>
        </row>
        <row r="545">
          <cell r="A545" t="str">
            <v>Inhuur S. van Helteren 12/23</v>
          </cell>
          <cell r="B545">
            <v>0</v>
          </cell>
        </row>
        <row r="546">
          <cell r="A546" t="str">
            <v>Inhuur S. van Helteren, 02/24</v>
          </cell>
          <cell r="B546">
            <v>6472.53</v>
          </cell>
        </row>
        <row r="547">
          <cell r="A547" t="str">
            <v>Inhuur S. van Helteren, 04/24</v>
          </cell>
          <cell r="B547">
            <v>7571.62</v>
          </cell>
        </row>
        <row r="548">
          <cell r="A548" t="str">
            <v>Maandag 550100 12/24 S. van Helteren tlv 2024</v>
          </cell>
          <cell r="B548">
            <v>6233.78</v>
          </cell>
        </row>
        <row r="549">
          <cell r="A549" t="str">
            <v>S. Bierman 03/24</v>
          </cell>
          <cell r="B549">
            <v>8774.17</v>
          </cell>
        </row>
        <row r="550">
          <cell r="A550" t="str">
            <v>S. van Helteren 01/24</v>
          </cell>
          <cell r="B550">
            <v>9107.32</v>
          </cell>
        </row>
        <row r="551">
          <cell r="A551" t="str">
            <v>S. van Helteren 05/24</v>
          </cell>
          <cell r="B551">
            <v>6843.37</v>
          </cell>
        </row>
        <row r="552">
          <cell r="A552" t="str">
            <v>S. van Helteren 06/24</v>
          </cell>
          <cell r="B552">
            <v>8353.42</v>
          </cell>
        </row>
        <row r="553">
          <cell r="A553" t="str">
            <v>S. van Helteren 09/24</v>
          </cell>
          <cell r="B553">
            <v>8199.2099999999991</v>
          </cell>
        </row>
        <row r="554">
          <cell r="A554" t="str">
            <v>S.Bierman 02/24</v>
          </cell>
          <cell r="B554">
            <v>8925.77</v>
          </cell>
        </row>
        <row r="555">
          <cell r="A555" t="str">
            <v>S.Bierman 05/24</v>
          </cell>
          <cell r="B555">
            <v>635.41999999999996</v>
          </cell>
        </row>
        <row r="556">
          <cell r="A556" t="str">
            <v>S.Bierman week 2 tm 31</v>
          </cell>
          <cell r="B556">
            <v>9807.5400000000009</v>
          </cell>
        </row>
        <row r="557">
          <cell r="A557" t="str">
            <v>S.van Helteren 07/24</v>
          </cell>
          <cell r="B557">
            <v>6903.6</v>
          </cell>
        </row>
        <row r="558">
          <cell r="A558" t="str">
            <v>S.van Helteren 08/24</v>
          </cell>
          <cell r="B558">
            <v>4825.09</v>
          </cell>
        </row>
        <row r="559">
          <cell r="A559" t="str">
            <v>S.van Helteren 11/24</v>
          </cell>
          <cell r="B559">
            <v>7438.35</v>
          </cell>
        </row>
        <row r="560">
          <cell r="A560" t="str">
            <v>Tunnelkosten S. v Helteren, 07/10/22</v>
          </cell>
          <cell r="B560">
            <v>60</v>
          </cell>
        </row>
        <row r="561">
          <cell r="A561" t="str">
            <v>Tempo-Team Uitzenden B.V.</v>
          </cell>
          <cell r="B561">
            <v>47265.89</v>
          </cell>
        </row>
        <row r="562">
          <cell r="A562" t="str">
            <v xml:space="preserve">Jessie Van Torre week 10 t/m 12
</v>
          </cell>
          <cell r="B562">
            <v>3502.02</v>
          </cell>
        </row>
        <row r="563">
          <cell r="A563" t="str">
            <v xml:space="preserve">Jessie Van Torre week 13 t/m 16
</v>
          </cell>
          <cell r="B563">
            <v>4715.26</v>
          </cell>
        </row>
        <row r="564">
          <cell r="A564" t="str">
            <v xml:space="preserve">Jessie Van Torre week 17 t/m 20
</v>
          </cell>
          <cell r="B564">
            <v>4346.55</v>
          </cell>
        </row>
        <row r="565">
          <cell r="A565" t="str">
            <v xml:space="preserve">Jessie Van Torre week 21 t/m 24
</v>
          </cell>
          <cell r="B565">
            <v>4162.9399999999996</v>
          </cell>
        </row>
        <row r="566">
          <cell r="A566" t="str">
            <v xml:space="preserve">Jessie Van Torre week 25 t/m 28
</v>
          </cell>
          <cell r="B566">
            <v>4608.16</v>
          </cell>
        </row>
        <row r="567">
          <cell r="A567" t="str">
            <v xml:space="preserve">Jessie Van Torre week 29 t/m 32
</v>
          </cell>
          <cell r="B567">
            <v>2657.49</v>
          </cell>
        </row>
        <row r="568">
          <cell r="A568" t="str">
            <v xml:space="preserve">Jessie Van Torre week 33 t/m 36
</v>
          </cell>
          <cell r="B568">
            <v>4745.87</v>
          </cell>
        </row>
        <row r="569">
          <cell r="A569" t="str">
            <v xml:space="preserve">Jessie Van Torre week 37 t/m 39
</v>
          </cell>
          <cell r="B569">
            <v>3425.52</v>
          </cell>
        </row>
        <row r="570">
          <cell r="A570" t="str">
            <v xml:space="preserve">Jessie Van Torre week 40 t/m 40
</v>
          </cell>
          <cell r="B570">
            <v>1166.4000000000001</v>
          </cell>
        </row>
        <row r="571">
          <cell r="A571" t="str">
            <v xml:space="preserve">Jessie Van Torre week 41 t/m 44
</v>
          </cell>
          <cell r="B571">
            <v>4665.6000000000004</v>
          </cell>
        </row>
        <row r="572">
          <cell r="A572" t="str">
            <v>Jessie Van Torre week 45 t/m 48</v>
          </cell>
          <cell r="B572">
            <v>4105.8900000000003</v>
          </cell>
        </row>
        <row r="573">
          <cell r="A573" t="str">
            <v>TempoT 550280 Van Torre wk 49 tm 52 tlv 2024</v>
          </cell>
          <cell r="B573">
            <v>3997.79</v>
          </cell>
        </row>
        <row r="574">
          <cell r="A574" t="str">
            <v>TempoT 551042 Van Torre week 50 tlv 2024</v>
          </cell>
          <cell r="B574">
            <v>1166.4000000000001</v>
          </cell>
        </row>
        <row r="575">
          <cell r="A575">
            <v>6520010</v>
          </cell>
          <cell r="B575">
            <v>324498.61000000022</v>
          </cell>
        </row>
        <row r="576">
          <cell r="A576" t="str">
            <v>Driessen B.V.</v>
          </cell>
          <cell r="B576">
            <v>309552.08000000019</v>
          </cell>
        </row>
        <row r="577">
          <cell r="A577" t="str">
            <v>B Sutin, 08/24, zwembad Zaamslag</v>
          </cell>
          <cell r="B577">
            <v>253.74</v>
          </cell>
        </row>
        <row r="578">
          <cell r="A578" t="str">
            <v>B. Sutin 09/24 en 10/24, zwembad Terneuzen</v>
          </cell>
          <cell r="B578">
            <v>2306.08</v>
          </cell>
        </row>
        <row r="579">
          <cell r="A579" t="str">
            <v>B. Sutin, week 14 tot week 15</v>
          </cell>
          <cell r="B579">
            <v>929.46</v>
          </cell>
        </row>
        <row r="580">
          <cell r="A580" t="str">
            <v>B.Sutin 10/24</v>
          </cell>
          <cell r="B580">
            <v>1153.28</v>
          </cell>
        </row>
        <row r="581">
          <cell r="A581" t="str">
            <v>B.Sutin 11/24 en 12/24</v>
          </cell>
          <cell r="B581">
            <v>3406.22</v>
          </cell>
        </row>
        <row r="582">
          <cell r="A582" t="str">
            <v>B.Sutin 12/24</v>
          </cell>
          <cell r="B582">
            <v>201.07</v>
          </cell>
        </row>
        <row r="583">
          <cell r="A583" t="str">
            <v>Beau Bracke 08/24</v>
          </cell>
          <cell r="B583">
            <v>879.07</v>
          </cell>
        </row>
        <row r="584">
          <cell r="A584" t="str">
            <v>C. Nielen week 43 tm 52</v>
          </cell>
          <cell r="B584">
            <v>0</v>
          </cell>
        </row>
        <row r="585">
          <cell r="A585" t="str">
            <v>Div. personen zwembad Axel 07-08/24</v>
          </cell>
          <cell r="B585">
            <v>8621.5</v>
          </cell>
        </row>
        <row r="586">
          <cell r="A586" t="str">
            <v>Div. personen zwembad Koewacht 08/24</v>
          </cell>
          <cell r="B586">
            <v>5687.29</v>
          </cell>
        </row>
        <row r="587">
          <cell r="A587" t="str">
            <v>Div. personen zwembad Sas van Gent 07-08/24</v>
          </cell>
          <cell r="B587">
            <v>9831.58</v>
          </cell>
        </row>
        <row r="588">
          <cell r="A588" t="str">
            <v>Div. personen zwembad Terneuzen 07-08/24</v>
          </cell>
          <cell r="B588">
            <v>12466.59</v>
          </cell>
        </row>
        <row r="589">
          <cell r="A589" t="str">
            <v>Div. personen zwembad Zaamslag 07-08/24</v>
          </cell>
          <cell r="B589">
            <v>3985.84</v>
          </cell>
        </row>
        <row r="590">
          <cell r="A590" t="str">
            <v>Div. personen, 08/24, zwembad Axel</v>
          </cell>
          <cell r="B590">
            <v>17436.64</v>
          </cell>
        </row>
        <row r="591">
          <cell r="A591" t="str">
            <v>Div. personen, 08/24, zwembad Koewacht</v>
          </cell>
          <cell r="B591">
            <v>8123.7</v>
          </cell>
        </row>
        <row r="592">
          <cell r="A592" t="str">
            <v>Div. personen, 08/24, zwembad Sas van Gent</v>
          </cell>
          <cell r="B592">
            <v>19225.189999999999</v>
          </cell>
        </row>
        <row r="593">
          <cell r="A593" t="str">
            <v>Div. personen, 08/24, zwembad Terneuzen</v>
          </cell>
          <cell r="B593">
            <v>12440.320000000002</v>
          </cell>
        </row>
        <row r="594">
          <cell r="A594" t="str">
            <v>Div. personen, 08/24, zwembad Zaamslag</v>
          </cell>
          <cell r="B594">
            <v>12105.07</v>
          </cell>
        </row>
        <row r="595">
          <cell r="A595" t="str">
            <v>Diverse personen, 08 en 09/24, zwembad Terneuzen</v>
          </cell>
          <cell r="B595">
            <v>1503.16</v>
          </cell>
        </row>
        <row r="596">
          <cell r="A596" t="str">
            <v>Inhuur div. personen 07/24 zwembad Koewacht</v>
          </cell>
          <cell r="B596">
            <v>6881.4</v>
          </cell>
        </row>
        <row r="597">
          <cell r="A597" t="str">
            <v>Inhuur div. personen 07/24 zwembad Sas van Gent</v>
          </cell>
          <cell r="B597">
            <v>9764.51</v>
          </cell>
        </row>
        <row r="598">
          <cell r="A598" t="str">
            <v>Inhuur div. personen 07/24 zwembad Zaamslag</v>
          </cell>
          <cell r="B598">
            <v>5909.54</v>
          </cell>
        </row>
        <row r="599">
          <cell r="A599" t="str">
            <v>Inhuur lifeguard zwembad Axel W21 tm W27</v>
          </cell>
          <cell r="B599">
            <v>9861.7099999999991</v>
          </cell>
        </row>
        <row r="600">
          <cell r="A600" t="str">
            <v>Inhuur lifeguard zwembad Koewacht W23 tm W26</v>
          </cell>
          <cell r="B600">
            <v>6195.53</v>
          </cell>
        </row>
        <row r="601">
          <cell r="A601" t="str">
            <v>Inhuur lifeguard zwembad Sas v Gent W23 tm W27</v>
          </cell>
          <cell r="B601">
            <v>15727.7</v>
          </cell>
        </row>
        <row r="602">
          <cell r="A602" t="str">
            <v>Inhuur lifeguard zwembad Tnz W20 tm W27</v>
          </cell>
          <cell r="B602">
            <v>14255.48</v>
          </cell>
        </row>
        <row r="603">
          <cell r="A603" t="str">
            <v>Inhuur lifeguard zwembad Zaamslag W22 tm W26</v>
          </cell>
          <cell r="B603">
            <v>2448.5100000000002</v>
          </cell>
        </row>
        <row r="604">
          <cell r="A604" t="str">
            <v>Inhuur personeel 06-07/24 Zwembad Axel</v>
          </cell>
          <cell r="B604">
            <v>10783</v>
          </cell>
        </row>
        <row r="605">
          <cell r="A605" t="str">
            <v>Inhuur personeel 07/24 Zwembad Axel</v>
          </cell>
          <cell r="B605">
            <v>14654.03</v>
          </cell>
        </row>
        <row r="606">
          <cell r="A606" t="str">
            <v>Inhuur personeel 07/24 Zwembad Koewacht</v>
          </cell>
          <cell r="B606">
            <v>11779.86</v>
          </cell>
        </row>
        <row r="607">
          <cell r="A607" t="str">
            <v>Inhuur personeel 07/24 Zwembad Sas van Gent</v>
          </cell>
          <cell r="B607">
            <v>18453.580000000002</v>
          </cell>
        </row>
        <row r="608">
          <cell r="A608" t="str">
            <v>Inhuur personeel 07/24 Zwembad Terneuzen</v>
          </cell>
          <cell r="B608">
            <v>21406.799999999999</v>
          </cell>
        </row>
        <row r="609">
          <cell r="A609" t="str">
            <v>Inhuur personeel 07/24 Zwembad Zaamslag</v>
          </cell>
          <cell r="B609">
            <v>6584.14</v>
          </cell>
        </row>
        <row r="610">
          <cell r="A610" t="str">
            <v>Inhuur zwembad TNZ, W 16 tm 19</v>
          </cell>
          <cell r="B610">
            <v>3218.53</v>
          </cell>
        </row>
        <row r="611">
          <cell r="A611" t="str">
            <v>J. Roels, 07/24, zwembad Zaamslag</v>
          </cell>
          <cell r="B611">
            <v>40.96</v>
          </cell>
        </row>
        <row r="612">
          <cell r="A612" t="str">
            <v>L. Schoot-de Koning week 35 en 39</v>
          </cell>
          <cell r="B612">
            <v>0</v>
          </cell>
        </row>
        <row r="613">
          <cell r="A613" t="str">
            <v>M. Remerij, 08/24, zwembad Koewacht</v>
          </cell>
          <cell r="B613">
            <v>1518.63</v>
          </cell>
        </row>
        <row r="614">
          <cell r="A614" t="str">
            <v>P. Yazbeck, 08/24, zwembad Sas van Gent</v>
          </cell>
          <cell r="B614">
            <v>644.20000000000005</v>
          </cell>
        </row>
        <row r="615">
          <cell r="A615" t="str">
            <v>R Dubbeldam 06/24</v>
          </cell>
          <cell r="B615">
            <v>458.44</v>
          </cell>
        </row>
        <row r="616">
          <cell r="A616" t="str">
            <v>R. Dubbeldam, 08/24</v>
          </cell>
          <cell r="B616">
            <v>236.29</v>
          </cell>
        </row>
        <row r="617">
          <cell r="A617" t="str">
            <v>R. Dubbeldam, 08/24, zwembad Terneuzen</v>
          </cell>
          <cell r="B617">
            <v>0.88</v>
          </cell>
        </row>
        <row r="618">
          <cell r="A618" t="str">
            <v>S Maas, 09/24, Zwembad Axel</v>
          </cell>
          <cell r="B618">
            <v>969.62</v>
          </cell>
        </row>
        <row r="619">
          <cell r="A619" t="str">
            <v>Uren diverse medewerkers zwembad Axel 05/24</v>
          </cell>
          <cell r="B619">
            <v>2015.51</v>
          </cell>
        </row>
        <row r="620">
          <cell r="A620" t="str">
            <v>Uren diverse medewerkers zwembad Axel 06/24</v>
          </cell>
          <cell r="B620">
            <v>3092.83</v>
          </cell>
        </row>
        <row r="621">
          <cell r="A621" t="str">
            <v>Uren diverse medewerkers zwembad Koewacht 06/24</v>
          </cell>
          <cell r="B621">
            <v>2115.02</v>
          </cell>
        </row>
        <row r="622">
          <cell r="A622" t="str">
            <v>Uren diverse medewerkers zwembad Sas v Gent 05/24</v>
          </cell>
          <cell r="B622">
            <v>1499.6</v>
          </cell>
        </row>
        <row r="623">
          <cell r="A623" t="str">
            <v>Uren diverse medewerkers zwembad SvG 06/24</v>
          </cell>
          <cell r="B623">
            <v>4652.32</v>
          </cell>
        </row>
        <row r="624">
          <cell r="A624" t="str">
            <v>Uren diverse medewerkers zwembad Terneuzen 06/24</v>
          </cell>
          <cell r="B624">
            <v>7922.08</v>
          </cell>
        </row>
        <row r="625">
          <cell r="A625" t="str">
            <v>Uren diverse medewerkers zwembad Zaamslag 06/24</v>
          </cell>
          <cell r="B625">
            <v>663.49</v>
          </cell>
        </row>
        <row r="626">
          <cell r="A626" t="str">
            <v>Uren J. Fermont 05/24</v>
          </cell>
          <cell r="B626">
            <v>210.59</v>
          </cell>
        </row>
        <row r="627">
          <cell r="A627" t="str">
            <v>Uren medewerkers zwembad Terneuzen 05/24</v>
          </cell>
          <cell r="B627">
            <v>4949.58</v>
          </cell>
        </row>
        <row r="628">
          <cell r="A628" t="str">
            <v>VOG aanvraag K Jonkman en L. van der Veldt</v>
          </cell>
          <cell r="B628">
            <v>81.92</v>
          </cell>
        </row>
        <row r="629">
          <cell r="A629" t="str">
            <v>Security Zeeland</v>
          </cell>
          <cell r="B629">
            <v>14946.529999999999</v>
          </cell>
        </row>
        <row r="630">
          <cell r="A630" t="str">
            <v>Beveiliging Sas van Gent/Axel 07/24</v>
          </cell>
          <cell r="B630">
            <v>4029.3</v>
          </cell>
        </row>
        <row r="631">
          <cell r="A631" t="str">
            <v>Beveiliging zwembaden 06/24</v>
          </cell>
          <cell r="B631">
            <v>2831.3999999999996</v>
          </cell>
        </row>
        <row r="632">
          <cell r="A632" t="str">
            <v>Beveiliging, 08/24, Sas van Gent/Axel</v>
          </cell>
          <cell r="B632">
            <v>8085.83</v>
          </cell>
        </row>
        <row r="633">
          <cell r="A633">
            <v>6530010</v>
          </cell>
          <cell r="B633">
            <v>16523</v>
          </cell>
        </row>
        <row r="634">
          <cell r="A634" t="str">
            <v>Adriënne van der Werf</v>
          </cell>
          <cell r="B634">
            <v>16523</v>
          </cell>
        </row>
        <row r="635">
          <cell r="A635" t="str">
            <v>Artist.coord.broedpl.Tern. 12/8 tm 1/10/24</v>
          </cell>
          <cell r="B635">
            <v>10313</v>
          </cell>
        </row>
        <row r="636">
          <cell r="A636" t="str">
            <v>Werkzaamheden Broedplaats Nesse</v>
          </cell>
          <cell r="B636">
            <v>6210</v>
          </cell>
        </row>
        <row r="637">
          <cell r="A637">
            <v>6550010</v>
          </cell>
          <cell r="B637">
            <v>14212.5</v>
          </cell>
        </row>
        <row r="638">
          <cell r="A638" t="str">
            <v>Edufact! Advies in Erfgoed</v>
          </cell>
          <cell r="B638">
            <v>1870</v>
          </cell>
        </row>
        <row r="639">
          <cell r="A639" t="str">
            <v>GMT24 advies en overleg Terneuzen 06/24</v>
          </cell>
          <cell r="B639">
            <v>212.5</v>
          </cell>
        </row>
        <row r="640">
          <cell r="A640" t="str">
            <v>GMT24 Overleg</v>
          </cell>
          <cell r="B640">
            <v>765</v>
          </cell>
        </row>
        <row r="641">
          <cell r="A641" t="str">
            <v>GMT24 overleg en advies 16/8</v>
          </cell>
          <cell r="B641">
            <v>340</v>
          </cell>
        </row>
        <row r="642">
          <cell r="A642" t="str">
            <v>GMT24 Overleg, 09/24, Algemeen Terneuzen</v>
          </cell>
          <cell r="B642">
            <v>212.5</v>
          </cell>
        </row>
        <row r="643">
          <cell r="A643" t="str">
            <v>GMT24 Overleg, 11/24, Algemeen Terneuzen</v>
          </cell>
          <cell r="B643">
            <v>340</v>
          </cell>
        </row>
        <row r="644">
          <cell r="A644" t="str">
            <v>Erfgoed advies burger</v>
          </cell>
          <cell r="B644">
            <v>12342.5</v>
          </cell>
        </row>
        <row r="645">
          <cell r="A645" t="str">
            <v>1-11-2023 GT Nota Archeologie</v>
          </cell>
          <cell r="B645">
            <v>1396.5</v>
          </cell>
        </row>
        <row r="646">
          <cell r="A646" t="str">
            <v>GT Algemeen archelogie Tnz 12/23</v>
          </cell>
          <cell r="B646">
            <v>857.5</v>
          </cell>
        </row>
        <row r="647">
          <cell r="A647" t="str">
            <v>GT algemeen Archeologie</v>
          </cell>
          <cell r="B647">
            <v>1585</v>
          </cell>
        </row>
        <row r="648">
          <cell r="A648" t="str">
            <v>GT algemeen archeologie Terneuzen</v>
          </cell>
          <cell r="B648">
            <v>1190</v>
          </cell>
        </row>
        <row r="649">
          <cell r="A649" t="str">
            <v>GT algemeen archeologie Terneuzen 05/24</v>
          </cell>
          <cell r="B649">
            <v>2152.5</v>
          </cell>
        </row>
        <row r="650">
          <cell r="A650" t="str">
            <v>GT algemeen archeologie Terneuzen
01/08/24</v>
          </cell>
          <cell r="B650">
            <v>490</v>
          </cell>
        </row>
        <row r="651">
          <cell r="A651" t="str">
            <v>GT Algemeen archeologie Tnz</v>
          </cell>
          <cell r="B651">
            <v>1417.5</v>
          </cell>
        </row>
        <row r="652">
          <cell r="A652" t="str">
            <v>GT GT diversen algemeen archeologie Terneuzen</v>
          </cell>
          <cell r="B652">
            <v>1668.5</v>
          </cell>
        </row>
        <row r="653">
          <cell r="A653" t="str">
            <v>GT overleg alg. archeologie Terneuzen 02/24</v>
          </cell>
          <cell r="B653">
            <v>1585</v>
          </cell>
        </row>
        <row r="654">
          <cell r="A654">
            <v>6610010</v>
          </cell>
          <cell r="B654">
            <v>1081113.6599999999</v>
          </cell>
        </row>
        <row r="655">
          <cell r="A655" t="str">
            <v>3D + 1 Bouw + Vastgoed B.V.</v>
          </cell>
          <cell r="B655">
            <v>73128.049999999988</v>
          </cell>
        </row>
        <row r="656">
          <cell r="A656" t="str">
            <v>Bouwvastg 551613 Oekraïne opvang 07/24 tlv 2024</v>
          </cell>
          <cell r="B656">
            <v>3285.01</v>
          </cell>
        </row>
        <row r="657">
          <cell r="A657" t="str">
            <v>Bouwvastg 551614 Oekraïne opvang 08/24 tlv 2024</v>
          </cell>
          <cell r="B657">
            <v>3798.29</v>
          </cell>
        </row>
        <row r="658">
          <cell r="A658" t="str">
            <v>Oekraïne opvang 05/24</v>
          </cell>
          <cell r="B658">
            <v>9994.2800000000007</v>
          </cell>
        </row>
        <row r="659">
          <cell r="A659" t="str">
            <v>Oekraïne opvang 06/24</v>
          </cell>
          <cell r="B659">
            <v>10163</v>
          </cell>
        </row>
        <row r="660">
          <cell r="A660" t="str">
            <v>Oekraïne opvang, 02/24</v>
          </cell>
          <cell r="B660">
            <v>12216.13</v>
          </cell>
        </row>
        <row r="661">
          <cell r="A661" t="str">
            <v>Oekraïne opvang, 03/24</v>
          </cell>
          <cell r="B661">
            <v>16322.39</v>
          </cell>
        </row>
        <row r="662">
          <cell r="A662" t="str">
            <v>Oekraïne opvang, 04/24</v>
          </cell>
          <cell r="B662">
            <v>12934.72</v>
          </cell>
        </row>
        <row r="663">
          <cell r="A663" t="str">
            <v>Opvang Oekraïne 01/24</v>
          </cell>
          <cell r="B663">
            <v>4414.2299999999996</v>
          </cell>
        </row>
        <row r="664">
          <cell r="A664" t="str">
            <v>Deloitte Accountants BV</v>
          </cell>
          <cell r="B664">
            <v>2280</v>
          </cell>
        </row>
        <row r="665">
          <cell r="A665" t="str">
            <v>10,5 uur ext. Inhuur financ. dienstverl. Oekraine</v>
          </cell>
          <cell r="B665">
            <v>1496.25</v>
          </cell>
        </row>
        <row r="666">
          <cell r="A666" t="str">
            <v>5,5 uur ext. Inhuur financ. dienstverl. CNO</v>
          </cell>
          <cell r="B666">
            <v>783.75</v>
          </cell>
        </row>
        <row r="667">
          <cell r="A667" t="str">
            <v>Driessen B.V.</v>
          </cell>
          <cell r="B667">
            <v>117926.66</v>
          </cell>
        </row>
        <row r="668">
          <cell r="A668" t="str">
            <v>A. Al Katta 07/24</v>
          </cell>
          <cell r="B668">
            <v>759.41</v>
          </cell>
        </row>
        <row r="669">
          <cell r="A669" t="str">
            <v>A. Al Katta 08/24</v>
          </cell>
          <cell r="B669">
            <v>2784.45</v>
          </cell>
        </row>
        <row r="670">
          <cell r="A670" t="str">
            <v>A. Al Katta 09/24</v>
          </cell>
          <cell r="B670">
            <v>863.63</v>
          </cell>
        </row>
        <row r="671">
          <cell r="A671" t="str">
            <v>A. Al Katta 10/24</v>
          </cell>
          <cell r="B671">
            <v>1599.81</v>
          </cell>
        </row>
        <row r="672">
          <cell r="A672" t="str">
            <v>A. Al Katta 11/24 en 12/24</v>
          </cell>
          <cell r="B672">
            <v>4439.03</v>
          </cell>
        </row>
        <row r="673">
          <cell r="A673" t="str">
            <v>A. Al Katta, 09/24</v>
          </cell>
          <cell r="B673">
            <v>692.58</v>
          </cell>
        </row>
        <row r="674">
          <cell r="A674" t="str">
            <v>A. van Hoeve 12/24</v>
          </cell>
          <cell r="B674">
            <v>6328.14</v>
          </cell>
        </row>
        <row r="675">
          <cell r="A675" t="str">
            <v>A.Al Katta 06-07/24</v>
          </cell>
          <cell r="B675">
            <v>2468.12</v>
          </cell>
        </row>
        <row r="676">
          <cell r="A676" t="str">
            <v>A.Al Katta 07/24</v>
          </cell>
          <cell r="B676">
            <v>507.9</v>
          </cell>
        </row>
        <row r="677">
          <cell r="A677" t="str">
            <v>Amjad Al Katta 10/24</v>
          </cell>
          <cell r="B677">
            <v>2158.2600000000002</v>
          </cell>
        </row>
        <row r="678">
          <cell r="A678" t="str">
            <v>F. de Bruijn 05/24</v>
          </cell>
          <cell r="B678">
            <v>46.77</v>
          </cell>
        </row>
        <row r="679">
          <cell r="A679" t="str">
            <v>F. de Bruijn 1e kwartaal 2024</v>
          </cell>
          <cell r="B679">
            <v>8634.39</v>
          </cell>
        </row>
        <row r="680">
          <cell r="A680" t="str">
            <v>F. de Bruijn week 1 en 2</v>
          </cell>
          <cell r="B680">
            <v>3135.2</v>
          </cell>
        </row>
        <row r="681">
          <cell r="A681" t="str">
            <v>F. de Bruijn week 3 en 4</v>
          </cell>
          <cell r="B681">
            <v>3071.37</v>
          </cell>
        </row>
        <row r="682">
          <cell r="A682" t="str">
            <v>F. de Bruijn week 48</v>
          </cell>
          <cell r="B682">
            <v>0</v>
          </cell>
        </row>
        <row r="683">
          <cell r="A683" t="str">
            <v>F. de Bruijn week 51 en 52</v>
          </cell>
          <cell r="B683">
            <v>0</v>
          </cell>
        </row>
        <row r="684">
          <cell r="A684" t="str">
            <v>Inhuur F. de Bruijn, W 19-20</v>
          </cell>
          <cell r="B684">
            <v>46.77</v>
          </cell>
        </row>
        <row r="685">
          <cell r="A685" t="str">
            <v>Inhuur F. de Bruijn, week 12 tm week 15</v>
          </cell>
          <cell r="B685">
            <v>5775.54</v>
          </cell>
        </row>
        <row r="686">
          <cell r="A686" t="str">
            <v>Inhuur F. de Bruijn, week 16 tm week 18</v>
          </cell>
          <cell r="B686">
            <v>3948.32</v>
          </cell>
        </row>
        <row r="687">
          <cell r="A687" t="str">
            <v>Inhuur N. Pyrozhenko, 10/24</v>
          </cell>
          <cell r="B687">
            <v>975.49</v>
          </cell>
        </row>
        <row r="688">
          <cell r="A688" t="str">
            <v>Inhuur S. Lypii 10/24</v>
          </cell>
          <cell r="B688">
            <v>3158.42</v>
          </cell>
        </row>
        <row r="689">
          <cell r="A689" t="str">
            <v>Inhuur Y. Lypii, 09/24</v>
          </cell>
          <cell r="B689">
            <v>3560.98</v>
          </cell>
        </row>
        <row r="690">
          <cell r="A690" t="str">
            <v>M Alshalah 09/24</v>
          </cell>
          <cell r="B690">
            <v>1097.49</v>
          </cell>
        </row>
        <row r="691">
          <cell r="A691" t="str">
            <v>M. Alshalah 07/24</v>
          </cell>
          <cell r="B691">
            <v>4598.12</v>
          </cell>
        </row>
        <row r="692">
          <cell r="A692" t="str">
            <v>M. Alshalah 08/24</v>
          </cell>
          <cell r="B692">
            <v>2599.48</v>
          </cell>
        </row>
        <row r="693">
          <cell r="A693" t="str">
            <v>M. Alshalah 09/24 en 10/24</v>
          </cell>
          <cell r="B693">
            <v>2297</v>
          </cell>
        </row>
        <row r="694">
          <cell r="A694" t="str">
            <v>M. Alshalah wk 42 tm wk 43</v>
          </cell>
          <cell r="B694">
            <v>1127.5999999999999</v>
          </cell>
        </row>
        <row r="695">
          <cell r="A695" t="str">
            <v>M.Alshalah 10-11/24</v>
          </cell>
          <cell r="B695">
            <v>1708.97</v>
          </cell>
        </row>
        <row r="696">
          <cell r="A696" t="str">
            <v>M.Alshalah 11/24 en 12/24</v>
          </cell>
          <cell r="B696">
            <v>3442.68</v>
          </cell>
        </row>
        <row r="697">
          <cell r="A697" t="str">
            <v>N.Pyrozhenko 10-11/24</v>
          </cell>
          <cell r="B697">
            <v>502.21</v>
          </cell>
        </row>
        <row r="698">
          <cell r="A698" t="str">
            <v>N.Pyrozhenko 12/24</v>
          </cell>
          <cell r="B698">
            <v>145.02000000000001</v>
          </cell>
        </row>
        <row r="699">
          <cell r="A699" t="str">
            <v>S. Lypii 07/24</v>
          </cell>
          <cell r="B699">
            <v>3730.96</v>
          </cell>
        </row>
        <row r="700">
          <cell r="A700" t="str">
            <v>S. Lypii 09/24</v>
          </cell>
          <cell r="B700">
            <v>1863.76</v>
          </cell>
        </row>
        <row r="701">
          <cell r="A701" t="str">
            <v>S. Lypii 10/24</v>
          </cell>
          <cell r="B701">
            <v>2058.1</v>
          </cell>
        </row>
        <row r="702">
          <cell r="A702" t="str">
            <v>S. Lypii, 08/24, Opvang Oekraine</v>
          </cell>
          <cell r="B702">
            <v>5705.5</v>
          </cell>
        </row>
        <row r="703">
          <cell r="A703" t="str">
            <v>S. Lypii, 09/24, Opvang Oekraïne</v>
          </cell>
          <cell r="B703">
            <v>2600.59</v>
          </cell>
        </row>
        <row r="704">
          <cell r="A704" t="str">
            <v>S.Lypii 11/24</v>
          </cell>
          <cell r="B704">
            <v>2105.62</v>
          </cell>
        </row>
        <row r="705">
          <cell r="A705" t="str">
            <v>S.Lypii 11/24 en 12/24</v>
          </cell>
          <cell r="B705">
            <v>5524.37</v>
          </cell>
        </row>
        <row r="706">
          <cell r="A706" t="str">
            <v>Uren F. de Bruijn 05/24</v>
          </cell>
          <cell r="B706">
            <v>7169.56</v>
          </cell>
        </row>
        <row r="707">
          <cell r="A707" t="str">
            <v>Y. Lypii 09/24</v>
          </cell>
          <cell r="B707">
            <v>1354.86</v>
          </cell>
        </row>
        <row r="708">
          <cell r="A708" t="str">
            <v>Y. Lypii, 08/24, Opvang Oekraine</v>
          </cell>
          <cell r="B708">
            <v>3440.22</v>
          </cell>
        </row>
        <row r="709">
          <cell r="A709" t="str">
            <v>Y. Lypii, 09/24, Opvang Oekraïne</v>
          </cell>
          <cell r="B709">
            <v>2101.59</v>
          </cell>
        </row>
        <row r="710">
          <cell r="A710" t="str">
            <v>Y.Lypii 10/24</v>
          </cell>
          <cell r="B710">
            <v>2822.75</v>
          </cell>
        </row>
        <row r="711">
          <cell r="A711" t="str">
            <v>Y.Lypii 11/24 en 12/24</v>
          </cell>
          <cell r="B711">
            <v>3433.48</v>
          </cell>
        </row>
        <row r="712">
          <cell r="A712" t="str">
            <v>Yuliia Lypii 07/24</v>
          </cell>
          <cell r="B712">
            <v>1542.15</v>
          </cell>
        </row>
        <row r="713">
          <cell r="A713" t="str">
            <v>JP'S Klus &amp; Onderhoudsbedrijf</v>
          </cell>
          <cell r="B713">
            <v>3650.45</v>
          </cell>
        </row>
        <row r="714">
          <cell r="A714" t="str">
            <v>Gewerkte uren week 4 Redoute Sas van Gent</v>
          </cell>
          <cell r="B714">
            <v>1475.91</v>
          </cell>
        </row>
        <row r="715">
          <cell r="A715" t="str">
            <v>Uren week 1 vm ambassadeur</v>
          </cell>
          <cell r="B715">
            <v>0</v>
          </cell>
        </row>
        <row r="716">
          <cell r="A716" t="str">
            <v>Werkzaamheden week 2</v>
          </cell>
          <cell r="B716">
            <v>1274.3</v>
          </cell>
        </row>
        <row r="717">
          <cell r="A717" t="str">
            <v>Werkzaamheden week 3</v>
          </cell>
          <cell r="B717">
            <v>900.24</v>
          </cell>
        </row>
        <row r="718">
          <cell r="A718" t="str">
            <v>Maandag B.V.</v>
          </cell>
          <cell r="B718">
            <v>206427.54</v>
          </cell>
        </row>
        <row r="719">
          <cell r="A719" t="str">
            <v>Inhuur P. Kamermans 02/24</v>
          </cell>
          <cell r="B719">
            <v>722.63</v>
          </cell>
        </row>
        <row r="720">
          <cell r="A720" t="str">
            <v>Inhuur P. Kamermans 04/24</v>
          </cell>
          <cell r="B720">
            <v>6177.95</v>
          </cell>
        </row>
        <row r="721">
          <cell r="A721" t="str">
            <v>Inhuur S. Franse 12/23</v>
          </cell>
          <cell r="B721">
            <v>0</v>
          </cell>
        </row>
        <row r="722">
          <cell r="A722" t="str">
            <v>Inhuur S. Franse, 01/12/24</v>
          </cell>
          <cell r="B722">
            <v>311.10000000000002</v>
          </cell>
        </row>
        <row r="723">
          <cell r="A723" t="str">
            <v>Inhuur S. Franse, 04/24</v>
          </cell>
          <cell r="B723">
            <v>6530.08</v>
          </cell>
        </row>
        <row r="724">
          <cell r="A724" t="str">
            <v xml:space="preserve">Inhuur S. Hinten 12/23
</v>
          </cell>
          <cell r="B724">
            <v>0</v>
          </cell>
        </row>
        <row r="725">
          <cell r="A725" t="str">
            <v>Inhuur S. Hinten, 04/24</v>
          </cell>
          <cell r="B725">
            <v>62.96</v>
          </cell>
        </row>
        <row r="726">
          <cell r="A726" t="str">
            <v>Maandag 550097 12/24 P Kamermans tlv 2024</v>
          </cell>
          <cell r="B726">
            <v>1007.36</v>
          </cell>
        </row>
        <row r="727">
          <cell r="A727" t="str">
            <v>P. Kamermans 05/24</v>
          </cell>
          <cell r="B727">
            <v>10203.459999999999</v>
          </cell>
        </row>
        <row r="728">
          <cell r="A728" t="str">
            <v>P. Kamermans 06/24</v>
          </cell>
          <cell r="B728">
            <v>12316.56</v>
          </cell>
        </row>
        <row r="729">
          <cell r="A729" t="str">
            <v>P. Kamermans 08/24</v>
          </cell>
          <cell r="B729">
            <v>14209.34</v>
          </cell>
        </row>
        <row r="730">
          <cell r="A730" t="str">
            <v>P. Kamermans 19/2/24</v>
          </cell>
          <cell r="B730">
            <v>-125.92</v>
          </cell>
        </row>
        <row r="731">
          <cell r="A731" t="str">
            <v>P. Kamermans 31/2/24</v>
          </cell>
          <cell r="B731">
            <v>-283.32</v>
          </cell>
        </row>
        <row r="732">
          <cell r="A732" t="str">
            <v>P.Kamermans 03/24</v>
          </cell>
          <cell r="B732">
            <v>2093.42</v>
          </cell>
        </row>
        <row r="733">
          <cell r="A733" t="str">
            <v>P.Kamermans 07/24</v>
          </cell>
          <cell r="B733">
            <v>11065.25</v>
          </cell>
        </row>
        <row r="734">
          <cell r="A734" t="str">
            <v>P.Kamermans 09/24</v>
          </cell>
          <cell r="B734">
            <v>9778.48</v>
          </cell>
        </row>
        <row r="735">
          <cell r="A735" t="str">
            <v>P.Kamermans 10/24</v>
          </cell>
          <cell r="B735">
            <v>9868.98</v>
          </cell>
        </row>
        <row r="736">
          <cell r="A736" t="str">
            <v>P.Kamermans 11/24</v>
          </cell>
          <cell r="B736">
            <v>10915.69</v>
          </cell>
        </row>
        <row r="737">
          <cell r="A737" t="str">
            <v>S.Franse 02/24</v>
          </cell>
          <cell r="B737">
            <v>5247.99</v>
          </cell>
        </row>
        <row r="738">
          <cell r="A738" t="str">
            <v>S.Franse 03/24</v>
          </cell>
          <cell r="B738">
            <v>6467.2</v>
          </cell>
        </row>
        <row r="739">
          <cell r="A739" t="str">
            <v>S.Franse 05/24</v>
          </cell>
          <cell r="B739">
            <v>8088.74</v>
          </cell>
        </row>
        <row r="740">
          <cell r="A740" t="str">
            <v>S.Franse 07/24</v>
          </cell>
          <cell r="B740">
            <v>7353.45</v>
          </cell>
        </row>
        <row r="741">
          <cell r="A741" t="str">
            <v>S.Franse 08/24</v>
          </cell>
          <cell r="B741">
            <v>8170.45</v>
          </cell>
        </row>
        <row r="742">
          <cell r="A742" t="str">
            <v>S.Franse 09/24</v>
          </cell>
          <cell r="B742">
            <v>6127.84</v>
          </cell>
        </row>
        <row r="743">
          <cell r="A743" t="str">
            <v>S.Franse 10/24</v>
          </cell>
          <cell r="B743">
            <v>9012.6299999999992</v>
          </cell>
        </row>
        <row r="744">
          <cell r="A744" t="str">
            <v>S.Franse 11/24</v>
          </cell>
          <cell r="B744">
            <v>9000.07</v>
          </cell>
        </row>
        <row r="745">
          <cell r="A745" t="str">
            <v>S.Hinten 01/24</v>
          </cell>
          <cell r="B745">
            <v>12126.44</v>
          </cell>
        </row>
        <row r="746">
          <cell r="A746" t="str">
            <v>S.Hinten 02/24</v>
          </cell>
          <cell r="B746">
            <v>8282.24</v>
          </cell>
        </row>
        <row r="747">
          <cell r="A747" t="str">
            <v>S.Hinten 03/24</v>
          </cell>
          <cell r="B747">
            <v>2198.0500000000002</v>
          </cell>
        </row>
        <row r="748">
          <cell r="A748" t="str">
            <v>Suzanne Franse 01/24</v>
          </cell>
          <cell r="B748">
            <v>4977.72</v>
          </cell>
        </row>
        <row r="749">
          <cell r="A749" t="str">
            <v>Suzanne Franse 06/24</v>
          </cell>
          <cell r="B749">
            <v>7818.54</v>
          </cell>
        </row>
        <row r="750">
          <cell r="A750" t="str">
            <v>V.de Oliveira Evangelista 10/24</v>
          </cell>
          <cell r="B750">
            <v>8073.14</v>
          </cell>
        </row>
        <row r="751">
          <cell r="A751" t="str">
            <v>V.de Oliveira Evangelista 11/24</v>
          </cell>
          <cell r="B751">
            <v>7916.09</v>
          </cell>
        </row>
        <row r="752">
          <cell r="A752" t="str">
            <v>V.de Oliveira Evanglista 09/24</v>
          </cell>
          <cell r="B752">
            <v>735.13</v>
          </cell>
        </row>
        <row r="753">
          <cell r="A753" t="str">
            <v>Zakelijke kilometers P. Kamermans 19/2</v>
          </cell>
          <cell r="B753">
            <v>-22.2</v>
          </cell>
        </row>
        <row r="754">
          <cell r="A754" t="str">
            <v>Randstad Uitzendbureau</v>
          </cell>
          <cell r="B754">
            <v>475396.98000000039</v>
          </cell>
        </row>
        <row r="755">
          <cell r="A755" t="str">
            <v xml:space="preserve">Alena Ushakova week 01 t/m 04
</v>
          </cell>
          <cell r="B755">
            <v>1150.56</v>
          </cell>
        </row>
        <row r="756">
          <cell r="A756" t="str">
            <v xml:space="preserve">Alena Ushakova week 05 t/m 08
</v>
          </cell>
          <cell r="B756">
            <v>689.88</v>
          </cell>
        </row>
        <row r="757">
          <cell r="A757" t="str">
            <v xml:space="preserve">Alena Ushakova week 09 t/m 11
</v>
          </cell>
          <cell r="B757">
            <v>731.42</v>
          </cell>
        </row>
        <row r="758">
          <cell r="A758" t="str">
            <v xml:space="preserve">Alena Ushakova week 11 t/m 11
</v>
          </cell>
          <cell r="B758">
            <v>7.91</v>
          </cell>
        </row>
        <row r="759">
          <cell r="A759" t="str">
            <v xml:space="preserve">Alena Ushakova week 15 t/m 16
</v>
          </cell>
          <cell r="B759">
            <v>169.19</v>
          </cell>
        </row>
        <row r="760">
          <cell r="A760" t="str">
            <v xml:space="preserve">Alena Ushakova week 16 t/m 16
</v>
          </cell>
          <cell r="B760">
            <v>7.91</v>
          </cell>
        </row>
        <row r="761">
          <cell r="A761" t="str">
            <v xml:space="preserve">Alena Ushakova week 17 t/m 20
</v>
          </cell>
          <cell r="B761">
            <v>337.69</v>
          </cell>
        </row>
        <row r="762">
          <cell r="A762" t="str">
            <v xml:space="preserve">Alena Ushakova week 21 t/m 24
</v>
          </cell>
          <cell r="B762">
            <v>404.62</v>
          </cell>
        </row>
        <row r="763">
          <cell r="A763" t="str">
            <v xml:space="preserve">Alena Ushakova week 25 t/m 26
</v>
          </cell>
          <cell r="B763">
            <v>160.93</v>
          </cell>
        </row>
        <row r="764">
          <cell r="A764" t="str">
            <v>Alena Ushakova week 26 t/m 28</v>
          </cell>
          <cell r="B764">
            <v>222.92</v>
          </cell>
        </row>
        <row r="765">
          <cell r="A765" t="str">
            <v xml:space="preserve">Alena Ushakova week 29 t/m 29
</v>
          </cell>
          <cell r="B765">
            <v>84.42</v>
          </cell>
        </row>
        <row r="766">
          <cell r="A766" t="str">
            <v xml:space="preserve">Alena Ushakova week 33 t/m 36
</v>
          </cell>
          <cell r="B766">
            <v>337.69</v>
          </cell>
        </row>
        <row r="767">
          <cell r="A767" t="str">
            <v xml:space="preserve">Alena Ushakova week 37 t/m 38
</v>
          </cell>
          <cell r="B767">
            <v>168.84</v>
          </cell>
        </row>
        <row r="768">
          <cell r="A768" t="str">
            <v xml:space="preserve">Dmytro Piskunov week 01 t/m 04
</v>
          </cell>
          <cell r="B768">
            <v>6723.6</v>
          </cell>
        </row>
        <row r="769">
          <cell r="A769" t="str">
            <v xml:space="preserve">Dmytro Piskunov week 05 t/m 08
</v>
          </cell>
          <cell r="B769">
            <v>6962.24</v>
          </cell>
        </row>
        <row r="770">
          <cell r="A770" t="str">
            <v xml:space="preserve">Dmytro Piskunov week 09 t/m 12
</v>
          </cell>
          <cell r="B770">
            <v>8044.44</v>
          </cell>
        </row>
        <row r="771">
          <cell r="A771" t="str">
            <v xml:space="preserve">Dmytro Piskunov week 13 t/m 16
</v>
          </cell>
          <cell r="B771">
            <v>7198.34</v>
          </cell>
        </row>
        <row r="772">
          <cell r="A772" t="str">
            <v xml:space="preserve">Dmytro Piskunov week 17 t/m 20
</v>
          </cell>
          <cell r="B772">
            <v>7245.32</v>
          </cell>
        </row>
        <row r="773">
          <cell r="A773" t="str">
            <v xml:space="preserve">Dmytro Piskunov week 21 t/m 22
</v>
          </cell>
          <cell r="B773">
            <v>3364.01</v>
          </cell>
        </row>
        <row r="774">
          <cell r="A774" t="str">
            <v xml:space="preserve">Dmytro Piskunov week 23 t/m 24
</v>
          </cell>
          <cell r="B774">
            <v>3810.85</v>
          </cell>
        </row>
        <row r="775">
          <cell r="A775" t="str">
            <v xml:space="preserve">Dmytro Piskunov week 25 t/m 26
</v>
          </cell>
          <cell r="B775">
            <v>3551.89</v>
          </cell>
        </row>
        <row r="776">
          <cell r="A776" t="str">
            <v>Dmytro Piskunov week 27</v>
          </cell>
          <cell r="B776">
            <v>583.4</v>
          </cell>
        </row>
        <row r="777">
          <cell r="A777" t="str">
            <v xml:space="preserve">Dmytro Piskunov week 27 t/m 28
</v>
          </cell>
          <cell r="B777">
            <v>3834.34</v>
          </cell>
        </row>
        <row r="778">
          <cell r="A778" t="str">
            <v>Dmytro Piskunov week 29</v>
          </cell>
          <cell r="B778">
            <v>577.65</v>
          </cell>
        </row>
        <row r="779">
          <cell r="A779" t="str">
            <v xml:space="preserve">Dmytro Piskunov week 29 t/m 31
</v>
          </cell>
          <cell r="B779">
            <v>5575.38</v>
          </cell>
        </row>
        <row r="780">
          <cell r="A780" t="str">
            <v xml:space="preserve">Dmytro Piskunov week 32 t/m 32
</v>
          </cell>
          <cell r="B780">
            <v>1881.94</v>
          </cell>
        </row>
        <row r="781">
          <cell r="A781" t="str">
            <v>Dmytro Piskunov week 33</v>
          </cell>
          <cell r="B781">
            <v>560.47</v>
          </cell>
        </row>
        <row r="782">
          <cell r="A782" t="str">
            <v xml:space="preserve">Dmytro Piskunov week 33 t/m 36
</v>
          </cell>
          <cell r="B782">
            <v>7386.86</v>
          </cell>
        </row>
        <row r="783">
          <cell r="A783" t="str">
            <v xml:space="preserve">Dmytro Piskunov week 37 t/m 40
</v>
          </cell>
          <cell r="B783">
            <v>6834.69</v>
          </cell>
        </row>
        <row r="784">
          <cell r="A784" t="str">
            <v xml:space="preserve">Dmytro Piskunov week 41 t/m 44
</v>
          </cell>
          <cell r="B784">
            <v>6048.94</v>
          </cell>
        </row>
        <row r="785">
          <cell r="A785" t="str">
            <v>Dmytro Piskunov week 45 t/m 47</v>
          </cell>
          <cell r="B785">
            <v>4961.05</v>
          </cell>
        </row>
        <row r="786">
          <cell r="A786" t="str">
            <v>Dmytro Piskunov week 48</v>
          </cell>
          <cell r="B786">
            <v>0</v>
          </cell>
        </row>
        <row r="787">
          <cell r="A787" t="str">
            <v>Dmytro Piskunov week 48 t/m 48</v>
          </cell>
          <cell r="B787">
            <v>2421.86</v>
          </cell>
        </row>
        <row r="788">
          <cell r="A788" t="str">
            <v>Dmytro Piskunov week 49 t/m 52</v>
          </cell>
          <cell r="B788">
            <v>5340.4</v>
          </cell>
        </row>
        <row r="789">
          <cell r="A789" t="str">
            <v>Dmytro Piskunov week 49 t/m 52
Randstad Uitzendbur</v>
          </cell>
          <cell r="B789">
            <v>0</v>
          </cell>
        </row>
        <row r="790">
          <cell r="A790" t="str">
            <v xml:space="preserve">Elke Levien week 33 t/m 36
</v>
          </cell>
          <cell r="B790">
            <v>6418.15</v>
          </cell>
        </row>
        <row r="791">
          <cell r="A791" t="str">
            <v xml:space="preserve">Elke Levien week 37 t/m 40
</v>
          </cell>
          <cell r="B791">
            <v>5989.3</v>
          </cell>
        </row>
        <row r="792">
          <cell r="A792" t="str">
            <v xml:space="preserve">Elke Levien week 41 t/m 44
</v>
          </cell>
          <cell r="B792">
            <v>5598.62</v>
          </cell>
        </row>
        <row r="793">
          <cell r="A793" t="str">
            <v>Elke Levien week 43</v>
          </cell>
          <cell r="B793">
            <v>531.82000000000005</v>
          </cell>
        </row>
        <row r="794">
          <cell r="A794" t="str">
            <v>Elke Levien week 45 t/m 48</v>
          </cell>
          <cell r="B794">
            <v>6010.39</v>
          </cell>
        </row>
        <row r="795">
          <cell r="A795" t="str">
            <v>Elke Levien week 49 t/m 52</v>
          </cell>
          <cell r="B795">
            <v>5891.7</v>
          </cell>
        </row>
        <row r="796">
          <cell r="A796" t="str">
            <v xml:space="preserve">Jelte Maljers week 01 t/m 04
</v>
          </cell>
          <cell r="B796">
            <v>13946.84</v>
          </cell>
        </row>
        <row r="797">
          <cell r="A797" t="str">
            <v xml:space="preserve">Jelte Maljers week 05 t/m 08
</v>
          </cell>
          <cell r="B797">
            <v>13367.34</v>
          </cell>
        </row>
        <row r="798">
          <cell r="A798" t="str">
            <v xml:space="preserve">Jelte Maljers week 09 t/m 12
</v>
          </cell>
          <cell r="B798">
            <v>9511.33</v>
          </cell>
        </row>
        <row r="799">
          <cell r="A799" t="str">
            <v xml:space="preserve">Jelte Maljers week 13 t/m 13
</v>
          </cell>
          <cell r="B799">
            <v>1915.33</v>
          </cell>
        </row>
        <row r="800">
          <cell r="A800" t="str">
            <v xml:space="preserve">Jelte Maljers week 14 t/m 16
</v>
          </cell>
          <cell r="B800">
            <v>5812.19</v>
          </cell>
        </row>
        <row r="801">
          <cell r="A801" t="str">
            <v xml:space="preserve">Jelte Maljers week 17 t/m 17
</v>
          </cell>
          <cell r="B801">
            <v>1871.79</v>
          </cell>
        </row>
        <row r="802">
          <cell r="A802" t="str">
            <v xml:space="preserve">Jelte Maljers week 18 t/m 20
</v>
          </cell>
          <cell r="B802">
            <v>6108.72</v>
          </cell>
        </row>
        <row r="803">
          <cell r="A803" t="str">
            <v xml:space="preserve">Jelte Maljers week 21 t/m 22
</v>
          </cell>
          <cell r="B803">
            <v>3681.93</v>
          </cell>
        </row>
        <row r="804">
          <cell r="A804" t="str">
            <v xml:space="preserve">Jelte Maljers week 22 t/m 24
</v>
          </cell>
          <cell r="B804">
            <v>5267.15</v>
          </cell>
        </row>
        <row r="805">
          <cell r="A805" t="str">
            <v xml:space="preserve">Jelte Maljers week 25 t/m 26
</v>
          </cell>
          <cell r="B805">
            <v>3631.14</v>
          </cell>
        </row>
        <row r="806">
          <cell r="A806" t="str">
            <v xml:space="preserve">Jelte Maljers week 27 t/m 28
</v>
          </cell>
          <cell r="B806">
            <v>4565.22</v>
          </cell>
        </row>
        <row r="807">
          <cell r="A807" t="str">
            <v xml:space="preserve">Jelte Maljers week 29 t/m 30
</v>
          </cell>
          <cell r="B807">
            <v>2949.16</v>
          </cell>
        </row>
        <row r="808">
          <cell r="A808" t="str">
            <v xml:space="preserve">Jelte Maljers week 31 t/m 32
</v>
          </cell>
          <cell r="B808">
            <v>4773.79</v>
          </cell>
        </row>
        <row r="809">
          <cell r="A809" t="str">
            <v xml:space="preserve">Jelte Maljers week 33 t/m 35
</v>
          </cell>
          <cell r="B809">
            <v>4234.21</v>
          </cell>
        </row>
        <row r="810">
          <cell r="A810" t="str">
            <v xml:space="preserve">Jelte Maljers week 35 t/m 35
</v>
          </cell>
          <cell r="B810">
            <v>1405.17</v>
          </cell>
        </row>
        <row r="811">
          <cell r="A811" t="str">
            <v xml:space="preserve">Jelte Maljers week 35 t/m 36
</v>
          </cell>
          <cell r="B811">
            <v>3351.82</v>
          </cell>
        </row>
        <row r="812">
          <cell r="A812" t="str">
            <v xml:space="preserve">Jelte Maljers week 37 t/m 39
</v>
          </cell>
          <cell r="B812">
            <v>6322.76</v>
          </cell>
        </row>
        <row r="813">
          <cell r="A813" t="str">
            <v>Jelte Maljers week 40</v>
          </cell>
          <cell r="B813">
            <v>1509.04</v>
          </cell>
        </row>
        <row r="814">
          <cell r="A814" t="str">
            <v>Jelte Maljers week 41 t/m 44</v>
          </cell>
          <cell r="B814">
            <v>7501.69</v>
          </cell>
        </row>
        <row r="815">
          <cell r="A815" t="str">
            <v>Jelte Maljers week 45 t/m 47</v>
          </cell>
          <cell r="B815">
            <v>4023.81</v>
          </cell>
        </row>
        <row r="816">
          <cell r="A816" t="str">
            <v xml:space="preserve">Maaike Meertens week 01 t/m 04
</v>
          </cell>
          <cell r="B816">
            <v>5546.39</v>
          </cell>
        </row>
        <row r="817">
          <cell r="A817" t="str">
            <v xml:space="preserve">Maaike Meertens week 05 t/m 08
</v>
          </cell>
          <cell r="B817">
            <v>5998.93</v>
          </cell>
        </row>
        <row r="818">
          <cell r="A818" t="str">
            <v xml:space="preserve">Maaike Meertens week 09 t/m 12
</v>
          </cell>
          <cell r="B818">
            <v>6463.81</v>
          </cell>
        </row>
        <row r="819">
          <cell r="A819" t="str">
            <v>Maaike Meertens week 12</v>
          </cell>
          <cell r="B819">
            <v>531.82000000000005</v>
          </cell>
        </row>
        <row r="820">
          <cell r="A820" t="str">
            <v xml:space="preserve">Maaike Meertens week 13 t/m 16
</v>
          </cell>
          <cell r="B820">
            <v>4960.7700000000004</v>
          </cell>
        </row>
        <row r="821">
          <cell r="A821" t="str">
            <v xml:space="preserve">Maaike Meertens week 14 t/m 14
</v>
          </cell>
          <cell r="B821">
            <v>1251.03</v>
          </cell>
        </row>
        <row r="822">
          <cell r="A822" t="str">
            <v xml:space="preserve">Maaike Meertens week 15 t/m 16
</v>
          </cell>
          <cell r="B822">
            <v>903.84</v>
          </cell>
        </row>
        <row r="823">
          <cell r="A823" t="str">
            <v xml:space="preserve">Maaike Meertens week 17 t/m 20
</v>
          </cell>
          <cell r="B823">
            <v>5672.25</v>
          </cell>
        </row>
        <row r="824">
          <cell r="A824" t="str">
            <v>Maaike Meertens week 17 t/m 20
Randstad Uitzendbur</v>
          </cell>
          <cell r="B824">
            <v>148.44</v>
          </cell>
        </row>
        <row r="825">
          <cell r="A825" t="str">
            <v xml:space="preserve">Maaike Meertens week 21 t/m 24
</v>
          </cell>
          <cell r="B825">
            <v>6003.15</v>
          </cell>
        </row>
        <row r="826">
          <cell r="A826" t="str">
            <v xml:space="preserve">Maaike Meertens week 22 t/m 23
</v>
          </cell>
          <cell r="B826">
            <v>54.16</v>
          </cell>
        </row>
        <row r="827">
          <cell r="A827" t="str">
            <v>Maaike Meertens week 23</v>
          </cell>
          <cell r="B827">
            <v>583.4</v>
          </cell>
        </row>
        <row r="828">
          <cell r="A828" t="str">
            <v xml:space="preserve">Maaike Meertens week 25 t/m 28
</v>
          </cell>
          <cell r="B828">
            <v>6069.37</v>
          </cell>
        </row>
        <row r="829">
          <cell r="A829" t="str">
            <v xml:space="preserve">Maaike Meertens week 29 t/m 29
</v>
          </cell>
          <cell r="B829">
            <v>1180.57</v>
          </cell>
        </row>
        <row r="830">
          <cell r="A830" t="str">
            <v xml:space="preserve">Maaike Meertens week 30 t/m 30
</v>
          </cell>
          <cell r="B830">
            <v>1464.5</v>
          </cell>
        </row>
        <row r="831">
          <cell r="A831" t="str">
            <v xml:space="preserve">Maaike Meertens week 34 t/m 36
</v>
          </cell>
          <cell r="B831">
            <v>5163.09</v>
          </cell>
        </row>
        <row r="832">
          <cell r="A832" t="str">
            <v>Maaike Meertens week 35</v>
          </cell>
          <cell r="B832">
            <v>583.4</v>
          </cell>
        </row>
        <row r="833">
          <cell r="A833" t="str">
            <v>Maaike Meertens week 37</v>
          </cell>
          <cell r="B833">
            <v>515.77</v>
          </cell>
        </row>
        <row r="834">
          <cell r="A834" t="str">
            <v xml:space="preserve">Maaike Meertens week 37 t/m 37
</v>
          </cell>
          <cell r="B834">
            <v>82.19</v>
          </cell>
        </row>
        <row r="835">
          <cell r="A835" t="str">
            <v xml:space="preserve">Maaike Meertens week 37 t/m 40
</v>
          </cell>
          <cell r="B835">
            <v>6274.28</v>
          </cell>
        </row>
        <row r="836">
          <cell r="A836" t="str">
            <v xml:space="preserve">Maaike Meertens week 41 t/m 44
</v>
          </cell>
          <cell r="B836">
            <v>4648.8999999999996</v>
          </cell>
        </row>
        <row r="837">
          <cell r="A837" t="str">
            <v>Maaike Meertens week 45 t/m 45</v>
          </cell>
          <cell r="B837">
            <v>1815.08</v>
          </cell>
        </row>
        <row r="838">
          <cell r="A838" t="str">
            <v>Maaike Meertens week 46 t/m 48</v>
          </cell>
          <cell r="B838">
            <v>4976.1499999999996</v>
          </cell>
        </row>
        <row r="839">
          <cell r="A839" t="str">
            <v xml:space="preserve">Miles Sinay 01/24
</v>
          </cell>
          <cell r="B839">
            <v>9390.74</v>
          </cell>
        </row>
        <row r="840">
          <cell r="A840" t="str">
            <v xml:space="preserve">Miles Sinay week 05 t/m 05
</v>
          </cell>
          <cell r="B840">
            <v>1735.08</v>
          </cell>
        </row>
        <row r="841">
          <cell r="A841" t="str">
            <v xml:space="preserve">Miles Sinay week 06 t/m 08
</v>
          </cell>
          <cell r="B841">
            <v>8979.7999999999993</v>
          </cell>
        </row>
        <row r="842">
          <cell r="A842" t="str">
            <v xml:space="preserve">Miles Sinay week 09 t/m 09
</v>
          </cell>
          <cell r="B842">
            <v>2222.12</v>
          </cell>
        </row>
        <row r="843">
          <cell r="A843" t="str">
            <v xml:space="preserve">Miles Sinay week 10 t/m 12
</v>
          </cell>
          <cell r="B843">
            <v>7769.81</v>
          </cell>
        </row>
        <row r="844">
          <cell r="A844" t="str">
            <v xml:space="preserve">Miles Sinay week 13 t/m 13
</v>
          </cell>
          <cell r="B844">
            <v>2602.62</v>
          </cell>
        </row>
        <row r="845">
          <cell r="A845" t="str">
            <v xml:space="preserve">Miles Sinay week 14 t/m 16
</v>
          </cell>
          <cell r="B845">
            <v>8705.84</v>
          </cell>
        </row>
        <row r="846">
          <cell r="A846" t="str">
            <v xml:space="preserve">Miles Sinay week 17 t/m 17
</v>
          </cell>
          <cell r="B846">
            <v>1917.72</v>
          </cell>
        </row>
        <row r="847">
          <cell r="A847" t="str">
            <v xml:space="preserve">Miles Sinay week 18 t/m 20
</v>
          </cell>
          <cell r="B847">
            <v>5905.36</v>
          </cell>
        </row>
        <row r="848">
          <cell r="A848" t="str">
            <v xml:space="preserve">Miles Sinay week 20 t/m 20
</v>
          </cell>
          <cell r="B848">
            <v>2922.24</v>
          </cell>
        </row>
        <row r="849">
          <cell r="A849" t="str">
            <v>Miles Sinay week 22</v>
          </cell>
          <cell r="B849">
            <v>304.39999999999998</v>
          </cell>
        </row>
        <row r="850">
          <cell r="A850" t="str">
            <v xml:space="preserve">Miles Sinay week 49 t/m 52
</v>
          </cell>
          <cell r="B850">
            <v>0</v>
          </cell>
        </row>
        <row r="851">
          <cell r="A851" t="str">
            <v xml:space="preserve">Olena Demchenko week 02 t/m 04
</v>
          </cell>
          <cell r="B851">
            <v>3574.91</v>
          </cell>
        </row>
        <row r="852">
          <cell r="A852" t="str">
            <v xml:space="preserve">Olena Demchenko week 05 t/m 08
</v>
          </cell>
          <cell r="B852">
            <v>4686.53</v>
          </cell>
        </row>
        <row r="853">
          <cell r="A853" t="str">
            <v xml:space="preserve">Olena Demchenko week 09 t/m 12
</v>
          </cell>
          <cell r="B853">
            <v>4687.16</v>
          </cell>
        </row>
        <row r="854">
          <cell r="A854" t="str">
            <v xml:space="preserve">Olena Demchenko week 13 t/m 16
</v>
          </cell>
          <cell r="B854">
            <v>4394.33</v>
          </cell>
        </row>
        <row r="855">
          <cell r="A855" t="str">
            <v xml:space="preserve">Olena Demchenko week 19 t/m 20
</v>
          </cell>
          <cell r="B855">
            <v>2343.9</v>
          </cell>
        </row>
        <row r="856">
          <cell r="A856" t="str">
            <v xml:space="preserve">Olena Demchenko week 21 t/m 24
</v>
          </cell>
          <cell r="B856">
            <v>4452.7700000000004</v>
          </cell>
        </row>
        <row r="857">
          <cell r="A857" t="str">
            <v xml:space="preserve">Olena Demchenko week 25 t/m 26
</v>
          </cell>
          <cell r="B857">
            <v>2343.89</v>
          </cell>
        </row>
        <row r="858">
          <cell r="A858" t="str">
            <v xml:space="preserve">Olena Demchenko week 27 t/m 28
</v>
          </cell>
          <cell r="B858">
            <v>2343.2600000000002</v>
          </cell>
        </row>
        <row r="859">
          <cell r="A859" t="str">
            <v xml:space="preserve">Olena Demchenko week 29 t/m 31
</v>
          </cell>
          <cell r="B859">
            <v>3515.85</v>
          </cell>
        </row>
        <row r="860">
          <cell r="A860" t="str">
            <v xml:space="preserve">Olena Demchenko week 34 t/m 36
</v>
          </cell>
          <cell r="B860">
            <v>3259.37</v>
          </cell>
        </row>
        <row r="861">
          <cell r="A861" t="str">
            <v xml:space="preserve">Olena Demchenko week 35 t/m 36
</v>
          </cell>
          <cell r="B861">
            <v>245</v>
          </cell>
        </row>
        <row r="862">
          <cell r="A862" t="str">
            <v xml:space="preserve">Olena Demchenko week 37 t/m 40
</v>
          </cell>
          <cell r="B862">
            <v>3897.05</v>
          </cell>
        </row>
        <row r="863">
          <cell r="A863" t="str">
            <v xml:space="preserve">Olena Demchenko week 41 t/m 44
</v>
          </cell>
          <cell r="B863">
            <v>4238.63</v>
          </cell>
        </row>
        <row r="864">
          <cell r="A864" t="str">
            <v>Olena Demchenko week 45 t/m 48</v>
          </cell>
          <cell r="B864">
            <v>4057.45</v>
          </cell>
        </row>
        <row r="865">
          <cell r="A865" t="str">
            <v>Olena Demchenko week 49 t/m 51</v>
          </cell>
          <cell r="B865">
            <v>3512.06</v>
          </cell>
        </row>
        <row r="866">
          <cell r="A866" t="str">
            <v xml:space="preserve">Romy Wisse week 01 t/m 04
</v>
          </cell>
          <cell r="B866">
            <v>5420.95</v>
          </cell>
        </row>
        <row r="867">
          <cell r="A867" t="str">
            <v xml:space="preserve">Romy Wisse week 05 t/m 08
</v>
          </cell>
          <cell r="B867">
            <v>4763.66</v>
          </cell>
        </row>
        <row r="868">
          <cell r="A868" t="str">
            <v xml:space="preserve">Romy Wisse week 09 t/m 12
</v>
          </cell>
          <cell r="B868">
            <v>5480.65</v>
          </cell>
        </row>
        <row r="869">
          <cell r="A869" t="str">
            <v xml:space="preserve">Romy Wisse week 13 t/m 16
</v>
          </cell>
          <cell r="B869">
            <v>5582.68</v>
          </cell>
        </row>
        <row r="870">
          <cell r="A870" t="str">
            <v xml:space="preserve">Romy Wisse week 14 t/m 16
</v>
          </cell>
          <cell r="B870">
            <v>104.62</v>
          </cell>
        </row>
        <row r="871">
          <cell r="A871" t="str">
            <v>Romy Wisse week 16</v>
          </cell>
          <cell r="B871">
            <v>265.92</v>
          </cell>
        </row>
        <row r="872">
          <cell r="A872" t="str">
            <v xml:space="preserve">Romy Wisse week 17 t/m 20
</v>
          </cell>
          <cell r="B872">
            <v>5364.5300000000007</v>
          </cell>
        </row>
        <row r="873">
          <cell r="A873" t="str">
            <v xml:space="preserve">Romy Wisse week 21 t/m 24
</v>
          </cell>
          <cell r="B873">
            <v>5364.53</v>
          </cell>
        </row>
        <row r="874">
          <cell r="A874" t="str">
            <v>Romy Wisse week 24 t/m 24
Randstad Uitzendbureau i</v>
          </cell>
          <cell r="B874">
            <v>531.82000000000005</v>
          </cell>
        </row>
        <row r="875">
          <cell r="A875" t="str">
            <v xml:space="preserve">Romy Wisse week 25 t/m 26
</v>
          </cell>
          <cell r="B875">
            <v>2547.09</v>
          </cell>
        </row>
        <row r="876">
          <cell r="A876" t="str">
            <v xml:space="preserve">Romy Wisse week 27 t/m 28
</v>
          </cell>
          <cell r="B876">
            <v>2861.09</v>
          </cell>
        </row>
        <row r="877">
          <cell r="A877" t="str">
            <v xml:space="preserve">Romy Wisse week 28 
</v>
          </cell>
          <cell r="B877">
            <v>577.65</v>
          </cell>
        </row>
        <row r="878">
          <cell r="A878" t="str">
            <v xml:space="preserve">Romy Wisse week 29 t/m 32
</v>
          </cell>
          <cell r="B878">
            <v>5722.18</v>
          </cell>
        </row>
        <row r="879">
          <cell r="A879" t="str">
            <v xml:space="preserve">Romy Wisse week 33 t/m 36
</v>
          </cell>
          <cell r="B879">
            <v>2861.09</v>
          </cell>
        </row>
        <row r="880">
          <cell r="A880" t="str">
            <v>Romy Wisse week 36</v>
          </cell>
          <cell r="B880">
            <v>577.65</v>
          </cell>
        </row>
        <row r="881">
          <cell r="A881" t="str">
            <v xml:space="preserve">Romy Wisse week 37 t/m 40
</v>
          </cell>
          <cell r="B881">
            <v>5740.53</v>
          </cell>
        </row>
        <row r="882">
          <cell r="A882" t="str">
            <v xml:space="preserve">Romy Wisse week 41 t/m 44
</v>
          </cell>
          <cell r="B882">
            <v>5685.05</v>
          </cell>
        </row>
        <row r="883">
          <cell r="A883" t="str">
            <v>Romy Wisse week 45 t/m 48</v>
          </cell>
          <cell r="B883">
            <v>4346.6899999999996</v>
          </cell>
        </row>
        <row r="884">
          <cell r="A884" t="str">
            <v>Romy Wisse week 49 t/m 51</v>
          </cell>
          <cell r="B884">
            <v>3127.36</v>
          </cell>
        </row>
        <row r="885">
          <cell r="A885" t="str">
            <v>Security Zeeland</v>
          </cell>
          <cell r="B885">
            <v>0</v>
          </cell>
        </row>
        <row r="886">
          <cell r="A886" t="str">
            <v>13x beveiliging</v>
          </cell>
          <cell r="B886">
            <v>0</v>
          </cell>
        </row>
        <row r="887">
          <cell r="A887" t="str">
            <v>Surveillance  Controle ronde Axel 11/24</v>
          </cell>
          <cell r="B887">
            <v>0</v>
          </cell>
        </row>
        <row r="888">
          <cell r="A888" t="str">
            <v>Surveillance 08/24 en09/24</v>
          </cell>
          <cell r="B888">
            <v>0</v>
          </cell>
        </row>
        <row r="889">
          <cell r="A889" t="str">
            <v>Surveillance 10/24</v>
          </cell>
          <cell r="B889">
            <v>0</v>
          </cell>
        </row>
        <row r="890">
          <cell r="A890" t="str">
            <v>Tempo-Team Uitzenden B.V.</v>
          </cell>
          <cell r="B890">
            <v>198518.87999999998</v>
          </cell>
        </row>
        <row r="891">
          <cell r="A891" t="str">
            <v xml:space="preserve">Isaora Sanna week 01 t/m 04
</v>
          </cell>
          <cell r="B891">
            <v>8404.9699999999993</v>
          </cell>
        </row>
        <row r="892">
          <cell r="A892" t="str">
            <v xml:space="preserve">Isaora Sanna week 05 t/m 08
</v>
          </cell>
          <cell r="B892">
            <v>5264.15</v>
          </cell>
        </row>
        <row r="893">
          <cell r="A893" t="str">
            <v xml:space="preserve">Isaora Sanna week 09 t/m 12
</v>
          </cell>
          <cell r="B893">
            <v>9653.51</v>
          </cell>
        </row>
        <row r="894">
          <cell r="A894" t="str">
            <v xml:space="preserve">Isaora Sanna week 13 t/m 16
</v>
          </cell>
          <cell r="B894">
            <v>11806.72</v>
          </cell>
        </row>
        <row r="895">
          <cell r="A895" t="str">
            <v xml:space="preserve">Isaora Sanna week 17 t/m 20
</v>
          </cell>
          <cell r="B895">
            <v>10576.58</v>
          </cell>
        </row>
        <row r="896">
          <cell r="A896" t="str">
            <v>Isaora Sanna week 21</v>
          </cell>
          <cell r="B896">
            <v>2878.22</v>
          </cell>
        </row>
        <row r="897">
          <cell r="A897" t="str">
            <v xml:space="preserve">Isaora Sanna week 33 t/m 36
</v>
          </cell>
          <cell r="B897">
            <v>2273.19</v>
          </cell>
        </row>
        <row r="898">
          <cell r="A898" t="str">
            <v xml:space="preserve">Isaora Sanna week 38 t/m 40
</v>
          </cell>
          <cell r="B898">
            <v>2262.83</v>
          </cell>
        </row>
        <row r="899">
          <cell r="A899" t="str">
            <v xml:space="preserve">Isaora Sanna week 41 t/m 41
</v>
          </cell>
          <cell r="B899">
            <v>710.68</v>
          </cell>
        </row>
        <row r="900">
          <cell r="A900" t="str">
            <v xml:space="preserve">Janne Roovers week 20 t/m 20
</v>
          </cell>
          <cell r="B900">
            <v>590.19000000000005</v>
          </cell>
        </row>
        <row r="901">
          <cell r="A901" t="str">
            <v xml:space="preserve">Janne Roovers week 21 t/m 24
</v>
          </cell>
          <cell r="B901">
            <v>7303.63</v>
          </cell>
        </row>
        <row r="902">
          <cell r="A902" t="str">
            <v xml:space="preserve">Janne Roovers week 25 t/m 28
</v>
          </cell>
          <cell r="B902">
            <v>8712.2800000000007</v>
          </cell>
        </row>
        <row r="903">
          <cell r="A903" t="str">
            <v xml:space="preserve">Janne Roovers week 29 t/m 30
</v>
          </cell>
          <cell r="B903">
            <v>4371</v>
          </cell>
        </row>
        <row r="904">
          <cell r="A904" t="str">
            <v xml:space="preserve">Jessie de Meijer week 26 t/m 28
</v>
          </cell>
          <cell r="B904">
            <v>4095.98</v>
          </cell>
        </row>
        <row r="905">
          <cell r="A905" t="str">
            <v xml:space="preserve">Jessie de Meijer week 29 t/m 32
</v>
          </cell>
          <cell r="B905">
            <v>6703.32</v>
          </cell>
        </row>
        <row r="906">
          <cell r="A906" t="str">
            <v xml:space="preserve">Jessie de Meijer week 33 t/m 36
</v>
          </cell>
          <cell r="B906">
            <v>8814.92</v>
          </cell>
        </row>
        <row r="907">
          <cell r="A907" t="str">
            <v xml:space="preserve">Jessie de Meijer week 37 t/m 40
</v>
          </cell>
          <cell r="B907">
            <v>8540.74</v>
          </cell>
        </row>
        <row r="908">
          <cell r="A908" t="str">
            <v xml:space="preserve">Jessie de Meijer week 41 t/m 44
</v>
          </cell>
          <cell r="B908">
            <v>7807.01</v>
          </cell>
        </row>
        <row r="909">
          <cell r="A909" t="str">
            <v>Jessie de Meijer week 45 t/m 48</v>
          </cell>
          <cell r="B909">
            <v>9033.41</v>
          </cell>
        </row>
        <row r="910">
          <cell r="A910" t="str">
            <v xml:space="preserve">Kamar Jamila van der Linden week 43 t/m 44
</v>
          </cell>
          <cell r="B910">
            <v>1568.54</v>
          </cell>
        </row>
        <row r="911">
          <cell r="A911" t="str">
            <v>Kamar Jamila van der Linden week 45 t/m 48</v>
          </cell>
          <cell r="B911">
            <v>2146.59</v>
          </cell>
        </row>
        <row r="912">
          <cell r="A912" t="str">
            <v xml:space="preserve">Kitty Lembrechts week 21 t/m 24
</v>
          </cell>
          <cell r="B912">
            <v>6657.62</v>
          </cell>
        </row>
        <row r="913">
          <cell r="A913" t="str">
            <v xml:space="preserve">Kitty Lembrechts week 25 t/m 26
</v>
          </cell>
          <cell r="B913">
            <v>2169.21</v>
          </cell>
        </row>
        <row r="914">
          <cell r="A914" t="str">
            <v xml:space="preserve">Mario Kindt week 03 t/m 04
</v>
          </cell>
          <cell r="B914">
            <v>1358.83</v>
          </cell>
        </row>
        <row r="915">
          <cell r="A915" t="str">
            <v xml:space="preserve">Mario Kindt week 06 t/m 08
</v>
          </cell>
          <cell r="B915">
            <v>2872.46</v>
          </cell>
        </row>
        <row r="916">
          <cell r="A916" t="str">
            <v xml:space="preserve">Mario Kindt week 09 t/m 12
</v>
          </cell>
          <cell r="B916">
            <v>6325.84</v>
          </cell>
        </row>
        <row r="917">
          <cell r="A917" t="str">
            <v xml:space="preserve">Mario Kindt week 13 t/m 16
</v>
          </cell>
          <cell r="B917">
            <v>7425.16</v>
          </cell>
        </row>
        <row r="918">
          <cell r="A918" t="str">
            <v xml:space="preserve">Mario Kindt week 17 t/m 20
</v>
          </cell>
          <cell r="B918">
            <v>7037.09</v>
          </cell>
        </row>
        <row r="919">
          <cell r="A919" t="str">
            <v xml:space="preserve">Mario Kindt week 21 t/m 24
</v>
          </cell>
          <cell r="B919">
            <v>3903.51</v>
          </cell>
        </row>
        <row r="920">
          <cell r="A920" t="str">
            <v xml:space="preserve">Mario Kindt week 25 t/m 28
</v>
          </cell>
          <cell r="B920">
            <v>5664.72</v>
          </cell>
        </row>
        <row r="921">
          <cell r="A921" t="str">
            <v xml:space="preserve">Mario Kindt week 29 t/m 32
</v>
          </cell>
          <cell r="B921">
            <v>4915.72</v>
          </cell>
        </row>
        <row r="922">
          <cell r="A922" t="str">
            <v xml:space="preserve">Mario Kindt week 33 t/m 36
</v>
          </cell>
          <cell r="B922">
            <v>7004.28</v>
          </cell>
        </row>
        <row r="923">
          <cell r="A923" t="str">
            <v xml:space="preserve">Mario Kindt week 37 t/m 39
</v>
          </cell>
          <cell r="B923">
            <v>5271.98</v>
          </cell>
        </row>
        <row r="924">
          <cell r="A924" t="str">
            <v>Mario Kindt week 40</v>
          </cell>
          <cell r="B924">
            <v>1251.4100000000001</v>
          </cell>
        </row>
        <row r="925">
          <cell r="A925" t="str">
            <v xml:space="preserve">Mario Kindt week 41 t/m 44
</v>
          </cell>
          <cell r="B925">
            <v>6710.78</v>
          </cell>
        </row>
        <row r="926">
          <cell r="A926" t="str">
            <v>Mario Kindt week 45 t/m 48</v>
          </cell>
          <cell r="B926">
            <v>6431.81</v>
          </cell>
        </row>
        <row r="927">
          <cell r="A927" t="str">
            <v>VG Architecten</v>
          </cell>
          <cell r="B927">
            <v>3785.1</v>
          </cell>
        </row>
        <row r="928">
          <cell r="A928" t="str">
            <v>Uren wk 37 tm wk 50 van 2024, Robin Kaijser</v>
          </cell>
          <cell r="B928">
            <v>3785.1</v>
          </cell>
        </row>
        <row r="929">
          <cell r="A929">
            <v>6630010</v>
          </cell>
          <cell r="B929">
            <v>294823.89</v>
          </cell>
        </row>
        <row r="930">
          <cell r="A930" t="str">
            <v>Driessen B.V.</v>
          </cell>
          <cell r="B930">
            <v>19104.38</v>
          </cell>
        </row>
        <row r="931">
          <cell r="A931" t="str">
            <v>S. Tuin - den Engelsman 02/24</v>
          </cell>
          <cell r="B931">
            <v>146.58000000000001</v>
          </cell>
        </row>
        <row r="932">
          <cell r="A932" t="str">
            <v>S. Tuin - den Engelsman 04/24</v>
          </cell>
          <cell r="B932">
            <v>7423.88</v>
          </cell>
        </row>
        <row r="933">
          <cell r="A933" t="str">
            <v>S.Tuin - den Engelsman periode 2</v>
          </cell>
          <cell r="B933">
            <v>3781.13</v>
          </cell>
        </row>
        <row r="934">
          <cell r="A934" t="str">
            <v>S.Tuin periode 1</v>
          </cell>
          <cell r="B934">
            <v>3781.13</v>
          </cell>
        </row>
        <row r="935">
          <cell r="A935" t="str">
            <v>S.Tuin periode 3</v>
          </cell>
          <cell r="B935">
            <v>3781.13</v>
          </cell>
        </row>
        <row r="936">
          <cell r="A936" t="str">
            <v>S.Tuin zorgverzekering</v>
          </cell>
          <cell r="B936">
            <v>190.53</v>
          </cell>
        </row>
        <row r="937">
          <cell r="A937" t="str">
            <v>Juyst B.V.</v>
          </cell>
          <cell r="B937">
            <v>1205.79</v>
          </cell>
        </row>
        <row r="938">
          <cell r="A938" t="str">
            <v>Btw advies zorgwoning</v>
          </cell>
          <cell r="B938">
            <v>1205.79</v>
          </cell>
        </row>
        <row r="939">
          <cell r="A939" t="str">
            <v>Maandag B.V.</v>
          </cell>
          <cell r="B939">
            <v>274513.71999999997</v>
          </cell>
        </row>
        <row r="940">
          <cell r="A940" t="str">
            <v>C. Nelisse 03/24</v>
          </cell>
          <cell r="B940">
            <v>11994.7</v>
          </cell>
        </row>
        <row r="941">
          <cell r="A941" t="str">
            <v>C. Nelisse 06/24</v>
          </cell>
          <cell r="B941">
            <v>9656.75</v>
          </cell>
        </row>
        <row r="942">
          <cell r="A942" t="str">
            <v>C.Nelisse 01/24</v>
          </cell>
          <cell r="B942">
            <v>8436.9500000000007</v>
          </cell>
        </row>
        <row r="943">
          <cell r="A943" t="str">
            <v>C.Nelisse 02/24</v>
          </cell>
          <cell r="B943">
            <v>12909.55</v>
          </cell>
        </row>
        <row r="944">
          <cell r="A944" t="str">
            <v>C.Nelisse 05/24</v>
          </cell>
          <cell r="B944">
            <v>6851.21</v>
          </cell>
        </row>
        <row r="945">
          <cell r="A945" t="str">
            <v>C.Nelisse 07/24</v>
          </cell>
          <cell r="B945">
            <v>12746.91</v>
          </cell>
        </row>
        <row r="946">
          <cell r="A946" t="str">
            <v>C.Nelisse 08/24</v>
          </cell>
          <cell r="B946">
            <v>6708.9</v>
          </cell>
        </row>
        <row r="947">
          <cell r="A947" t="str">
            <v>C.Nelisse 09/24</v>
          </cell>
          <cell r="B947">
            <v>10734.24</v>
          </cell>
        </row>
        <row r="948">
          <cell r="A948" t="str">
            <v>C.Nelisse 11/24</v>
          </cell>
          <cell r="B948">
            <v>10755.14</v>
          </cell>
        </row>
        <row r="949">
          <cell r="A949" t="str">
            <v>Inhuur C. Nelisse 12/23</v>
          </cell>
          <cell r="B949">
            <v>0</v>
          </cell>
        </row>
        <row r="950">
          <cell r="A950" t="str">
            <v>Inhuur C. Nelisse, 10/24</v>
          </cell>
          <cell r="B950">
            <v>13218.14</v>
          </cell>
        </row>
        <row r="951">
          <cell r="A951" t="str">
            <v>Inhuur C. Nelisse, 12/24</v>
          </cell>
          <cell r="B951">
            <v>9297.85</v>
          </cell>
        </row>
        <row r="952">
          <cell r="A952" t="str">
            <v>Inhuur Cleo Nelisse, 04/24</v>
          </cell>
          <cell r="B952">
            <v>11466.12</v>
          </cell>
        </row>
        <row r="953">
          <cell r="A953" t="str">
            <v>Inhuur S. van Waardenberg 04/24</v>
          </cell>
          <cell r="B953">
            <v>10437.120000000001</v>
          </cell>
        </row>
        <row r="954">
          <cell r="A954" t="str">
            <v>Inhuur S. van Waardenberg 10/24</v>
          </cell>
          <cell r="B954">
            <v>11735.44</v>
          </cell>
        </row>
        <row r="955">
          <cell r="A955" t="str">
            <v>Inhuur S. van Waardenberg 12/23</v>
          </cell>
          <cell r="B955">
            <v>0</v>
          </cell>
        </row>
        <row r="956">
          <cell r="A956" t="str">
            <v>Inhuur S. van Waardenburg, 12/24</v>
          </cell>
          <cell r="B956">
            <v>7550.47</v>
          </cell>
        </row>
        <row r="957">
          <cell r="A957" t="str">
            <v>J.Peters 09/24</v>
          </cell>
          <cell r="B957">
            <v>10645.51</v>
          </cell>
        </row>
        <row r="958">
          <cell r="A958" t="str">
            <v>J.Peters 10/24</v>
          </cell>
          <cell r="B958">
            <v>10398.83</v>
          </cell>
        </row>
        <row r="959">
          <cell r="A959" t="str">
            <v>J.Peters 11/24</v>
          </cell>
          <cell r="B959">
            <v>10006.16</v>
          </cell>
        </row>
        <row r="960">
          <cell r="A960" t="str">
            <v>Jeroen Peters 08/24</v>
          </cell>
          <cell r="B960">
            <v>4383.4399999999996</v>
          </cell>
        </row>
        <row r="961">
          <cell r="A961" t="str">
            <v>Maandag 550088 12/24 J. Peters WIL/SHV tlv 2024</v>
          </cell>
          <cell r="B961">
            <v>8130.08</v>
          </cell>
        </row>
        <row r="962">
          <cell r="A962" t="str">
            <v>S. van Waardenberg</v>
          </cell>
          <cell r="B962">
            <v>10368</v>
          </cell>
        </row>
        <row r="963">
          <cell r="A963" t="str">
            <v>S. van Waardenberg 02/24</v>
          </cell>
          <cell r="B963">
            <v>8017.92</v>
          </cell>
        </row>
        <row r="964">
          <cell r="A964" t="str">
            <v>S. van Waardenberg 03/24</v>
          </cell>
          <cell r="B964">
            <v>9987.84</v>
          </cell>
        </row>
        <row r="965">
          <cell r="A965" t="str">
            <v>S. van Waardenberg 05/24</v>
          </cell>
          <cell r="B965">
            <v>9624.9599999999991</v>
          </cell>
        </row>
        <row r="966">
          <cell r="A966" t="str">
            <v>S.van Waardenberg 01/24</v>
          </cell>
          <cell r="B966">
            <v>9659.52</v>
          </cell>
        </row>
        <row r="967">
          <cell r="A967" t="str">
            <v>S.van Waardenberg 07/24</v>
          </cell>
          <cell r="B967">
            <v>7205.76</v>
          </cell>
        </row>
        <row r="968">
          <cell r="A968" t="str">
            <v>S.van Waardenberg 08/24</v>
          </cell>
          <cell r="B968">
            <v>4890.24</v>
          </cell>
        </row>
        <row r="969">
          <cell r="A969" t="str">
            <v>S.van Waardenberg 09/24</v>
          </cell>
          <cell r="B969">
            <v>8657.2800000000007</v>
          </cell>
        </row>
        <row r="970">
          <cell r="A970" t="str">
            <v>S.van Waardenberg 11/24</v>
          </cell>
          <cell r="B970">
            <v>8038.69</v>
          </cell>
        </row>
        <row r="971">
          <cell r="A971">
            <v>6650010</v>
          </cell>
          <cell r="B971">
            <v>27616.949999999997</v>
          </cell>
        </row>
        <row r="972">
          <cell r="A972" t="str">
            <v>Wyzer Interim BV</v>
          </cell>
          <cell r="B972">
            <v>27616.949999999997</v>
          </cell>
        </row>
        <row r="973">
          <cell r="A973" t="str">
            <v>Inhuur C. de Ridder 10/24</v>
          </cell>
          <cell r="B973">
            <v>8310.6</v>
          </cell>
        </row>
        <row r="974">
          <cell r="A974" t="str">
            <v>Inhuur C. de Ridder 11/24</v>
          </cell>
          <cell r="B974">
            <v>12474</v>
          </cell>
        </row>
        <row r="975">
          <cell r="A975" t="str">
            <v>Inhuur C. de Ridder 12/24</v>
          </cell>
          <cell r="B975">
            <v>6832.35</v>
          </cell>
        </row>
        <row r="976">
          <cell r="A976">
            <v>6671018</v>
          </cell>
          <cell r="B976">
            <v>89558.28</v>
          </cell>
        </row>
        <row r="977">
          <cell r="A977" t="str">
            <v>Maandag B.V.</v>
          </cell>
          <cell r="B977">
            <v>89558.28</v>
          </cell>
        </row>
        <row r="978">
          <cell r="A978" t="str">
            <v>F. den Boef 06/24</v>
          </cell>
          <cell r="B978">
            <v>9331.2999999999993</v>
          </cell>
        </row>
        <row r="979">
          <cell r="A979" t="str">
            <v>F. den Boef 08/24</v>
          </cell>
          <cell r="B979">
            <v>9809.2999999999993</v>
          </cell>
        </row>
        <row r="980">
          <cell r="A980" t="str">
            <v>F. den Boef 09/24</v>
          </cell>
          <cell r="B980">
            <v>10017.5</v>
          </cell>
        </row>
        <row r="981">
          <cell r="A981" t="str">
            <v>F.den Boef 02/24</v>
          </cell>
          <cell r="B981">
            <v>2980.25</v>
          </cell>
        </row>
        <row r="982">
          <cell r="A982" t="str">
            <v>F.den Boef 05/24</v>
          </cell>
          <cell r="B982">
            <v>9341.33</v>
          </cell>
        </row>
        <row r="983">
          <cell r="A983" t="str">
            <v>F.den Boef 07/24</v>
          </cell>
          <cell r="B983">
            <v>6321.45</v>
          </cell>
        </row>
        <row r="984">
          <cell r="A984" t="str">
            <v>F.den Boef 10/24</v>
          </cell>
          <cell r="B984">
            <v>11065.2</v>
          </cell>
        </row>
        <row r="985">
          <cell r="A985" t="str">
            <v>F.den Boef 11/24</v>
          </cell>
          <cell r="B985">
            <v>9486.9</v>
          </cell>
        </row>
        <row r="986">
          <cell r="A986" t="str">
            <v>Inhuur F. den Boef 03/24</v>
          </cell>
          <cell r="B986">
            <v>3092.9</v>
          </cell>
        </row>
        <row r="987">
          <cell r="A987" t="str">
            <v>Inhuur F. den Boef, 04/24</v>
          </cell>
          <cell r="B987">
            <v>10128.1</v>
          </cell>
        </row>
        <row r="988">
          <cell r="A988" t="str">
            <v>Maandag 550092 12/24 F. Boef tlv 2024</v>
          </cell>
          <cell r="B988">
            <v>7984.05</v>
          </cell>
        </row>
        <row r="989">
          <cell r="A989">
            <v>6730010</v>
          </cell>
          <cell r="B989">
            <v>378225.47000000009</v>
          </cell>
        </row>
        <row r="990">
          <cell r="A990" t="str">
            <v>Driessen B.V.</v>
          </cell>
          <cell r="B990">
            <v>4841.21</v>
          </cell>
        </row>
        <row r="991">
          <cell r="A991" t="str">
            <v>D. Demesmaecker 08/24</v>
          </cell>
          <cell r="B991">
            <v>4807.3599999999997</v>
          </cell>
        </row>
        <row r="992">
          <cell r="A992" t="str">
            <v>D. Demesmaecker correctie 09/24</v>
          </cell>
          <cell r="B992">
            <v>-4807.3599999999997</v>
          </cell>
        </row>
        <row r="993">
          <cell r="A993" t="str">
            <v>D.Demesmaecekr VOG decl.</v>
          </cell>
          <cell r="B993">
            <v>33.85</v>
          </cell>
        </row>
        <row r="994">
          <cell r="A994" t="str">
            <v>D.Demesmaecker 09/24</v>
          </cell>
          <cell r="B994">
            <v>4807.3599999999997</v>
          </cell>
        </row>
        <row r="995">
          <cell r="A995" t="str">
            <v>Tempo-Team Uitzenden B.V.</v>
          </cell>
          <cell r="B995">
            <v>373384.26000000013</v>
          </cell>
        </row>
        <row r="996">
          <cell r="A996" t="str">
            <v xml:space="preserve">Alfred Habraken week 26 t/m 26
</v>
          </cell>
          <cell r="B996">
            <v>827.83</v>
          </cell>
        </row>
        <row r="997">
          <cell r="A997" t="str">
            <v xml:space="preserve">Amin Behoun week 36 t/m 36
</v>
          </cell>
          <cell r="B997">
            <v>1114.97</v>
          </cell>
        </row>
        <row r="998">
          <cell r="A998" t="str">
            <v xml:space="preserve">Amin Behoun week 43 t/m 44
</v>
          </cell>
          <cell r="B998">
            <v>1128.6400000000001</v>
          </cell>
        </row>
        <row r="999">
          <cell r="A999" t="str">
            <v>Amin Behoun week 45 t/m 47</v>
          </cell>
          <cell r="B999">
            <v>1287.3499999999999</v>
          </cell>
        </row>
        <row r="1000">
          <cell r="A1000" t="str">
            <v xml:space="preserve">Bango Mugisho week 01 t/m 04
</v>
          </cell>
          <cell r="B1000">
            <v>4905.6000000000004</v>
          </cell>
        </row>
        <row r="1001">
          <cell r="A1001" t="str">
            <v xml:space="preserve">Bango Mugisho week 05 t/m 08
</v>
          </cell>
          <cell r="B1001">
            <v>5470.94</v>
          </cell>
        </row>
        <row r="1002">
          <cell r="A1002" t="str">
            <v xml:space="preserve">Bango Mugisho week 09 t/m 12
</v>
          </cell>
          <cell r="B1002">
            <v>5288.58</v>
          </cell>
        </row>
        <row r="1003">
          <cell r="A1003" t="str">
            <v xml:space="preserve">Bango Mugisho week 13 t/m 16
</v>
          </cell>
          <cell r="B1003">
            <v>4613.82</v>
          </cell>
        </row>
        <row r="1004">
          <cell r="A1004" t="str">
            <v xml:space="preserve">Bango Mugisho week 17 t/m 20
</v>
          </cell>
          <cell r="B1004">
            <v>5336.48</v>
          </cell>
        </row>
        <row r="1005">
          <cell r="A1005" t="str">
            <v xml:space="preserve">Bango Mugisho week 21 t/m 24
</v>
          </cell>
          <cell r="B1005">
            <v>4996.78</v>
          </cell>
        </row>
        <row r="1006">
          <cell r="A1006" t="str">
            <v>Bango Mugisho week 25 t/m 28</v>
          </cell>
          <cell r="B1006">
            <v>5616.83</v>
          </cell>
        </row>
        <row r="1007">
          <cell r="A1007" t="str">
            <v xml:space="preserve">Bango Mugisho week 29 t/m 32
</v>
          </cell>
          <cell r="B1007">
            <v>5343.28</v>
          </cell>
        </row>
        <row r="1008">
          <cell r="A1008" t="str">
            <v xml:space="preserve">Bango Mugisho week 33 t/m 35
</v>
          </cell>
          <cell r="B1008">
            <v>3829.66</v>
          </cell>
        </row>
        <row r="1009">
          <cell r="A1009" t="str">
            <v>Bango Mugisho week 45 t/m 48</v>
          </cell>
          <cell r="B1009">
            <v>5940.86</v>
          </cell>
        </row>
        <row r="1010">
          <cell r="A1010" t="str">
            <v xml:space="preserve">Brian Koopman week 43 t/m 43
</v>
          </cell>
          <cell r="B1010">
            <v>282.16000000000003</v>
          </cell>
        </row>
        <row r="1011">
          <cell r="A1011" t="str">
            <v>Creditnota - Bango Mugisho week 40</v>
          </cell>
          <cell r="B1011">
            <v>-295.19</v>
          </cell>
        </row>
        <row r="1012">
          <cell r="A1012" t="str">
            <v xml:space="preserve">Dean Breur week 18 t/m 20
</v>
          </cell>
          <cell r="B1012">
            <v>4597.1099999999997</v>
          </cell>
        </row>
        <row r="1013">
          <cell r="A1013" t="str">
            <v xml:space="preserve">Dean Breur week 21 t/m 24
</v>
          </cell>
          <cell r="B1013">
            <v>5671.39</v>
          </cell>
        </row>
        <row r="1014">
          <cell r="A1014" t="str">
            <v xml:space="preserve">Deylor Rodriguez Ramirez week 20 t/m 20
</v>
          </cell>
          <cell r="B1014">
            <v>294.58</v>
          </cell>
        </row>
        <row r="1015">
          <cell r="A1015" t="str">
            <v xml:space="preserve">Djuhayric Wiel week 14 t/m 15
</v>
          </cell>
          <cell r="B1015">
            <v>852.07</v>
          </cell>
        </row>
        <row r="1016">
          <cell r="A1016" t="str">
            <v xml:space="preserve">Djuhayric Wiel week 17 t/m 19
</v>
          </cell>
          <cell r="B1016">
            <v>4025.48</v>
          </cell>
        </row>
        <row r="1017">
          <cell r="A1017" t="str">
            <v xml:space="preserve">Enver Zekir week 01 t/m 04
</v>
          </cell>
          <cell r="B1017">
            <v>5302</v>
          </cell>
        </row>
        <row r="1018">
          <cell r="A1018" t="str">
            <v xml:space="preserve">Enver Zekir week 05 t/m 08
</v>
          </cell>
          <cell r="B1018">
            <v>4399.84</v>
          </cell>
        </row>
        <row r="1019">
          <cell r="A1019" t="str">
            <v xml:space="preserve">Enver Zekir week 09 t/m 12
</v>
          </cell>
          <cell r="B1019">
            <v>5744.39</v>
          </cell>
        </row>
        <row r="1020">
          <cell r="A1020" t="str">
            <v xml:space="preserve">Enver Zekir week 13 t/m 16
</v>
          </cell>
          <cell r="B1020">
            <v>5725.47</v>
          </cell>
        </row>
        <row r="1021">
          <cell r="A1021" t="str">
            <v xml:space="preserve">Enver Zekir week 17 t/m 20
</v>
          </cell>
          <cell r="B1021">
            <v>4716.57</v>
          </cell>
        </row>
        <row r="1022">
          <cell r="A1022" t="str">
            <v xml:space="preserve">Enver Zekir week 21 t/m 24
</v>
          </cell>
          <cell r="B1022">
            <v>4267.1899999999996</v>
          </cell>
        </row>
        <row r="1023">
          <cell r="A1023" t="str">
            <v xml:space="preserve">Enver Zekir week 25 t/m 28
</v>
          </cell>
          <cell r="B1023">
            <v>6002.8</v>
          </cell>
        </row>
        <row r="1024">
          <cell r="A1024" t="str">
            <v xml:space="preserve">Enver Zekir week 33 t/m 36
</v>
          </cell>
          <cell r="B1024">
            <v>5835.68</v>
          </cell>
        </row>
        <row r="1025">
          <cell r="A1025" t="str">
            <v xml:space="preserve">Enver Zekir week 41 t/m 44
</v>
          </cell>
          <cell r="B1025">
            <v>5415.62</v>
          </cell>
        </row>
        <row r="1026">
          <cell r="A1026" t="str">
            <v>Enver Zekir week 45 t/m 48</v>
          </cell>
          <cell r="B1026">
            <v>5964.23</v>
          </cell>
        </row>
        <row r="1027">
          <cell r="A1027" t="str">
            <v xml:space="preserve">Juan Camilo Gomez Iragorri week 17 t/m 20
</v>
          </cell>
          <cell r="B1027">
            <v>4320.0600000000004</v>
          </cell>
        </row>
        <row r="1028">
          <cell r="A1028" t="str">
            <v>Juan Camilo Gomez Iragorri week 21 t/m 24</v>
          </cell>
          <cell r="B1028">
            <v>5597.09</v>
          </cell>
        </row>
        <row r="1029">
          <cell r="A1029" t="str">
            <v xml:space="preserve">Juan Camilo Gomez Iragorri week 25 t/m 28
</v>
          </cell>
          <cell r="B1029">
            <v>5597.09</v>
          </cell>
        </row>
        <row r="1030">
          <cell r="A1030" t="str">
            <v xml:space="preserve">Juan Camilo Gomez Iragorri week 29 t/m 32
</v>
          </cell>
          <cell r="B1030">
            <v>5854.85</v>
          </cell>
        </row>
        <row r="1031">
          <cell r="A1031" t="str">
            <v xml:space="preserve">Juan Camilo Gomez Iragorri week 33 t/m 36
</v>
          </cell>
          <cell r="B1031">
            <v>5633.92</v>
          </cell>
        </row>
        <row r="1032">
          <cell r="A1032" t="str">
            <v xml:space="preserve">Juan Camilo Gomez Iragorri week 41 t/m 42
</v>
          </cell>
          <cell r="B1032">
            <v>2979.98</v>
          </cell>
        </row>
        <row r="1033">
          <cell r="A1033" t="str">
            <v>Juan Camilo Gomez Iragorri week 43 t/m 44</v>
          </cell>
          <cell r="B1033">
            <v>2979.98</v>
          </cell>
        </row>
        <row r="1034">
          <cell r="A1034" t="str">
            <v>Juan Camilo Gomez Iragorri week 46 t/m 48</v>
          </cell>
          <cell r="B1034">
            <v>4544.47</v>
          </cell>
        </row>
        <row r="1035">
          <cell r="A1035" t="str">
            <v xml:space="preserve">Kees van der Heijden week 41 t/m 41
</v>
          </cell>
          <cell r="B1035">
            <v>281</v>
          </cell>
        </row>
        <row r="1036">
          <cell r="A1036" t="str">
            <v>Kees van der Heijden week 46 t/m 46</v>
          </cell>
          <cell r="B1036">
            <v>281</v>
          </cell>
        </row>
        <row r="1037">
          <cell r="A1037" t="str">
            <v xml:space="preserve">Lesley Weber week 28 t/m 28
</v>
          </cell>
          <cell r="B1037">
            <v>524.73</v>
          </cell>
        </row>
        <row r="1038">
          <cell r="A1038" t="str">
            <v xml:space="preserve">Lesley Weber week 29 t/m 29
</v>
          </cell>
          <cell r="B1038">
            <v>1344.04</v>
          </cell>
        </row>
        <row r="1039">
          <cell r="A1039" t="str">
            <v xml:space="preserve">Lesley Weber week 32 t/m 32
</v>
          </cell>
          <cell r="B1039">
            <v>2633.73</v>
          </cell>
        </row>
        <row r="1040">
          <cell r="A1040" t="str">
            <v>Lesley Weber week 32 t/m 32
Creditfactuur</v>
          </cell>
          <cell r="B1040">
            <v>-1353.25</v>
          </cell>
        </row>
        <row r="1041">
          <cell r="A1041" t="str">
            <v xml:space="preserve">Lesley Weber week 33 t/m 35
</v>
          </cell>
          <cell r="B1041">
            <v>3056.31</v>
          </cell>
        </row>
        <row r="1042">
          <cell r="A1042" t="str">
            <v xml:space="preserve">Lesley Weber week 43 t/m 43
</v>
          </cell>
          <cell r="B1042">
            <v>1098.8800000000001</v>
          </cell>
        </row>
        <row r="1043">
          <cell r="A1043" t="str">
            <v>Lesley Weber week 45 t/m 46</v>
          </cell>
          <cell r="B1043">
            <v>1136.1300000000001</v>
          </cell>
        </row>
        <row r="1044">
          <cell r="A1044" t="str">
            <v xml:space="preserve">Noah Vanhulle week 28 t/m 28
</v>
          </cell>
          <cell r="B1044">
            <v>612.73</v>
          </cell>
        </row>
        <row r="1045">
          <cell r="A1045" t="str">
            <v>Noah Vanhulle week 29 t/m 30</v>
          </cell>
          <cell r="B1045">
            <v>919.09</v>
          </cell>
        </row>
        <row r="1046">
          <cell r="A1046" t="str">
            <v>Nordin Gajewski week 21</v>
          </cell>
          <cell r="B1046">
            <v>294.58</v>
          </cell>
        </row>
        <row r="1047">
          <cell r="A1047" t="str">
            <v xml:space="preserve">Nordin Gajewski week 27 t/m 28
</v>
          </cell>
          <cell r="B1047">
            <v>1178.33</v>
          </cell>
        </row>
        <row r="1048">
          <cell r="A1048" t="str">
            <v xml:space="preserve">Nordin Gajewski week 36 t/m 36
</v>
          </cell>
          <cell r="B1048">
            <v>331.41</v>
          </cell>
        </row>
        <row r="1049">
          <cell r="A1049" t="str">
            <v xml:space="preserve">Orlando Slock week 43 t/m 43
</v>
          </cell>
          <cell r="B1049">
            <v>298</v>
          </cell>
        </row>
        <row r="1050">
          <cell r="A1050" t="str">
            <v xml:space="preserve">Richard Kooper week 28 t/m 28
</v>
          </cell>
          <cell r="B1050">
            <v>589.16999999999996</v>
          </cell>
        </row>
        <row r="1051">
          <cell r="A1051" t="str">
            <v xml:space="preserve">Richard Kooper week 29 t/m 32
</v>
          </cell>
          <cell r="B1051">
            <v>4260.97</v>
          </cell>
        </row>
        <row r="1052">
          <cell r="A1052" t="str">
            <v xml:space="preserve">Richard Kooper week 33 t/m 33
</v>
          </cell>
          <cell r="B1052">
            <v>1233.05</v>
          </cell>
        </row>
        <row r="1053">
          <cell r="A1053" t="str">
            <v xml:space="preserve">Richard Kooper week 36 t/m 36
</v>
          </cell>
          <cell r="B1053">
            <v>308.26</v>
          </cell>
        </row>
        <row r="1054">
          <cell r="A1054" t="str">
            <v xml:space="preserve">Sander Emile den Dikken week 01 t/m 04
</v>
          </cell>
          <cell r="B1054">
            <v>5230.4399999999996</v>
          </cell>
        </row>
        <row r="1055">
          <cell r="A1055" t="str">
            <v xml:space="preserve">Sander Emile den Dikken week 05 t/m 08
</v>
          </cell>
          <cell r="B1055">
            <v>5397.99</v>
          </cell>
        </row>
        <row r="1056">
          <cell r="A1056" t="str">
            <v xml:space="preserve">Sander Emile den Dikken week 09 t/m 12
</v>
          </cell>
          <cell r="B1056">
            <v>5631.65</v>
          </cell>
        </row>
        <row r="1057">
          <cell r="A1057" t="str">
            <v xml:space="preserve">Sander Emile den Dikken week 13 t/m 16
</v>
          </cell>
          <cell r="B1057">
            <v>5836.42</v>
          </cell>
        </row>
        <row r="1058">
          <cell r="A1058" t="str">
            <v xml:space="preserve">Sander Emile den Dikken week 17 t/m 20
</v>
          </cell>
          <cell r="B1058">
            <v>5470.94</v>
          </cell>
        </row>
        <row r="1059">
          <cell r="A1059" t="str">
            <v xml:space="preserve">Sander Emile den Dikken week 21 t/m 24
</v>
          </cell>
          <cell r="B1059">
            <v>5543.89</v>
          </cell>
        </row>
        <row r="1060">
          <cell r="A1060" t="str">
            <v xml:space="preserve">Sander Emile den Dikken week 25 t/m 27
</v>
          </cell>
          <cell r="B1060">
            <v>4376.76</v>
          </cell>
        </row>
        <row r="1061">
          <cell r="A1061" t="str">
            <v>Sander Emile den Dikken week 28</v>
          </cell>
          <cell r="B1061">
            <v>1458.92</v>
          </cell>
        </row>
        <row r="1062">
          <cell r="A1062" t="str">
            <v xml:space="preserve">Sander Emile den Dikken week 29 t/m 31
</v>
          </cell>
          <cell r="B1062">
            <v>4084.97</v>
          </cell>
        </row>
        <row r="1063">
          <cell r="A1063" t="str">
            <v xml:space="preserve">Sander Emile den Dikken week 31 t/m 31
</v>
          </cell>
          <cell r="B1063">
            <v>-1458.92</v>
          </cell>
        </row>
        <row r="1064">
          <cell r="A1064" t="str">
            <v xml:space="preserve">Sander Emile den Dikken week 31 t/m 32
</v>
          </cell>
          <cell r="B1064">
            <v>2974.37</v>
          </cell>
        </row>
        <row r="1065">
          <cell r="A1065" t="str">
            <v xml:space="preserve">Sander Emile den Dikken week 33 t/m 36
</v>
          </cell>
          <cell r="B1065">
            <v>5835.68</v>
          </cell>
        </row>
        <row r="1066">
          <cell r="A1066" t="str">
            <v>Sander Emile den Dikken week 45 t/m 48</v>
          </cell>
          <cell r="B1066">
            <v>5313.56</v>
          </cell>
        </row>
        <row r="1067">
          <cell r="A1067" t="str">
            <v xml:space="preserve">Shervani Laveist week 01 t/m 04
</v>
          </cell>
          <cell r="B1067">
            <v>4650.29</v>
          </cell>
        </row>
        <row r="1068">
          <cell r="A1068" t="str">
            <v>Shervani Laveist week 05 t/m 08</v>
          </cell>
          <cell r="B1068">
            <v>5111.62</v>
          </cell>
        </row>
        <row r="1069">
          <cell r="A1069" t="str">
            <v xml:space="preserve">Shervani Laveist week 09 t/m 12
</v>
          </cell>
          <cell r="B1069">
            <v>6011.2</v>
          </cell>
        </row>
        <row r="1070">
          <cell r="A1070" t="str">
            <v xml:space="preserve">Shervani Laveist week 13 t/m 16
</v>
          </cell>
          <cell r="B1070">
            <v>6411.41</v>
          </cell>
        </row>
        <row r="1071">
          <cell r="A1071" t="str">
            <v xml:space="preserve">Shervani Laveist week 17 t/m 20
</v>
          </cell>
          <cell r="B1071">
            <v>5694.85</v>
          </cell>
        </row>
        <row r="1072">
          <cell r="A1072" t="str">
            <v xml:space="preserve">Shervani Laveist week 21 t/m 24
</v>
          </cell>
          <cell r="B1072">
            <v>5470.95</v>
          </cell>
        </row>
        <row r="1073">
          <cell r="A1073" t="str">
            <v xml:space="preserve">Shervani Laveist week 25 t/m 28
</v>
          </cell>
          <cell r="B1073">
            <v>4376.75</v>
          </cell>
        </row>
        <row r="1074">
          <cell r="A1074" t="str">
            <v xml:space="preserve">Shervani Laveist week 29 t/m 32
</v>
          </cell>
          <cell r="B1074">
            <v>4157.8999999999996</v>
          </cell>
        </row>
        <row r="1075">
          <cell r="A1075" t="str">
            <v xml:space="preserve">Shervani Laveist week 34 t/m 36
</v>
          </cell>
          <cell r="B1075">
            <v>3888.16</v>
          </cell>
        </row>
        <row r="1076">
          <cell r="A1076" t="str">
            <v>Shervani Laveist week 45 t/m 48</v>
          </cell>
          <cell r="B1076">
            <v>5645.66</v>
          </cell>
        </row>
        <row r="1077">
          <cell r="A1077" t="str">
            <v>Skaut Remerij week 45 t/m 45</v>
          </cell>
          <cell r="B1077">
            <v>282.16000000000003</v>
          </cell>
        </row>
        <row r="1078">
          <cell r="A1078" t="str">
            <v>TempoT 550289 Remerij week 49 tlv 2024</v>
          </cell>
          <cell r="B1078">
            <v>282.16000000000003</v>
          </cell>
        </row>
        <row r="1079">
          <cell r="A1079" t="str">
            <v>TempoT 550291 Almohamed week 52 tlv 2024</v>
          </cell>
          <cell r="B1079">
            <v>295.2</v>
          </cell>
        </row>
        <row r="1080">
          <cell r="A1080" t="str">
            <v>TempoT 550293 Laveist wk 49 t/m 52 tlv 2024</v>
          </cell>
          <cell r="B1080">
            <v>5055.2700000000004</v>
          </cell>
        </row>
        <row r="1081">
          <cell r="A1081" t="str">
            <v>TempoT 550294 Zekir wk 49 t/m 52 tlv 2024</v>
          </cell>
          <cell r="B1081">
            <v>4723.17</v>
          </cell>
        </row>
        <row r="1082">
          <cell r="A1082" t="str">
            <v>TempoT 550296 Weber wk 49 tlv 2024</v>
          </cell>
          <cell r="B1082">
            <v>484.25</v>
          </cell>
        </row>
        <row r="1083">
          <cell r="A1083" t="str">
            <v>TempoT 550297 Pecanac wk 49 t/m 52 tlv 2024</v>
          </cell>
          <cell r="B1083">
            <v>4723.17</v>
          </cell>
        </row>
        <row r="1084">
          <cell r="A1084" t="str">
            <v>TempoT 550299 Iragorri wk 49 t/m 52 tlv 2024</v>
          </cell>
          <cell r="B1084">
            <v>4469.97</v>
          </cell>
        </row>
        <row r="1085">
          <cell r="A1085" t="str">
            <v>TempoT 550300 Behoun wk 49 t/m 52 tlv 2024</v>
          </cell>
          <cell r="B1085">
            <v>608.4</v>
          </cell>
        </row>
        <row r="1086">
          <cell r="A1086" t="str">
            <v>TempoT 550301 Mugisho wk 49 t/m 52 tlv 2024</v>
          </cell>
          <cell r="B1086">
            <v>5165.97</v>
          </cell>
        </row>
        <row r="1087">
          <cell r="A1087" t="str">
            <v>TempoT 550302 d.Dikken wk 49 t/m 52 tlv 2024</v>
          </cell>
          <cell r="B1087">
            <v>2951.99</v>
          </cell>
        </row>
        <row r="1088">
          <cell r="A1088" t="str">
            <v>V.Kilic week 24</v>
          </cell>
          <cell r="B1088">
            <v>570.76</v>
          </cell>
        </row>
        <row r="1089">
          <cell r="A1089" t="str">
            <v>WEC Mestdag week 52</v>
          </cell>
          <cell r="B1089">
            <v>-832.82</v>
          </cell>
        </row>
        <row r="1090">
          <cell r="A1090" t="str">
            <v>Wesley de Bruijne week 24</v>
          </cell>
          <cell r="B1090">
            <v>883.75</v>
          </cell>
        </row>
        <row r="1091">
          <cell r="A1091" t="str">
            <v>Wesley de Bruijne week 25 t/m 25</v>
          </cell>
          <cell r="B1091">
            <v>1472.92</v>
          </cell>
        </row>
        <row r="1092">
          <cell r="A1092" t="str">
            <v xml:space="preserve">Wesley de Bruijne week 26 t/m 28
</v>
          </cell>
          <cell r="B1092">
            <v>3191.9</v>
          </cell>
        </row>
        <row r="1093">
          <cell r="A1093" t="str">
            <v xml:space="preserve">Wesley de Bruijne week 29 t/m 30
</v>
          </cell>
          <cell r="B1093">
            <v>2160.64</v>
          </cell>
        </row>
        <row r="1094">
          <cell r="A1094" t="str">
            <v xml:space="preserve">Wodin Mestdag week 01 t/m 01
</v>
          </cell>
          <cell r="B1094">
            <v>1178.33</v>
          </cell>
        </row>
        <row r="1095">
          <cell r="A1095" t="str">
            <v>Wodin Mestdag week 52 t/m 52
Tempo-Team Uitzenden</v>
          </cell>
          <cell r="B1095">
            <v>0</v>
          </cell>
        </row>
        <row r="1096">
          <cell r="A1096" t="str">
            <v xml:space="preserve">Yusuf Ali week 01 t/m 01
</v>
          </cell>
          <cell r="B1096">
            <v>957.4</v>
          </cell>
        </row>
        <row r="1097">
          <cell r="A1097" t="str">
            <v>Yusuf Ali week 52 t/m 52
Tempo-Team Uitzenden is e</v>
          </cell>
          <cell r="B1097">
            <v>832.82</v>
          </cell>
        </row>
        <row r="1098">
          <cell r="A1098" t="str">
            <v>Z.Pecanac 06/24</v>
          </cell>
          <cell r="B1098">
            <v>5603.05</v>
          </cell>
        </row>
        <row r="1099">
          <cell r="A1099" t="str">
            <v xml:space="preserve">Zakaria Almohamed week 27 t/m 28
</v>
          </cell>
          <cell r="B1099">
            <v>875.35</v>
          </cell>
        </row>
        <row r="1100">
          <cell r="A1100" t="str">
            <v xml:space="preserve">Zakaria Almohamed week 29 t/m 32
</v>
          </cell>
          <cell r="B1100">
            <v>2917.84</v>
          </cell>
        </row>
        <row r="1101">
          <cell r="A1101" t="str">
            <v xml:space="preserve">Zakaria Almohamed week 33 t/m 36
</v>
          </cell>
          <cell r="B1101">
            <v>2334.27</v>
          </cell>
        </row>
        <row r="1102">
          <cell r="A1102" t="str">
            <v xml:space="preserve">Zakaria Almohamed week 41 t/m 43
</v>
          </cell>
          <cell r="B1102">
            <v>2066.39</v>
          </cell>
        </row>
        <row r="1103">
          <cell r="A1103" t="str">
            <v>Zakaria Almohamed week 45 t/m 45</v>
          </cell>
          <cell r="B1103">
            <v>295.2</v>
          </cell>
        </row>
        <row r="1104">
          <cell r="A1104" t="str">
            <v xml:space="preserve">Zoran pecanac week 01 t/m 02
</v>
          </cell>
          <cell r="B1104">
            <v>2786.1</v>
          </cell>
        </row>
        <row r="1105">
          <cell r="A1105" t="str">
            <v xml:space="preserve">zoran pecanac week 15 t/m 15
</v>
          </cell>
          <cell r="B1105">
            <v>1159.42</v>
          </cell>
        </row>
        <row r="1106">
          <cell r="A1106" t="str">
            <v xml:space="preserve">Zoran pecanac week 15 t/m 16
</v>
          </cell>
          <cell r="B1106">
            <v>3064.08</v>
          </cell>
        </row>
        <row r="1107">
          <cell r="A1107" t="str">
            <v xml:space="preserve">Zoran Pecanac week 17 t/m 19
</v>
          </cell>
          <cell r="B1107">
            <v>4283.24</v>
          </cell>
        </row>
        <row r="1108">
          <cell r="A1108" t="str">
            <v>Zoran pecanac week 20</v>
          </cell>
          <cell r="B1108">
            <v>0</v>
          </cell>
        </row>
        <row r="1109">
          <cell r="A1109" t="str">
            <v xml:space="preserve">Zoran pecanac week 20 t/m 20
</v>
          </cell>
          <cell r="B1109">
            <v>294.58</v>
          </cell>
        </row>
        <row r="1110">
          <cell r="A1110" t="str">
            <v xml:space="preserve">Zoran pecanac week 21 t/m 24
</v>
          </cell>
          <cell r="B1110">
            <v>0</v>
          </cell>
        </row>
        <row r="1111">
          <cell r="A1111" t="str">
            <v xml:space="preserve">Zoran pecanac week 25 t/m 28
</v>
          </cell>
          <cell r="B1111">
            <v>3829.59</v>
          </cell>
        </row>
        <row r="1112">
          <cell r="A1112" t="str">
            <v xml:space="preserve">Zoran pecanac week 26 t/m 26
</v>
          </cell>
          <cell r="B1112">
            <v>1472.92</v>
          </cell>
        </row>
        <row r="1113">
          <cell r="A1113" t="str">
            <v xml:space="preserve">Zoran pecanac week 29 t/m 32
</v>
          </cell>
          <cell r="B1113">
            <v>4418.76</v>
          </cell>
        </row>
        <row r="1114">
          <cell r="A1114" t="str">
            <v xml:space="preserve">Zoran pecanac week 33 t/m 36
</v>
          </cell>
          <cell r="B1114">
            <v>5279.82</v>
          </cell>
        </row>
        <row r="1115">
          <cell r="A1115" t="str">
            <v>zoran pecanac week 45 t/m 48</v>
          </cell>
          <cell r="B1115">
            <v>5092.17</v>
          </cell>
        </row>
        <row r="1116">
          <cell r="A1116">
            <v>6740020</v>
          </cell>
          <cell r="B1116">
            <v>125222.51999999999</v>
          </cell>
        </row>
        <row r="1117">
          <cell r="A1117" t="str">
            <v>Euroforum</v>
          </cell>
          <cell r="B1117">
            <v>159.19999999999999</v>
          </cell>
        </row>
        <row r="1118">
          <cell r="A1118" t="str">
            <v>Nationaal warmte congres 2024</v>
          </cell>
          <cell r="B1118">
            <v>159.19999999999999</v>
          </cell>
        </row>
        <row r="1119">
          <cell r="A1119" t="str">
            <v>Lievens Communicatie</v>
          </cell>
          <cell r="B1119">
            <v>0</v>
          </cell>
        </row>
        <row r="1120">
          <cell r="A1120" t="str">
            <v>RES Zeeland Gebouwde Omgeving 06/24</v>
          </cell>
          <cell r="B1120">
            <v>0</v>
          </cell>
        </row>
        <row r="1121">
          <cell r="A1121" t="str">
            <v>RES Zeeland Gebouwde Omgeving 07/24</v>
          </cell>
          <cell r="B1121">
            <v>0</v>
          </cell>
        </row>
        <row r="1122">
          <cell r="A1122" t="str">
            <v>RES Zeeland Gebouwde Omgeving 07/24 08/24 en 09/24</v>
          </cell>
          <cell r="B1122">
            <v>0</v>
          </cell>
        </row>
        <row r="1123">
          <cell r="A1123" t="str">
            <v>RES Zeeland Gebouwde Omgeving 10/24</v>
          </cell>
          <cell r="B1123">
            <v>0</v>
          </cell>
        </row>
        <row r="1124">
          <cell r="A1124" t="str">
            <v>RES Zeeland Gebouwde Omgeving 11/24</v>
          </cell>
          <cell r="B1124">
            <v>0</v>
          </cell>
        </row>
        <row r="1125">
          <cell r="A1125" t="str">
            <v>Provincie Zeeland</v>
          </cell>
          <cell r="B1125">
            <v>25000</v>
          </cell>
        </row>
        <row r="1126">
          <cell r="A1126" t="str">
            <v>RES gelden Impuls Zld</v>
          </cell>
          <cell r="B1126">
            <v>25000</v>
          </cell>
        </row>
        <row r="1127">
          <cell r="A1127" t="str">
            <v>Unique Nederland B.V.</v>
          </cell>
          <cell r="B1127">
            <v>100063.32</v>
          </cell>
        </row>
        <row r="1128">
          <cell r="A1128" t="str">
            <v>D. Peyron, 09/24, RES</v>
          </cell>
          <cell r="B1128">
            <v>7722</v>
          </cell>
        </row>
        <row r="1129">
          <cell r="A1129" t="str">
            <v>D.Peyron 08/24</v>
          </cell>
          <cell r="B1129">
            <v>7020</v>
          </cell>
        </row>
        <row r="1130">
          <cell r="A1130" t="str">
            <v>Daniel Peyron 09/24</v>
          </cell>
          <cell r="B1130">
            <v>234</v>
          </cell>
        </row>
        <row r="1131">
          <cell r="A1131" t="str">
            <v>Daniel Peyron 11/24</v>
          </cell>
          <cell r="B1131">
            <v>6786</v>
          </cell>
        </row>
        <row r="1132">
          <cell r="A1132" t="str">
            <v>Inhuur Daniel Peyron , 10/24</v>
          </cell>
          <cell r="B1132">
            <v>9477</v>
          </cell>
        </row>
        <row r="1133">
          <cell r="A1133" t="str">
            <v>Inhuur Thérèse Bond 10/24</v>
          </cell>
          <cell r="B1133">
            <v>431.25</v>
          </cell>
        </row>
        <row r="1134">
          <cell r="A1134" t="str">
            <v>Inhuur Tonny Drijdijk 10/24</v>
          </cell>
          <cell r="B1134">
            <v>15001.32</v>
          </cell>
        </row>
        <row r="1135">
          <cell r="A1135" t="str">
            <v>RES 07/24</v>
          </cell>
          <cell r="B1135">
            <v>6415.5</v>
          </cell>
        </row>
        <row r="1136">
          <cell r="A1136" t="str">
            <v>T. Bond 08/24</v>
          </cell>
          <cell r="B1136">
            <v>741.75</v>
          </cell>
        </row>
        <row r="1137">
          <cell r="A1137" t="str">
            <v>T. Bond, 09/24, RES</v>
          </cell>
          <cell r="B1137">
            <v>327.75</v>
          </cell>
        </row>
        <row r="1138">
          <cell r="A1138" t="str">
            <v>T. Drijkdijk, 09/24, RES</v>
          </cell>
          <cell r="B1138">
            <v>12207.48</v>
          </cell>
        </row>
        <row r="1139">
          <cell r="A1139" t="str">
            <v>T.Drijdijk 09/24</v>
          </cell>
          <cell r="B1139">
            <v>162</v>
          </cell>
        </row>
        <row r="1140">
          <cell r="A1140" t="str">
            <v>T.Drijdijk week 27 tm 29</v>
          </cell>
          <cell r="B1140">
            <v>8473.7099999999991</v>
          </cell>
        </row>
        <row r="1141">
          <cell r="A1141" t="str">
            <v>T.Drijdijk week 33 tm 35</v>
          </cell>
          <cell r="B1141">
            <v>7481.97</v>
          </cell>
        </row>
        <row r="1142">
          <cell r="A1142" t="str">
            <v>Thérèse Bond 11/24</v>
          </cell>
          <cell r="B1142">
            <v>603.75</v>
          </cell>
        </row>
        <row r="1143">
          <cell r="A1143" t="str">
            <v>Tonny Drijdijk 11/24</v>
          </cell>
          <cell r="B1143">
            <v>11745.84</v>
          </cell>
        </row>
        <row r="1144">
          <cell r="A1144" t="str">
            <v>Unique 550333 Peyron 12/24 tlv 2024</v>
          </cell>
          <cell r="B1144">
            <v>4680</v>
          </cell>
        </row>
        <row r="1145">
          <cell r="A1145" t="str">
            <v>Unique 550335 Bond 12/24 tlv 2024</v>
          </cell>
          <cell r="B1145">
            <v>552</v>
          </cell>
        </row>
        <row r="1146">
          <cell r="A1146">
            <v>6740022</v>
          </cell>
          <cell r="B1146">
            <v>221069.88</v>
          </cell>
        </row>
        <row r="1147">
          <cell r="A1147" t="str">
            <v>AddVision Consultancy B.V.</v>
          </cell>
          <cell r="B1147">
            <v>11184.119999999999</v>
          </cell>
        </row>
        <row r="1148">
          <cell r="A1148" t="str">
            <v>Inhuur RES Elena de Vaan 01/06/24 tm 31/07/24</v>
          </cell>
          <cell r="B1148">
            <v>1225</v>
          </cell>
        </row>
        <row r="1149">
          <cell r="A1149" t="str">
            <v>Inhuur RES Elena de Vaan 01/08/24 tm 31/08/24</v>
          </cell>
          <cell r="B1149">
            <v>700</v>
          </cell>
        </row>
        <row r="1150">
          <cell r="A1150" t="str">
            <v>Inhuur RES Elena de Vaan 01/09/24 tm 30/09/24</v>
          </cell>
          <cell r="B1150">
            <v>2375</v>
          </cell>
        </row>
        <row r="1151">
          <cell r="A1151" t="str">
            <v>Inhuur RES Elena de Vaan 01/10/24 tm 31/10/24</v>
          </cell>
          <cell r="B1151">
            <v>2775</v>
          </cell>
        </row>
        <row r="1152">
          <cell r="A1152" t="str">
            <v>Inhuur RES Elena de Vaan 01/11/24 tm 31/11/24</v>
          </cell>
          <cell r="B1152">
            <v>2559.12</v>
          </cell>
        </row>
        <row r="1153">
          <cell r="A1153" t="str">
            <v>Inhuur RES Elena de Vaan 12/24</v>
          </cell>
          <cell r="B1153">
            <v>1550</v>
          </cell>
        </row>
        <row r="1154">
          <cell r="A1154" t="str">
            <v>Driessen B.V.</v>
          </cell>
          <cell r="B1154">
            <v>2006.46</v>
          </cell>
        </row>
        <row r="1155">
          <cell r="A1155" t="str">
            <v>M.Verburg 12/24</v>
          </cell>
          <cell r="B1155">
            <v>56.56</v>
          </cell>
        </row>
        <row r="1156">
          <cell r="A1156" t="str">
            <v>M.Verburg 12/24 zorgverzekering</v>
          </cell>
          <cell r="B1156">
            <v>1924.71</v>
          </cell>
        </row>
        <row r="1157">
          <cell r="A1157" t="str">
            <v>M.Verburg zorgverzekering</v>
          </cell>
          <cell r="B1157">
            <v>25.19</v>
          </cell>
        </row>
        <row r="1158">
          <cell r="A1158" t="str">
            <v>Lievens Communicatie</v>
          </cell>
          <cell r="B1158">
            <v>33843.99</v>
          </cell>
        </row>
        <row r="1159">
          <cell r="A1159" t="str">
            <v>RES Zeeland Gebouwde Omgeving 06/24</v>
          </cell>
          <cell r="B1159">
            <v>5855</v>
          </cell>
        </row>
        <row r="1160">
          <cell r="A1160" t="str">
            <v>RES Zeeland Gebouwde Omgeving 07/24</v>
          </cell>
          <cell r="B1160">
            <v>6254.64</v>
          </cell>
        </row>
        <row r="1161">
          <cell r="A1161" t="str">
            <v>RES Zeeland Gebouwde Omgeving 07/24 08/24 en 09/24</v>
          </cell>
          <cell r="B1161">
            <v>8884.08</v>
          </cell>
        </row>
        <row r="1162">
          <cell r="A1162" t="str">
            <v>RES Zeeland Gebouwde Omgeving 10/24</v>
          </cell>
          <cell r="B1162">
            <v>5784.17</v>
          </cell>
        </row>
        <row r="1163">
          <cell r="A1163" t="str">
            <v>RES Zeeland Gebouwde Omgeving 11/24</v>
          </cell>
          <cell r="B1163">
            <v>7066.1</v>
          </cell>
        </row>
        <row r="1164">
          <cell r="A1164" t="str">
            <v>Unique Nederland B.V.</v>
          </cell>
          <cell r="B1164">
            <v>174035.31</v>
          </cell>
        </row>
        <row r="1165">
          <cell r="A1165" t="str">
            <v xml:space="preserve"> RES wk 31 tm 33 m. Feih-Wilhelmus</v>
          </cell>
          <cell r="B1165">
            <v>2841.44</v>
          </cell>
        </row>
        <row r="1166">
          <cell r="A1166" t="str">
            <v>E. Damen week 30 RES</v>
          </cell>
          <cell r="B1166">
            <v>3.35</v>
          </cell>
        </row>
        <row r="1167">
          <cell r="A1167" t="str">
            <v>E. Damen week 31 tm 35 RES</v>
          </cell>
          <cell r="B1167">
            <v>7283.22</v>
          </cell>
        </row>
        <row r="1168">
          <cell r="A1168" t="str">
            <v>E. Damen wk 40</v>
          </cell>
          <cell r="B1168">
            <v>19.22</v>
          </cell>
        </row>
        <row r="1169">
          <cell r="A1169" t="str">
            <v>E.Damen week 27 tm 29 RES</v>
          </cell>
          <cell r="B1169">
            <v>2041.14</v>
          </cell>
        </row>
        <row r="1170">
          <cell r="A1170" t="str">
            <v>Inhuur E. Damen, W36 tm W40</v>
          </cell>
          <cell r="B1170">
            <v>8123.95</v>
          </cell>
        </row>
        <row r="1171">
          <cell r="A1171" t="str">
            <v>Inhuur E. Damen, W40 tm W43</v>
          </cell>
          <cell r="B1171">
            <v>12267.65</v>
          </cell>
        </row>
        <row r="1172">
          <cell r="A1172" t="str">
            <v>Inhuur E. Damen, wk 44 tm 48</v>
          </cell>
          <cell r="B1172">
            <v>11444.81</v>
          </cell>
        </row>
        <row r="1173">
          <cell r="A1173" t="str">
            <v>Inhuur J. Polderman, W28 tm W31</v>
          </cell>
          <cell r="B1173">
            <v>5512.5</v>
          </cell>
        </row>
        <row r="1174">
          <cell r="A1174" t="str">
            <v>Inhuur J. Polderman, W32</v>
          </cell>
          <cell r="B1174">
            <v>661.5</v>
          </cell>
        </row>
        <row r="1175">
          <cell r="A1175" t="str">
            <v>Inhuur J. Polderman, W36 en W40</v>
          </cell>
          <cell r="B1175">
            <v>2793</v>
          </cell>
        </row>
        <row r="1176">
          <cell r="A1176" t="str">
            <v>Inhuur J. Polderman, W40 tm W44</v>
          </cell>
          <cell r="B1176">
            <v>10143</v>
          </cell>
        </row>
        <row r="1177">
          <cell r="A1177" t="str">
            <v>Inhuur J. Polderman, wk 27</v>
          </cell>
          <cell r="B1177">
            <v>1984.5</v>
          </cell>
        </row>
        <row r="1178">
          <cell r="A1178" t="str">
            <v>Inhuur J. Polderman, wk 44 tm 48</v>
          </cell>
          <cell r="B1178">
            <v>8342.25</v>
          </cell>
        </row>
        <row r="1179">
          <cell r="A1179" t="str">
            <v>Inhuur N. Heerkens, 07/24</v>
          </cell>
          <cell r="B1179">
            <v>624</v>
          </cell>
        </row>
        <row r="1180">
          <cell r="A1180" t="str">
            <v>Inhuur Nicole Heerkens 10/24</v>
          </cell>
          <cell r="B1180">
            <v>7429.76</v>
          </cell>
        </row>
        <row r="1181">
          <cell r="A1181" t="str">
            <v>Inhuur Tonny Drijdijk 10/24</v>
          </cell>
          <cell r="B1181">
            <v>0</v>
          </cell>
        </row>
        <row r="1182">
          <cell r="A1182" t="str">
            <v>J. Polderman week 33 tm 35</v>
          </cell>
          <cell r="B1182">
            <v>4263</v>
          </cell>
        </row>
        <row r="1183">
          <cell r="A1183" t="str">
            <v>M Feih-Wilhelmus 10/24</v>
          </cell>
          <cell r="B1183">
            <v>6947.25</v>
          </cell>
        </row>
        <row r="1184">
          <cell r="A1184" t="str">
            <v>M. Feih-Wilhelmus, 09/24, RES</v>
          </cell>
          <cell r="B1184">
            <v>5216.78</v>
          </cell>
        </row>
        <row r="1185">
          <cell r="A1185" t="str">
            <v>Marion Feih-Wilhelmus 11/24</v>
          </cell>
          <cell r="B1185">
            <v>6767.1100000000006</v>
          </cell>
        </row>
        <row r="1186">
          <cell r="A1186" t="str">
            <v>N. Heerkens 08/24 RES</v>
          </cell>
          <cell r="B1186">
            <v>4293.8999999999996</v>
          </cell>
        </row>
        <row r="1187">
          <cell r="A1187" t="str">
            <v>N. Heerkens, 09/24, RES</v>
          </cell>
          <cell r="B1187">
            <v>8394.380000000001</v>
          </cell>
        </row>
        <row r="1188">
          <cell r="A1188" t="str">
            <v>Nicole Heerkens 11/24</v>
          </cell>
          <cell r="B1188">
            <v>8843.18</v>
          </cell>
        </row>
        <row r="1189">
          <cell r="A1189" t="str">
            <v>Reiskosten E. Damen</v>
          </cell>
          <cell r="B1189">
            <v>-14.49</v>
          </cell>
        </row>
        <row r="1190">
          <cell r="A1190" t="str">
            <v>RES 07/24</v>
          </cell>
          <cell r="B1190">
            <v>8011.8700000000008</v>
          </cell>
        </row>
        <row r="1191">
          <cell r="A1191" t="str">
            <v>RES wk 29 tm 31 E. Damen</v>
          </cell>
          <cell r="B1191">
            <v>5555.69</v>
          </cell>
        </row>
        <row r="1192">
          <cell r="A1192" t="str">
            <v>T. Drijkdijk, 09/24, RES</v>
          </cell>
          <cell r="B1192">
            <v>0</v>
          </cell>
        </row>
        <row r="1193">
          <cell r="A1193" t="str">
            <v>T.Drijdijk 09/24</v>
          </cell>
          <cell r="B1193">
            <v>0</v>
          </cell>
        </row>
        <row r="1194">
          <cell r="A1194" t="str">
            <v>T.Drijdijk week 27 tm 29</v>
          </cell>
          <cell r="B1194">
            <v>0</v>
          </cell>
        </row>
        <row r="1195">
          <cell r="A1195" t="str">
            <v>T.Drijdijk week 33 tm 35</v>
          </cell>
          <cell r="B1195">
            <v>0</v>
          </cell>
        </row>
        <row r="1196">
          <cell r="A1196" t="str">
            <v>Tonny Drijdijk 11/24</v>
          </cell>
          <cell r="B1196">
            <v>0</v>
          </cell>
        </row>
        <row r="1197">
          <cell r="A1197" t="str">
            <v>Unique 550191 Feih-Wilhelmus 12/24 tlv 2024</v>
          </cell>
          <cell r="B1197">
            <v>4717.08</v>
          </cell>
        </row>
        <row r="1198">
          <cell r="A1198" t="str">
            <v>Unique 550192 Feih-Wilhelmus 12/24 tlv 2024</v>
          </cell>
          <cell r="B1198">
            <v>125.8</v>
          </cell>
        </row>
        <row r="1199">
          <cell r="A1199" t="str">
            <v>Unique 550332 Heerkens 12/24 tlv 2024</v>
          </cell>
          <cell r="B1199">
            <v>4003.26</v>
          </cell>
        </row>
        <row r="1200">
          <cell r="A1200" t="str">
            <v>Unique 550334 Drijdijck 7 tm 12/24 tlv 2024</v>
          </cell>
          <cell r="B1200">
            <v>10625.4</v>
          </cell>
        </row>
        <row r="1201">
          <cell r="A1201" t="str">
            <v>Unique 550485 Heerkens 12/24 tlv 2024</v>
          </cell>
          <cell r="B1201">
            <v>1752.42</v>
          </cell>
        </row>
        <row r="1202">
          <cell r="A1202" t="str">
            <v>Unique 550487 Bond 12/24 tlv 2024</v>
          </cell>
          <cell r="B1202">
            <v>103.5</v>
          </cell>
        </row>
        <row r="1203">
          <cell r="A1203" t="str">
            <v>Unique 550537 Damen 12/24 tlv 2024</v>
          </cell>
          <cell r="B1203">
            <v>7677.39</v>
          </cell>
        </row>
        <row r="1204">
          <cell r="A1204" t="str">
            <v>Unique 550538 Polderman 12/24 tlv 2024</v>
          </cell>
          <cell r="B1204">
            <v>5218.5</v>
          </cell>
        </row>
        <row r="1205">
          <cell r="A1205" t="str">
            <v>Unique 550539 Damen 12/24 tlv 2024</v>
          </cell>
          <cell r="B1205">
            <v>18</v>
          </cell>
        </row>
        <row r="1206">
          <cell r="A1206">
            <v>6810010</v>
          </cell>
          <cell r="B1206">
            <v>0</v>
          </cell>
        </row>
        <row r="1207">
          <cell r="A1207" t="str">
            <v>Van Boven Projectmanagement B.V.</v>
          </cell>
          <cell r="B1207">
            <v>0</v>
          </cell>
        </row>
        <row r="1208">
          <cell r="A1208" t="str">
            <v>I. van Boven week 31 tm 35</v>
          </cell>
          <cell r="B1208">
            <v>0</v>
          </cell>
        </row>
        <row r="1209">
          <cell r="A1209" t="str">
            <v>I.van Boven 09/24</v>
          </cell>
          <cell r="B1209">
            <v>0</v>
          </cell>
        </row>
        <row r="1210">
          <cell r="A1210" t="str">
            <v>Inzet I. van Boven wk 23 tm 36</v>
          </cell>
          <cell r="B1210">
            <v>0</v>
          </cell>
        </row>
        <row r="1211">
          <cell r="A1211" t="str">
            <v>Inzet I. van Boven wk 27 tm 31</v>
          </cell>
          <cell r="B1211">
            <v>0</v>
          </cell>
        </row>
        <row r="1212">
          <cell r="A1212">
            <v>7420168</v>
          </cell>
          <cell r="B1212">
            <v>22723.800000000003</v>
          </cell>
        </row>
        <row r="1213">
          <cell r="A1213" t="str">
            <v>Juust</v>
          </cell>
          <cell r="B1213">
            <v>22723.800000000003</v>
          </cell>
        </row>
        <row r="1214">
          <cell r="A1214" t="str">
            <v>25% na afronden aanbestedingsprocedure</v>
          </cell>
          <cell r="B1214">
            <v>4126.1000000000004</v>
          </cell>
        </row>
        <row r="1215">
          <cell r="A1215" t="str">
            <v>25% na afronden civieltechnisch DO</v>
          </cell>
          <cell r="B1215">
            <v>4126.1000000000004</v>
          </cell>
        </row>
        <row r="1216">
          <cell r="A1216" t="str">
            <v>Meerwerk loskoppelen plein, de Steiger 12/23</v>
          </cell>
          <cell r="B1216">
            <v>2891.9</v>
          </cell>
        </row>
        <row r="1217">
          <cell r="A1217" t="str">
            <v>Meerwerk opstellen schetsen parkeerterrein</v>
          </cell>
          <cell r="B1217">
            <v>2662</v>
          </cell>
        </row>
        <row r="1218">
          <cell r="A1218" t="str">
            <v>Parkeerterrein Park de Steiger</v>
          </cell>
          <cell r="B1218">
            <v>8252.2000000000007</v>
          </cell>
        </row>
        <row r="1219">
          <cell r="A1219" t="str">
            <v>Uren, 03/24, Park de Steiger</v>
          </cell>
          <cell r="B1219">
            <v>665.5</v>
          </cell>
        </row>
        <row r="1220">
          <cell r="A1220" t="str">
            <v>Eindtotaal</v>
          </cell>
          <cell r="B1220">
            <v>5312144.7899999972</v>
          </cell>
        </row>
      </sheetData>
      <sheetData sheetId="3" refreshError="1"/>
      <sheetData sheetId="4" refreshError="1"/>
      <sheetData sheetId="5" refreshError="1">
        <row r="1">
          <cell r="I1" t="str">
            <v>Kostenplaats</v>
          </cell>
          <cell r="J1" t="str">
            <v>Omschrijving kostenplaats</v>
          </cell>
        </row>
        <row r="2">
          <cell r="I2">
            <v>6010010</v>
          </cell>
          <cell r="J2" t="str">
            <v>Bestuur</v>
          </cell>
        </row>
        <row r="3">
          <cell r="I3">
            <v>6010010</v>
          </cell>
          <cell r="J3" t="str">
            <v>Bestuur</v>
          </cell>
        </row>
        <row r="4">
          <cell r="I4">
            <v>6010010</v>
          </cell>
          <cell r="J4" t="str">
            <v>Bestuur</v>
          </cell>
        </row>
        <row r="5">
          <cell r="I5">
            <v>6010010</v>
          </cell>
          <cell r="J5" t="str">
            <v>Bestuur</v>
          </cell>
        </row>
        <row r="6">
          <cell r="I6">
            <v>6010010</v>
          </cell>
          <cell r="J6" t="str">
            <v>Bestuur</v>
          </cell>
        </row>
        <row r="7">
          <cell r="I7">
            <v>6010010</v>
          </cell>
          <cell r="J7" t="str">
            <v>Bestuur</v>
          </cell>
        </row>
        <row r="8">
          <cell r="I8">
            <v>6010010</v>
          </cell>
          <cell r="J8" t="str">
            <v>Bestuur</v>
          </cell>
        </row>
        <row r="9">
          <cell r="I9">
            <v>6010010</v>
          </cell>
          <cell r="J9" t="str">
            <v>Bestuur</v>
          </cell>
        </row>
        <row r="10">
          <cell r="I10">
            <v>6010010</v>
          </cell>
          <cell r="J10" t="str">
            <v>Bestuur</v>
          </cell>
        </row>
        <row r="11">
          <cell r="I11">
            <v>6010010</v>
          </cell>
          <cell r="J11" t="str">
            <v>Bestuur</v>
          </cell>
        </row>
        <row r="12">
          <cell r="I12">
            <v>6010010</v>
          </cell>
          <cell r="J12" t="str">
            <v>Bestuur</v>
          </cell>
        </row>
        <row r="13">
          <cell r="I13">
            <v>6010010</v>
          </cell>
          <cell r="J13" t="str">
            <v>Bestuur</v>
          </cell>
        </row>
        <row r="14">
          <cell r="I14">
            <v>5010102</v>
          </cell>
          <cell r="J14" t="str">
            <v>Griffie</v>
          </cell>
        </row>
        <row r="15">
          <cell r="I15">
            <v>6650010</v>
          </cell>
          <cell r="J15" t="str">
            <v>Inkomensregelingen</v>
          </cell>
        </row>
        <row r="16">
          <cell r="I16">
            <v>6650010</v>
          </cell>
          <cell r="J16" t="str">
            <v>Inkomensregelingen</v>
          </cell>
        </row>
        <row r="17">
          <cell r="I17">
            <v>6650010</v>
          </cell>
          <cell r="J17" t="str">
            <v>Inkomensregelingen</v>
          </cell>
        </row>
        <row r="18">
          <cell r="I18">
            <v>6610010</v>
          </cell>
          <cell r="J18" t="str">
            <v>Samenkracht en burgerparticipatie</v>
          </cell>
        </row>
        <row r="19">
          <cell r="I19">
            <v>6610010</v>
          </cell>
          <cell r="J19" t="str">
            <v>Samenkracht en burgerparticipatie</v>
          </cell>
        </row>
        <row r="20">
          <cell r="I20">
            <v>6610010</v>
          </cell>
          <cell r="J20" t="str">
            <v>Samenkracht en burgerparticipatie</v>
          </cell>
        </row>
        <row r="21">
          <cell r="I21">
            <v>6610010</v>
          </cell>
          <cell r="J21" t="str">
            <v>Samenkracht en burgerparticipatie</v>
          </cell>
        </row>
        <row r="22">
          <cell r="I22">
            <v>6610010</v>
          </cell>
          <cell r="J22" t="str">
            <v>Samenkracht en burgerparticipatie</v>
          </cell>
        </row>
        <row r="23">
          <cell r="I23">
            <v>6610010</v>
          </cell>
          <cell r="J23" t="str">
            <v>Samenkracht en burgerparticipatie</v>
          </cell>
        </row>
        <row r="24">
          <cell r="I24">
            <v>6610010</v>
          </cell>
          <cell r="J24" t="str">
            <v>Samenkracht en burgerparticipatie</v>
          </cell>
        </row>
        <row r="25">
          <cell r="I25">
            <v>6610010</v>
          </cell>
          <cell r="J25" t="str">
            <v>Samenkracht en burgerparticipatie</v>
          </cell>
        </row>
        <row r="26">
          <cell r="I26">
            <v>6740022</v>
          </cell>
          <cell r="J26" t="str">
            <v xml:space="preserve">Nationaal Isolatieprogramma (NIP)
</v>
          </cell>
        </row>
        <row r="27">
          <cell r="I27">
            <v>6740022</v>
          </cell>
          <cell r="J27" t="str">
            <v xml:space="preserve">Nationaal Isolatieprogramma (NIP)
</v>
          </cell>
        </row>
        <row r="28">
          <cell r="I28">
            <v>6740022</v>
          </cell>
          <cell r="J28" t="str">
            <v xml:space="preserve">Nationaal Isolatieprogramma (NIP)
</v>
          </cell>
        </row>
        <row r="29">
          <cell r="I29">
            <v>6740022</v>
          </cell>
          <cell r="J29" t="str">
            <v xml:space="preserve">Nationaal Isolatieprogramma (NIP)
</v>
          </cell>
        </row>
        <row r="30">
          <cell r="I30">
            <v>6740022</v>
          </cell>
          <cell r="J30" t="str">
            <v xml:space="preserve">Nationaal Isolatieprogramma (NIP)
</v>
          </cell>
        </row>
        <row r="31">
          <cell r="I31">
            <v>6740022</v>
          </cell>
          <cell r="J31" t="str">
            <v xml:space="preserve">Nationaal Isolatieprogramma (NIP)
</v>
          </cell>
        </row>
        <row r="32">
          <cell r="I32">
            <v>6530010</v>
          </cell>
          <cell r="J32" t="str">
            <v>Cultuurpresentatie, -productie en -participatie</v>
          </cell>
        </row>
        <row r="33">
          <cell r="I33">
            <v>6530010</v>
          </cell>
          <cell r="J33" t="str">
            <v>Cultuurpresentatie, -productie en -participatie</v>
          </cell>
        </row>
        <row r="34">
          <cell r="I34">
            <v>5040301</v>
          </cell>
          <cell r="J34" t="str">
            <v>Publiekszaken</v>
          </cell>
        </row>
        <row r="35">
          <cell r="I35">
            <v>5040301</v>
          </cell>
          <cell r="J35" t="str">
            <v>Publiekszaken</v>
          </cell>
        </row>
        <row r="36">
          <cell r="I36">
            <v>5040301</v>
          </cell>
          <cell r="J36" t="str">
            <v>Publiekszaken</v>
          </cell>
        </row>
        <row r="37">
          <cell r="I37">
            <v>5040301</v>
          </cell>
          <cell r="J37" t="str">
            <v>Publiekszaken</v>
          </cell>
        </row>
        <row r="38">
          <cell r="I38">
            <v>5040301</v>
          </cell>
          <cell r="J38" t="str">
            <v>Publiekszaken</v>
          </cell>
        </row>
        <row r="39">
          <cell r="I39">
            <v>5040301</v>
          </cell>
          <cell r="J39" t="str">
            <v>Publiekszaken</v>
          </cell>
        </row>
        <row r="40">
          <cell r="I40">
            <v>5040206</v>
          </cell>
          <cell r="J40" t="str">
            <v>I&amp;A</v>
          </cell>
        </row>
        <row r="41">
          <cell r="I41">
            <v>5040101</v>
          </cell>
          <cell r="J41" t="str">
            <v>Concernstaf (was: Controlling)</v>
          </cell>
        </row>
        <row r="42">
          <cell r="I42">
            <v>5040101</v>
          </cell>
          <cell r="J42" t="str">
            <v>Concernstaf (was: Controlling)</v>
          </cell>
        </row>
        <row r="43">
          <cell r="I43">
            <v>5040101</v>
          </cell>
          <cell r="J43" t="str">
            <v>Concernstaf (was: Controlling)</v>
          </cell>
        </row>
        <row r="44">
          <cell r="I44">
            <v>5040101</v>
          </cell>
          <cell r="J44" t="str">
            <v>Concernstaf (was: Controlling)</v>
          </cell>
        </row>
        <row r="45">
          <cell r="I45">
            <v>5040101</v>
          </cell>
          <cell r="J45" t="str">
            <v>Concernstaf (was: Controlling)</v>
          </cell>
        </row>
        <row r="46">
          <cell r="I46">
            <v>5040203</v>
          </cell>
          <cell r="J46" t="str">
            <v>Bestuur en interne zaken</v>
          </cell>
        </row>
        <row r="47">
          <cell r="I47">
            <v>5040203</v>
          </cell>
          <cell r="J47" t="str">
            <v>Bestuur en interne zaken</v>
          </cell>
        </row>
        <row r="48">
          <cell r="I48">
            <v>5040203</v>
          </cell>
          <cell r="J48" t="str">
            <v>Bestuur en interne zaken</v>
          </cell>
        </row>
        <row r="49">
          <cell r="I49">
            <v>5040203</v>
          </cell>
          <cell r="J49" t="str">
            <v>Bestuur en interne zaken</v>
          </cell>
        </row>
        <row r="50">
          <cell r="I50">
            <v>5040203</v>
          </cell>
          <cell r="J50" t="str">
            <v>Bestuur en interne zaken</v>
          </cell>
        </row>
        <row r="51">
          <cell r="I51">
            <v>5040203</v>
          </cell>
          <cell r="J51" t="str">
            <v>Bestuur en interne zaken</v>
          </cell>
        </row>
        <row r="52">
          <cell r="I52">
            <v>5040203</v>
          </cell>
          <cell r="J52" t="str">
            <v>Bestuur en interne zaken</v>
          </cell>
        </row>
        <row r="53">
          <cell r="I53">
            <v>5040203</v>
          </cell>
          <cell r="J53" t="str">
            <v>Bestuur en interne zaken</v>
          </cell>
        </row>
        <row r="54">
          <cell r="I54">
            <v>5040203</v>
          </cell>
          <cell r="J54" t="str">
            <v>Bestuur en interne zaken</v>
          </cell>
        </row>
        <row r="55">
          <cell r="I55">
            <v>5040203</v>
          </cell>
          <cell r="J55" t="str">
            <v>Bestuur en interne zaken</v>
          </cell>
        </row>
        <row r="56">
          <cell r="I56">
            <v>5040203</v>
          </cell>
          <cell r="J56" t="str">
            <v>Bestuur en interne zaken</v>
          </cell>
        </row>
        <row r="57">
          <cell r="I57">
            <v>5040203</v>
          </cell>
          <cell r="J57" t="str">
            <v>Bestuur en interne zaken</v>
          </cell>
        </row>
        <row r="58">
          <cell r="I58">
            <v>5040203</v>
          </cell>
          <cell r="J58" t="str">
            <v>Bestuur en interne zaken</v>
          </cell>
        </row>
        <row r="59">
          <cell r="I59">
            <v>5040304</v>
          </cell>
          <cell r="J59" t="str">
            <v>Maatschappelijke ontwikkeling</v>
          </cell>
        </row>
        <row r="60">
          <cell r="I60">
            <v>5040304</v>
          </cell>
          <cell r="J60" t="str">
            <v>Maatschappelijke ontwikkeling</v>
          </cell>
        </row>
        <row r="61">
          <cell r="I61">
            <v>5040304</v>
          </cell>
          <cell r="J61" t="str">
            <v>Maatschappelijke ontwikkeling</v>
          </cell>
        </row>
        <row r="62">
          <cell r="I62">
            <v>5040304</v>
          </cell>
          <cell r="J62" t="str">
            <v>Maatschappelijke ontwikkeling</v>
          </cell>
        </row>
        <row r="63">
          <cell r="I63">
            <v>5040304</v>
          </cell>
          <cell r="J63" t="str">
            <v>Maatschappelijke ontwikkeling</v>
          </cell>
        </row>
        <row r="64">
          <cell r="I64">
            <v>5040304</v>
          </cell>
          <cell r="J64" t="str">
            <v>Maatschappelijke ontwikkeling</v>
          </cell>
        </row>
        <row r="65">
          <cell r="I65">
            <v>5040304</v>
          </cell>
          <cell r="J65" t="str">
            <v>Maatschappelijke ontwikkeling</v>
          </cell>
        </row>
        <row r="66">
          <cell r="I66">
            <v>5040304</v>
          </cell>
          <cell r="J66" t="str">
            <v>Maatschappelijke ontwikkeling</v>
          </cell>
        </row>
        <row r="67">
          <cell r="I67">
            <v>5040304</v>
          </cell>
          <cell r="J67" t="str">
            <v>Maatschappelijke ontwikkeling</v>
          </cell>
        </row>
        <row r="68">
          <cell r="I68">
            <v>5040304</v>
          </cell>
          <cell r="J68" t="str">
            <v>Maatschappelijke ontwikkeling</v>
          </cell>
        </row>
        <row r="69">
          <cell r="I69">
            <v>5040304</v>
          </cell>
          <cell r="J69" t="str">
            <v>Maatschappelijke ontwikkeling</v>
          </cell>
        </row>
        <row r="70">
          <cell r="I70">
            <v>5040304</v>
          </cell>
          <cell r="J70" t="str">
            <v>Maatschappelijke ontwikkeling</v>
          </cell>
        </row>
        <row r="71">
          <cell r="I71">
            <v>5040304</v>
          </cell>
          <cell r="J71" t="str">
            <v>Maatschappelijke ontwikkeling</v>
          </cell>
        </row>
        <row r="72">
          <cell r="I72">
            <v>5040304</v>
          </cell>
          <cell r="J72" t="str">
            <v>Maatschappelijke ontwikkeling</v>
          </cell>
        </row>
        <row r="73">
          <cell r="I73">
            <v>5040304</v>
          </cell>
          <cell r="J73" t="str">
            <v>Maatschappelijke ontwikkeling</v>
          </cell>
        </row>
        <row r="74">
          <cell r="I74">
            <v>5040304</v>
          </cell>
          <cell r="J74" t="str">
            <v>Maatschappelijke ontwikkeling</v>
          </cell>
        </row>
        <row r="75">
          <cell r="I75">
            <v>5040304</v>
          </cell>
          <cell r="J75" t="str">
            <v>Maatschappelijke ontwikkeling</v>
          </cell>
        </row>
        <row r="76">
          <cell r="I76">
            <v>5040304</v>
          </cell>
          <cell r="J76" t="str">
            <v>Maatschappelijke ontwikkeling</v>
          </cell>
        </row>
        <row r="77">
          <cell r="I77">
            <v>5040304</v>
          </cell>
          <cell r="J77" t="str">
            <v>Maatschappelijke ontwikkeling</v>
          </cell>
        </row>
        <row r="78">
          <cell r="I78">
            <v>5040304</v>
          </cell>
          <cell r="J78" t="str">
            <v>Maatschappelijke ontwikkeling</v>
          </cell>
        </row>
        <row r="79">
          <cell r="I79">
            <v>5040304</v>
          </cell>
          <cell r="J79" t="str">
            <v>Maatschappelijke ontwikkeling</v>
          </cell>
        </row>
        <row r="80">
          <cell r="I80">
            <v>5040304</v>
          </cell>
          <cell r="J80" t="str">
            <v>Maatschappelijke ontwikkeling</v>
          </cell>
        </row>
        <row r="81">
          <cell r="I81">
            <v>5040304</v>
          </cell>
          <cell r="J81" t="str">
            <v>Maatschappelijke ontwikkeling</v>
          </cell>
        </row>
        <row r="82">
          <cell r="I82">
            <v>5040304</v>
          </cell>
          <cell r="J82" t="str">
            <v>Maatschappelijke ontwikkeling</v>
          </cell>
        </row>
        <row r="83">
          <cell r="I83">
            <v>5040304</v>
          </cell>
          <cell r="J83" t="str">
            <v>Maatschappelijke ontwikkeling</v>
          </cell>
        </row>
        <row r="84">
          <cell r="I84">
            <v>5040304</v>
          </cell>
          <cell r="J84" t="str">
            <v>Maatschappelijke ontwikkeling</v>
          </cell>
        </row>
        <row r="85">
          <cell r="I85">
            <v>5040304</v>
          </cell>
          <cell r="J85" t="str">
            <v>Maatschappelijke ontwikkeling</v>
          </cell>
        </row>
        <row r="86">
          <cell r="I86">
            <v>5040304</v>
          </cell>
          <cell r="J86" t="str">
            <v>Maatschappelijke ontwikkeling</v>
          </cell>
        </row>
        <row r="87">
          <cell r="I87">
            <v>5040304</v>
          </cell>
          <cell r="J87" t="str">
            <v>Maatschappelijke ontwikkeling</v>
          </cell>
        </row>
        <row r="88">
          <cell r="I88">
            <v>5040304</v>
          </cell>
          <cell r="J88" t="str">
            <v>Maatschappelijke ontwikkeling</v>
          </cell>
        </row>
        <row r="89">
          <cell r="I89">
            <v>5040304</v>
          </cell>
          <cell r="J89" t="str">
            <v>Maatschappelijke ontwikkeling</v>
          </cell>
        </row>
        <row r="90">
          <cell r="I90">
            <v>5040304</v>
          </cell>
          <cell r="J90" t="str">
            <v>Maatschappelijke ontwikkeling</v>
          </cell>
        </row>
        <row r="91">
          <cell r="I91">
            <v>5040304</v>
          </cell>
          <cell r="J91" t="str">
            <v>Maatschappelijke ontwikkeling</v>
          </cell>
        </row>
        <row r="92">
          <cell r="I92">
            <v>5040304</v>
          </cell>
          <cell r="J92" t="str">
            <v>Maatschappelijke ontwikkeling</v>
          </cell>
        </row>
        <row r="93">
          <cell r="I93">
            <v>5040304</v>
          </cell>
          <cell r="J93" t="str">
            <v>Maatschappelijke ontwikkeling</v>
          </cell>
        </row>
        <row r="94">
          <cell r="I94">
            <v>5040304</v>
          </cell>
          <cell r="J94" t="str">
            <v>Maatschappelijke ontwikkeling</v>
          </cell>
        </row>
        <row r="95">
          <cell r="I95">
            <v>5040304</v>
          </cell>
          <cell r="J95" t="str">
            <v>Maatschappelijke ontwikkeling</v>
          </cell>
        </row>
        <row r="96">
          <cell r="I96">
            <v>5040304</v>
          </cell>
          <cell r="J96" t="str">
            <v>Maatschappelijke ontwikkeling</v>
          </cell>
        </row>
        <row r="97">
          <cell r="I97">
            <v>5040304</v>
          </cell>
          <cell r="J97" t="str">
            <v>Maatschappelijke ontwikkeling</v>
          </cell>
        </row>
        <row r="98">
          <cell r="I98">
            <v>5040304</v>
          </cell>
          <cell r="J98" t="str">
            <v>Maatschappelijke ontwikkeling</v>
          </cell>
        </row>
        <row r="99">
          <cell r="I99">
            <v>5040304</v>
          </cell>
          <cell r="J99" t="str">
            <v>Maatschappelijke ontwikkeling</v>
          </cell>
        </row>
        <row r="100">
          <cell r="I100">
            <v>5040304</v>
          </cell>
          <cell r="J100" t="str">
            <v>Maatschappelijke ontwikkeling</v>
          </cell>
        </row>
        <row r="101">
          <cell r="I101">
            <v>5040304</v>
          </cell>
          <cell r="J101" t="str">
            <v>Maatschappelijke ontwikkeling</v>
          </cell>
        </row>
        <row r="102">
          <cell r="I102">
            <v>5040402</v>
          </cell>
          <cell r="J102" t="str">
            <v>Groen</v>
          </cell>
        </row>
        <row r="103">
          <cell r="I103">
            <v>6310011</v>
          </cell>
          <cell r="J103" t="str">
            <v>Arbeidsmarkt</v>
          </cell>
        </row>
        <row r="104">
          <cell r="I104">
            <v>6310011</v>
          </cell>
          <cell r="J104" t="str">
            <v>Arbeidsmarkt</v>
          </cell>
        </row>
        <row r="105">
          <cell r="I105">
            <v>6310011</v>
          </cell>
          <cell r="J105" t="str">
            <v>Arbeidsmarkt</v>
          </cell>
        </row>
        <row r="106">
          <cell r="I106">
            <v>6310011</v>
          </cell>
          <cell r="J106" t="str">
            <v>Arbeidsmarkt</v>
          </cell>
        </row>
        <row r="107">
          <cell r="I107">
            <v>6310011</v>
          </cell>
          <cell r="J107" t="str">
            <v>Arbeidsmarkt</v>
          </cell>
        </row>
        <row r="108">
          <cell r="I108">
            <v>6310011</v>
          </cell>
          <cell r="J108" t="str">
            <v>Arbeidsmarkt</v>
          </cell>
        </row>
        <row r="109">
          <cell r="I109">
            <v>6310011</v>
          </cell>
          <cell r="J109" t="str">
            <v>Arbeidsmarkt</v>
          </cell>
        </row>
        <row r="110">
          <cell r="I110">
            <v>5040101</v>
          </cell>
          <cell r="J110" t="str">
            <v>Concernstaf (was: Controlling)</v>
          </cell>
        </row>
        <row r="111">
          <cell r="I111">
            <v>5040101</v>
          </cell>
          <cell r="J111" t="str">
            <v>Concernstaf (was: Controlling)</v>
          </cell>
        </row>
        <row r="112">
          <cell r="I112">
            <v>5040101</v>
          </cell>
          <cell r="J112" t="str">
            <v>Concernstaf (was: Controlling)</v>
          </cell>
        </row>
        <row r="113">
          <cell r="I113">
            <v>5040101</v>
          </cell>
          <cell r="J113" t="str">
            <v>Concernstaf (was: Controlling)</v>
          </cell>
        </row>
        <row r="114">
          <cell r="I114">
            <v>5040101</v>
          </cell>
          <cell r="J114" t="str">
            <v>Concernstaf (was: Controlling)</v>
          </cell>
        </row>
        <row r="115">
          <cell r="I115">
            <v>5040202</v>
          </cell>
          <cell r="J115" t="str">
            <v>Financien</v>
          </cell>
        </row>
        <row r="116">
          <cell r="I116">
            <v>5040202</v>
          </cell>
          <cell r="J116" t="str">
            <v>Financien</v>
          </cell>
        </row>
        <row r="117">
          <cell r="I117">
            <v>5040202</v>
          </cell>
          <cell r="J117" t="str">
            <v>Financien</v>
          </cell>
        </row>
        <row r="118">
          <cell r="I118">
            <v>5040202</v>
          </cell>
          <cell r="J118" t="str">
            <v>Financien</v>
          </cell>
        </row>
        <row r="119">
          <cell r="I119">
            <v>5040202</v>
          </cell>
          <cell r="J119" t="str">
            <v>Financien</v>
          </cell>
        </row>
        <row r="120">
          <cell r="I120">
            <v>5040202</v>
          </cell>
          <cell r="J120" t="str">
            <v>Financien</v>
          </cell>
        </row>
        <row r="121">
          <cell r="I121">
            <v>5040202</v>
          </cell>
          <cell r="J121" t="str">
            <v>Financien</v>
          </cell>
        </row>
        <row r="122">
          <cell r="I122">
            <v>5040202</v>
          </cell>
          <cell r="J122" t="str">
            <v>Financien</v>
          </cell>
        </row>
        <row r="123">
          <cell r="I123">
            <v>5040202</v>
          </cell>
          <cell r="J123" t="str">
            <v>Financien</v>
          </cell>
        </row>
        <row r="124">
          <cell r="I124">
            <v>5040202</v>
          </cell>
          <cell r="J124" t="str">
            <v>Financien</v>
          </cell>
        </row>
        <row r="125">
          <cell r="I125">
            <v>5040202</v>
          </cell>
          <cell r="J125" t="str">
            <v>Financien</v>
          </cell>
        </row>
        <row r="126">
          <cell r="I126">
            <v>5040202</v>
          </cell>
          <cell r="J126" t="str">
            <v>Financien</v>
          </cell>
        </row>
        <row r="127">
          <cell r="I127">
            <v>5040202</v>
          </cell>
          <cell r="J127" t="str">
            <v>Financien</v>
          </cell>
        </row>
        <row r="128">
          <cell r="I128">
            <v>6610010</v>
          </cell>
          <cell r="J128" t="str">
            <v>Samenkracht en burgerparticipatie</v>
          </cell>
        </row>
        <row r="129">
          <cell r="I129">
            <v>6610010</v>
          </cell>
          <cell r="J129" t="str">
            <v>Samenkracht en burgerparticipatie</v>
          </cell>
        </row>
        <row r="130">
          <cell r="I130">
            <v>5040304</v>
          </cell>
          <cell r="J130" t="str">
            <v>Maatschappelijke ontwikkeling</v>
          </cell>
        </row>
        <row r="131">
          <cell r="I131">
            <v>5040401</v>
          </cell>
          <cell r="J131" t="str">
            <v>Stadsservice</v>
          </cell>
        </row>
        <row r="132">
          <cell r="I132">
            <v>5040401</v>
          </cell>
          <cell r="J132" t="str">
            <v>Stadsservice</v>
          </cell>
        </row>
        <row r="133">
          <cell r="I133">
            <v>5040401</v>
          </cell>
          <cell r="J133" t="str">
            <v>Stadsservice</v>
          </cell>
        </row>
        <row r="134">
          <cell r="I134">
            <v>5040401</v>
          </cell>
          <cell r="J134" t="str">
            <v>Stadsservice</v>
          </cell>
        </row>
        <row r="135">
          <cell r="I135">
            <v>5040401</v>
          </cell>
          <cell r="J135" t="str">
            <v>Stadsservice</v>
          </cell>
        </row>
        <row r="136">
          <cell r="I136">
            <v>5040401</v>
          </cell>
          <cell r="J136" t="str">
            <v>Stadsservice</v>
          </cell>
        </row>
        <row r="137">
          <cell r="I137">
            <v>5040401</v>
          </cell>
          <cell r="J137" t="str">
            <v>Stadsservice</v>
          </cell>
        </row>
        <row r="138">
          <cell r="I138">
            <v>5040401</v>
          </cell>
          <cell r="J138" t="str">
            <v>Stadsservice</v>
          </cell>
        </row>
        <row r="139">
          <cell r="I139">
            <v>5040401</v>
          </cell>
          <cell r="J139" t="str">
            <v>Stadsservice</v>
          </cell>
        </row>
        <row r="140">
          <cell r="I140">
            <v>6520010</v>
          </cell>
          <cell r="J140" t="str">
            <v>Sportaccommodaties</v>
          </cell>
        </row>
        <row r="141">
          <cell r="I141">
            <v>6520010</v>
          </cell>
          <cell r="J141" t="str">
            <v>Sportaccommodaties</v>
          </cell>
        </row>
        <row r="142">
          <cell r="I142">
            <v>6520010</v>
          </cell>
          <cell r="J142" t="str">
            <v>Sportaccommodaties</v>
          </cell>
        </row>
        <row r="143">
          <cell r="I143">
            <v>6520010</v>
          </cell>
          <cell r="J143" t="str">
            <v>Sportaccommodaties</v>
          </cell>
        </row>
        <row r="144">
          <cell r="I144">
            <v>6520010</v>
          </cell>
          <cell r="J144" t="str">
            <v>Sportaccommodaties</v>
          </cell>
        </row>
        <row r="145">
          <cell r="I145">
            <v>6520010</v>
          </cell>
          <cell r="J145" t="str">
            <v>Sportaccommodaties</v>
          </cell>
        </row>
        <row r="146">
          <cell r="I146">
            <v>6520010</v>
          </cell>
          <cell r="J146" t="str">
            <v>Sportaccommodaties</v>
          </cell>
        </row>
        <row r="147">
          <cell r="I147">
            <v>6520010</v>
          </cell>
          <cell r="J147" t="str">
            <v>Sportaccommodaties</v>
          </cell>
        </row>
        <row r="148">
          <cell r="I148">
            <v>6520010</v>
          </cell>
          <cell r="J148" t="str">
            <v>Sportaccommodaties</v>
          </cell>
        </row>
        <row r="149">
          <cell r="I149">
            <v>6520010</v>
          </cell>
          <cell r="J149" t="str">
            <v>Sportaccommodaties</v>
          </cell>
        </row>
        <row r="150">
          <cell r="I150">
            <v>6520010</v>
          </cell>
          <cell r="J150" t="str">
            <v>Sportaccommodaties</v>
          </cell>
        </row>
        <row r="151">
          <cell r="I151">
            <v>6520010</v>
          </cell>
          <cell r="J151" t="str">
            <v>Sportaccommodaties</v>
          </cell>
        </row>
        <row r="152">
          <cell r="I152">
            <v>6520010</v>
          </cell>
          <cell r="J152" t="str">
            <v>Sportaccommodaties</v>
          </cell>
        </row>
        <row r="153">
          <cell r="I153">
            <v>6520010</v>
          </cell>
          <cell r="J153" t="str">
            <v>Sportaccommodaties</v>
          </cell>
        </row>
        <row r="154">
          <cell r="I154">
            <v>6520010</v>
          </cell>
          <cell r="J154" t="str">
            <v>Sportaccommodaties</v>
          </cell>
        </row>
        <row r="155">
          <cell r="I155">
            <v>6520010</v>
          </cell>
          <cell r="J155" t="str">
            <v>Sportaccommodaties</v>
          </cell>
        </row>
        <row r="156">
          <cell r="I156">
            <v>6520010</v>
          </cell>
          <cell r="J156" t="str">
            <v>Sportaccommodaties</v>
          </cell>
        </row>
        <row r="157">
          <cell r="I157">
            <v>6520010</v>
          </cell>
          <cell r="J157" t="str">
            <v>Sportaccommodaties</v>
          </cell>
        </row>
        <row r="158">
          <cell r="I158">
            <v>6520010</v>
          </cell>
          <cell r="J158" t="str">
            <v>Sportaccommodaties</v>
          </cell>
        </row>
        <row r="159">
          <cell r="I159">
            <v>6520010</v>
          </cell>
          <cell r="J159" t="str">
            <v>Sportaccommodaties</v>
          </cell>
        </row>
        <row r="160">
          <cell r="I160">
            <v>6520010</v>
          </cell>
          <cell r="J160" t="str">
            <v>Sportaccommodaties</v>
          </cell>
        </row>
        <row r="161">
          <cell r="I161">
            <v>6520010</v>
          </cell>
          <cell r="J161" t="str">
            <v>Sportaccommodaties</v>
          </cell>
        </row>
        <row r="162">
          <cell r="I162">
            <v>6520010</v>
          </cell>
          <cell r="J162" t="str">
            <v>Sportaccommodaties</v>
          </cell>
        </row>
        <row r="163">
          <cell r="I163">
            <v>6520010</v>
          </cell>
          <cell r="J163" t="str">
            <v>Sportaccommodaties</v>
          </cell>
        </row>
        <row r="164">
          <cell r="I164">
            <v>6520010</v>
          </cell>
          <cell r="J164" t="str">
            <v>Sportaccommodaties</v>
          </cell>
        </row>
        <row r="165">
          <cell r="I165">
            <v>6520010</v>
          </cell>
          <cell r="J165" t="str">
            <v>Sportaccommodaties</v>
          </cell>
        </row>
        <row r="166">
          <cell r="I166">
            <v>6520010</v>
          </cell>
          <cell r="J166" t="str">
            <v>Sportaccommodaties</v>
          </cell>
        </row>
        <row r="167">
          <cell r="I167">
            <v>6520010</v>
          </cell>
          <cell r="J167" t="str">
            <v>Sportaccommodaties</v>
          </cell>
        </row>
        <row r="168">
          <cell r="I168">
            <v>6520010</v>
          </cell>
          <cell r="J168" t="str">
            <v>Sportaccommodaties</v>
          </cell>
        </row>
        <row r="169">
          <cell r="I169">
            <v>6520010</v>
          </cell>
          <cell r="J169" t="str">
            <v>Sportaccommodaties</v>
          </cell>
        </row>
        <row r="170">
          <cell r="I170">
            <v>6520010</v>
          </cell>
          <cell r="J170" t="str">
            <v>Sportaccommodaties</v>
          </cell>
        </row>
        <row r="171">
          <cell r="I171">
            <v>6520010</v>
          </cell>
          <cell r="J171" t="str">
            <v>Sportaccommodaties</v>
          </cell>
        </row>
        <row r="172">
          <cell r="I172">
            <v>6520010</v>
          </cell>
          <cell r="J172" t="str">
            <v>Sportaccommodaties</v>
          </cell>
        </row>
        <row r="173">
          <cell r="I173">
            <v>6520010</v>
          </cell>
          <cell r="J173" t="str">
            <v>Sportaccommodaties</v>
          </cell>
        </row>
        <row r="174">
          <cell r="I174">
            <v>6520010</v>
          </cell>
          <cell r="J174" t="str">
            <v>Sportaccommodaties</v>
          </cell>
        </row>
        <row r="175">
          <cell r="I175">
            <v>6520010</v>
          </cell>
          <cell r="J175" t="str">
            <v>Sportaccommodaties</v>
          </cell>
        </row>
        <row r="176">
          <cell r="I176">
            <v>6520010</v>
          </cell>
          <cell r="J176" t="str">
            <v>Sportaccommodaties</v>
          </cell>
        </row>
        <row r="177">
          <cell r="I177">
            <v>6520010</v>
          </cell>
          <cell r="J177" t="str">
            <v>Sportaccommodaties</v>
          </cell>
        </row>
        <row r="178">
          <cell r="I178">
            <v>6520010</v>
          </cell>
          <cell r="J178" t="str">
            <v>Sportaccommodaties</v>
          </cell>
        </row>
        <row r="179">
          <cell r="I179">
            <v>6520010</v>
          </cell>
          <cell r="J179" t="str">
            <v>Sportaccommodaties</v>
          </cell>
        </row>
        <row r="180">
          <cell r="I180">
            <v>6520010</v>
          </cell>
          <cell r="J180" t="str">
            <v>Sportaccommodaties</v>
          </cell>
        </row>
        <row r="181">
          <cell r="I181">
            <v>6520010</v>
          </cell>
          <cell r="J181" t="str">
            <v>Sportaccommodaties</v>
          </cell>
        </row>
        <row r="182">
          <cell r="I182">
            <v>6520010</v>
          </cell>
          <cell r="J182" t="str">
            <v>Sportaccommodaties</v>
          </cell>
        </row>
        <row r="183">
          <cell r="I183">
            <v>6520010</v>
          </cell>
          <cell r="J183" t="str">
            <v>Sportaccommodaties</v>
          </cell>
        </row>
        <row r="184">
          <cell r="I184">
            <v>6520010</v>
          </cell>
          <cell r="J184" t="str">
            <v>Sportaccommodaties</v>
          </cell>
        </row>
        <row r="185">
          <cell r="I185">
            <v>6520010</v>
          </cell>
          <cell r="J185" t="str">
            <v>Sportaccommodaties</v>
          </cell>
        </row>
        <row r="186">
          <cell r="I186">
            <v>6520010</v>
          </cell>
          <cell r="J186" t="str">
            <v>Sportaccommodaties</v>
          </cell>
        </row>
        <row r="187">
          <cell r="I187">
            <v>6520010</v>
          </cell>
          <cell r="J187" t="str">
            <v>Sportaccommodaties</v>
          </cell>
        </row>
        <row r="188">
          <cell r="I188">
            <v>6520010</v>
          </cell>
          <cell r="J188" t="str">
            <v>Sportaccommodaties</v>
          </cell>
        </row>
        <row r="189">
          <cell r="I189">
            <v>6520010</v>
          </cell>
          <cell r="J189" t="str">
            <v>Sportaccommodaties</v>
          </cell>
        </row>
        <row r="190">
          <cell r="I190">
            <v>6520010</v>
          </cell>
          <cell r="J190" t="str">
            <v>Sportaccommodaties</v>
          </cell>
        </row>
        <row r="191">
          <cell r="I191">
            <v>6520010</v>
          </cell>
          <cell r="J191" t="str">
            <v>Sportaccommodaties</v>
          </cell>
        </row>
        <row r="192">
          <cell r="I192">
            <v>6520010</v>
          </cell>
          <cell r="J192" t="str">
            <v>Sportaccommodaties</v>
          </cell>
        </row>
        <row r="193">
          <cell r="I193">
            <v>6520010</v>
          </cell>
          <cell r="J193" t="str">
            <v>Sportaccommodaties</v>
          </cell>
        </row>
        <row r="194">
          <cell r="I194">
            <v>6520010</v>
          </cell>
          <cell r="J194" t="str">
            <v>Sportaccommodaties</v>
          </cell>
        </row>
        <row r="195">
          <cell r="I195">
            <v>6520010</v>
          </cell>
          <cell r="J195" t="str">
            <v>Sportaccommodaties</v>
          </cell>
        </row>
        <row r="196">
          <cell r="I196">
            <v>6520010</v>
          </cell>
          <cell r="J196" t="str">
            <v>Sportaccommodaties</v>
          </cell>
        </row>
        <row r="197">
          <cell r="I197">
            <v>6520010</v>
          </cell>
          <cell r="J197" t="str">
            <v>Sportaccommodaties</v>
          </cell>
        </row>
        <row r="198">
          <cell r="I198">
            <v>6610010</v>
          </cell>
          <cell r="J198" t="str">
            <v>Samenkracht en burgerparticipatie</v>
          </cell>
        </row>
        <row r="199">
          <cell r="I199">
            <v>6610010</v>
          </cell>
          <cell r="J199" t="str">
            <v>Samenkracht en burgerparticipatie</v>
          </cell>
        </row>
        <row r="200">
          <cell r="I200">
            <v>6610010</v>
          </cell>
          <cell r="J200" t="str">
            <v>Samenkracht en burgerparticipatie</v>
          </cell>
        </row>
        <row r="201">
          <cell r="I201">
            <v>6610010</v>
          </cell>
          <cell r="J201" t="str">
            <v>Samenkracht en burgerparticipatie</v>
          </cell>
        </row>
        <row r="202">
          <cell r="I202">
            <v>6610010</v>
          </cell>
          <cell r="J202" t="str">
            <v>Samenkracht en burgerparticipatie</v>
          </cell>
        </row>
        <row r="203">
          <cell r="I203">
            <v>6610010</v>
          </cell>
          <cell r="J203" t="str">
            <v>Samenkracht en burgerparticipatie</v>
          </cell>
        </row>
        <row r="204">
          <cell r="I204">
            <v>6610010</v>
          </cell>
          <cell r="J204" t="str">
            <v>Samenkracht en burgerparticipatie</v>
          </cell>
        </row>
        <row r="205">
          <cell r="I205">
            <v>6610010</v>
          </cell>
          <cell r="J205" t="str">
            <v>Samenkracht en burgerparticipatie</v>
          </cell>
        </row>
        <row r="206">
          <cell r="I206">
            <v>6610010</v>
          </cell>
          <cell r="J206" t="str">
            <v>Samenkracht en burgerparticipatie</v>
          </cell>
        </row>
        <row r="207">
          <cell r="I207">
            <v>6610010</v>
          </cell>
          <cell r="J207" t="str">
            <v>Samenkracht en burgerparticipatie</v>
          </cell>
        </row>
        <row r="208">
          <cell r="I208">
            <v>6610010</v>
          </cell>
          <cell r="J208" t="str">
            <v>Samenkracht en burgerparticipatie</v>
          </cell>
        </row>
        <row r="209">
          <cell r="I209">
            <v>6610010</v>
          </cell>
          <cell r="J209" t="str">
            <v>Samenkracht en burgerparticipatie</v>
          </cell>
        </row>
        <row r="210">
          <cell r="I210">
            <v>6610010</v>
          </cell>
          <cell r="J210" t="str">
            <v>Samenkracht en burgerparticipatie</v>
          </cell>
        </row>
        <row r="211">
          <cell r="I211">
            <v>6610010</v>
          </cell>
          <cell r="J211" t="str">
            <v>Samenkracht en burgerparticipatie</v>
          </cell>
        </row>
        <row r="212">
          <cell r="I212">
            <v>6610010</v>
          </cell>
          <cell r="J212" t="str">
            <v>Samenkracht en burgerparticipatie</v>
          </cell>
        </row>
        <row r="213">
          <cell r="I213">
            <v>6610010</v>
          </cell>
          <cell r="J213" t="str">
            <v>Samenkracht en burgerparticipatie</v>
          </cell>
        </row>
        <row r="214">
          <cell r="I214">
            <v>6610010</v>
          </cell>
          <cell r="J214" t="str">
            <v>Samenkracht en burgerparticipatie</v>
          </cell>
        </row>
        <row r="215">
          <cell r="I215">
            <v>6610010</v>
          </cell>
          <cell r="J215" t="str">
            <v>Samenkracht en burgerparticipatie</v>
          </cell>
        </row>
        <row r="216">
          <cell r="I216">
            <v>6610010</v>
          </cell>
          <cell r="J216" t="str">
            <v>Samenkracht en burgerparticipatie</v>
          </cell>
        </row>
        <row r="217">
          <cell r="I217">
            <v>6610010</v>
          </cell>
          <cell r="J217" t="str">
            <v>Samenkracht en burgerparticipatie</v>
          </cell>
        </row>
        <row r="218">
          <cell r="I218">
            <v>6610010</v>
          </cell>
          <cell r="J218" t="str">
            <v>Samenkracht en burgerparticipatie</v>
          </cell>
        </row>
        <row r="219">
          <cell r="I219">
            <v>6610010</v>
          </cell>
          <cell r="J219" t="str">
            <v>Samenkracht en burgerparticipatie</v>
          </cell>
        </row>
        <row r="220">
          <cell r="I220">
            <v>6610010</v>
          </cell>
          <cell r="J220" t="str">
            <v>Samenkracht en burgerparticipatie</v>
          </cell>
        </row>
        <row r="221">
          <cell r="I221">
            <v>6610010</v>
          </cell>
          <cell r="J221" t="str">
            <v>Samenkracht en burgerparticipatie</v>
          </cell>
        </row>
        <row r="222">
          <cell r="I222">
            <v>6610010</v>
          </cell>
          <cell r="J222" t="str">
            <v>Samenkracht en burgerparticipatie</v>
          </cell>
        </row>
        <row r="223">
          <cell r="I223">
            <v>6610010</v>
          </cell>
          <cell r="J223" t="str">
            <v>Samenkracht en burgerparticipatie</v>
          </cell>
        </row>
        <row r="224">
          <cell r="I224">
            <v>6610010</v>
          </cell>
          <cell r="J224" t="str">
            <v>Samenkracht en burgerparticipatie</v>
          </cell>
        </row>
        <row r="225">
          <cell r="I225">
            <v>6610010</v>
          </cell>
          <cell r="J225" t="str">
            <v>Samenkracht en burgerparticipatie</v>
          </cell>
        </row>
        <row r="226">
          <cell r="I226">
            <v>6610010</v>
          </cell>
          <cell r="J226" t="str">
            <v>Samenkracht en burgerparticipatie</v>
          </cell>
        </row>
        <row r="227">
          <cell r="I227">
            <v>6610010</v>
          </cell>
          <cell r="J227" t="str">
            <v>Samenkracht en burgerparticipatie</v>
          </cell>
        </row>
        <row r="228">
          <cell r="I228">
            <v>6610010</v>
          </cell>
          <cell r="J228" t="str">
            <v>Samenkracht en burgerparticipatie</v>
          </cell>
        </row>
        <row r="229">
          <cell r="I229">
            <v>6610010</v>
          </cell>
          <cell r="J229" t="str">
            <v>Samenkracht en burgerparticipatie</v>
          </cell>
        </row>
        <row r="230">
          <cell r="I230">
            <v>6610010</v>
          </cell>
          <cell r="J230" t="str">
            <v>Samenkracht en burgerparticipatie</v>
          </cell>
        </row>
        <row r="231">
          <cell r="I231">
            <v>6610010</v>
          </cell>
          <cell r="J231" t="str">
            <v>Samenkracht en burgerparticipatie</v>
          </cell>
        </row>
        <row r="232">
          <cell r="I232">
            <v>6610010</v>
          </cell>
          <cell r="J232" t="str">
            <v>Samenkracht en burgerparticipatie</v>
          </cell>
        </row>
        <row r="233">
          <cell r="I233">
            <v>6610010</v>
          </cell>
          <cell r="J233" t="str">
            <v>Samenkracht en burgerparticipatie</v>
          </cell>
        </row>
        <row r="234">
          <cell r="I234">
            <v>6610010</v>
          </cell>
          <cell r="J234" t="str">
            <v>Samenkracht en burgerparticipatie</v>
          </cell>
        </row>
        <row r="235">
          <cell r="I235">
            <v>6610010</v>
          </cell>
          <cell r="J235" t="str">
            <v>Samenkracht en burgerparticipatie</v>
          </cell>
        </row>
        <row r="236">
          <cell r="I236">
            <v>6610010</v>
          </cell>
          <cell r="J236" t="str">
            <v>Samenkracht en burgerparticipatie</v>
          </cell>
        </row>
        <row r="237">
          <cell r="I237">
            <v>6610010</v>
          </cell>
          <cell r="J237" t="str">
            <v>Samenkracht en burgerparticipatie</v>
          </cell>
        </row>
        <row r="238">
          <cell r="I238">
            <v>6610010</v>
          </cell>
          <cell r="J238" t="str">
            <v>Samenkracht en burgerparticipatie</v>
          </cell>
        </row>
        <row r="239">
          <cell r="I239">
            <v>6610010</v>
          </cell>
          <cell r="J239" t="str">
            <v>Samenkracht en burgerparticipatie</v>
          </cell>
        </row>
        <row r="240">
          <cell r="I240">
            <v>6610010</v>
          </cell>
          <cell r="J240" t="str">
            <v>Samenkracht en burgerparticipatie</v>
          </cell>
        </row>
        <row r="241">
          <cell r="I241">
            <v>6610010</v>
          </cell>
          <cell r="J241" t="str">
            <v>Samenkracht en burgerparticipatie</v>
          </cell>
        </row>
        <row r="242">
          <cell r="I242">
            <v>6610010</v>
          </cell>
          <cell r="J242" t="str">
            <v>Samenkracht en burgerparticipatie</v>
          </cell>
        </row>
        <row r="243">
          <cell r="I243">
            <v>6610010</v>
          </cell>
          <cell r="J243" t="str">
            <v>Samenkracht en burgerparticipatie</v>
          </cell>
        </row>
        <row r="244">
          <cell r="I244">
            <v>6610010</v>
          </cell>
          <cell r="J244" t="str">
            <v>Samenkracht en burgerparticipatie</v>
          </cell>
        </row>
        <row r="245">
          <cell r="I245">
            <v>6630010</v>
          </cell>
          <cell r="J245" t="str">
            <v>Inkomensregelingen</v>
          </cell>
        </row>
        <row r="246">
          <cell r="I246">
            <v>6630010</v>
          </cell>
          <cell r="J246" t="str">
            <v>Inkomensregelingen</v>
          </cell>
        </row>
        <row r="247">
          <cell r="I247">
            <v>6630010</v>
          </cell>
          <cell r="J247" t="str">
            <v>Inkomensregelingen</v>
          </cell>
        </row>
        <row r="248">
          <cell r="I248">
            <v>6630010</v>
          </cell>
          <cell r="J248" t="str">
            <v>Inkomensregelingen</v>
          </cell>
        </row>
        <row r="249">
          <cell r="I249">
            <v>6630010</v>
          </cell>
          <cell r="J249" t="str">
            <v>Inkomensregelingen</v>
          </cell>
        </row>
        <row r="250">
          <cell r="I250">
            <v>6630010</v>
          </cell>
          <cell r="J250" t="str">
            <v>Inkomensregelingen</v>
          </cell>
        </row>
        <row r="251">
          <cell r="I251">
            <v>6630010</v>
          </cell>
          <cell r="J251" t="str">
            <v>Inkomensregelingen</v>
          </cell>
        </row>
        <row r="252">
          <cell r="I252">
            <v>6730010</v>
          </cell>
          <cell r="J252" t="str">
            <v>Afval</v>
          </cell>
        </row>
        <row r="253">
          <cell r="I253">
            <v>6730010</v>
          </cell>
          <cell r="J253" t="str">
            <v>Afval</v>
          </cell>
        </row>
        <row r="254">
          <cell r="I254">
            <v>6730010</v>
          </cell>
          <cell r="J254" t="str">
            <v>Afval</v>
          </cell>
        </row>
        <row r="255">
          <cell r="I255">
            <v>6730010</v>
          </cell>
          <cell r="J255" t="str">
            <v>Afval</v>
          </cell>
        </row>
        <row r="256">
          <cell r="I256">
            <v>6740022</v>
          </cell>
          <cell r="J256" t="str">
            <v xml:space="preserve">Nationaal Isolatieprogramma (NIP)
</v>
          </cell>
        </row>
        <row r="257">
          <cell r="I257">
            <v>6740022</v>
          </cell>
          <cell r="J257" t="str">
            <v xml:space="preserve">Nationaal Isolatieprogramma (NIP)
</v>
          </cell>
        </row>
        <row r="258">
          <cell r="I258">
            <v>6740022</v>
          </cell>
          <cell r="J258" t="str">
            <v xml:space="preserve">Nationaal Isolatieprogramma (NIP)
</v>
          </cell>
        </row>
        <row r="259">
          <cell r="I259">
            <v>5040200</v>
          </cell>
          <cell r="J259" t="str">
            <v>Afdelingshoofd Middelen</v>
          </cell>
        </row>
        <row r="260">
          <cell r="I260">
            <v>5040200</v>
          </cell>
          <cell r="J260" t="str">
            <v>Afdelingshoofd Middelen</v>
          </cell>
        </row>
        <row r="261">
          <cell r="I261">
            <v>5040200</v>
          </cell>
          <cell r="J261" t="str">
            <v>Afdelingshoofd Middelen</v>
          </cell>
        </row>
        <row r="262">
          <cell r="I262">
            <v>5040501</v>
          </cell>
          <cell r="J262" t="str">
            <v>Beleidsontwikkeling</v>
          </cell>
        </row>
        <row r="263">
          <cell r="I263">
            <v>6550010</v>
          </cell>
          <cell r="J263" t="str">
            <v>Cultureel erfgoed</v>
          </cell>
        </row>
        <row r="264">
          <cell r="I264">
            <v>6550010</v>
          </cell>
          <cell r="J264" t="str">
            <v>Cultureel erfgoed</v>
          </cell>
        </row>
        <row r="265">
          <cell r="I265">
            <v>6550010</v>
          </cell>
          <cell r="J265" t="str">
            <v>Cultureel erfgoed</v>
          </cell>
        </row>
        <row r="266">
          <cell r="I266">
            <v>6550010</v>
          </cell>
          <cell r="J266" t="str">
            <v>Cultureel erfgoed</v>
          </cell>
        </row>
        <row r="267">
          <cell r="I267">
            <v>6550010</v>
          </cell>
          <cell r="J267" t="str">
            <v>Cultureel erfgoed</v>
          </cell>
        </row>
        <row r="268">
          <cell r="I268">
            <v>5040501</v>
          </cell>
          <cell r="J268" t="str">
            <v>Beleidsontwikkeling</v>
          </cell>
        </row>
        <row r="269">
          <cell r="I269">
            <v>5040501</v>
          </cell>
          <cell r="J269" t="str">
            <v>Beleidsontwikkeling</v>
          </cell>
        </row>
        <row r="270">
          <cell r="I270">
            <v>5040501</v>
          </cell>
          <cell r="J270" t="str">
            <v>Beleidsontwikkeling</v>
          </cell>
        </row>
        <row r="271">
          <cell r="I271">
            <v>5040501</v>
          </cell>
          <cell r="J271" t="str">
            <v>Beleidsontwikkeling</v>
          </cell>
        </row>
        <row r="272">
          <cell r="I272">
            <v>5040501</v>
          </cell>
          <cell r="J272" t="str">
            <v>Beleidsontwikkeling</v>
          </cell>
        </row>
        <row r="273">
          <cell r="I273">
            <v>5040501</v>
          </cell>
          <cell r="J273" t="str">
            <v>Beleidsontwikkeling</v>
          </cell>
        </row>
        <row r="274">
          <cell r="I274">
            <v>5040501</v>
          </cell>
          <cell r="J274" t="str">
            <v>Beleidsontwikkeling</v>
          </cell>
        </row>
        <row r="275">
          <cell r="I275">
            <v>5040501</v>
          </cell>
          <cell r="J275" t="str">
            <v>Beleidsontwikkeling</v>
          </cell>
        </row>
        <row r="276">
          <cell r="I276">
            <v>5040501</v>
          </cell>
          <cell r="J276" t="str">
            <v>Beleidsontwikkeling</v>
          </cell>
        </row>
        <row r="277">
          <cell r="I277">
            <v>5040501</v>
          </cell>
          <cell r="J277" t="str">
            <v>Beleidsontwikkeling</v>
          </cell>
        </row>
        <row r="278">
          <cell r="I278">
            <v>5040501</v>
          </cell>
          <cell r="J278" t="str">
            <v>Beleidsontwikkeling</v>
          </cell>
        </row>
        <row r="279">
          <cell r="I279">
            <v>5040501</v>
          </cell>
          <cell r="J279" t="str">
            <v>Beleidsontwikkeling</v>
          </cell>
        </row>
        <row r="280">
          <cell r="I280">
            <v>5040501</v>
          </cell>
          <cell r="J280" t="str">
            <v>Beleidsontwikkeling</v>
          </cell>
        </row>
        <row r="281">
          <cell r="I281">
            <v>5040501</v>
          </cell>
          <cell r="J281" t="str">
            <v>Beleidsontwikkeling</v>
          </cell>
        </row>
        <row r="282">
          <cell r="I282">
            <v>5040501</v>
          </cell>
          <cell r="J282" t="str">
            <v>Beleidsontwikkeling</v>
          </cell>
        </row>
        <row r="283">
          <cell r="I283">
            <v>5040501</v>
          </cell>
          <cell r="J283" t="str">
            <v>Beleidsontwikkeling</v>
          </cell>
        </row>
        <row r="284">
          <cell r="I284">
            <v>5040501</v>
          </cell>
          <cell r="J284" t="str">
            <v>Beleidsontwikkeling</v>
          </cell>
        </row>
        <row r="285">
          <cell r="I285">
            <v>5040501</v>
          </cell>
          <cell r="J285" t="str">
            <v>Beleidsontwikkeling</v>
          </cell>
        </row>
        <row r="286">
          <cell r="I286">
            <v>5040501</v>
          </cell>
          <cell r="J286" t="str">
            <v>Beleidsontwikkeling</v>
          </cell>
        </row>
        <row r="287">
          <cell r="I287">
            <v>5040501</v>
          </cell>
          <cell r="J287" t="str">
            <v>Beleidsontwikkeling</v>
          </cell>
        </row>
        <row r="288">
          <cell r="I288">
            <v>5040501</v>
          </cell>
          <cell r="J288" t="str">
            <v>Beleidsontwikkeling</v>
          </cell>
        </row>
        <row r="289">
          <cell r="I289">
            <v>5040501</v>
          </cell>
          <cell r="J289" t="str">
            <v>Beleidsontwikkeling</v>
          </cell>
        </row>
        <row r="290">
          <cell r="I290">
            <v>5040501</v>
          </cell>
          <cell r="J290" t="str">
            <v>Beleidsontwikkeling</v>
          </cell>
        </row>
        <row r="291">
          <cell r="I291">
            <v>5040501</v>
          </cell>
          <cell r="J291" t="str">
            <v>Beleidsontwikkeling</v>
          </cell>
        </row>
        <row r="292">
          <cell r="I292">
            <v>5040501</v>
          </cell>
          <cell r="J292" t="str">
            <v>Beleidsontwikkeling</v>
          </cell>
        </row>
        <row r="293">
          <cell r="I293">
            <v>5040501</v>
          </cell>
          <cell r="J293" t="str">
            <v>Beleidsontwikkeling</v>
          </cell>
        </row>
        <row r="294">
          <cell r="I294">
            <v>5040501</v>
          </cell>
          <cell r="J294" t="str">
            <v>Beleidsontwikkeling</v>
          </cell>
        </row>
        <row r="295">
          <cell r="I295">
            <v>5040501</v>
          </cell>
          <cell r="J295" t="str">
            <v>Beleidsontwikkeling</v>
          </cell>
        </row>
        <row r="296">
          <cell r="I296">
            <v>6550010</v>
          </cell>
          <cell r="J296" t="str">
            <v>Cultureel erfgoed</v>
          </cell>
        </row>
        <row r="297">
          <cell r="I297">
            <v>6550010</v>
          </cell>
          <cell r="J297" t="str">
            <v>Cultureel erfgoed</v>
          </cell>
        </row>
        <row r="298">
          <cell r="I298">
            <v>6550010</v>
          </cell>
          <cell r="J298" t="str">
            <v>Cultureel erfgoed</v>
          </cell>
        </row>
        <row r="299">
          <cell r="I299">
            <v>6550010</v>
          </cell>
          <cell r="J299" t="str">
            <v>Cultureel erfgoed</v>
          </cell>
        </row>
        <row r="300">
          <cell r="I300">
            <v>6550010</v>
          </cell>
          <cell r="J300" t="str">
            <v>Cultureel erfgoed</v>
          </cell>
        </row>
        <row r="301">
          <cell r="I301">
            <v>6550010</v>
          </cell>
          <cell r="J301" t="str">
            <v>Cultureel erfgoed</v>
          </cell>
        </row>
        <row r="302">
          <cell r="I302">
            <v>6550010</v>
          </cell>
          <cell r="J302" t="str">
            <v>Cultureel erfgoed</v>
          </cell>
        </row>
        <row r="303">
          <cell r="I303">
            <v>6550010</v>
          </cell>
          <cell r="J303" t="str">
            <v>Cultureel erfgoed</v>
          </cell>
        </row>
        <row r="304">
          <cell r="I304">
            <v>6550010</v>
          </cell>
          <cell r="J304" t="str">
            <v>Cultureel erfgoed</v>
          </cell>
        </row>
        <row r="305">
          <cell r="I305">
            <v>6550010</v>
          </cell>
          <cell r="J305" t="str">
            <v>Cultureel erfgoed</v>
          </cell>
        </row>
        <row r="306">
          <cell r="I306">
            <v>6740020</v>
          </cell>
          <cell r="J306" t="str">
            <v xml:space="preserve">Regionale Energie Strategie (RES)
</v>
          </cell>
        </row>
        <row r="307">
          <cell r="I307">
            <v>5040503</v>
          </cell>
          <cell r="J307" t="str">
            <v>Vergunningen en handhaving</v>
          </cell>
        </row>
        <row r="308">
          <cell r="I308">
            <v>5040503</v>
          </cell>
          <cell r="J308" t="str">
            <v>Vergunningen en handhaving</v>
          </cell>
        </row>
        <row r="309">
          <cell r="I309">
            <v>5040503</v>
          </cell>
          <cell r="J309" t="str">
            <v>Vergunningen en handhaving</v>
          </cell>
        </row>
        <row r="310">
          <cell r="I310">
            <v>5040503</v>
          </cell>
          <cell r="J310" t="str">
            <v>Vergunningen en handhaving</v>
          </cell>
        </row>
        <row r="311">
          <cell r="I311">
            <v>5040503</v>
          </cell>
          <cell r="J311" t="str">
            <v>Vergunningen en handhaving</v>
          </cell>
        </row>
        <row r="312">
          <cell r="I312">
            <v>5040503</v>
          </cell>
          <cell r="J312" t="str">
            <v>Vergunningen en handhaving</v>
          </cell>
        </row>
        <row r="313">
          <cell r="I313">
            <v>5040206</v>
          </cell>
          <cell r="J313" t="str">
            <v>I&amp;A</v>
          </cell>
        </row>
        <row r="314">
          <cell r="I314">
            <v>5040206</v>
          </cell>
          <cell r="J314" t="str">
            <v>I&amp;A</v>
          </cell>
        </row>
        <row r="315">
          <cell r="I315">
            <v>5040203</v>
          </cell>
          <cell r="J315" t="str">
            <v>Bestuur en interne zaken</v>
          </cell>
        </row>
        <row r="316">
          <cell r="I316">
            <v>5040203</v>
          </cell>
          <cell r="J316" t="str">
            <v>Bestuur en interne zaken</v>
          </cell>
        </row>
        <row r="317">
          <cell r="I317">
            <v>5040203</v>
          </cell>
          <cell r="J317" t="str">
            <v>Bestuur en interne zaken</v>
          </cell>
        </row>
        <row r="318">
          <cell r="I318">
            <v>5040203</v>
          </cell>
          <cell r="J318" t="str">
            <v>Bestuur en interne zaken</v>
          </cell>
        </row>
        <row r="319">
          <cell r="I319">
            <v>5040203</v>
          </cell>
          <cell r="J319" t="str">
            <v>Bestuur en interne zaken</v>
          </cell>
        </row>
        <row r="320">
          <cell r="I320">
            <v>5040203</v>
          </cell>
          <cell r="J320" t="str">
            <v>Bestuur en interne zaken</v>
          </cell>
        </row>
        <row r="321">
          <cell r="I321">
            <v>5040203</v>
          </cell>
          <cell r="J321" t="str">
            <v>Bestuur en interne zaken</v>
          </cell>
        </row>
        <row r="322">
          <cell r="I322">
            <v>5040203</v>
          </cell>
          <cell r="J322" t="str">
            <v>Bestuur en interne zaken</v>
          </cell>
        </row>
        <row r="323">
          <cell r="I323">
            <v>5040203</v>
          </cell>
          <cell r="J323" t="str">
            <v>Bestuur en interne zaken</v>
          </cell>
        </row>
        <row r="324">
          <cell r="I324">
            <v>5040203</v>
          </cell>
          <cell r="J324" t="str">
            <v>Bestuur en interne zaken</v>
          </cell>
        </row>
        <row r="325">
          <cell r="I325">
            <v>5040203</v>
          </cell>
          <cell r="J325" t="str">
            <v>Bestuur en interne zaken</v>
          </cell>
        </row>
        <row r="326">
          <cell r="I326">
            <v>5040203</v>
          </cell>
          <cell r="J326" t="str">
            <v>Bestuur en interne zaken</v>
          </cell>
        </row>
        <row r="327">
          <cell r="I327">
            <v>5040203</v>
          </cell>
          <cell r="J327" t="str">
            <v>Bestuur en interne zaken</v>
          </cell>
        </row>
        <row r="328">
          <cell r="I328">
            <v>5040203</v>
          </cell>
          <cell r="J328" t="str">
            <v>Bestuur en interne zaken</v>
          </cell>
        </row>
        <row r="329">
          <cell r="I329">
            <v>5040503</v>
          </cell>
          <cell r="J329" t="str">
            <v>Vergunningen en handhaving</v>
          </cell>
        </row>
        <row r="330">
          <cell r="I330">
            <v>5040503</v>
          </cell>
          <cell r="J330" t="str">
            <v>Vergunningen en handhaving</v>
          </cell>
        </row>
        <row r="331">
          <cell r="I331">
            <v>5040503</v>
          </cell>
          <cell r="J331" t="str">
            <v>Vergunningen en handhaving</v>
          </cell>
        </row>
        <row r="332">
          <cell r="I332">
            <v>5040503</v>
          </cell>
          <cell r="J332" t="str">
            <v>Vergunningen en handhaving</v>
          </cell>
        </row>
        <row r="333">
          <cell r="I333">
            <v>5040503</v>
          </cell>
          <cell r="J333" t="str">
            <v>Vergunningen en handhaving</v>
          </cell>
        </row>
        <row r="334">
          <cell r="I334">
            <v>5040503</v>
          </cell>
          <cell r="J334" t="str">
            <v>Vergunningen en handhaving</v>
          </cell>
        </row>
        <row r="335">
          <cell r="I335">
            <v>5040503</v>
          </cell>
          <cell r="J335" t="str">
            <v>Vergunningen en handhaving</v>
          </cell>
        </row>
        <row r="336">
          <cell r="I336">
            <v>5040503</v>
          </cell>
          <cell r="J336" t="str">
            <v>Vergunningen en handhaving</v>
          </cell>
        </row>
        <row r="337">
          <cell r="I337">
            <v>5040503</v>
          </cell>
          <cell r="J337" t="str">
            <v>Vergunningen en handhaving</v>
          </cell>
        </row>
        <row r="338">
          <cell r="I338">
            <v>5040503</v>
          </cell>
          <cell r="J338" t="str">
            <v>Vergunningen en handhaving</v>
          </cell>
        </row>
        <row r="339">
          <cell r="I339">
            <v>5040503</v>
          </cell>
          <cell r="J339" t="str">
            <v>Vergunningen en handhaving</v>
          </cell>
        </row>
        <row r="340">
          <cell r="I340">
            <v>5040503</v>
          </cell>
          <cell r="J340" t="str">
            <v>Vergunningen en handhaving</v>
          </cell>
        </row>
        <row r="341">
          <cell r="I341">
            <v>5040503</v>
          </cell>
          <cell r="J341" t="str">
            <v>Vergunningen en handhaving</v>
          </cell>
        </row>
        <row r="342">
          <cell r="I342">
            <v>5040503</v>
          </cell>
          <cell r="J342" t="str">
            <v>Vergunningen en handhaving</v>
          </cell>
        </row>
        <row r="343">
          <cell r="I343">
            <v>5040503</v>
          </cell>
          <cell r="J343" t="str">
            <v>Vergunningen en handhaving</v>
          </cell>
        </row>
        <row r="344">
          <cell r="I344">
            <v>5040503</v>
          </cell>
          <cell r="J344" t="str">
            <v>Vergunningen en handhaving</v>
          </cell>
        </row>
        <row r="345">
          <cell r="I345">
            <v>5040503</v>
          </cell>
          <cell r="J345" t="str">
            <v>Vergunningen en handhaving</v>
          </cell>
        </row>
        <row r="346">
          <cell r="I346">
            <v>5040503</v>
          </cell>
          <cell r="J346" t="str">
            <v>Vergunningen en handhaving</v>
          </cell>
        </row>
        <row r="347">
          <cell r="I347">
            <v>5040503</v>
          </cell>
          <cell r="J347" t="str">
            <v>Vergunningen en handhaving</v>
          </cell>
        </row>
        <row r="348">
          <cell r="I348">
            <v>5040503</v>
          </cell>
          <cell r="J348" t="str">
            <v>Vergunningen en handhaving</v>
          </cell>
        </row>
        <row r="349">
          <cell r="I349">
            <v>6610010</v>
          </cell>
          <cell r="J349" t="str">
            <v>Samenkracht en burgerparticipatie</v>
          </cell>
        </row>
        <row r="350">
          <cell r="I350">
            <v>6610010</v>
          </cell>
          <cell r="J350" t="str">
            <v>Samenkracht en burgerparticipatie</v>
          </cell>
        </row>
        <row r="351">
          <cell r="I351">
            <v>6610010</v>
          </cell>
          <cell r="J351" t="str">
            <v>Samenkracht en burgerparticipatie</v>
          </cell>
        </row>
        <row r="352">
          <cell r="I352">
            <v>6610010</v>
          </cell>
          <cell r="J352" t="str">
            <v>Samenkracht en burgerparticipatie</v>
          </cell>
        </row>
        <row r="353">
          <cell r="I353">
            <v>6610010</v>
          </cell>
          <cell r="J353" t="str">
            <v>Samenkracht en burgerparticipatie</v>
          </cell>
        </row>
        <row r="354">
          <cell r="I354">
            <v>6040010</v>
          </cell>
          <cell r="J354" t="str">
            <v>Overhead</v>
          </cell>
        </row>
        <row r="355">
          <cell r="I355">
            <v>6040010</v>
          </cell>
          <cell r="J355" t="str">
            <v>Overhead</v>
          </cell>
        </row>
        <row r="356">
          <cell r="I356">
            <v>7420168</v>
          </cell>
          <cell r="J356" t="str">
            <v xml:space="preserve">Onderwijshuisvesting BS Rivierenbuurt (IP 2021)
</v>
          </cell>
        </row>
        <row r="357">
          <cell r="I357">
            <v>7420168</v>
          </cell>
          <cell r="J357" t="str">
            <v xml:space="preserve">Onderwijshuisvesting BS Rivierenbuurt (IP 2021)
</v>
          </cell>
        </row>
        <row r="358">
          <cell r="I358">
            <v>7420168</v>
          </cell>
          <cell r="J358" t="str">
            <v xml:space="preserve">Onderwijshuisvesting BS Rivierenbuurt (IP 2021)
</v>
          </cell>
        </row>
        <row r="359">
          <cell r="I359">
            <v>7420168</v>
          </cell>
          <cell r="J359" t="str">
            <v xml:space="preserve">Onderwijshuisvesting BS Rivierenbuurt (IP 2021)
</v>
          </cell>
        </row>
        <row r="360">
          <cell r="I360">
            <v>7420168</v>
          </cell>
          <cell r="J360" t="str">
            <v xml:space="preserve">Onderwijshuisvesting BS Rivierenbuurt (IP 2021)
</v>
          </cell>
        </row>
        <row r="361">
          <cell r="I361">
            <v>7420168</v>
          </cell>
          <cell r="J361" t="str">
            <v xml:space="preserve">Onderwijshuisvesting BS Rivierenbuurt (IP 2021)
</v>
          </cell>
        </row>
        <row r="362">
          <cell r="I362">
            <v>6630010</v>
          </cell>
          <cell r="J362" t="str">
            <v>Inkomensregelingen</v>
          </cell>
        </row>
        <row r="363">
          <cell r="I363">
            <v>5040316</v>
          </cell>
          <cell r="J363" t="str">
            <v>Werk, Inkomen, Leerlingzaken (WIL)</v>
          </cell>
        </row>
        <row r="364">
          <cell r="I364">
            <v>5040316</v>
          </cell>
          <cell r="J364" t="str">
            <v>Werk, Inkomen, Leerlingzaken (WIL)</v>
          </cell>
        </row>
        <row r="365">
          <cell r="I365">
            <v>5040316</v>
          </cell>
          <cell r="J365" t="str">
            <v>Werk, Inkomen, Leerlingzaken (WIL)</v>
          </cell>
        </row>
        <row r="366">
          <cell r="I366">
            <v>5040316</v>
          </cell>
          <cell r="J366" t="str">
            <v>Werk, Inkomen, Leerlingzaken (WIL)</v>
          </cell>
        </row>
        <row r="367">
          <cell r="I367">
            <v>5040316</v>
          </cell>
          <cell r="J367" t="str">
            <v>Werk, Inkomen, Leerlingzaken (WIL)</v>
          </cell>
        </row>
        <row r="368">
          <cell r="I368">
            <v>5040316</v>
          </cell>
          <cell r="J368" t="str">
            <v>Werk, Inkomen, Leerlingzaken (WIL)</v>
          </cell>
        </row>
        <row r="369">
          <cell r="I369">
            <v>5040316</v>
          </cell>
          <cell r="J369" t="str">
            <v>Werk, Inkomen, Leerlingzaken (WIL)</v>
          </cell>
        </row>
        <row r="370">
          <cell r="I370">
            <v>5040316</v>
          </cell>
          <cell r="J370" t="str">
            <v>Werk, Inkomen, Leerlingzaken (WIL)</v>
          </cell>
        </row>
        <row r="371">
          <cell r="I371">
            <v>6740020</v>
          </cell>
          <cell r="J371" t="str">
            <v xml:space="preserve">Regionale Energie Strategie (RES)
</v>
          </cell>
        </row>
        <row r="372">
          <cell r="I372">
            <v>6740020</v>
          </cell>
          <cell r="J372" t="str">
            <v xml:space="preserve">Regionale Energie Strategie (RES)
</v>
          </cell>
        </row>
        <row r="373">
          <cell r="I373">
            <v>6740020</v>
          </cell>
          <cell r="J373" t="str">
            <v xml:space="preserve">Regionale Energie Strategie (RES)
</v>
          </cell>
        </row>
        <row r="374">
          <cell r="I374">
            <v>6740020</v>
          </cell>
          <cell r="J374" t="str">
            <v xml:space="preserve">Regionale Energie Strategie (RES)
</v>
          </cell>
        </row>
        <row r="375">
          <cell r="I375">
            <v>6740020</v>
          </cell>
          <cell r="J375" t="str">
            <v xml:space="preserve">Regionale Energie Strategie (RES)
</v>
          </cell>
        </row>
        <row r="376">
          <cell r="I376">
            <v>6740020</v>
          </cell>
          <cell r="J376" t="str">
            <v xml:space="preserve">Regionale Energie Strategie (RES)
</v>
          </cell>
        </row>
        <row r="377">
          <cell r="I377">
            <v>6740020</v>
          </cell>
          <cell r="J377" t="str">
            <v xml:space="preserve">Regionale Energie Strategie (RES)
</v>
          </cell>
        </row>
        <row r="378">
          <cell r="I378">
            <v>6740020</v>
          </cell>
          <cell r="J378" t="str">
            <v xml:space="preserve">Regionale Energie Strategie (RES)
</v>
          </cell>
        </row>
        <row r="379">
          <cell r="I379">
            <v>6740020</v>
          </cell>
          <cell r="J379" t="str">
            <v xml:space="preserve">Regionale Energie Strategie (RES)
</v>
          </cell>
        </row>
        <row r="380">
          <cell r="I380">
            <v>6740020</v>
          </cell>
          <cell r="J380" t="str">
            <v xml:space="preserve">Regionale Energie Strategie (RES)
</v>
          </cell>
        </row>
        <row r="381">
          <cell r="I381">
            <v>6740022</v>
          </cell>
          <cell r="J381" t="str">
            <v xml:space="preserve">Nationaal Isolatieprogramma (NIP)
</v>
          </cell>
        </row>
        <row r="382">
          <cell r="I382">
            <v>6740022</v>
          </cell>
          <cell r="J382" t="str">
            <v xml:space="preserve">Nationaal Isolatieprogramma (NIP)
</v>
          </cell>
        </row>
        <row r="383">
          <cell r="I383">
            <v>6740022</v>
          </cell>
          <cell r="J383" t="str">
            <v xml:space="preserve">Nationaal Isolatieprogramma (NIP)
</v>
          </cell>
        </row>
        <row r="384">
          <cell r="I384">
            <v>6740022</v>
          </cell>
          <cell r="J384" t="str">
            <v xml:space="preserve">Nationaal Isolatieprogramma (NIP)
</v>
          </cell>
        </row>
        <row r="385">
          <cell r="I385">
            <v>6740022</v>
          </cell>
          <cell r="J385" t="str">
            <v xml:space="preserve">Nationaal Isolatieprogramma (NIP)
</v>
          </cell>
        </row>
        <row r="386">
          <cell r="I386">
            <v>5040203</v>
          </cell>
          <cell r="J386" t="str">
            <v>Bestuur en interne zaken</v>
          </cell>
        </row>
        <row r="387">
          <cell r="I387">
            <v>5040203</v>
          </cell>
          <cell r="J387" t="str">
            <v>Bestuur en interne zaken</v>
          </cell>
        </row>
        <row r="388">
          <cell r="I388">
            <v>5040203</v>
          </cell>
          <cell r="J388" t="str">
            <v>Bestuur en interne zaken</v>
          </cell>
        </row>
        <row r="389">
          <cell r="I389">
            <v>5040203</v>
          </cell>
          <cell r="J389" t="str">
            <v>Bestuur en interne zaken</v>
          </cell>
        </row>
        <row r="390">
          <cell r="I390">
            <v>5040204</v>
          </cell>
          <cell r="J390" t="str">
            <v>P&amp;O</v>
          </cell>
        </row>
        <row r="391">
          <cell r="I391">
            <v>5040204</v>
          </cell>
          <cell r="J391" t="str">
            <v>P&amp;O</v>
          </cell>
        </row>
        <row r="392">
          <cell r="I392">
            <v>5040204</v>
          </cell>
          <cell r="J392" t="str">
            <v>P&amp;O</v>
          </cell>
        </row>
        <row r="393">
          <cell r="I393">
            <v>5040204</v>
          </cell>
          <cell r="J393" t="str">
            <v>P&amp;O</v>
          </cell>
        </row>
        <row r="394">
          <cell r="I394">
            <v>5040204</v>
          </cell>
          <cell r="J394" t="str">
            <v>P&amp;O</v>
          </cell>
        </row>
        <row r="395">
          <cell r="I395">
            <v>5040204</v>
          </cell>
          <cell r="J395" t="str">
            <v>P&amp;O</v>
          </cell>
        </row>
        <row r="396">
          <cell r="I396">
            <v>5040204</v>
          </cell>
          <cell r="J396" t="str">
            <v>P&amp;O</v>
          </cell>
        </row>
        <row r="397">
          <cell r="I397">
            <v>5040204</v>
          </cell>
          <cell r="J397" t="str">
            <v>P&amp;O</v>
          </cell>
        </row>
        <row r="398">
          <cell r="I398">
            <v>5040204</v>
          </cell>
          <cell r="J398" t="str">
            <v>P&amp;O</v>
          </cell>
        </row>
        <row r="399">
          <cell r="I399">
            <v>5040206</v>
          </cell>
          <cell r="J399" t="str">
            <v>I&amp;A</v>
          </cell>
        </row>
        <row r="400">
          <cell r="I400">
            <v>5040206</v>
          </cell>
          <cell r="J400" t="str">
            <v>I&amp;A</v>
          </cell>
        </row>
        <row r="401">
          <cell r="I401">
            <v>5040206</v>
          </cell>
          <cell r="J401" t="str">
            <v>I&amp;A</v>
          </cell>
        </row>
        <row r="402">
          <cell r="I402">
            <v>5040206</v>
          </cell>
          <cell r="J402" t="str">
            <v>I&amp;A</v>
          </cell>
        </row>
        <row r="403">
          <cell r="I403">
            <v>5040206</v>
          </cell>
          <cell r="J403" t="str">
            <v>I&amp;A</v>
          </cell>
        </row>
        <row r="404">
          <cell r="I404">
            <v>5040206</v>
          </cell>
          <cell r="J404" t="str">
            <v>I&amp;A</v>
          </cell>
        </row>
        <row r="405">
          <cell r="I405">
            <v>5040206</v>
          </cell>
          <cell r="J405" t="str">
            <v>I&amp;A</v>
          </cell>
        </row>
        <row r="406">
          <cell r="I406">
            <v>5040206</v>
          </cell>
          <cell r="J406" t="str">
            <v>I&amp;A</v>
          </cell>
        </row>
        <row r="407">
          <cell r="I407">
            <v>5040206</v>
          </cell>
          <cell r="J407" t="str">
            <v>I&amp;A</v>
          </cell>
        </row>
        <row r="408">
          <cell r="I408">
            <v>5040206</v>
          </cell>
          <cell r="J408" t="str">
            <v>I&amp;A</v>
          </cell>
        </row>
        <row r="409">
          <cell r="I409">
            <v>5040206</v>
          </cell>
          <cell r="J409" t="str">
            <v>I&amp;A</v>
          </cell>
        </row>
        <row r="410">
          <cell r="I410">
            <v>5040316</v>
          </cell>
          <cell r="J410" t="str">
            <v>Werk, Inkomen, Leerlingzaken (WIL)</v>
          </cell>
        </row>
        <row r="411">
          <cell r="I411">
            <v>5040316</v>
          </cell>
          <cell r="J411" t="str">
            <v>Werk, Inkomen, Leerlingzaken (WIL)</v>
          </cell>
        </row>
        <row r="412">
          <cell r="I412">
            <v>5040317</v>
          </cell>
          <cell r="J412" t="str">
            <v>Support Sociaal Domein (SSD)</v>
          </cell>
        </row>
        <row r="413">
          <cell r="I413">
            <v>5040317</v>
          </cell>
          <cell r="J413" t="str">
            <v>Support Sociaal Domein (SSD)</v>
          </cell>
        </row>
        <row r="414">
          <cell r="I414">
            <v>5040317</v>
          </cell>
          <cell r="J414" t="str">
            <v>Support Sociaal Domein (SSD)</v>
          </cell>
        </row>
        <row r="415">
          <cell r="I415">
            <v>5040317</v>
          </cell>
          <cell r="J415" t="str">
            <v>Support Sociaal Domein (SSD)</v>
          </cell>
        </row>
        <row r="416">
          <cell r="I416">
            <v>5040317</v>
          </cell>
          <cell r="J416" t="str">
            <v>Support Sociaal Domein (SSD)</v>
          </cell>
        </row>
        <row r="417">
          <cell r="I417">
            <v>5040317</v>
          </cell>
          <cell r="J417" t="str">
            <v>Support Sociaal Domein (SSD)</v>
          </cell>
        </row>
        <row r="418">
          <cell r="I418">
            <v>5040317</v>
          </cell>
          <cell r="J418" t="str">
            <v>Support Sociaal Domein (SSD)</v>
          </cell>
        </row>
        <row r="419">
          <cell r="I419">
            <v>5040317</v>
          </cell>
          <cell r="J419" t="str">
            <v>Support Sociaal Domein (SSD)</v>
          </cell>
        </row>
        <row r="420">
          <cell r="I420">
            <v>5040317</v>
          </cell>
          <cell r="J420" t="str">
            <v>Support Sociaal Domein (SSD)</v>
          </cell>
        </row>
        <row r="421">
          <cell r="I421">
            <v>5040317</v>
          </cell>
          <cell r="J421" t="str">
            <v>Support Sociaal Domein (SSD)</v>
          </cell>
        </row>
        <row r="422">
          <cell r="I422">
            <v>5040403</v>
          </cell>
          <cell r="J422" t="str">
            <v>Techniek</v>
          </cell>
        </row>
        <row r="423">
          <cell r="I423">
            <v>5040403</v>
          </cell>
          <cell r="J423" t="str">
            <v>Techniek</v>
          </cell>
        </row>
        <row r="424">
          <cell r="I424">
            <v>5040403</v>
          </cell>
          <cell r="J424" t="str">
            <v>Techniek</v>
          </cell>
        </row>
        <row r="425">
          <cell r="I425">
            <v>5040403</v>
          </cell>
          <cell r="J425" t="str">
            <v>Techniek</v>
          </cell>
        </row>
        <row r="426">
          <cell r="I426">
            <v>5040403</v>
          </cell>
          <cell r="J426" t="str">
            <v>Techniek</v>
          </cell>
        </row>
        <row r="427">
          <cell r="I427">
            <v>5040501</v>
          </cell>
          <cell r="J427" t="str">
            <v>Beleidsontwikkeling</v>
          </cell>
        </row>
        <row r="428">
          <cell r="I428">
            <v>5040501</v>
          </cell>
          <cell r="J428" t="str">
            <v>Beleidsontwikkeling</v>
          </cell>
        </row>
        <row r="429">
          <cell r="I429">
            <v>5040503</v>
          </cell>
          <cell r="J429" t="str">
            <v>Vergunningen en handhaving</v>
          </cell>
        </row>
        <row r="430">
          <cell r="I430">
            <v>5040503</v>
          </cell>
          <cell r="J430" t="str">
            <v>Vergunningen en handhaving</v>
          </cell>
        </row>
        <row r="431">
          <cell r="I431">
            <v>5040503</v>
          </cell>
          <cell r="J431" t="str">
            <v>Vergunningen en handhaving</v>
          </cell>
        </row>
        <row r="432">
          <cell r="I432">
            <v>5040503</v>
          </cell>
          <cell r="J432" t="str">
            <v>Vergunningen en handhaving</v>
          </cell>
        </row>
        <row r="433">
          <cell r="I433">
            <v>5040503</v>
          </cell>
          <cell r="J433" t="str">
            <v>Vergunningen en handhaving</v>
          </cell>
        </row>
        <row r="434">
          <cell r="I434">
            <v>5040503</v>
          </cell>
          <cell r="J434" t="str">
            <v>Vergunningen en handhaving</v>
          </cell>
        </row>
        <row r="435">
          <cell r="I435">
            <v>5040503</v>
          </cell>
          <cell r="J435" t="str">
            <v>Vergunningen en handhaving</v>
          </cell>
        </row>
        <row r="436">
          <cell r="I436">
            <v>5040503</v>
          </cell>
          <cell r="J436" t="str">
            <v>Vergunningen en handhaving</v>
          </cell>
        </row>
        <row r="437">
          <cell r="I437">
            <v>5040503</v>
          </cell>
          <cell r="J437" t="str">
            <v>Vergunningen en handhaving</v>
          </cell>
        </row>
        <row r="438">
          <cell r="I438">
            <v>5040503</v>
          </cell>
          <cell r="J438" t="str">
            <v>Vergunningen en handhaving</v>
          </cell>
        </row>
        <row r="439">
          <cell r="I439">
            <v>5040503</v>
          </cell>
          <cell r="J439" t="str">
            <v>Vergunningen en handhaving</v>
          </cell>
        </row>
        <row r="440">
          <cell r="I440">
            <v>5040503</v>
          </cell>
          <cell r="J440" t="str">
            <v>Vergunningen en handhaving</v>
          </cell>
        </row>
        <row r="441">
          <cell r="I441">
            <v>5040503</v>
          </cell>
          <cell r="J441" t="str">
            <v>Vergunningen en handhaving</v>
          </cell>
        </row>
        <row r="442">
          <cell r="I442">
            <v>5040503</v>
          </cell>
          <cell r="J442" t="str">
            <v>Vergunningen en handhaving</v>
          </cell>
        </row>
        <row r="443">
          <cell r="I443">
            <v>5040503</v>
          </cell>
          <cell r="J443" t="str">
            <v>Vergunningen en handhaving</v>
          </cell>
        </row>
        <row r="444">
          <cell r="I444">
            <v>5040503</v>
          </cell>
          <cell r="J444" t="str">
            <v>Vergunningen en handhaving</v>
          </cell>
        </row>
        <row r="445">
          <cell r="I445">
            <v>5040503</v>
          </cell>
          <cell r="J445" t="str">
            <v>Vergunningen en handhaving</v>
          </cell>
        </row>
        <row r="446">
          <cell r="I446">
            <v>5040503</v>
          </cell>
          <cell r="J446" t="str">
            <v>Vergunningen en handhaving</v>
          </cell>
        </row>
        <row r="447">
          <cell r="I447">
            <v>5040503</v>
          </cell>
          <cell r="J447" t="str">
            <v>Vergunningen en handhaving</v>
          </cell>
        </row>
        <row r="448">
          <cell r="I448">
            <v>5040503</v>
          </cell>
          <cell r="J448" t="str">
            <v>Vergunningen en handhaving</v>
          </cell>
        </row>
        <row r="449">
          <cell r="I449">
            <v>5040503</v>
          </cell>
          <cell r="J449" t="str">
            <v>Vergunningen en handhaving</v>
          </cell>
        </row>
        <row r="450">
          <cell r="I450">
            <v>5040503</v>
          </cell>
          <cell r="J450" t="str">
            <v>Vergunningen en handhaving</v>
          </cell>
        </row>
        <row r="451">
          <cell r="I451">
            <v>5040503</v>
          </cell>
          <cell r="J451" t="str">
            <v>Vergunningen en handhaving</v>
          </cell>
        </row>
        <row r="452">
          <cell r="I452">
            <v>5040503</v>
          </cell>
          <cell r="J452" t="str">
            <v>Vergunningen en handhaving</v>
          </cell>
        </row>
        <row r="453">
          <cell r="I453">
            <v>5040503</v>
          </cell>
          <cell r="J453" t="str">
            <v>Vergunningen en handhaving</v>
          </cell>
        </row>
        <row r="454">
          <cell r="I454">
            <v>5040503</v>
          </cell>
          <cell r="J454" t="str">
            <v>Vergunningen en handhaving</v>
          </cell>
        </row>
        <row r="455">
          <cell r="I455">
            <v>5040503</v>
          </cell>
          <cell r="J455" t="str">
            <v>Vergunningen en handhaving</v>
          </cell>
        </row>
        <row r="456">
          <cell r="I456">
            <v>5040503</v>
          </cell>
          <cell r="J456" t="str">
            <v>Vergunningen en handhaving</v>
          </cell>
        </row>
        <row r="457">
          <cell r="I457">
            <v>5040503</v>
          </cell>
          <cell r="J457" t="str">
            <v>Vergunningen en handhaving</v>
          </cell>
        </row>
        <row r="458">
          <cell r="I458">
            <v>5040503</v>
          </cell>
          <cell r="J458" t="str">
            <v>Vergunningen en handhaving</v>
          </cell>
        </row>
        <row r="459">
          <cell r="I459">
            <v>5040503</v>
          </cell>
          <cell r="J459" t="str">
            <v>Vergunningen en handhaving</v>
          </cell>
        </row>
        <row r="460">
          <cell r="I460">
            <v>5040503</v>
          </cell>
          <cell r="J460" t="str">
            <v>Vergunningen en handhaving</v>
          </cell>
        </row>
        <row r="461">
          <cell r="I461">
            <v>5040503</v>
          </cell>
          <cell r="J461" t="str">
            <v>Vergunningen en handhaving</v>
          </cell>
        </row>
        <row r="462">
          <cell r="I462">
            <v>5040503</v>
          </cell>
          <cell r="J462" t="str">
            <v>Vergunningen en handhaving</v>
          </cell>
        </row>
        <row r="463">
          <cell r="I463">
            <v>5040503</v>
          </cell>
          <cell r="J463" t="str">
            <v>Vergunningen en handhaving</v>
          </cell>
        </row>
        <row r="464">
          <cell r="I464">
            <v>5040503</v>
          </cell>
          <cell r="J464" t="str">
            <v>Vergunningen en handhaving</v>
          </cell>
        </row>
        <row r="465">
          <cell r="I465">
            <v>5040503</v>
          </cell>
          <cell r="J465" t="str">
            <v>Vergunningen en handhaving</v>
          </cell>
        </row>
        <row r="466">
          <cell r="I466">
            <v>5040503</v>
          </cell>
          <cell r="J466" t="str">
            <v>Vergunningen en handhaving</v>
          </cell>
        </row>
        <row r="467">
          <cell r="I467">
            <v>5040503</v>
          </cell>
          <cell r="J467" t="str">
            <v>Vergunningen en handhaving</v>
          </cell>
        </row>
        <row r="468">
          <cell r="I468">
            <v>5040503</v>
          </cell>
          <cell r="J468" t="str">
            <v>Vergunningen en handhaving</v>
          </cell>
        </row>
        <row r="469">
          <cell r="I469">
            <v>5040503</v>
          </cell>
          <cell r="J469" t="str">
            <v>Vergunningen en handhaving</v>
          </cell>
        </row>
        <row r="470">
          <cell r="I470">
            <v>5040503</v>
          </cell>
          <cell r="J470" t="str">
            <v>Vergunningen en handhaving</v>
          </cell>
        </row>
        <row r="471">
          <cell r="I471">
            <v>5040503</v>
          </cell>
          <cell r="J471" t="str">
            <v>Vergunningen en handhaving</v>
          </cell>
        </row>
        <row r="472">
          <cell r="I472">
            <v>5040503</v>
          </cell>
          <cell r="J472" t="str">
            <v>Vergunningen en handhaving</v>
          </cell>
        </row>
        <row r="473">
          <cell r="I473">
            <v>5040503</v>
          </cell>
          <cell r="J473" t="str">
            <v>Vergunningen en handhaving</v>
          </cell>
        </row>
        <row r="474">
          <cell r="I474">
            <v>5040503</v>
          </cell>
          <cell r="J474" t="str">
            <v>Vergunningen en handhaving</v>
          </cell>
        </row>
        <row r="475">
          <cell r="I475">
            <v>5040503</v>
          </cell>
          <cell r="J475" t="str">
            <v>Vergunningen en handhaving</v>
          </cell>
        </row>
        <row r="476">
          <cell r="I476">
            <v>5040503</v>
          </cell>
          <cell r="J476" t="str">
            <v>Vergunningen en handhaving</v>
          </cell>
        </row>
        <row r="477">
          <cell r="I477">
            <v>5040503</v>
          </cell>
          <cell r="J477" t="str">
            <v>Vergunningen en handhaving</v>
          </cell>
        </row>
        <row r="478">
          <cell r="I478">
            <v>5040503</v>
          </cell>
          <cell r="J478" t="str">
            <v>Vergunningen en handhaving</v>
          </cell>
        </row>
        <row r="479">
          <cell r="I479">
            <v>5040503</v>
          </cell>
          <cell r="J479" t="str">
            <v>Vergunningen en handhaving</v>
          </cell>
        </row>
        <row r="480">
          <cell r="I480">
            <v>5040503</v>
          </cell>
          <cell r="J480" t="str">
            <v>Vergunningen en handhaving</v>
          </cell>
        </row>
        <row r="481">
          <cell r="I481">
            <v>5040503</v>
          </cell>
          <cell r="J481" t="str">
            <v>Vergunningen en handhaving</v>
          </cell>
        </row>
        <row r="482">
          <cell r="I482">
            <v>5040503</v>
          </cell>
          <cell r="J482" t="str">
            <v>Vergunningen en handhaving</v>
          </cell>
        </row>
        <row r="483">
          <cell r="I483">
            <v>5040503</v>
          </cell>
          <cell r="J483" t="str">
            <v>Vergunningen en handhaving</v>
          </cell>
        </row>
        <row r="484">
          <cell r="I484">
            <v>6430010</v>
          </cell>
          <cell r="J484" t="str">
            <v>Onderwijsbeleid en leerlingzaken</v>
          </cell>
        </row>
        <row r="485">
          <cell r="I485">
            <v>6430010</v>
          </cell>
          <cell r="J485" t="str">
            <v>Onderwijsbeleid en leerlingzaken</v>
          </cell>
        </row>
        <row r="486">
          <cell r="I486">
            <v>6430010</v>
          </cell>
          <cell r="J486" t="str">
            <v>Onderwijsbeleid en leerlingzaken</v>
          </cell>
        </row>
        <row r="487">
          <cell r="I487">
            <v>6430010</v>
          </cell>
          <cell r="J487" t="str">
            <v>Onderwijsbeleid en leerlingzaken</v>
          </cell>
        </row>
        <row r="488">
          <cell r="I488">
            <v>6430010</v>
          </cell>
          <cell r="J488" t="str">
            <v>Onderwijsbeleid en leerlingzaken</v>
          </cell>
        </row>
        <row r="489">
          <cell r="I489">
            <v>6430010</v>
          </cell>
          <cell r="J489" t="str">
            <v>Onderwijsbeleid en leerlingzaken</v>
          </cell>
        </row>
        <row r="490">
          <cell r="I490">
            <v>6430010</v>
          </cell>
          <cell r="J490" t="str">
            <v>Onderwijsbeleid en leerlingzaken</v>
          </cell>
        </row>
        <row r="491">
          <cell r="I491">
            <v>6430010</v>
          </cell>
          <cell r="J491" t="str">
            <v>Onderwijsbeleid en leerlingzaken</v>
          </cell>
        </row>
        <row r="492">
          <cell r="I492">
            <v>6430010</v>
          </cell>
          <cell r="J492" t="str">
            <v>Onderwijsbeleid en leerlingzaken</v>
          </cell>
        </row>
        <row r="493">
          <cell r="I493">
            <v>6430010</v>
          </cell>
          <cell r="J493" t="str">
            <v>Onderwijsbeleid en leerlingzaken</v>
          </cell>
        </row>
        <row r="494">
          <cell r="I494">
            <v>6430010</v>
          </cell>
          <cell r="J494" t="str">
            <v>Onderwijsbeleid en leerlingzaken</v>
          </cell>
        </row>
        <row r="495">
          <cell r="I495">
            <v>6430010</v>
          </cell>
          <cell r="J495" t="str">
            <v>Onderwijsbeleid en leerlingzaken</v>
          </cell>
        </row>
        <row r="496">
          <cell r="I496">
            <v>6430010</v>
          </cell>
          <cell r="J496" t="str">
            <v>Onderwijsbeleid en leerlingzaken</v>
          </cell>
        </row>
        <row r="497">
          <cell r="I497">
            <v>6430010</v>
          </cell>
          <cell r="J497" t="str">
            <v>Onderwijsbeleid en leerlingzaken</v>
          </cell>
        </row>
        <row r="498">
          <cell r="I498">
            <v>6430010</v>
          </cell>
          <cell r="J498" t="str">
            <v>Onderwijsbeleid en leerlingzaken</v>
          </cell>
        </row>
        <row r="499">
          <cell r="I499">
            <v>6430010</v>
          </cell>
          <cell r="J499" t="str">
            <v>Onderwijsbeleid en leerlingzaken</v>
          </cell>
        </row>
        <row r="500">
          <cell r="I500">
            <v>6430010</v>
          </cell>
          <cell r="J500" t="str">
            <v>Onderwijsbeleid en leerlingzaken</v>
          </cell>
        </row>
        <row r="501">
          <cell r="I501">
            <v>6430010</v>
          </cell>
          <cell r="J501" t="str">
            <v>Onderwijsbeleid en leerlingzaken</v>
          </cell>
        </row>
        <row r="502">
          <cell r="I502">
            <v>6430010</v>
          </cell>
          <cell r="J502" t="str">
            <v>Onderwijsbeleid en leerlingzaken</v>
          </cell>
        </row>
        <row r="503">
          <cell r="I503">
            <v>6430010</v>
          </cell>
          <cell r="J503" t="str">
            <v>Onderwijsbeleid en leerlingzaken</v>
          </cell>
        </row>
        <row r="504">
          <cell r="I504">
            <v>6430010</v>
          </cell>
          <cell r="J504" t="str">
            <v>Onderwijsbeleid en leerlingzaken</v>
          </cell>
        </row>
        <row r="505">
          <cell r="I505">
            <v>6610010</v>
          </cell>
          <cell r="J505" t="str">
            <v>Samenkracht en burgerparticipatie</v>
          </cell>
        </row>
        <row r="506">
          <cell r="I506">
            <v>6610010</v>
          </cell>
          <cell r="J506" t="str">
            <v>Samenkracht en burgerparticipatie</v>
          </cell>
        </row>
        <row r="507">
          <cell r="I507">
            <v>6610010</v>
          </cell>
          <cell r="J507" t="str">
            <v>Samenkracht en burgerparticipatie</v>
          </cell>
        </row>
        <row r="508">
          <cell r="I508">
            <v>6610010</v>
          </cell>
          <cell r="J508" t="str">
            <v>Samenkracht en burgerparticipatie</v>
          </cell>
        </row>
        <row r="509">
          <cell r="I509">
            <v>6610010</v>
          </cell>
          <cell r="J509" t="str">
            <v>Samenkracht en burgerparticipatie</v>
          </cell>
        </row>
        <row r="510">
          <cell r="I510">
            <v>6610010</v>
          </cell>
          <cell r="J510" t="str">
            <v>Samenkracht en burgerparticipatie</v>
          </cell>
        </row>
        <row r="511">
          <cell r="I511">
            <v>6610010</v>
          </cell>
          <cell r="J511" t="str">
            <v>Samenkracht en burgerparticipatie</v>
          </cell>
        </row>
        <row r="512">
          <cell r="I512">
            <v>6610010</v>
          </cell>
          <cell r="J512" t="str">
            <v>Samenkracht en burgerparticipatie</v>
          </cell>
        </row>
        <row r="513">
          <cell r="I513">
            <v>6610010</v>
          </cell>
          <cell r="J513" t="str">
            <v>Samenkracht en burgerparticipatie</v>
          </cell>
        </row>
        <row r="514">
          <cell r="I514">
            <v>6610010</v>
          </cell>
          <cell r="J514" t="str">
            <v>Samenkracht en burgerparticipatie</v>
          </cell>
        </row>
        <row r="515">
          <cell r="I515">
            <v>6610010</v>
          </cell>
          <cell r="J515" t="str">
            <v>Samenkracht en burgerparticipatie</v>
          </cell>
        </row>
        <row r="516">
          <cell r="I516">
            <v>6610010</v>
          </cell>
          <cell r="J516" t="str">
            <v>Samenkracht en burgerparticipatie</v>
          </cell>
        </row>
        <row r="517">
          <cell r="I517">
            <v>6610010</v>
          </cell>
          <cell r="J517" t="str">
            <v>Samenkracht en burgerparticipatie</v>
          </cell>
        </row>
        <row r="518">
          <cell r="I518">
            <v>6610010</v>
          </cell>
          <cell r="J518" t="str">
            <v>Samenkracht en burgerparticipatie</v>
          </cell>
        </row>
        <row r="519">
          <cell r="I519">
            <v>6610010</v>
          </cell>
          <cell r="J519" t="str">
            <v>Samenkracht en burgerparticipatie</v>
          </cell>
        </row>
        <row r="520">
          <cell r="I520">
            <v>6610010</v>
          </cell>
          <cell r="J520" t="str">
            <v>Samenkracht en burgerparticipatie</v>
          </cell>
        </row>
        <row r="521">
          <cell r="I521">
            <v>6610010</v>
          </cell>
          <cell r="J521" t="str">
            <v>Samenkracht en burgerparticipatie</v>
          </cell>
        </row>
        <row r="522">
          <cell r="I522">
            <v>6610010</v>
          </cell>
          <cell r="J522" t="str">
            <v>Samenkracht en burgerparticipatie</v>
          </cell>
        </row>
        <row r="523">
          <cell r="I523">
            <v>6610010</v>
          </cell>
          <cell r="J523" t="str">
            <v>Samenkracht en burgerparticipatie</v>
          </cell>
        </row>
        <row r="524">
          <cell r="I524">
            <v>6610010</v>
          </cell>
          <cell r="J524" t="str">
            <v>Samenkracht en burgerparticipatie</v>
          </cell>
        </row>
        <row r="525">
          <cell r="I525">
            <v>6610010</v>
          </cell>
          <cell r="J525" t="str">
            <v>Samenkracht en burgerparticipatie</v>
          </cell>
        </row>
        <row r="526">
          <cell r="I526">
            <v>6610010</v>
          </cell>
          <cell r="J526" t="str">
            <v>Samenkracht en burgerparticipatie</v>
          </cell>
        </row>
        <row r="527">
          <cell r="I527">
            <v>6610010</v>
          </cell>
          <cell r="J527" t="str">
            <v>Samenkracht en burgerparticipatie</v>
          </cell>
        </row>
        <row r="528">
          <cell r="I528">
            <v>6610010</v>
          </cell>
          <cell r="J528" t="str">
            <v>Samenkracht en burgerparticipatie</v>
          </cell>
        </row>
        <row r="529">
          <cell r="I529">
            <v>6610010</v>
          </cell>
          <cell r="J529" t="str">
            <v>Samenkracht en burgerparticipatie</v>
          </cell>
        </row>
        <row r="530">
          <cell r="I530">
            <v>6610010</v>
          </cell>
          <cell r="J530" t="str">
            <v>Samenkracht en burgerparticipatie</v>
          </cell>
        </row>
        <row r="531">
          <cell r="I531">
            <v>6610010</v>
          </cell>
          <cell r="J531" t="str">
            <v>Samenkracht en burgerparticipatie</v>
          </cell>
        </row>
        <row r="532">
          <cell r="I532">
            <v>6610010</v>
          </cell>
          <cell r="J532" t="str">
            <v>Samenkracht en burgerparticipatie</v>
          </cell>
        </row>
        <row r="533">
          <cell r="I533">
            <v>6610010</v>
          </cell>
          <cell r="J533" t="str">
            <v>Samenkracht en burgerparticipatie</v>
          </cell>
        </row>
        <row r="534">
          <cell r="I534">
            <v>6610010</v>
          </cell>
          <cell r="J534" t="str">
            <v>Samenkracht en burgerparticipatie</v>
          </cell>
        </row>
        <row r="535">
          <cell r="I535">
            <v>6610010</v>
          </cell>
          <cell r="J535" t="str">
            <v>Samenkracht en burgerparticipatie</v>
          </cell>
        </row>
        <row r="536">
          <cell r="I536">
            <v>6610010</v>
          </cell>
          <cell r="J536" t="str">
            <v>Samenkracht en burgerparticipatie</v>
          </cell>
        </row>
        <row r="537">
          <cell r="I537">
            <v>6610010</v>
          </cell>
          <cell r="J537" t="str">
            <v>Samenkracht en burgerparticipatie</v>
          </cell>
        </row>
        <row r="538">
          <cell r="I538">
            <v>6610010</v>
          </cell>
          <cell r="J538" t="str">
            <v>Samenkracht en burgerparticipatie</v>
          </cell>
        </row>
        <row r="539">
          <cell r="I539">
            <v>6610010</v>
          </cell>
          <cell r="J539" t="str">
            <v>Samenkracht en burgerparticipatie</v>
          </cell>
        </row>
        <row r="540">
          <cell r="I540">
            <v>6610010</v>
          </cell>
          <cell r="J540" t="str">
            <v>Samenkracht en burgerparticipatie</v>
          </cell>
        </row>
        <row r="541">
          <cell r="I541">
            <v>6610010</v>
          </cell>
          <cell r="J541" t="str">
            <v>Samenkracht en burgerparticipatie</v>
          </cell>
        </row>
        <row r="542">
          <cell r="I542">
            <v>6630010</v>
          </cell>
          <cell r="J542" t="str">
            <v>Inkomensregelingen</v>
          </cell>
        </row>
        <row r="543">
          <cell r="I543">
            <v>6630010</v>
          </cell>
          <cell r="J543" t="str">
            <v>Inkomensregelingen</v>
          </cell>
        </row>
        <row r="544">
          <cell r="I544">
            <v>6630010</v>
          </cell>
          <cell r="J544" t="str">
            <v>Inkomensregelingen</v>
          </cell>
        </row>
        <row r="545">
          <cell r="I545">
            <v>6630010</v>
          </cell>
          <cell r="J545" t="str">
            <v>Inkomensregelingen</v>
          </cell>
        </row>
        <row r="546">
          <cell r="I546">
            <v>6630010</v>
          </cell>
          <cell r="J546" t="str">
            <v>Inkomensregelingen</v>
          </cell>
        </row>
        <row r="547">
          <cell r="I547">
            <v>6630010</v>
          </cell>
          <cell r="J547" t="str">
            <v>Inkomensregelingen</v>
          </cell>
        </row>
        <row r="548">
          <cell r="I548">
            <v>6630010</v>
          </cell>
          <cell r="J548" t="str">
            <v>Inkomensregelingen</v>
          </cell>
        </row>
        <row r="549">
          <cell r="I549">
            <v>6630010</v>
          </cell>
          <cell r="J549" t="str">
            <v>Inkomensregelingen</v>
          </cell>
        </row>
        <row r="550">
          <cell r="I550">
            <v>6630010</v>
          </cell>
          <cell r="J550" t="str">
            <v>Inkomensregelingen</v>
          </cell>
        </row>
        <row r="551">
          <cell r="I551">
            <v>6630010</v>
          </cell>
          <cell r="J551" t="str">
            <v>Inkomensregelingen</v>
          </cell>
        </row>
        <row r="552">
          <cell r="I552">
            <v>6630010</v>
          </cell>
          <cell r="J552" t="str">
            <v>Inkomensregelingen</v>
          </cell>
        </row>
        <row r="553">
          <cell r="I553">
            <v>6630010</v>
          </cell>
          <cell r="J553" t="str">
            <v>Inkomensregelingen</v>
          </cell>
        </row>
        <row r="554">
          <cell r="I554">
            <v>6630010</v>
          </cell>
          <cell r="J554" t="str">
            <v>Inkomensregelingen</v>
          </cell>
        </row>
        <row r="555">
          <cell r="I555">
            <v>6630010</v>
          </cell>
          <cell r="J555" t="str">
            <v>Inkomensregelingen</v>
          </cell>
        </row>
        <row r="556">
          <cell r="I556">
            <v>6630010</v>
          </cell>
          <cell r="J556" t="str">
            <v>Inkomensregelingen</v>
          </cell>
        </row>
        <row r="557">
          <cell r="I557">
            <v>6630010</v>
          </cell>
          <cell r="J557" t="str">
            <v>Inkomensregelingen</v>
          </cell>
        </row>
        <row r="558">
          <cell r="I558">
            <v>6630010</v>
          </cell>
          <cell r="J558" t="str">
            <v>Inkomensregelingen</v>
          </cell>
        </row>
        <row r="559">
          <cell r="I559">
            <v>6630010</v>
          </cell>
          <cell r="J559" t="str">
            <v>Inkomensregelingen</v>
          </cell>
        </row>
        <row r="560">
          <cell r="I560">
            <v>6630010</v>
          </cell>
          <cell r="J560" t="str">
            <v>Inkomensregelingen</v>
          </cell>
        </row>
        <row r="561">
          <cell r="I561">
            <v>6630010</v>
          </cell>
          <cell r="J561" t="str">
            <v>Inkomensregelingen</v>
          </cell>
        </row>
        <row r="562">
          <cell r="I562">
            <v>6630010</v>
          </cell>
          <cell r="J562" t="str">
            <v>Inkomensregelingen</v>
          </cell>
        </row>
        <row r="563">
          <cell r="I563">
            <v>6630010</v>
          </cell>
          <cell r="J563" t="str">
            <v>Inkomensregelingen</v>
          </cell>
        </row>
        <row r="564">
          <cell r="I564">
            <v>6630010</v>
          </cell>
          <cell r="J564" t="str">
            <v>Inkomensregelingen</v>
          </cell>
        </row>
        <row r="565">
          <cell r="I565">
            <v>6630010</v>
          </cell>
          <cell r="J565" t="str">
            <v>Inkomensregelingen</v>
          </cell>
        </row>
        <row r="566">
          <cell r="I566">
            <v>6630010</v>
          </cell>
          <cell r="J566" t="str">
            <v>Inkomensregelingen</v>
          </cell>
        </row>
        <row r="567">
          <cell r="I567">
            <v>6630010</v>
          </cell>
          <cell r="J567" t="str">
            <v>Inkomensregelingen</v>
          </cell>
        </row>
        <row r="568">
          <cell r="I568">
            <v>6630010</v>
          </cell>
          <cell r="J568" t="str">
            <v>Inkomensregelingen</v>
          </cell>
        </row>
        <row r="569">
          <cell r="I569">
            <v>6630010</v>
          </cell>
          <cell r="J569" t="str">
            <v>Inkomensregelingen</v>
          </cell>
        </row>
        <row r="570">
          <cell r="I570">
            <v>6630010</v>
          </cell>
          <cell r="J570" t="str">
            <v>Inkomensregelingen</v>
          </cell>
        </row>
        <row r="571">
          <cell r="I571">
            <v>6630010</v>
          </cell>
          <cell r="J571" t="str">
            <v>Inkomensregelingen</v>
          </cell>
        </row>
        <row r="572">
          <cell r="I572">
            <v>6630010</v>
          </cell>
          <cell r="J572" t="str">
            <v>Inkomensregelingen</v>
          </cell>
        </row>
        <row r="573">
          <cell r="I573">
            <v>6630010</v>
          </cell>
          <cell r="J573" t="str">
            <v>Inkomensregelingen</v>
          </cell>
        </row>
        <row r="574">
          <cell r="I574">
            <v>6630010</v>
          </cell>
          <cell r="J574" t="str">
            <v>Inkomensregelingen</v>
          </cell>
        </row>
        <row r="575">
          <cell r="I575">
            <v>6671018</v>
          </cell>
          <cell r="J575" t="str">
            <v>Overige maatwerkarrangementen (WMO)</v>
          </cell>
        </row>
        <row r="576">
          <cell r="I576">
            <v>6671018</v>
          </cell>
          <cell r="J576" t="str">
            <v>Overige maatwerkarrangementen (WMO)</v>
          </cell>
        </row>
        <row r="577">
          <cell r="I577">
            <v>6671018</v>
          </cell>
          <cell r="J577" t="str">
            <v>Overige maatwerkarrangementen (WMO)</v>
          </cell>
        </row>
        <row r="578">
          <cell r="I578">
            <v>6671018</v>
          </cell>
          <cell r="J578" t="str">
            <v>Overige maatwerkarrangementen (WMO)</v>
          </cell>
        </row>
        <row r="579">
          <cell r="I579">
            <v>6671018</v>
          </cell>
          <cell r="J579" t="str">
            <v>Overige maatwerkarrangementen (WMO)</v>
          </cell>
        </row>
        <row r="580">
          <cell r="I580">
            <v>6671018</v>
          </cell>
          <cell r="J580" t="str">
            <v>Overige maatwerkarrangementen (WMO)</v>
          </cell>
        </row>
        <row r="581">
          <cell r="I581">
            <v>6671018</v>
          </cell>
          <cell r="J581" t="str">
            <v>Overige maatwerkarrangementen (WMO)</v>
          </cell>
        </row>
        <row r="582">
          <cell r="I582">
            <v>6671018</v>
          </cell>
          <cell r="J582" t="str">
            <v>Overige maatwerkarrangementen (WMO)</v>
          </cell>
        </row>
        <row r="583">
          <cell r="I583">
            <v>6671018</v>
          </cell>
          <cell r="J583" t="str">
            <v>Overige maatwerkarrangementen (WMO)</v>
          </cell>
        </row>
        <row r="584">
          <cell r="I584">
            <v>6671018</v>
          </cell>
          <cell r="J584" t="str">
            <v>Overige maatwerkarrangementen (WMO)</v>
          </cell>
        </row>
        <row r="585">
          <cell r="I585">
            <v>6671018</v>
          </cell>
          <cell r="J585" t="str">
            <v>Overige maatwerkarrangementen (WMO)</v>
          </cell>
        </row>
        <row r="586">
          <cell r="I586">
            <v>5040206</v>
          </cell>
          <cell r="J586" t="str">
            <v>I&amp;A</v>
          </cell>
        </row>
        <row r="587">
          <cell r="I587">
            <v>5040206</v>
          </cell>
          <cell r="J587" t="str">
            <v>I&amp;A</v>
          </cell>
        </row>
        <row r="588">
          <cell r="I588">
            <v>6740020</v>
          </cell>
          <cell r="J588" t="str">
            <v xml:space="preserve">Regionale Energie Strategie (RES)
</v>
          </cell>
        </row>
        <row r="589">
          <cell r="I589">
            <v>5040204</v>
          </cell>
          <cell r="J589" t="str">
            <v>P&amp;O</v>
          </cell>
        </row>
        <row r="590">
          <cell r="I590">
            <v>5040204</v>
          </cell>
          <cell r="J590" t="str">
            <v>P&amp;O</v>
          </cell>
        </row>
        <row r="591">
          <cell r="I591">
            <v>5040204</v>
          </cell>
          <cell r="J591" t="str">
            <v>P&amp;O</v>
          </cell>
        </row>
        <row r="592">
          <cell r="I592">
            <v>5040204</v>
          </cell>
          <cell r="J592" t="str">
            <v>P&amp;O</v>
          </cell>
        </row>
        <row r="593">
          <cell r="I593">
            <v>5040204</v>
          </cell>
          <cell r="J593" t="str">
            <v>P&amp;O</v>
          </cell>
        </row>
        <row r="594">
          <cell r="I594">
            <v>5040204</v>
          </cell>
          <cell r="J594" t="str">
            <v>P&amp;O</v>
          </cell>
        </row>
        <row r="595">
          <cell r="I595">
            <v>6610010</v>
          </cell>
          <cell r="J595" t="str">
            <v>Samenkracht en burgerparticipatie</v>
          </cell>
        </row>
        <row r="596">
          <cell r="I596">
            <v>6610010</v>
          </cell>
          <cell r="J596" t="str">
            <v>Samenkracht en burgerparticipatie</v>
          </cell>
        </row>
        <row r="597">
          <cell r="I597">
            <v>6610010</v>
          </cell>
          <cell r="J597" t="str">
            <v>Samenkracht en burgerparticipatie</v>
          </cell>
        </row>
        <row r="598">
          <cell r="I598">
            <v>6610010</v>
          </cell>
          <cell r="J598" t="str">
            <v>Samenkracht en burgerparticipatie</v>
          </cell>
        </row>
        <row r="599">
          <cell r="I599">
            <v>6610010</v>
          </cell>
          <cell r="J599" t="str">
            <v>Samenkracht en burgerparticipatie</v>
          </cell>
        </row>
        <row r="600">
          <cell r="I600">
            <v>6610010</v>
          </cell>
          <cell r="J600" t="str">
            <v>Samenkracht en burgerparticipatie</v>
          </cell>
        </row>
        <row r="601">
          <cell r="I601">
            <v>6610010</v>
          </cell>
          <cell r="J601" t="str">
            <v>Samenkracht en burgerparticipatie</v>
          </cell>
        </row>
        <row r="602">
          <cell r="I602">
            <v>6610010</v>
          </cell>
          <cell r="J602" t="str">
            <v>Samenkracht en burgerparticipatie</v>
          </cell>
        </row>
        <row r="603">
          <cell r="I603">
            <v>6610010</v>
          </cell>
          <cell r="J603" t="str">
            <v>Samenkracht en burgerparticipatie</v>
          </cell>
        </row>
        <row r="604">
          <cell r="I604">
            <v>6610010</v>
          </cell>
          <cell r="J604" t="str">
            <v>Samenkracht en burgerparticipatie</v>
          </cell>
        </row>
        <row r="605">
          <cell r="I605">
            <v>6610010</v>
          </cell>
          <cell r="J605" t="str">
            <v>Samenkracht en burgerparticipatie</v>
          </cell>
        </row>
        <row r="606">
          <cell r="I606">
            <v>6610010</v>
          </cell>
          <cell r="J606" t="str">
            <v>Samenkracht en burgerparticipatie</v>
          </cell>
        </row>
        <row r="607">
          <cell r="I607">
            <v>6610010</v>
          </cell>
          <cell r="J607" t="str">
            <v>Samenkracht en burgerparticipatie</v>
          </cell>
        </row>
        <row r="608">
          <cell r="I608">
            <v>6610010</v>
          </cell>
          <cell r="J608" t="str">
            <v>Samenkracht en burgerparticipatie</v>
          </cell>
        </row>
        <row r="609">
          <cell r="I609">
            <v>6610010</v>
          </cell>
          <cell r="J609" t="str">
            <v>Samenkracht en burgerparticipatie</v>
          </cell>
        </row>
        <row r="610">
          <cell r="I610">
            <v>6610010</v>
          </cell>
          <cell r="J610" t="str">
            <v>Samenkracht en burgerparticipatie</v>
          </cell>
        </row>
        <row r="611">
          <cell r="I611">
            <v>6610010</v>
          </cell>
          <cell r="J611" t="str">
            <v>Samenkracht en burgerparticipatie</v>
          </cell>
        </row>
        <row r="612">
          <cell r="I612">
            <v>6610010</v>
          </cell>
          <cell r="J612" t="str">
            <v>Samenkracht en burgerparticipatie</v>
          </cell>
        </row>
        <row r="613">
          <cell r="I613">
            <v>6610010</v>
          </cell>
          <cell r="J613" t="str">
            <v>Samenkracht en burgerparticipatie</v>
          </cell>
        </row>
        <row r="614">
          <cell r="I614">
            <v>6610010</v>
          </cell>
          <cell r="J614" t="str">
            <v>Samenkracht en burgerparticipatie</v>
          </cell>
        </row>
        <row r="615">
          <cell r="I615">
            <v>6610010</v>
          </cell>
          <cell r="J615" t="str">
            <v>Samenkracht en burgerparticipatie</v>
          </cell>
        </row>
        <row r="616">
          <cell r="I616">
            <v>6610010</v>
          </cell>
          <cell r="J616" t="str">
            <v>Samenkracht en burgerparticipatie</v>
          </cell>
        </row>
        <row r="617">
          <cell r="I617">
            <v>6610010</v>
          </cell>
          <cell r="J617" t="str">
            <v>Samenkracht en burgerparticipatie</v>
          </cell>
        </row>
        <row r="618">
          <cell r="I618">
            <v>6610010</v>
          </cell>
          <cell r="J618" t="str">
            <v>Samenkracht en burgerparticipatie</v>
          </cell>
        </row>
        <row r="619">
          <cell r="I619">
            <v>6610010</v>
          </cell>
          <cell r="J619" t="str">
            <v>Samenkracht en burgerparticipatie</v>
          </cell>
        </row>
        <row r="620">
          <cell r="I620">
            <v>6610010</v>
          </cell>
          <cell r="J620" t="str">
            <v>Samenkracht en burgerparticipatie</v>
          </cell>
        </row>
        <row r="621">
          <cell r="I621">
            <v>6610010</v>
          </cell>
          <cell r="J621" t="str">
            <v>Samenkracht en burgerparticipatie</v>
          </cell>
        </row>
        <row r="622">
          <cell r="I622">
            <v>6610010</v>
          </cell>
          <cell r="J622" t="str">
            <v>Samenkracht en burgerparticipatie</v>
          </cell>
        </row>
        <row r="623">
          <cell r="I623">
            <v>6610010</v>
          </cell>
          <cell r="J623" t="str">
            <v>Samenkracht en burgerparticipatie</v>
          </cell>
        </row>
        <row r="624">
          <cell r="I624">
            <v>6610010</v>
          </cell>
          <cell r="J624" t="str">
            <v>Samenkracht en burgerparticipatie</v>
          </cell>
        </row>
        <row r="625">
          <cell r="I625">
            <v>6610010</v>
          </cell>
          <cell r="J625" t="str">
            <v>Samenkracht en burgerparticipatie</v>
          </cell>
        </row>
        <row r="626">
          <cell r="I626">
            <v>6610010</v>
          </cell>
          <cell r="J626" t="str">
            <v>Samenkracht en burgerparticipatie</v>
          </cell>
        </row>
        <row r="627">
          <cell r="I627">
            <v>6610010</v>
          </cell>
          <cell r="J627" t="str">
            <v>Samenkracht en burgerparticipatie</v>
          </cell>
        </row>
        <row r="628">
          <cell r="I628">
            <v>6610010</v>
          </cell>
          <cell r="J628" t="str">
            <v>Samenkracht en burgerparticipatie</v>
          </cell>
        </row>
        <row r="629">
          <cell r="I629">
            <v>6610010</v>
          </cell>
          <cell r="J629" t="str">
            <v>Samenkracht en burgerparticipatie</v>
          </cell>
        </row>
        <row r="630">
          <cell r="I630">
            <v>6610010</v>
          </cell>
          <cell r="J630" t="str">
            <v>Samenkracht en burgerparticipatie</v>
          </cell>
        </row>
        <row r="631">
          <cell r="I631">
            <v>6610010</v>
          </cell>
          <cell r="J631" t="str">
            <v>Samenkracht en burgerparticipatie</v>
          </cell>
        </row>
        <row r="632">
          <cell r="I632">
            <v>6610010</v>
          </cell>
          <cell r="J632" t="str">
            <v>Samenkracht en burgerparticipatie</v>
          </cell>
        </row>
        <row r="633">
          <cell r="I633">
            <v>6610010</v>
          </cell>
          <cell r="J633" t="str">
            <v>Samenkracht en burgerparticipatie</v>
          </cell>
        </row>
        <row r="634">
          <cell r="I634">
            <v>6610010</v>
          </cell>
          <cell r="J634" t="str">
            <v>Samenkracht en burgerparticipatie</v>
          </cell>
        </row>
        <row r="635">
          <cell r="I635">
            <v>6610010</v>
          </cell>
          <cell r="J635" t="str">
            <v>Samenkracht en burgerparticipatie</v>
          </cell>
        </row>
        <row r="636">
          <cell r="I636">
            <v>6610010</v>
          </cell>
          <cell r="J636" t="str">
            <v>Samenkracht en burgerparticipatie</v>
          </cell>
        </row>
        <row r="637">
          <cell r="I637">
            <v>6610010</v>
          </cell>
          <cell r="J637" t="str">
            <v>Samenkracht en burgerparticipatie</v>
          </cell>
        </row>
        <row r="638">
          <cell r="I638">
            <v>6610010</v>
          </cell>
          <cell r="J638" t="str">
            <v>Samenkracht en burgerparticipatie</v>
          </cell>
        </row>
        <row r="639">
          <cell r="I639">
            <v>6610010</v>
          </cell>
          <cell r="J639" t="str">
            <v>Samenkracht en burgerparticipatie</v>
          </cell>
        </row>
        <row r="640">
          <cell r="I640">
            <v>6610010</v>
          </cell>
          <cell r="J640" t="str">
            <v>Samenkracht en burgerparticipatie</v>
          </cell>
        </row>
        <row r="641">
          <cell r="I641">
            <v>6610010</v>
          </cell>
          <cell r="J641" t="str">
            <v>Samenkracht en burgerparticipatie</v>
          </cell>
        </row>
        <row r="642">
          <cell r="I642">
            <v>6610010</v>
          </cell>
          <cell r="J642" t="str">
            <v>Samenkracht en burgerparticipatie</v>
          </cell>
        </row>
        <row r="643">
          <cell r="I643">
            <v>6610010</v>
          </cell>
          <cell r="J643" t="str">
            <v>Samenkracht en burgerparticipatie</v>
          </cell>
        </row>
        <row r="644">
          <cell r="I644">
            <v>6610010</v>
          </cell>
          <cell r="J644" t="str">
            <v>Samenkracht en burgerparticipatie</v>
          </cell>
        </row>
        <row r="645">
          <cell r="I645">
            <v>6610010</v>
          </cell>
          <cell r="J645" t="str">
            <v>Samenkracht en burgerparticipatie</v>
          </cell>
        </row>
        <row r="646">
          <cell r="I646">
            <v>6610010</v>
          </cell>
          <cell r="J646" t="str">
            <v>Samenkracht en burgerparticipatie</v>
          </cell>
        </row>
        <row r="647">
          <cell r="I647">
            <v>6610010</v>
          </cell>
          <cell r="J647" t="str">
            <v>Samenkracht en burgerparticipatie</v>
          </cell>
        </row>
        <row r="648">
          <cell r="I648">
            <v>6610010</v>
          </cell>
          <cell r="J648" t="str">
            <v>Samenkracht en burgerparticipatie</v>
          </cell>
        </row>
        <row r="649">
          <cell r="I649">
            <v>6610010</v>
          </cell>
          <cell r="J649" t="str">
            <v>Samenkracht en burgerparticipatie</v>
          </cell>
        </row>
        <row r="650">
          <cell r="I650">
            <v>6610010</v>
          </cell>
          <cell r="J650" t="str">
            <v>Samenkracht en burgerparticipatie</v>
          </cell>
        </row>
        <row r="651">
          <cell r="I651">
            <v>6610010</v>
          </cell>
          <cell r="J651" t="str">
            <v>Samenkracht en burgerparticipatie</v>
          </cell>
        </row>
        <row r="652">
          <cell r="I652">
            <v>6610010</v>
          </cell>
          <cell r="J652" t="str">
            <v>Samenkracht en burgerparticipatie</v>
          </cell>
        </row>
        <row r="653">
          <cell r="I653">
            <v>6610010</v>
          </cell>
          <cell r="J653" t="str">
            <v>Samenkracht en burgerparticipatie</v>
          </cell>
        </row>
        <row r="654">
          <cell r="I654">
            <v>6610010</v>
          </cell>
          <cell r="J654" t="str">
            <v>Samenkracht en burgerparticipatie</v>
          </cell>
        </row>
        <row r="655">
          <cell r="I655">
            <v>6610010</v>
          </cell>
          <cell r="J655" t="str">
            <v>Samenkracht en burgerparticipatie</v>
          </cell>
        </row>
        <row r="656">
          <cell r="I656">
            <v>6610010</v>
          </cell>
          <cell r="J656" t="str">
            <v>Samenkracht en burgerparticipatie</v>
          </cell>
        </row>
        <row r="657">
          <cell r="I657">
            <v>6610010</v>
          </cell>
          <cell r="J657" t="str">
            <v>Samenkracht en burgerparticipatie</v>
          </cell>
        </row>
        <row r="658">
          <cell r="I658">
            <v>6610010</v>
          </cell>
          <cell r="J658" t="str">
            <v>Samenkracht en burgerparticipatie</v>
          </cell>
        </row>
        <row r="659">
          <cell r="I659">
            <v>6610010</v>
          </cell>
          <cell r="J659" t="str">
            <v>Samenkracht en burgerparticipatie</v>
          </cell>
        </row>
        <row r="660">
          <cell r="I660">
            <v>6610010</v>
          </cell>
          <cell r="J660" t="str">
            <v>Samenkracht en burgerparticipatie</v>
          </cell>
        </row>
        <row r="661">
          <cell r="I661">
            <v>6610010</v>
          </cell>
          <cell r="J661" t="str">
            <v>Samenkracht en burgerparticipatie</v>
          </cell>
        </row>
        <row r="662">
          <cell r="I662">
            <v>6610010</v>
          </cell>
          <cell r="J662" t="str">
            <v>Samenkracht en burgerparticipatie</v>
          </cell>
        </row>
        <row r="663">
          <cell r="I663">
            <v>6610010</v>
          </cell>
          <cell r="J663" t="str">
            <v>Samenkracht en burgerparticipatie</v>
          </cell>
        </row>
        <row r="664">
          <cell r="I664">
            <v>6610010</v>
          </cell>
          <cell r="J664" t="str">
            <v>Samenkracht en burgerparticipatie</v>
          </cell>
        </row>
        <row r="665">
          <cell r="I665">
            <v>6610010</v>
          </cell>
          <cell r="J665" t="str">
            <v>Samenkracht en burgerparticipatie</v>
          </cell>
        </row>
        <row r="666">
          <cell r="I666">
            <v>6610010</v>
          </cell>
          <cell r="J666" t="str">
            <v>Samenkracht en burgerparticipatie</v>
          </cell>
        </row>
        <row r="667">
          <cell r="I667">
            <v>6610010</v>
          </cell>
          <cell r="J667" t="str">
            <v>Samenkracht en burgerparticipatie</v>
          </cell>
        </row>
        <row r="668">
          <cell r="I668">
            <v>6610010</v>
          </cell>
          <cell r="J668" t="str">
            <v>Samenkracht en burgerparticipatie</v>
          </cell>
        </row>
        <row r="669">
          <cell r="I669">
            <v>6610010</v>
          </cell>
          <cell r="J669" t="str">
            <v>Samenkracht en burgerparticipatie</v>
          </cell>
        </row>
        <row r="670">
          <cell r="I670">
            <v>6610010</v>
          </cell>
          <cell r="J670" t="str">
            <v>Samenkracht en burgerparticipatie</v>
          </cell>
        </row>
        <row r="671">
          <cell r="I671">
            <v>6610010</v>
          </cell>
          <cell r="J671" t="str">
            <v>Samenkracht en burgerparticipatie</v>
          </cell>
        </row>
        <row r="672">
          <cell r="I672">
            <v>6610010</v>
          </cell>
          <cell r="J672" t="str">
            <v>Samenkracht en burgerparticipatie</v>
          </cell>
        </row>
        <row r="673">
          <cell r="I673">
            <v>6610010</v>
          </cell>
          <cell r="J673" t="str">
            <v>Samenkracht en burgerparticipatie</v>
          </cell>
        </row>
        <row r="674">
          <cell r="I674">
            <v>6610010</v>
          </cell>
          <cell r="J674" t="str">
            <v>Samenkracht en burgerparticipatie</v>
          </cell>
        </row>
        <row r="675">
          <cell r="I675">
            <v>6610010</v>
          </cell>
          <cell r="J675" t="str">
            <v>Samenkracht en burgerparticipatie</v>
          </cell>
        </row>
        <row r="676">
          <cell r="I676">
            <v>6610010</v>
          </cell>
          <cell r="J676" t="str">
            <v>Samenkracht en burgerparticipatie</v>
          </cell>
        </row>
        <row r="677">
          <cell r="I677">
            <v>6610010</v>
          </cell>
          <cell r="J677" t="str">
            <v>Samenkracht en burgerparticipatie</v>
          </cell>
        </row>
        <row r="678">
          <cell r="I678">
            <v>6610010</v>
          </cell>
          <cell r="J678" t="str">
            <v>Samenkracht en burgerparticipatie</v>
          </cell>
        </row>
        <row r="679">
          <cell r="I679">
            <v>6610010</v>
          </cell>
          <cell r="J679" t="str">
            <v>Samenkracht en burgerparticipatie</v>
          </cell>
        </row>
        <row r="680">
          <cell r="I680">
            <v>6610010</v>
          </cell>
          <cell r="J680" t="str">
            <v>Samenkracht en burgerparticipatie</v>
          </cell>
        </row>
        <row r="681">
          <cell r="I681">
            <v>6610010</v>
          </cell>
          <cell r="J681" t="str">
            <v>Samenkracht en burgerparticipatie</v>
          </cell>
        </row>
        <row r="682">
          <cell r="I682">
            <v>6610010</v>
          </cell>
          <cell r="J682" t="str">
            <v>Samenkracht en burgerparticipatie</v>
          </cell>
        </row>
        <row r="683">
          <cell r="I683">
            <v>6610010</v>
          </cell>
          <cell r="J683" t="str">
            <v>Samenkracht en burgerparticipatie</v>
          </cell>
        </row>
        <row r="684">
          <cell r="I684">
            <v>6610010</v>
          </cell>
          <cell r="J684" t="str">
            <v>Samenkracht en burgerparticipatie</v>
          </cell>
        </row>
        <row r="685">
          <cell r="I685">
            <v>6610010</v>
          </cell>
          <cell r="J685" t="str">
            <v>Samenkracht en burgerparticipatie</v>
          </cell>
        </row>
        <row r="686">
          <cell r="I686">
            <v>6610010</v>
          </cell>
          <cell r="J686" t="str">
            <v>Samenkracht en burgerparticipatie</v>
          </cell>
        </row>
        <row r="687">
          <cell r="I687">
            <v>6610010</v>
          </cell>
          <cell r="J687" t="str">
            <v>Samenkracht en burgerparticipatie</v>
          </cell>
        </row>
        <row r="688">
          <cell r="I688">
            <v>6610010</v>
          </cell>
          <cell r="J688" t="str">
            <v>Samenkracht en burgerparticipatie</v>
          </cell>
        </row>
        <row r="689">
          <cell r="I689">
            <v>6610010</v>
          </cell>
          <cell r="J689" t="str">
            <v>Samenkracht en burgerparticipatie</v>
          </cell>
        </row>
        <row r="690">
          <cell r="I690">
            <v>6610010</v>
          </cell>
          <cell r="J690" t="str">
            <v>Samenkracht en burgerparticipatie</v>
          </cell>
        </row>
        <row r="691">
          <cell r="I691">
            <v>6610010</v>
          </cell>
          <cell r="J691" t="str">
            <v>Samenkracht en burgerparticipatie</v>
          </cell>
        </row>
        <row r="692">
          <cell r="I692">
            <v>6610010</v>
          </cell>
          <cell r="J692" t="str">
            <v>Samenkracht en burgerparticipatie</v>
          </cell>
        </row>
        <row r="693">
          <cell r="I693">
            <v>6610010</v>
          </cell>
          <cell r="J693" t="str">
            <v>Samenkracht en burgerparticipatie</v>
          </cell>
        </row>
        <row r="694">
          <cell r="I694">
            <v>6610010</v>
          </cell>
          <cell r="J694" t="str">
            <v>Samenkracht en burgerparticipatie</v>
          </cell>
        </row>
        <row r="695">
          <cell r="I695">
            <v>6610010</v>
          </cell>
          <cell r="J695" t="str">
            <v>Samenkracht en burgerparticipatie</v>
          </cell>
        </row>
        <row r="696">
          <cell r="I696">
            <v>6610010</v>
          </cell>
          <cell r="J696" t="str">
            <v>Samenkracht en burgerparticipatie</v>
          </cell>
        </row>
        <row r="697">
          <cell r="I697">
            <v>6610010</v>
          </cell>
          <cell r="J697" t="str">
            <v>Samenkracht en burgerparticipatie</v>
          </cell>
        </row>
        <row r="698">
          <cell r="I698">
            <v>6610010</v>
          </cell>
          <cell r="J698" t="str">
            <v>Samenkracht en burgerparticipatie</v>
          </cell>
        </row>
        <row r="699">
          <cell r="I699">
            <v>6610010</v>
          </cell>
          <cell r="J699" t="str">
            <v>Samenkracht en burgerparticipatie</v>
          </cell>
        </row>
        <row r="700">
          <cell r="I700">
            <v>6610010</v>
          </cell>
          <cell r="J700" t="str">
            <v>Samenkracht en burgerparticipatie</v>
          </cell>
        </row>
        <row r="701">
          <cell r="I701">
            <v>6610010</v>
          </cell>
          <cell r="J701" t="str">
            <v>Samenkracht en burgerparticipatie</v>
          </cell>
        </row>
        <row r="702">
          <cell r="I702">
            <v>6610010</v>
          </cell>
          <cell r="J702" t="str">
            <v>Samenkracht en burgerparticipatie</v>
          </cell>
        </row>
        <row r="703">
          <cell r="I703">
            <v>6610010</v>
          </cell>
          <cell r="J703" t="str">
            <v>Samenkracht en burgerparticipatie</v>
          </cell>
        </row>
        <row r="704">
          <cell r="I704">
            <v>6610010</v>
          </cell>
          <cell r="J704" t="str">
            <v>Samenkracht en burgerparticipatie</v>
          </cell>
        </row>
        <row r="705">
          <cell r="I705">
            <v>6610010</v>
          </cell>
          <cell r="J705" t="str">
            <v>Samenkracht en burgerparticipatie</v>
          </cell>
        </row>
        <row r="706">
          <cell r="I706">
            <v>6610010</v>
          </cell>
          <cell r="J706" t="str">
            <v>Samenkracht en burgerparticipatie</v>
          </cell>
        </row>
        <row r="707">
          <cell r="I707">
            <v>6610010</v>
          </cell>
          <cell r="J707" t="str">
            <v>Samenkracht en burgerparticipatie</v>
          </cell>
        </row>
        <row r="708">
          <cell r="I708">
            <v>6610010</v>
          </cell>
          <cell r="J708" t="str">
            <v>Samenkracht en burgerparticipatie</v>
          </cell>
        </row>
        <row r="709">
          <cell r="I709">
            <v>6610010</v>
          </cell>
          <cell r="J709" t="str">
            <v>Samenkracht en burgerparticipatie</v>
          </cell>
        </row>
        <row r="710">
          <cell r="I710">
            <v>6610010</v>
          </cell>
          <cell r="J710" t="str">
            <v>Samenkracht en burgerparticipatie</v>
          </cell>
        </row>
        <row r="711">
          <cell r="I711">
            <v>6610010</v>
          </cell>
          <cell r="J711" t="str">
            <v>Samenkracht en burgerparticipatie</v>
          </cell>
        </row>
        <row r="712">
          <cell r="I712">
            <v>6610010</v>
          </cell>
          <cell r="J712" t="str">
            <v>Samenkracht en burgerparticipatie</v>
          </cell>
        </row>
        <row r="713">
          <cell r="I713">
            <v>6610010</v>
          </cell>
          <cell r="J713" t="str">
            <v>Samenkracht en burgerparticipatie</v>
          </cell>
        </row>
        <row r="714">
          <cell r="I714">
            <v>6610010</v>
          </cell>
          <cell r="J714" t="str">
            <v>Samenkracht en burgerparticipatie</v>
          </cell>
        </row>
        <row r="715">
          <cell r="I715">
            <v>6610010</v>
          </cell>
          <cell r="J715" t="str">
            <v>Samenkracht en burgerparticipatie</v>
          </cell>
        </row>
        <row r="716">
          <cell r="I716">
            <v>6610010</v>
          </cell>
          <cell r="J716" t="str">
            <v>Samenkracht en burgerparticipatie</v>
          </cell>
        </row>
        <row r="717">
          <cell r="I717">
            <v>6610010</v>
          </cell>
          <cell r="J717" t="str">
            <v>Samenkracht en burgerparticipatie</v>
          </cell>
        </row>
        <row r="718">
          <cell r="I718">
            <v>6610010</v>
          </cell>
          <cell r="J718" t="str">
            <v>Samenkracht en burgerparticipatie</v>
          </cell>
        </row>
        <row r="719">
          <cell r="I719">
            <v>6610010</v>
          </cell>
          <cell r="J719" t="str">
            <v>Samenkracht en burgerparticipatie</v>
          </cell>
        </row>
        <row r="720">
          <cell r="I720">
            <v>6610010</v>
          </cell>
          <cell r="J720" t="str">
            <v>Samenkracht en burgerparticipatie</v>
          </cell>
        </row>
        <row r="721">
          <cell r="I721">
            <v>6610010</v>
          </cell>
          <cell r="J721" t="str">
            <v>Samenkracht en burgerparticipatie</v>
          </cell>
        </row>
        <row r="722">
          <cell r="I722">
            <v>6610010</v>
          </cell>
          <cell r="J722" t="str">
            <v>Samenkracht en burgerparticipatie</v>
          </cell>
        </row>
        <row r="723">
          <cell r="I723">
            <v>6610010</v>
          </cell>
          <cell r="J723" t="str">
            <v>Samenkracht en burgerparticipatie</v>
          </cell>
        </row>
        <row r="724">
          <cell r="I724">
            <v>6610010</v>
          </cell>
          <cell r="J724" t="str">
            <v>Samenkracht en burgerparticipatie</v>
          </cell>
        </row>
        <row r="725">
          <cell r="I725">
            <v>6610010</v>
          </cell>
          <cell r="J725" t="str">
            <v>Samenkracht en burgerparticipatie</v>
          </cell>
        </row>
        <row r="726">
          <cell r="I726">
            <v>6610010</v>
          </cell>
          <cell r="J726" t="str">
            <v>Samenkracht en burgerparticipatie</v>
          </cell>
        </row>
        <row r="727">
          <cell r="I727">
            <v>6610010</v>
          </cell>
          <cell r="J727" t="str">
            <v>Samenkracht en burgerparticipatie</v>
          </cell>
        </row>
        <row r="728">
          <cell r="I728">
            <v>6610010</v>
          </cell>
          <cell r="J728" t="str">
            <v>Samenkracht en burgerparticipatie</v>
          </cell>
        </row>
        <row r="729">
          <cell r="I729">
            <v>6610010</v>
          </cell>
          <cell r="J729" t="str">
            <v>Samenkracht en burgerparticipatie</v>
          </cell>
        </row>
        <row r="730">
          <cell r="I730">
            <v>6610010</v>
          </cell>
          <cell r="J730" t="str">
            <v>Samenkracht en burgerparticipatie</v>
          </cell>
        </row>
        <row r="731">
          <cell r="I731">
            <v>6610010</v>
          </cell>
          <cell r="J731" t="str">
            <v>Samenkracht en burgerparticipatie</v>
          </cell>
        </row>
        <row r="732">
          <cell r="I732">
            <v>6610010</v>
          </cell>
          <cell r="J732" t="str">
            <v>Samenkracht en burgerparticipatie</v>
          </cell>
        </row>
        <row r="733">
          <cell r="I733">
            <v>6310011</v>
          </cell>
          <cell r="J733" t="str">
            <v>Arbeidsmarkt</v>
          </cell>
        </row>
        <row r="734">
          <cell r="I734">
            <v>6310011</v>
          </cell>
          <cell r="J734" t="str">
            <v>Arbeidsmarkt</v>
          </cell>
        </row>
        <row r="735">
          <cell r="I735">
            <v>6310011</v>
          </cell>
          <cell r="J735" t="str">
            <v>Arbeidsmarkt</v>
          </cell>
        </row>
        <row r="736">
          <cell r="I736">
            <v>6310011</v>
          </cell>
          <cell r="J736" t="str">
            <v>Arbeidsmarkt</v>
          </cell>
        </row>
        <row r="737">
          <cell r="I737">
            <v>6310011</v>
          </cell>
          <cell r="J737" t="str">
            <v>Arbeidsmarkt</v>
          </cell>
        </row>
        <row r="738">
          <cell r="I738">
            <v>6310011</v>
          </cell>
          <cell r="J738" t="str">
            <v>Arbeidsmarkt</v>
          </cell>
        </row>
        <row r="739">
          <cell r="I739">
            <v>6520010</v>
          </cell>
          <cell r="J739" t="str">
            <v>Sportaccommodaties</v>
          </cell>
        </row>
        <row r="740">
          <cell r="I740">
            <v>6520010</v>
          </cell>
          <cell r="J740" t="str">
            <v>Sportaccommodaties</v>
          </cell>
        </row>
        <row r="741">
          <cell r="I741">
            <v>6520010</v>
          </cell>
          <cell r="J741" t="str">
            <v>Sportaccommodaties</v>
          </cell>
        </row>
        <row r="742">
          <cell r="I742">
            <v>6520010</v>
          </cell>
          <cell r="J742" t="str">
            <v>Sportaccommodaties</v>
          </cell>
        </row>
        <row r="743">
          <cell r="I743">
            <v>6520010</v>
          </cell>
          <cell r="J743" t="str">
            <v>Sportaccommodaties</v>
          </cell>
        </row>
        <row r="744">
          <cell r="I744">
            <v>6520010</v>
          </cell>
          <cell r="J744" t="str">
            <v>Sportaccommodaties</v>
          </cell>
        </row>
        <row r="745">
          <cell r="I745">
            <v>6520010</v>
          </cell>
          <cell r="J745" t="str">
            <v>Sportaccommodaties</v>
          </cell>
        </row>
        <row r="746">
          <cell r="I746">
            <v>6520010</v>
          </cell>
          <cell r="J746" t="str">
            <v>Sportaccommodaties</v>
          </cell>
        </row>
        <row r="747">
          <cell r="I747">
            <v>6610010</v>
          </cell>
          <cell r="J747" t="str">
            <v>Samenkracht en burgerparticipatie</v>
          </cell>
        </row>
        <row r="748">
          <cell r="I748">
            <v>6610010</v>
          </cell>
          <cell r="J748" t="str">
            <v>Samenkracht en burgerparticipatie</v>
          </cell>
        </row>
        <row r="749">
          <cell r="I749">
            <v>6610010</v>
          </cell>
          <cell r="J749" t="str">
            <v>Samenkracht en burgerparticipatie</v>
          </cell>
        </row>
        <row r="750">
          <cell r="I750">
            <v>6610010</v>
          </cell>
          <cell r="J750" t="str">
            <v>Samenkracht en burgerparticipatie</v>
          </cell>
        </row>
        <row r="751">
          <cell r="I751">
            <v>6610010</v>
          </cell>
          <cell r="J751" t="str">
            <v>Samenkracht en burgerparticipatie</v>
          </cell>
        </row>
        <row r="752">
          <cell r="I752">
            <v>6610010</v>
          </cell>
          <cell r="J752" t="str">
            <v>Samenkracht en burgerparticipatie</v>
          </cell>
        </row>
        <row r="753">
          <cell r="I753">
            <v>6610010</v>
          </cell>
          <cell r="J753" t="str">
            <v>Samenkracht en burgerparticipatie</v>
          </cell>
        </row>
        <row r="754">
          <cell r="I754">
            <v>6610010</v>
          </cell>
          <cell r="J754" t="str">
            <v>Samenkracht en burgerparticipatie</v>
          </cell>
        </row>
        <row r="755">
          <cell r="I755">
            <v>5040503</v>
          </cell>
          <cell r="J755" t="str">
            <v>Vergunningen en handhaving</v>
          </cell>
        </row>
        <row r="756">
          <cell r="I756">
            <v>5040503</v>
          </cell>
          <cell r="J756" t="str">
            <v>Vergunningen en handhaving</v>
          </cell>
        </row>
        <row r="757">
          <cell r="I757">
            <v>5040503</v>
          </cell>
          <cell r="J757" t="str">
            <v>Vergunningen en handhaving</v>
          </cell>
        </row>
        <row r="758">
          <cell r="I758">
            <v>5040503</v>
          </cell>
          <cell r="J758" t="str">
            <v>Vergunningen en handhaving</v>
          </cell>
        </row>
        <row r="759">
          <cell r="I759">
            <v>5040503</v>
          </cell>
          <cell r="J759" t="str">
            <v>Vergunningen en handhaving</v>
          </cell>
        </row>
        <row r="760">
          <cell r="I760">
            <v>5040503</v>
          </cell>
          <cell r="J760" t="str">
            <v>Vergunningen en handhaving</v>
          </cell>
        </row>
        <row r="761">
          <cell r="I761">
            <v>5040503</v>
          </cell>
          <cell r="J761" t="str">
            <v>Vergunningen en handhaving</v>
          </cell>
        </row>
        <row r="762">
          <cell r="I762">
            <v>5040503</v>
          </cell>
          <cell r="J762" t="str">
            <v>Vergunningen en handhaving</v>
          </cell>
        </row>
        <row r="763">
          <cell r="I763">
            <v>5040503</v>
          </cell>
          <cell r="J763" t="str">
            <v>Vergunningen en handhaving</v>
          </cell>
        </row>
        <row r="764">
          <cell r="I764">
            <v>5040503</v>
          </cell>
          <cell r="J764" t="str">
            <v>Vergunningen en handhaving</v>
          </cell>
        </row>
        <row r="765">
          <cell r="I765">
            <v>5040503</v>
          </cell>
          <cell r="J765" t="str">
            <v>Vergunningen en handhaving</v>
          </cell>
        </row>
        <row r="766">
          <cell r="I766">
            <v>5040503</v>
          </cell>
          <cell r="J766" t="str">
            <v>Vergunningen en handhaving</v>
          </cell>
        </row>
        <row r="767">
          <cell r="I767">
            <v>5040503</v>
          </cell>
          <cell r="J767" t="str">
            <v>Vergunningen en handhaving</v>
          </cell>
        </row>
        <row r="768">
          <cell r="I768">
            <v>5040503</v>
          </cell>
          <cell r="J768" t="str">
            <v>Vergunningen en handhaving</v>
          </cell>
        </row>
        <row r="769">
          <cell r="I769">
            <v>5040503</v>
          </cell>
          <cell r="J769" t="str">
            <v>Vergunningen en handhaving</v>
          </cell>
        </row>
        <row r="770">
          <cell r="I770">
            <v>5040503</v>
          </cell>
          <cell r="J770" t="str">
            <v>Vergunningen en handhaving</v>
          </cell>
        </row>
        <row r="771">
          <cell r="I771">
            <v>5040503</v>
          </cell>
          <cell r="J771" t="str">
            <v>Vergunningen en handhaving</v>
          </cell>
        </row>
        <row r="772">
          <cell r="I772">
            <v>5040503</v>
          </cell>
          <cell r="J772" t="str">
            <v>Vergunningen en handhaving</v>
          </cell>
        </row>
        <row r="773">
          <cell r="I773">
            <v>5040503</v>
          </cell>
          <cell r="J773" t="str">
            <v>Vergunningen en handhaving</v>
          </cell>
        </row>
        <row r="774">
          <cell r="I774">
            <v>5040503</v>
          </cell>
          <cell r="J774" t="str">
            <v>Vergunningen en handhaving</v>
          </cell>
        </row>
        <row r="775">
          <cell r="I775">
            <v>5040503</v>
          </cell>
          <cell r="J775" t="str">
            <v>Vergunningen en handhaving</v>
          </cell>
        </row>
        <row r="776">
          <cell r="I776">
            <v>5040503</v>
          </cell>
          <cell r="J776" t="str">
            <v>Vergunningen en handhaving</v>
          </cell>
        </row>
        <row r="777">
          <cell r="I777">
            <v>5040503</v>
          </cell>
          <cell r="J777" t="str">
            <v>Vergunningen en handhaving</v>
          </cell>
        </row>
        <row r="778">
          <cell r="I778">
            <v>5040503</v>
          </cell>
          <cell r="J778" t="str">
            <v>Vergunningen en handhaving</v>
          </cell>
        </row>
        <row r="779">
          <cell r="I779">
            <v>5040503</v>
          </cell>
          <cell r="J779" t="str">
            <v>Vergunningen en handhaving</v>
          </cell>
        </row>
        <row r="780">
          <cell r="I780">
            <v>5040503</v>
          </cell>
          <cell r="J780" t="str">
            <v>Vergunningen en handhaving</v>
          </cell>
        </row>
        <row r="781">
          <cell r="I781">
            <v>5040503</v>
          </cell>
          <cell r="J781" t="str">
            <v>Vergunningen en handhaving</v>
          </cell>
        </row>
        <row r="782">
          <cell r="I782">
            <v>5040503</v>
          </cell>
          <cell r="J782" t="str">
            <v>Vergunningen en handhaving</v>
          </cell>
        </row>
        <row r="783">
          <cell r="I783">
            <v>5040503</v>
          </cell>
          <cell r="J783" t="str">
            <v>Vergunningen en handhaving</v>
          </cell>
        </row>
        <row r="784">
          <cell r="I784">
            <v>5040503</v>
          </cell>
          <cell r="J784" t="str">
            <v>Vergunningen en handhaving</v>
          </cell>
        </row>
        <row r="785">
          <cell r="I785">
            <v>5040503</v>
          </cell>
          <cell r="J785" t="str">
            <v>Vergunningen en handhaving</v>
          </cell>
        </row>
        <row r="786">
          <cell r="I786">
            <v>5040503</v>
          </cell>
          <cell r="J786" t="str">
            <v>Vergunningen en handhaving</v>
          </cell>
        </row>
        <row r="787">
          <cell r="I787">
            <v>5040301</v>
          </cell>
          <cell r="J787" t="str">
            <v>Publiekszaken</v>
          </cell>
        </row>
        <row r="788">
          <cell r="I788">
            <v>5040301</v>
          </cell>
          <cell r="J788" t="str">
            <v>Publiekszaken</v>
          </cell>
        </row>
        <row r="789">
          <cell r="I789">
            <v>5040301</v>
          </cell>
          <cell r="J789" t="str">
            <v>Publiekszaken</v>
          </cell>
        </row>
        <row r="790">
          <cell r="I790">
            <v>5040301</v>
          </cell>
          <cell r="J790" t="str">
            <v>Publiekszaken</v>
          </cell>
        </row>
        <row r="791">
          <cell r="I791">
            <v>5040301</v>
          </cell>
          <cell r="J791" t="str">
            <v>Publiekszaken</v>
          </cell>
        </row>
        <row r="792">
          <cell r="I792">
            <v>5040301</v>
          </cell>
          <cell r="J792" t="str">
            <v>Publiekszaken</v>
          </cell>
        </row>
        <row r="793">
          <cell r="I793">
            <v>5040301</v>
          </cell>
          <cell r="J793" t="str">
            <v>Publiekszaken</v>
          </cell>
        </row>
        <row r="794">
          <cell r="I794">
            <v>5040301</v>
          </cell>
          <cell r="J794" t="str">
            <v>Publiekszaken</v>
          </cell>
        </row>
        <row r="795">
          <cell r="I795">
            <v>5040301</v>
          </cell>
          <cell r="J795" t="str">
            <v>Publiekszaken</v>
          </cell>
        </row>
        <row r="796">
          <cell r="I796">
            <v>5040301</v>
          </cell>
          <cell r="J796" t="str">
            <v>Publiekszaken</v>
          </cell>
        </row>
        <row r="797">
          <cell r="I797">
            <v>5040301</v>
          </cell>
          <cell r="J797" t="str">
            <v>Publiekszaken</v>
          </cell>
        </row>
        <row r="798">
          <cell r="I798">
            <v>5040301</v>
          </cell>
          <cell r="J798" t="str">
            <v>Publiekszaken</v>
          </cell>
        </row>
        <row r="799">
          <cell r="I799">
            <v>5040301</v>
          </cell>
          <cell r="J799" t="str">
            <v>Publiekszaken</v>
          </cell>
        </row>
        <row r="800">
          <cell r="I800">
            <v>5040401</v>
          </cell>
          <cell r="J800" t="str">
            <v>Stadsservice</v>
          </cell>
        </row>
        <row r="801">
          <cell r="I801">
            <v>5040401</v>
          </cell>
          <cell r="J801" t="str">
            <v>Stadsservice</v>
          </cell>
        </row>
        <row r="802">
          <cell r="I802">
            <v>5040401</v>
          </cell>
          <cell r="J802" t="str">
            <v>Stadsservice</v>
          </cell>
        </row>
        <row r="803">
          <cell r="I803">
            <v>5040401</v>
          </cell>
          <cell r="J803" t="str">
            <v>Stadsservice</v>
          </cell>
        </row>
        <row r="804">
          <cell r="I804">
            <v>5040401</v>
          </cell>
          <cell r="J804" t="str">
            <v>Stadsservice</v>
          </cell>
        </row>
        <row r="805">
          <cell r="I805">
            <v>5040401</v>
          </cell>
          <cell r="J805" t="str">
            <v>Stadsservice</v>
          </cell>
        </row>
        <row r="806">
          <cell r="I806">
            <v>5040401</v>
          </cell>
          <cell r="J806" t="str">
            <v>Stadsservice</v>
          </cell>
        </row>
        <row r="807">
          <cell r="I807">
            <v>5040401</v>
          </cell>
          <cell r="J807" t="str">
            <v>Stadsservice</v>
          </cell>
        </row>
        <row r="808">
          <cell r="I808">
            <v>5040401</v>
          </cell>
          <cell r="J808" t="str">
            <v>Stadsservice</v>
          </cell>
        </row>
        <row r="809">
          <cell r="I809">
            <v>5040401</v>
          </cell>
          <cell r="J809" t="str">
            <v>Stadsservice</v>
          </cell>
        </row>
        <row r="810">
          <cell r="I810">
            <v>5040401</v>
          </cell>
          <cell r="J810" t="str">
            <v>Stadsservice</v>
          </cell>
        </row>
        <row r="811">
          <cell r="I811">
            <v>5040401</v>
          </cell>
          <cell r="J811" t="str">
            <v>Stadsservice</v>
          </cell>
        </row>
        <row r="812">
          <cell r="I812">
            <v>5040401</v>
          </cell>
          <cell r="J812" t="str">
            <v>Stadsservice</v>
          </cell>
        </row>
        <row r="813">
          <cell r="I813">
            <v>5040401</v>
          </cell>
          <cell r="J813" t="str">
            <v>Stadsservice</v>
          </cell>
        </row>
        <row r="814">
          <cell r="I814">
            <v>5040401</v>
          </cell>
          <cell r="J814" t="str">
            <v>Stadsservice</v>
          </cell>
        </row>
        <row r="815">
          <cell r="I815">
            <v>5040401</v>
          </cell>
          <cell r="J815" t="str">
            <v>Stadsservice</v>
          </cell>
        </row>
        <row r="816">
          <cell r="I816">
            <v>5040401</v>
          </cell>
          <cell r="J816" t="str">
            <v>Stadsservice</v>
          </cell>
        </row>
        <row r="817">
          <cell r="I817">
            <v>5040401</v>
          </cell>
          <cell r="J817" t="str">
            <v>Stadsservice</v>
          </cell>
        </row>
        <row r="818">
          <cell r="I818">
            <v>5040503</v>
          </cell>
          <cell r="J818" t="str">
            <v>Vergunningen en handhaving</v>
          </cell>
        </row>
        <row r="819">
          <cell r="I819">
            <v>6430010</v>
          </cell>
          <cell r="J819" t="str">
            <v>Onderwijsbeleid en leerlingzaken</v>
          </cell>
        </row>
        <row r="820">
          <cell r="I820">
            <v>6430010</v>
          </cell>
          <cell r="J820" t="str">
            <v>Onderwijsbeleid en leerlingzaken</v>
          </cell>
        </row>
        <row r="821">
          <cell r="I821">
            <v>6430010</v>
          </cell>
          <cell r="J821" t="str">
            <v>Onderwijsbeleid en leerlingzaken</v>
          </cell>
        </row>
        <row r="822">
          <cell r="I822">
            <v>6430010</v>
          </cell>
          <cell r="J822" t="str">
            <v>Onderwijsbeleid en leerlingzaken</v>
          </cell>
        </row>
        <row r="823">
          <cell r="I823">
            <v>6430010</v>
          </cell>
          <cell r="J823" t="str">
            <v>Onderwijsbeleid en leerlingzaken</v>
          </cell>
        </row>
        <row r="824">
          <cell r="I824">
            <v>6430010</v>
          </cell>
          <cell r="J824" t="str">
            <v>Onderwijsbeleid en leerlingzaken</v>
          </cell>
        </row>
        <row r="825">
          <cell r="I825">
            <v>6430010</v>
          </cell>
          <cell r="J825" t="str">
            <v>Onderwijsbeleid en leerlingzaken</v>
          </cell>
        </row>
        <row r="826">
          <cell r="I826">
            <v>6430010</v>
          </cell>
          <cell r="J826" t="str">
            <v>Onderwijsbeleid en leerlingzaken</v>
          </cell>
        </row>
        <row r="827">
          <cell r="I827">
            <v>6430010</v>
          </cell>
          <cell r="J827" t="str">
            <v>Onderwijsbeleid en leerlingzaken</v>
          </cell>
        </row>
        <row r="828">
          <cell r="I828">
            <v>6430010</v>
          </cell>
          <cell r="J828" t="str">
            <v>Onderwijsbeleid en leerlingzaken</v>
          </cell>
        </row>
        <row r="829">
          <cell r="I829">
            <v>6430010</v>
          </cell>
          <cell r="J829" t="str">
            <v>Onderwijsbeleid en leerlingzaken</v>
          </cell>
        </row>
        <row r="830">
          <cell r="I830">
            <v>6430010</v>
          </cell>
          <cell r="J830" t="str">
            <v>Onderwijsbeleid en leerlingzaken</v>
          </cell>
        </row>
        <row r="831">
          <cell r="I831">
            <v>6430010</v>
          </cell>
          <cell r="J831" t="str">
            <v>Onderwijsbeleid en leerlingzaken</v>
          </cell>
        </row>
        <row r="832">
          <cell r="I832">
            <v>6610010</v>
          </cell>
          <cell r="J832" t="str">
            <v>Samenkracht en burgerparticipatie</v>
          </cell>
        </row>
        <row r="833">
          <cell r="I833">
            <v>6610010</v>
          </cell>
          <cell r="J833" t="str">
            <v>Samenkracht en burgerparticipatie</v>
          </cell>
        </row>
        <row r="834">
          <cell r="I834">
            <v>6610010</v>
          </cell>
          <cell r="J834" t="str">
            <v>Samenkracht en burgerparticipatie</v>
          </cell>
        </row>
        <row r="835">
          <cell r="I835">
            <v>6610010</v>
          </cell>
          <cell r="J835" t="str">
            <v>Samenkracht en burgerparticipatie</v>
          </cell>
        </row>
        <row r="836">
          <cell r="I836">
            <v>6610010</v>
          </cell>
          <cell r="J836" t="str">
            <v>Samenkracht en burgerparticipatie</v>
          </cell>
        </row>
        <row r="837">
          <cell r="I837">
            <v>6610010</v>
          </cell>
          <cell r="J837" t="str">
            <v>Samenkracht en burgerparticipatie</v>
          </cell>
        </row>
        <row r="838">
          <cell r="I838">
            <v>6610010</v>
          </cell>
          <cell r="J838" t="str">
            <v>Samenkracht en burgerparticipatie</v>
          </cell>
        </row>
        <row r="839">
          <cell r="I839">
            <v>6610010</v>
          </cell>
          <cell r="J839" t="str">
            <v>Samenkracht en burgerparticipatie</v>
          </cell>
        </row>
        <row r="840">
          <cell r="I840">
            <v>6610010</v>
          </cell>
          <cell r="J840" t="str">
            <v>Samenkracht en burgerparticipatie</v>
          </cell>
        </row>
        <row r="841">
          <cell r="I841">
            <v>6610010</v>
          </cell>
          <cell r="J841" t="str">
            <v>Samenkracht en burgerparticipatie</v>
          </cell>
        </row>
        <row r="842">
          <cell r="I842">
            <v>6610010</v>
          </cell>
          <cell r="J842" t="str">
            <v>Samenkracht en burgerparticipatie</v>
          </cell>
        </row>
        <row r="843">
          <cell r="I843">
            <v>6610010</v>
          </cell>
          <cell r="J843" t="str">
            <v>Samenkracht en burgerparticipatie</v>
          </cell>
        </row>
        <row r="844">
          <cell r="I844">
            <v>6610010</v>
          </cell>
          <cell r="J844" t="str">
            <v>Samenkracht en burgerparticipatie</v>
          </cell>
        </row>
        <row r="845">
          <cell r="I845">
            <v>6610010</v>
          </cell>
          <cell r="J845" t="str">
            <v>Samenkracht en burgerparticipatie</v>
          </cell>
        </row>
        <row r="846">
          <cell r="I846">
            <v>6610010</v>
          </cell>
          <cell r="J846" t="str">
            <v>Samenkracht en burgerparticipatie</v>
          </cell>
        </row>
        <row r="847">
          <cell r="I847">
            <v>6610010</v>
          </cell>
          <cell r="J847" t="str">
            <v>Samenkracht en burgerparticipatie</v>
          </cell>
        </row>
        <row r="848">
          <cell r="I848">
            <v>6610010</v>
          </cell>
          <cell r="J848" t="str">
            <v>Samenkracht en burgerparticipatie</v>
          </cell>
        </row>
        <row r="849">
          <cell r="I849">
            <v>6610010</v>
          </cell>
          <cell r="J849" t="str">
            <v>Samenkracht en burgerparticipatie</v>
          </cell>
        </row>
        <row r="850">
          <cell r="I850">
            <v>6610010</v>
          </cell>
          <cell r="J850" t="str">
            <v>Samenkracht en burgerparticipatie</v>
          </cell>
        </row>
        <row r="851">
          <cell r="I851">
            <v>6610010</v>
          </cell>
          <cell r="J851" t="str">
            <v>Samenkracht en burgerparticipatie</v>
          </cell>
        </row>
        <row r="852">
          <cell r="I852">
            <v>6610010</v>
          </cell>
          <cell r="J852" t="str">
            <v>Samenkracht en burgerparticipatie</v>
          </cell>
        </row>
        <row r="853">
          <cell r="I853">
            <v>6610010</v>
          </cell>
          <cell r="J853" t="str">
            <v>Samenkracht en burgerparticipatie</v>
          </cell>
        </row>
        <row r="854">
          <cell r="I854">
            <v>6610010</v>
          </cell>
          <cell r="J854" t="str">
            <v>Samenkracht en burgerparticipatie</v>
          </cell>
        </row>
        <row r="855">
          <cell r="I855">
            <v>6610010</v>
          </cell>
          <cell r="J855" t="str">
            <v>Samenkracht en burgerparticipatie</v>
          </cell>
        </row>
        <row r="856">
          <cell r="I856">
            <v>6610010</v>
          </cell>
          <cell r="J856" t="str">
            <v>Samenkracht en burgerparticipatie</v>
          </cell>
        </row>
        <row r="857">
          <cell r="I857">
            <v>6610010</v>
          </cell>
          <cell r="J857" t="str">
            <v>Samenkracht en burgerparticipatie</v>
          </cell>
        </row>
        <row r="858">
          <cell r="I858">
            <v>6610010</v>
          </cell>
          <cell r="J858" t="str">
            <v>Samenkracht en burgerparticipatie</v>
          </cell>
        </row>
        <row r="859">
          <cell r="I859">
            <v>6610010</v>
          </cell>
          <cell r="J859" t="str">
            <v>Samenkracht en burgerparticipatie</v>
          </cell>
        </row>
        <row r="860">
          <cell r="I860">
            <v>6610010</v>
          </cell>
          <cell r="J860" t="str">
            <v>Samenkracht en burgerparticipatie</v>
          </cell>
        </row>
        <row r="861">
          <cell r="I861">
            <v>6610010</v>
          </cell>
          <cell r="J861" t="str">
            <v>Samenkracht en burgerparticipatie</v>
          </cell>
        </row>
        <row r="862">
          <cell r="I862">
            <v>6610010</v>
          </cell>
          <cell r="J862" t="str">
            <v>Samenkracht en burgerparticipatie</v>
          </cell>
        </row>
        <row r="863">
          <cell r="I863">
            <v>6610010</v>
          </cell>
          <cell r="J863" t="str">
            <v>Samenkracht en burgerparticipatie</v>
          </cell>
        </row>
        <row r="864">
          <cell r="I864">
            <v>6610010</v>
          </cell>
          <cell r="J864" t="str">
            <v>Samenkracht en burgerparticipatie</v>
          </cell>
        </row>
        <row r="865">
          <cell r="I865">
            <v>6610010</v>
          </cell>
          <cell r="J865" t="str">
            <v>Samenkracht en burgerparticipatie</v>
          </cell>
        </row>
        <row r="866">
          <cell r="I866">
            <v>6610010</v>
          </cell>
          <cell r="J866" t="str">
            <v>Samenkracht en burgerparticipatie</v>
          </cell>
        </row>
        <row r="867">
          <cell r="I867">
            <v>6610010</v>
          </cell>
          <cell r="J867" t="str">
            <v>Samenkracht en burgerparticipatie</v>
          </cell>
        </row>
        <row r="868">
          <cell r="I868">
            <v>6730010</v>
          </cell>
          <cell r="J868" t="str">
            <v>Afval</v>
          </cell>
        </row>
        <row r="869">
          <cell r="I869">
            <v>6730010</v>
          </cell>
          <cell r="J869" t="str">
            <v>Afval</v>
          </cell>
        </row>
        <row r="870">
          <cell r="I870">
            <v>6730010</v>
          </cell>
          <cell r="J870" t="str">
            <v>Afval</v>
          </cell>
        </row>
        <row r="871">
          <cell r="I871">
            <v>6730010</v>
          </cell>
          <cell r="J871" t="str">
            <v>Afval</v>
          </cell>
        </row>
        <row r="872">
          <cell r="I872">
            <v>6730010</v>
          </cell>
          <cell r="J872" t="str">
            <v>Afval</v>
          </cell>
        </row>
        <row r="873">
          <cell r="I873">
            <v>6730010</v>
          </cell>
          <cell r="J873" t="str">
            <v>Afval</v>
          </cell>
        </row>
        <row r="874">
          <cell r="I874">
            <v>6730010</v>
          </cell>
          <cell r="J874" t="str">
            <v>Afval</v>
          </cell>
        </row>
        <row r="875">
          <cell r="I875">
            <v>6730010</v>
          </cell>
          <cell r="J875" t="str">
            <v>Afval</v>
          </cell>
        </row>
        <row r="876">
          <cell r="I876">
            <v>6730010</v>
          </cell>
          <cell r="J876" t="str">
            <v>Afval</v>
          </cell>
        </row>
        <row r="877">
          <cell r="I877">
            <v>6730010</v>
          </cell>
          <cell r="J877" t="str">
            <v>Afval</v>
          </cell>
        </row>
        <row r="878">
          <cell r="I878">
            <v>6730010</v>
          </cell>
          <cell r="J878" t="str">
            <v>Afval</v>
          </cell>
        </row>
        <row r="879">
          <cell r="I879">
            <v>6730010</v>
          </cell>
          <cell r="J879" t="str">
            <v>Afval</v>
          </cell>
        </row>
        <row r="880">
          <cell r="I880">
            <v>6730010</v>
          </cell>
          <cell r="J880" t="str">
            <v>Afval</v>
          </cell>
        </row>
        <row r="881">
          <cell r="I881">
            <v>6730010</v>
          </cell>
          <cell r="J881" t="str">
            <v>Afval</v>
          </cell>
        </row>
        <row r="882">
          <cell r="I882">
            <v>6730010</v>
          </cell>
          <cell r="J882" t="str">
            <v>Afval</v>
          </cell>
        </row>
        <row r="883">
          <cell r="I883">
            <v>6730010</v>
          </cell>
          <cell r="J883" t="str">
            <v>Afval</v>
          </cell>
        </row>
        <row r="884">
          <cell r="I884">
            <v>6730010</v>
          </cell>
          <cell r="J884" t="str">
            <v>Afval</v>
          </cell>
        </row>
        <row r="885">
          <cell r="I885">
            <v>6730010</v>
          </cell>
          <cell r="J885" t="str">
            <v>Afval</v>
          </cell>
        </row>
        <row r="886">
          <cell r="I886">
            <v>6730010</v>
          </cell>
          <cell r="J886" t="str">
            <v>Afval</v>
          </cell>
        </row>
        <row r="887">
          <cell r="I887">
            <v>6730010</v>
          </cell>
          <cell r="J887" t="str">
            <v>Afval</v>
          </cell>
        </row>
        <row r="888">
          <cell r="I888">
            <v>6730010</v>
          </cell>
          <cell r="J888" t="str">
            <v>Afval</v>
          </cell>
        </row>
        <row r="889">
          <cell r="I889">
            <v>6730010</v>
          </cell>
          <cell r="J889" t="str">
            <v>Afval</v>
          </cell>
        </row>
        <row r="890">
          <cell r="I890">
            <v>6730010</v>
          </cell>
          <cell r="J890" t="str">
            <v>Afval</v>
          </cell>
        </row>
        <row r="891">
          <cell r="I891">
            <v>6730010</v>
          </cell>
          <cell r="J891" t="str">
            <v>Afval</v>
          </cell>
        </row>
        <row r="892">
          <cell r="I892">
            <v>6730010</v>
          </cell>
          <cell r="J892" t="str">
            <v>Afval</v>
          </cell>
        </row>
        <row r="893">
          <cell r="I893">
            <v>6730010</v>
          </cell>
          <cell r="J893" t="str">
            <v>Afval</v>
          </cell>
        </row>
        <row r="894">
          <cell r="I894">
            <v>6730010</v>
          </cell>
          <cell r="J894" t="str">
            <v>Afval</v>
          </cell>
        </row>
        <row r="895">
          <cell r="I895">
            <v>6730010</v>
          </cell>
          <cell r="J895" t="str">
            <v>Afval</v>
          </cell>
        </row>
        <row r="896">
          <cell r="I896">
            <v>6730010</v>
          </cell>
          <cell r="J896" t="str">
            <v>Afval</v>
          </cell>
        </row>
        <row r="897">
          <cell r="I897">
            <v>6730010</v>
          </cell>
          <cell r="J897" t="str">
            <v>Afval</v>
          </cell>
        </row>
        <row r="898">
          <cell r="I898">
            <v>6730010</v>
          </cell>
          <cell r="J898" t="str">
            <v>Afval</v>
          </cell>
        </row>
        <row r="899">
          <cell r="I899">
            <v>6730010</v>
          </cell>
          <cell r="J899" t="str">
            <v>Afval</v>
          </cell>
        </row>
        <row r="900">
          <cell r="I900">
            <v>6730010</v>
          </cell>
          <cell r="J900" t="str">
            <v>Afval</v>
          </cell>
        </row>
        <row r="901">
          <cell r="I901">
            <v>6730010</v>
          </cell>
          <cell r="J901" t="str">
            <v>Afval</v>
          </cell>
        </row>
        <row r="902">
          <cell r="I902">
            <v>6730010</v>
          </cell>
          <cell r="J902" t="str">
            <v>Afval</v>
          </cell>
        </row>
        <row r="903">
          <cell r="I903">
            <v>6730010</v>
          </cell>
          <cell r="J903" t="str">
            <v>Afval</v>
          </cell>
        </row>
        <row r="904">
          <cell r="I904">
            <v>6730010</v>
          </cell>
          <cell r="J904" t="str">
            <v>Afval</v>
          </cell>
        </row>
        <row r="905">
          <cell r="I905">
            <v>6730010</v>
          </cell>
          <cell r="J905" t="str">
            <v>Afval</v>
          </cell>
        </row>
        <row r="906">
          <cell r="I906">
            <v>6730010</v>
          </cell>
          <cell r="J906" t="str">
            <v>Afval</v>
          </cell>
        </row>
        <row r="907">
          <cell r="I907">
            <v>6730010</v>
          </cell>
          <cell r="J907" t="str">
            <v>Afval</v>
          </cell>
        </row>
        <row r="908">
          <cell r="I908">
            <v>6730010</v>
          </cell>
          <cell r="J908" t="str">
            <v>Afval</v>
          </cell>
        </row>
        <row r="909">
          <cell r="I909">
            <v>6730010</v>
          </cell>
          <cell r="J909" t="str">
            <v>Afval</v>
          </cell>
        </row>
        <row r="910">
          <cell r="I910">
            <v>6730010</v>
          </cell>
          <cell r="J910" t="str">
            <v>Afval</v>
          </cell>
        </row>
        <row r="911">
          <cell r="I911">
            <v>6730010</v>
          </cell>
          <cell r="J911" t="str">
            <v>Afval</v>
          </cell>
        </row>
        <row r="912">
          <cell r="I912">
            <v>6730010</v>
          </cell>
          <cell r="J912" t="str">
            <v>Afval</v>
          </cell>
        </row>
        <row r="913">
          <cell r="I913">
            <v>6730010</v>
          </cell>
          <cell r="J913" t="str">
            <v>Afval</v>
          </cell>
        </row>
        <row r="914">
          <cell r="I914">
            <v>6730010</v>
          </cell>
          <cell r="J914" t="str">
            <v>Afval</v>
          </cell>
        </row>
        <row r="915">
          <cell r="I915">
            <v>6730010</v>
          </cell>
          <cell r="J915" t="str">
            <v>Afval</v>
          </cell>
        </row>
        <row r="916">
          <cell r="I916">
            <v>6730010</v>
          </cell>
          <cell r="J916" t="str">
            <v>Afval</v>
          </cell>
        </row>
        <row r="917">
          <cell r="I917">
            <v>6730010</v>
          </cell>
          <cell r="J917" t="str">
            <v>Afval</v>
          </cell>
        </row>
        <row r="918">
          <cell r="I918">
            <v>6730010</v>
          </cell>
          <cell r="J918" t="str">
            <v>Afval</v>
          </cell>
        </row>
        <row r="919">
          <cell r="I919">
            <v>6730010</v>
          </cell>
          <cell r="J919" t="str">
            <v>Afval</v>
          </cell>
        </row>
        <row r="920">
          <cell r="I920">
            <v>6730010</v>
          </cell>
          <cell r="J920" t="str">
            <v>Afval</v>
          </cell>
        </row>
        <row r="921">
          <cell r="I921">
            <v>6730010</v>
          </cell>
          <cell r="J921" t="str">
            <v>Afval</v>
          </cell>
        </row>
        <row r="922">
          <cell r="I922">
            <v>6730010</v>
          </cell>
          <cell r="J922" t="str">
            <v>Afval</v>
          </cell>
        </row>
        <row r="923">
          <cell r="I923">
            <v>6730010</v>
          </cell>
          <cell r="J923" t="str">
            <v>Afval</v>
          </cell>
        </row>
        <row r="924">
          <cell r="I924">
            <v>6730010</v>
          </cell>
          <cell r="J924" t="str">
            <v>Afval</v>
          </cell>
        </row>
        <row r="925">
          <cell r="I925">
            <v>6730010</v>
          </cell>
          <cell r="J925" t="str">
            <v>Afval</v>
          </cell>
        </row>
        <row r="926">
          <cell r="I926">
            <v>6730010</v>
          </cell>
          <cell r="J926" t="str">
            <v>Afval</v>
          </cell>
        </row>
        <row r="927">
          <cell r="I927">
            <v>6730010</v>
          </cell>
          <cell r="J927" t="str">
            <v>Afval</v>
          </cell>
        </row>
        <row r="928">
          <cell r="I928">
            <v>6730010</v>
          </cell>
          <cell r="J928" t="str">
            <v>Afval</v>
          </cell>
        </row>
        <row r="929">
          <cell r="I929">
            <v>6730010</v>
          </cell>
          <cell r="J929" t="str">
            <v>Afval</v>
          </cell>
        </row>
        <row r="930">
          <cell r="I930">
            <v>6730010</v>
          </cell>
          <cell r="J930" t="str">
            <v>Afval</v>
          </cell>
        </row>
        <row r="931">
          <cell r="I931">
            <v>6730010</v>
          </cell>
          <cell r="J931" t="str">
            <v>Afval</v>
          </cell>
        </row>
        <row r="932">
          <cell r="I932">
            <v>6730010</v>
          </cell>
          <cell r="J932" t="str">
            <v>Afval</v>
          </cell>
        </row>
        <row r="933">
          <cell r="I933">
            <v>6730010</v>
          </cell>
          <cell r="J933" t="str">
            <v>Afval</v>
          </cell>
        </row>
        <row r="934">
          <cell r="I934">
            <v>6730010</v>
          </cell>
          <cell r="J934" t="str">
            <v>Afval</v>
          </cell>
        </row>
        <row r="935">
          <cell r="I935">
            <v>6730010</v>
          </cell>
          <cell r="J935" t="str">
            <v>Afval</v>
          </cell>
        </row>
        <row r="936">
          <cell r="I936">
            <v>6730010</v>
          </cell>
          <cell r="J936" t="str">
            <v>Afval</v>
          </cell>
        </row>
        <row r="937">
          <cell r="I937">
            <v>6730010</v>
          </cell>
          <cell r="J937" t="str">
            <v>Afval</v>
          </cell>
        </row>
        <row r="938">
          <cell r="I938">
            <v>6730010</v>
          </cell>
          <cell r="J938" t="str">
            <v>Afval</v>
          </cell>
        </row>
        <row r="939">
          <cell r="I939">
            <v>6730010</v>
          </cell>
          <cell r="J939" t="str">
            <v>Afval</v>
          </cell>
        </row>
        <row r="940">
          <cell r="I940">
            <v>6730010</v>
          </cell>
          <cell r="J940" t="str">
            <v>Afval</v>
          </cell>
        </row>
        <row r="941">
          <cell r="I941">
            <v>6730010</v>
          </cell>
          <cell r="J941" t="str">
            <v>Afval</v>
          </cell>
        </row>
        <row r="942">
          <cell r="I942">
            <v>6730010</v>
          </cell>
          <cell r="J942" t="str">
            <v>Afval</v>
          </cell>
        </row>
        <row r="943">
          <cell r="I943">
            <v>6730010</v>
          </cell>
          <cell r="J943" t="str">
            <v>Afval</v>
          </cell>
        </row>
        <row r="944">
          <cell r="I944">
            <v>6730010</v>
          </cell>
          <cell r="J944" t="str">
            <v>Afval</v>
          </cell>
        </row>
        <row r="945">
          <cell r="I945">
            <v>6730010</v>
          </cell>
          <cell r="J945" t="str">
            <v>Afval</v>
          </cell>
        </row>
        <row r="946">
          <cell r="I946">
            <v>6730010</v>
          </cell>
          <cell r="J946" t="str">
            <v>Afval</v>
          </cell>
        </row>
        <row r="947">
          <cell r="I947">
            <v>6730010</v>
          </cell>
          <cell r="J947" t="str">
            <v>Afval</v>
          </cell>
        </row>
        <row r="948">
          <cell r="I948">
            <v>6730010</v>
          </cell>
          <cell r="J948" t="str">
            <v>Afval</v>
          </cell>
        </row>
        <row r="949">
          <cell r="I949">
            <v>6730010</v>
          </cell>
          <cell r="J949" t="str">
            <v>Afval</v>
          </cell>
        </row>
        <row r="950">
          <cell r="I950">
            <v>6730010</v>
          </cell>
          <cell r="J950" t="str">
            <v>Afval</v>
          </cell>
        </row>
        <row r="951">
          <cell r="I951">
            <v>6730010</v>
          </cell>
          <cell r="J951" t="str">
            <v>Afval</v>
          </cell>
        </row>
        <row r="952">
          <cell r="I952">
            <v>6730010</v>
          </cell>
          <cell r="J952" t="str">
            <v>Afval</v>
          </cell>
        </row>
        <row r="953">
          <cell r="I953">
            <v>6730010</v>
          </cell>
          <cell r="J953" t="str">
            <v>Afval</v>
          </cell>
        </row>
        <row r="954">
          <cell r="I954">
            <v>6730010</v>
          </cell>
          <cell r="J954" t="str">
            <v>Afval</v>
          </cell>
        </row>
        <row r="955">
          <cell r="I955">
            <v>6730010</v>
          </cell>
          <cell r="J955" t="str">
            <v>Afval</v>
          </cell>
        </row>
        <row r="956">
          <cell r="I956">
            <v>6730010</v>
          </cell>
          <cell r="J956" t="str">
            <v>Afval</v>
          </cell>
        </row>
        <row r="957">
          <cell r="I957">
            <v>6730010</v>
          </cell>
          <cell r="J957" t="str">
            <v>Afval</v>
          </cell>
        </row>
        <row r="958">
          <cell r="I958">
            <v>6730010</v>
          </cell>
          <cell r="J958" t="str">
            <v>Afval</v>
          </cell>
        </row>
        <row r="959">
          <cell r="I959">
            <v>6730010</v>
          </cell>
          <cell r="J959" t="str">
            <v>Afval</v>
          </cell>
        </row>
        <row r="960">
          <cell r="I960">
            <v>6730010</v>
          </cell>
          <cell r="J960" t="str">
            <v>Afval</v>
          </cell>
        </row>
        <row r="961">
          <cell r="I961">
            <v>6730010</v>
          </cell>
          <cell r="J961" t="str">
            <v>Afval</v>
          </cell>
        </row>
        <row r="962">
          <cell r="I962">
            <v>6730010</v>
          </cell>
          <cell r="J962" t="str">
            <v>Afval</v>
          </cell>
        </row>
        <row r="963">
          <cell r="I963">
            <v>6730010</v>
          </cell>
          <cell r="J963" t="str">
            <v>Afval</v>
          </cell>
        </row>
        <row r="964">
          <cell r="I964">
            <v>6730010</v>
          </cell>
          <cell r="J964" t="str">
            <v>Afval</v>
          </cell>
        </row>
        <row r="965">
          <cell r="I965">
            <v>6730010</v>
          </cell>
          <cell r="J965" t="str">
            <v>Afval</v>
          </cell>
        </row>
        <row r="966">
          <cell r="I966">
            <v>6730010</v>
          </cell>
          <cell r="J966" t="str">
            <v>Afval</v>
          </cell>
        </row>
        <row r="967">
          <cell r="I967">
            <v>6730010</v>
          </cell>
          <cell r="J967" t="str">
            <v>Afval</v>
          </cell>
        </row>
        <row r="968">
          <cell r="I968">
            <v>6730010</v>
          </cell>
          <cell r="J968" t="str">
            <v>Afval</v>
          </cell>
        </row>
        <row r="969">
          <cell r="I969">
            <v>6730010</v>
          </cell>
          <cell r="J969" t="str">
            <v>Afval</v>
          </cell>
        </row>
        <row r="970">
          <cell r="I970">
            <v>6730010</v>
          </cell>
          <cell r="J970" t="str">
            <v>Afval</v>
          </cell>
        </row>
        <row r="971">
          <cell r="I971">
            <v>6730010</v>
          </cell>
          <cell r="J971" t="str">
            <v>Afval</v>
          </cell>
        </row>
        <row r="972">
          <cell r="I972">
            <v>6730010</v>
          </cell>
          <cell r="J972" t="str">
            <v>Afval</v>
          </cell>
        </row>
        <row r="973">
          <cell r="I973">
            <v>6730010</v>
          </cell>
          <cell r="J973" t="str">
            <v>Afval</v>
          </cell>
        </row>
        <row r="974">
          <cell r="I974">
            <v>6730010</v>
          </cell>
          <cell r="J974" t="str">
            <v>Afval</v>
          </cell>
        </row>
        <row r="975">
          <cell r="I975">
            <v>6730010</v>
          </cell>
          <cell r="J975" t="str">
            <v>Afval</v>
          </cell>
        </row>
        <row r="976">
          <cell r="I976">
            <v>6730010</v>
          </cell>
          <cell r="J976" t="str">
            <v>Afval</v>
          </cell>
        </row>
        <row r="977">
          <cell r="I977">
            <v>6730010</v>
          </cell>
          <cell r="J977" t="str">
            <v>Afval</v>
          </cell>
        </row>
        <row r="978">
          <cell r="I978">
            <v>6730010</v>
          </cell>
          <cell r="J978" t="str">
            <v>Afval</v>
          </cell>
        </row>
        <row r="979">
          <cell r="I979">
            <v>6730010</v>
          </cell>
          <cell r="J979" t="str">
            <v>Afval</v>
          </cell>
        </row>
        <row r="980">
          <cell r="I980">
            <v>6730010</v>
          </cell>
          <cell r="J980" t="str">
            <v>Afval</v>
          </cell>
        </row>
        <row r="981">
          <cell r="I981">
            <v>6730010</v>
          </cell>
          <cell r="J981" t="str">
            <v>Afval</v>
          </cell>
        </row>
        <row r="982">
          <cell r="I982">
            <v>6730010</v>
          </cell>
          <cell r="J982" t="str">
            <v>Afval</v>
          </cell>
        </row>
        <row r="983">
          <cell r="I983">
            <v>6730010</v>
          </cell>
          <cell r="J983" t="str">
            <v>Afval</v>
          </cell>
        </row>
        <row r="984">
          <cell r="I984">
            <v>6730010</v>
          </cell>
          <cell r="J984" t="str">
            <v>Afval</v>
          </cell>
        </row>
        <row r="985">
          <cell r="I985">
            <v>6730010</v>
          </cell>
          <cell r="J985" t="str">
            <v>Afval</v>
          </cell>
        </row>
        <row r="986">
          <cell r="I986">
            <v>6730010</v>
          </cell>
          <cell r="J986" t="str">
            <v>Afval</v>
          </cell>
        </row>
        <row r="987">
          <cell r="I987">
            <v>6730010</v>
          </cell>
          <cell r="J987" t="str">
            <v>Afval</v>
          </cell>
        </row>
        <row r="988">
          <cell r="I988">
            <v>6730010</v>
          </cell>
          <cell r="J988" t="str">
            <v>Afval</v>
          </cell>
        </row>
        <row r="989">
          <cell r="I989">
            <v>6730010</v>
          </cell>
          <cell r="J989" t="str">
            <v>Afval</v>
          </cell>
        </row>
        <row r="990">
          <cell r="I990">
            <v>6730010</v>
          </cell>
          <cell r="J990" t="str">
            <v>Afval</v>
          </cell>
        </row>
        <row r="991">
          <cell r="I991">
            <v>6730010</v>
          </cell>
          <cell r="J991" t="str">
            <v>Afval</v>
          </cell>
        </row>
        <row r="992">
          <cell r="I992">
            <v>6730010</v>
          </cell>
          <cell r="J992" t="str">
            <v>Afval</v>
          </cell>
        </row>
        <row r="993">
          <cell r="I993">
            <v>6730010</v>
          </cell>
          <cell r="J993" t="str">
            <v>Afval</v>
          </cell>
        </row>
        <row r="994">
          <cell r="I994">
            <v>6730010</v>
          </cell>
          <cell r="J994" t="str">
            <v>Afval</v>
          </cell>
        </row>
        <row r="995">
          <cell r="I995">
            <v>6730010</v>
          </cell>
          <cell r="J995" t="str">
            <v>Afval</v>
          </cell>
        </row>
        <row r="996">
          <cell r="I996">
            <v>6730010</v>
          </cell>
          <cell r="J996" t="str">
            <v>Afval</v>
          </cell>
        </row>
        <row r="997">
          <cell r="I997">
            <v>6730010</v>
          </cell>
          <cell r="J997" t="str">
            <v>Afval</v>
          </cell>
        </row>
        <row r="998">
          <cell r="I998">
            <v>6730010</v>
          </cell>
          <cell r="J998" t="str">
            <v>Afval</v>
          </cell>
        </row>
        <row r="999">
          <cell r="I999">
            <v>6730010</v>
          </cell>
          <cell r="J999" t="str">
            <v>Afval</v>
          </cell>
        </row>
        <row r="1000">
          <cell r="I1000">
            <v>6730010</v>
          </cell>
          <cell r="J1000" t="str">
            <v>Afval</v>
          </cell>
        </row>
        <row r="1001">
          <cell r="I1001">
            <v>6730010</v>
          </cell>
          <cell r="J1001" t="str">
            <v>Afval</v>
          </cell>
        </row>
        <row r="1002">
          <cell r="I1002">
            <v>6730010</v>
          </cell>
          <cell r="J1002" t="str">
            <v>Afval</v>
          </cell>
        </row>
        <row r="1003">
          <cell r="I1003">
            <v>6730010</v>
          </cell>
          <cell r="J1003" t="str">
            <v>Afval</v>
          </cell>
        </row>
        <row r="1004">
          <cell r="I1004">
            <v>6730010</v>
          </cell>
          <cell r="J1004" t="str">
            <v>Afval</v>
          </cell>
        </row>
        <row r="1005">
          <cell r="I1005">
            <v>6730010</v>
          </cell>
          <cell r="J1005" t="str">
            <v>Afval</v>
          </cell>
        </row>
        <row r="1006">
          <cell r="I1006">
            <v>6730010</v>
          </cell>
          <cell r="J1006" t="str">
            <v>Afval</v>
          </cell>
        </row>
        <row r="1007">
          <cell r="I1007">
            <v>6730010</v>
          </cell>
          <cell r="J1007" t="str">
            <v>Afval</v>
          </cell>
        </row>
        <row r="1008">
          <cell r="I1008">
            <v>6730010</v>
          </cell>
          <cell r="J1008" t="str">
            <v>Afval</v>
          </cell>
        </row>
        <row r="1009">
          <cell r="I1009">
            <v>6730010</v>
          </cell>
          <cell r="J1009" t="str">
            <v>Afval</v>
          </cell>
        </row>
        <row r="1010">
          <cell r="I1010">
            <v>6730010</v>
          </cell>
          <cell r="J1010" t="str">
            <v>Afval</v>
          </cell>
        </row>
        <row r="1011">
          <cell r="I1011">
            <v>6730010</v>
          </cell>
          <cell r="J1011" t="str">
            <v>Afval</v>
          </cell>
        </row>
        <row r="1012">
          <cell r="I1012">
            <v>6730010</v>
          </cell>
          <cell r="J1012" t="str">
            <v>Afval</v>
          </cell>
        </row>
        <row r="1013">
          <cell r="I1013">
            <v>6730010</v>
          </cell>
          <cell r="J1013" t="str">
            <v>Afval</v>
          </cell>
        </row>
        <row r="1014">
          <cell r="I1014">
            <v>6730010</v>
          </cell>
          <cell r="J1014" t="str">
            <v>Afval</v>
          </cell>
        </row>
        <row r="1015">
          <cell r="I1015">
            <v>6730010</v>
          </cell>
          <cell r="J1015" t="str">
            <v>Afval</v>
          </cell>
        </row>
        <row r="1016">
          <cell r="I1016">
            <v>6730010</v>
          </cell>
          <cell r="J1016" t="str">
            <v>Afval</v>
          </cell>
        </row>
        <row r="1017">
          <cell r="I1017">
            <v>6730010</v>
          </cell>
          <cell r="J1017" t="str">
            <v>Afval</v>
          </cell>
        </row>
        <row r="1018">
          <cell r="I1018">
            <v>6730010</v>
          </cell>
          <cell r="J1018" t="str">
            <v>Afval</v>
          </cell>
        </row>
        <row r="1019">
          <cell r="I1019">
            <v>6730010</v>
          </cell>
          <cell r="J1019" t="str">
            <v>Afval</v>
          </cell>
        </row>
        <row r="1020">
          <cell r="I1020">
            <v>6740020</v>
          </cell>
          <cell r="J1020" t="str">
            <v xml:space="preserve">Regionale Energie Strategie (RES)
</v>
          </cell>
        </row>
        <row r="1021">
          <cell r="I1021">
            <v>6740020</v>
          </cell>
          <cell r="J1021" t="str">
            <v xml:space="preserve">Regionale Energie Strategie (RES)
</v>
          </cell>
        </row>
        <row r="1022">
          <cell r="I1022">
            <v>6740020</v>
          </cell>
          <cell r="J1022" t="str">
            <v xml:space="preserve">Regionale Energie Strategie (RES)
</v>
          </cell>
        </row>
        <row r="1023">
          <cell r="I1023">
            <v>6740020</v>
          </cell>
          <cell r="J1023" t="str">
            <v xml:space="preserve">Regionale Energie Strategie (RES)
</v>
          </cell>
        </row>
        <row r="1024">
          <cell r="I1024">
            <v>6740020</v>
          </cell>
          <cell r="J1024" t="str">
            <v xml:space="preserve">Regionale Energie Strategie (RES)
</v>
          </cell>
        </row>
        <row r="1025">
          <cell r="I1025">
            <v>6740020</v>
          </cell>
          <cell r="J1025" t="str">
            <v xml:space="preserve">Regionale Energie Strategie (RES)
</v>
          </cell>
        </row>
        <row r="1026">
          <cell r="I1026">
            <v>6740020</v>
          </cell>
          <cell r="J1026" t="str">
            <v xml:space="preserve">Regionale Energie Strategie (RES)
</v>
          </cell>
        </row>
        <row r="1027">
          <cell r="I1027">
            <v>6740020</v>
          </cell>
          <cell r="J1027" t="str">
            <v xml:space="preserve">Regionale Energie Strategie (RES)
</v>
          </cell>
        </row>
        <row r="1028">
          <cell r="I1028">
            <v>6740020</v>
          </cell>
          <cell r="J1028" t="str">
            <v xml:space="preserve">Regionale Energie Strategie (RES)
</v>
          </cell>
        </row>
        <row r="1029">
          <cell r="I1029">
            <v>6740020</v>
          </cell>
          <cell r="J1029" t="str">
            <v xml:space="preserve">Regionale Energie Strategie (RES)
</v>
          </cell>
        </row>
        <row r="1030">
          <cell r="I1030">
            <v>6740020</v>
          </cell>
          <cell r="J1030" t="str">
            <v xml:space="preserve">Regionale Energie Strategie (RES)
</v>
          </cell>
        </row>
        <row r="1031">
          <cell r="I1031">
            <v>6740020</v>
          </cell>
          <cell r="J1031" t="str">
            <v xml:space="preserve">Regionale Energie Strategie (RES)
</v>
          </cell>
        </row>
        <row r="1032">
          <cell r="I1032">
            <v>6740020</v>
          </cell>
          <cell r="J1032" t="str">
            <v xml:space="preserve">Regionale Energie Strategie (RES)
</v>
          </cell>
        </row>
        <row r="1033">
          <cell r="I1033">
            <v>6740020</v>
          </cell>
          <cell r="J1033" t="str">
            <v xml:space="preserve">Regionale Energie Strategie (RES)
</v>
          </cell>
        </row>
        <row r="1034">
          <cell r="I1034">
            <v>6740020</v>
          </cell>
          <cell r="J1034" t="str">
            <v xml:space="preserve">Regionale Energie Strategie (RES)
</v>
          </cell>
        </row>
        <row r="1035">
          <cell r="I1035">
            <v>6740020</v>
          </cell>
          <cell r="J1035" t="str">
            <v xml:space="preserve">Regionale Energie Strategie (RES)
</v>
          </cell>
        </row>
        <row r="1036">
          <cell r="I1036">
            <v>6740020</v>
          </cell>
          <cell r="J1036" t="str">
            <v xml:space="preserve">Regionale Energie Strategie (RES)
</v>
          </cell>
        </row>
        <row r="1037">
          <cell r="I1037">
            <v>6740020</v>
          </cell>
          <cell r="J1037" t="str">
            <v xml:space="preserve">Regionale Energie Strategie (RES)
</v>
          </cell>
        </row>
        <row r="1038">
          <cell r="I1038">
            <v>6740020</v>
          </cell>
          <cell r="J1038" t="str">
            <v xml:space="preserve">Regionale Energie Strategie (RES)
</v>
          </cell>
        </row>
        <row r="1039">
          <cell r="I1039">
            <v>6740020</v>
          </cell>
          <cell r="J1039" t="str">
            <v xml:space="preserve">Regionale Energie Strategie (RES)
</v>
          </cell>
        </row>
        <row r="1040">
          <cell r="I1040">
            <v>6740020</v>
          </cell>
          <cell r="J1040" t="str">
            <v xml:space="preserve">Regionale Energie Strategie (RES)
</v>
          </cell>
        </row>
        <row r="1041">
          <cell r="I1041">
            <v>6740020</v>
          </cell>
          <cell r="J1041" t="str">
            <v xml:space="preserve">Regionale Energie Strategie (RES)
</v>
          </cell>
        </row>
        <row r="1042">
          <cell r="I1042">
            <v>6740020</v>
          </cell>
          <cell r="J1042" t="str">
            <v xml:space="preserve">Regionale Energie Strategie (RES)
</v>
          </cell>
        </row>
        <row r="1043">
          <cell r="I1043">
            <v>6740022</v>
          </cell>
          <cell r="J1043" t="str">
            <v xml:space="preserve">Nationaal Isolatieprogramma (NIP)
</v>
          </cell>
        </row>
        <row r="1044">
          <cell r="I1044">
            <v>6740022</v>
          </cell>
          <cell r="J1044" t="str">
            <v xml:space="preserve">Nationaal Isolatieprogramma (NIP)
</v>
          </cell>
        </row>
        <row r="1045">
          <cell r="I1045">
            <v>6740022</v>
          </cell>
          <cell r="J1045" t="str">
            <v xml:space="preserve">Nationaal Isolatieprogramma (NIP)
</v>
          </cell>
        </row>
        <row r="1046">
          <cell r="I1046">
            <v>6740022</v>
          </cell>
          <cell r="J1046" t="str">
            <v xml:space="preserve">Nationaal Isolatieprogramma (NIP)
</v>
          </cell>
        </row>
        <row r="1047">
          <cell r="I1047">
            <v>6740022</v>
          </cell>
          <cell r="J1047" t="str">
            <v xml:space="preserve">Nationaal Isolatieprogramma (NIP)
</v>
          </cell>
        </row>
        <row r="1048">
          <cell r="I1048">
            <v>6740022</v>
          </cell>
          <cell r="J1048" t="str">
            <v xml:space="preserve">Nationaal Isolatieprogramma (NIP)
</v>
          </cell>
        </row>
        <row r="1049">
          <cell r="I1049">
            <v>6740022</v>
          </cell>
          <cell r="J1049" t="str">
            <v xml:space="preserve">Nationaal Isolatieprogramma (NIP)
</v>
          </cell>
        </row>
        <row r="1050">
          <cell r="I1050">
            <v>6740022</v>
          </cell>
          <cell r="J1050" t="str">
            <v xml:space="preserve">Nationaal Isolatieprogramma (NIP)
</v>
          </cell>
        </row>
        <row r="1051">
          <cell r="I1051">
            <v>6740022</v>
          </cell>
          <cell r="J1051" t="str">
            <v xml:space="preserve">Nationaal Isolatieprogramma (NIP)
</v>
          </cell>
        </row>
        <row r="1052">
          <cell r="I1052">
            <v>6740022</v>
          </cell>
          <cell r="J1052" t="str">
            <v xml:space="preserve">Nationaal Isolatieprogramma (NIP)
</v>
          </cell>
        </row>
        <row r="1053">
          <cell r="I1053">
            <v>6740022</v>
          </cell>
          <cell r="J1053" t="str">
            <v xml:space="preserve">Nationaal Isolatieprogramma (NIP)
</v>
          </cell>
        </row>
        <row r="1054">
          <cell r="I1054">
            <v>6740022</v>
          </cell>
          <cell r="J1054" t="str">
            <v xml:space="preserve">Nationaal Isolatieprogramma (NIP)
</v>
          </cell>
        </row>
        <row r="1055">
          <cell r="I1055">
            <v>6740022</v>
          </cell>
          <cell r="J1055" t="str">
            <v xml:space="preserve">Nationaal Isolatieprogramma (NIP)
</v>
          </cell>
        </row>
        <row r="1056">
          <cell r="I1056">
            <v>6740022</v>
          </cell>
          <cell r="J1056" t="str">
            <v xml:space="preserve">Nationaal Isolatieprogramma (NIP)
</v>
          </cell>
        </row>
        <row r="1057">
          <cell r="I1057">
            <v>6740022</v>
          </cell>
          <cell r="J1057" t="str">
            <v xml:space="preserve">Nationaal Isolatieprogramma (NIP)
</v>
          </cell>
        </row>
        <row r="1058">
          <cell r="I1058">
            <v>6740022</v>
          </cell>
          <cell r="J1058" t="str">
            <v xml:space="preserve">Nationaal Isolatieprogramma (NIP)
</v>
          </cell>
        </row>
        <row r="1059">
          <cell r="I1059">
            <v>6740022</v>
          </cell>
          <cell r="J1059" t="str">
            <v xml:space="preserve">Nationaal Isolatieprogramma (NIP)
</v>
          </cell>
        </row>
        <row r="1060">
          <cell r="I1060">
            <v>6740022</v>
          </cell>
          <cell r="J1060" t="str">
            <v xml:space="preserve">Nationaal Isolatieprogramma (NIP)
</v>
          </cell>
        </row>
        <row r="1061">
          <cell r="I1061">
            <v>6740022</v>
          </cell>
          <cell r="J1061" t="str">
            <v xml:space="preserve">Nationaal Isolatieprogramma (NIP)
</v>
          </cell>
        </row>
        <row r="1062">
          <cell r="I1062">
            <v>6740022</v>
          </cell>
          <cell r="J1062" t="str">
            <v xml:space="preserve">Nationaal Isolatieprogramma (NIP)
</v>
          </cell>
        </row>
        <row r="1063">
          <cell r="I1063">
            <v>6740022</v>
          </cell>
          <cell r="J1063" t="str">
            <v xml:space="preserve">Nationaal Isolatieprogramma (NIP)
</v>
          </cell>
        </row>
        <row r="1064">
          <cell r="I1064">
            <v>6740022</v>
          </cell>
          <cell r="J1064" t="str">
            <v xml:space="preserve">Nationaal Isolatieprogramma (NIP)
</v>
          </cell>
        </row>
        <row r="1065">
          <cell r="I1065">
            <v>6740022</v>
          </cell>
          <cell r="J1065" t="str">
            <v xml:space="preserve">Nationaal Isolatieprogramma (NIP)
</v>
          </cell>
        </row>
        <row r="1066">
          <cell r="I1066">
            <v>6740022</v>
          </cell>
          <cell r="J1066" t="str">
            <v xml:space="preserve">Nationaal Isolatieprogramma (NIP)
</v>
          </cell>
        </row>
        <row r="1067">
          <cell r="I1067">
            <v>6740022</v>
          </cell>
          <cell r="J1067" t="str">
            <v xml:space="preserve">Nationaal Isolatieprogramma (NIP)
</v>
          </cell>
        </row>
        <row r="1068">
          <cell r="I1068">
            <v>6740022</v>
          </cell>
          <cell r="J1068" t="str">
            <v xml:space="preserve">Nationaal Isolatieprogramma (NIP)
</v>
          </cell>
        </row>
        <row r="1069">
          <cell r="I1069">
            <v>6740022</v>
          </cell>
          <cell r="J1069" t="str">
            <v xml:space="preserve">Nationaal Isolatieprogramma (NIP)
</v>
          </cell>
        </row>
        <row r="1070">
          <cell r="I1070">
            <v>6740022</v>
          </cell>
          <cell r="J1070" t="str">
            <v xml:space="preserve">Nationaal Isolatieprogramma (NIP)
</v>
          </cell>
        </row>
        <row r="1071">
          <cell r="I1071">
            <v>6740022</v>
          </cell>
          <cell r="J1071" t="str">
            <v xml:space="preserve">Nationaal Isolatieprogramma (NIP)
</v>
          </cell>
        </row>
        <row r="1072">
          <cell r="I1072">
            <v>6740022</v>
          </cell>
          <cell r="J1072" t="str">
            <v xml:space="preserve">Nationaal Isolatieprogramma (NIP)
</v>
          </cell>
        </row>
        <row r="1073">
          <cell r="I1073">
            <v>6740022</v>
          </cell>
          <cell r="J1073" t="str">
            <v xml:space="preserve">Nationaal Isolatieprogramma (NIP)
</v>
          </cell>
        </row>
        <row r="1074">
          <cell r="I1074">
            <v>6740022</v>
          </cell>
          <cell r="J1074" t="str">
            <v xml:space="preserve">Nationaal Isolatieprogramma (NIP)
</v>
          </cell>
        </row>
        <row r="1075">
          <cell r="I1075">
            <v>6740022</v>
          </cell>
          <cell r="J1075" t="str">
            <v xml:space="preserve">Nationaal Isolatieprogramma (NIP)
</v>
          </cell>
        </row>
        <row r="1076">
          <cell r="I1076">
            <v>6740022</v>
          </cell>
          <cell r="J1076" t="str">
            <v xml:space="preserve">Nationaal Isolatieprogramma (NIP)
</v>
          </cell>
        </row>
        <row r="1077">
          <cell r="I1077">
            <v>6740022</v>
          </cell>
          <cell r="J1077" t="str">
            <v xml:space="preserve">Nationaal Isolatieprogramma (NIP)
</v>
          </cell>
        </row>
        <row r="1078">
          <cell r="I1078">
            <v>6740022</v>
          </cell>
          <cell r="J1078" t="str">
            <v xml:space="preserve">Nationaal Isolatieprogramma (NIP)
</v>
          </cell>
        </row>
        <row r="1079">
          <cell r="I1079">
            <v>6740022</v>
          </cell>
          <cell r="J1079" t="str">
            <v xml:space="preserve">Nationaal Isolatieprogramma (NIP)
</v>
          </cell>
        </row>
        <row r="1080">
          <cell r="I1080">
            <v>6740022</v>
          </cell>
          <cell r="J1080" t="str">
            <v xml:space="preserve">Nationaal Isolatieprogramma (NIP)
</v>
          </cell>
        </row>
        <row r="1081">
          <cell r="I1081">
            <v>6740022</v>
          </cell>
          <cell r="J1081" t="str">
            <v xml:space="preserve">Nationaal Isolatieprogramma (NIP)
</v>
          </cell>
        </row>
        <row r="1082">
          <cell r="I1082">
            <v>6740022</v>
          </cell>
          <cell r="J1082" t="str">
            <v xml:space="preserve">Nationaal Isolatieprogramma (NIP)
</v>
          </cell>
        </row>
        <row r="1083">
          <cell r="I1083">
            <v>6740022</v>
          </cell>
          <cell r="J1083" t="str">
            <v xml:space="preserve">Nationaal Isolatieprogramma (NIP)
</v>
          </cell>
        </row>
        <row r="1084">
          <cell r="I1084">
            <v>6740022</v>
          </cell>
          <cell r="J1084" t="str">
            <v xml:space="preserve">Nationaal Isolatieprogramma (NIP)
</v>
          </cell>
        </row>
        <row r="1085">
          <cell r="I1085">
            <v>6740022</v>
          </cell>
          <cell r="J1085" t="str">
            <v xml:space="preserve">Nationaal Isolatieprogramma (NIP)
</v>
          </cell>
        </row>
        <row r="1086">
          <cell r="I1086">
            <v>6740022</v>
          </cell>
          <cell r="J1086" t="str">
            <v xml:space="preserve">Nationaal Isolatieprogramma (NIP)
</v>
          </cell>
        </row>
        <row r="1087">
          <cell r="I1087">
            <v>6740022</v>
          </cell>
          <cell r="J1087" t="str">
            <v xml:space="preserve">Nationaal Isolatieprogramma (NIP)
</v>
          </cell>
        </row>
        <row r="1088">
          <cell r="I1088">
            <v>6740022</v>
          </cell>
          <cell r="J1088" t="str">
            <v xml:space="preserve">Nationaal Isolatieprogramma (NIP)
</v>
          </cell>
        </row>
        <row r="1089">
          <cell r="I1089">
            <v>6740022</v>
          </cell>
          <cell r="J1089" t="str">
            <v xml:space="preserve">Nationaal Isolatieprogramma (NIP)
</v>
          </cell>
        </row>
        <row r="1090">
          <cell r="I1090">
            <v>6740022</v>
          </cell>
          <cell r="J1090" t="str">
            <v xml:space="preserve">Nationaal Isolatieprogramma (NIP)
</v>
          </cell>
        </row>
        <row r="1091">
          <cell r="I1091">
            <v>6740022</v>
          </cell>
          <cell r="J1091" t="str">
            <v xml:space="preserve">Nationaal Isolatieprogramma (NIP)
</v>
          </cell>
        </row>
        <row r="1092">
          <cell r="I1092">
            <v>6740022</v>
          </cell>
          <cell r="J1092" t="str">
            <v xml:space="preserve">Nationaal Isolatieprogramma (NIP)
</v>
          </cell>
        </row>
        <row r="1093">
          <cell r="I1093">
            <v>6740022</v>
          </cell>
          <cell r="J1093" t="str">
            <v xml:space="preserve">Nationaal Isolatieprogramma (NIP)
</v>
          </cell>
        </row>
        <row r="1094">
          <cell r="I1094">
            <v>6740022</v>
          </cell>
          <cell r="J1094" t="str">
            <v xml:space="preserve">Nationaal Isolatieprogramma (NIP)
</v>
          </cell>
        </row>
        <row r="1095">
          <cell r="I1095">
            <v>6740022</v>
          </cell>
          <cell r="J1095" t="str">
            <v xml:space="preserve">Nationaal Isolatieprogramma (NIP)
</v>
          </cell>
        </row>
        <row r="1096">
          <cell r="I1096">
            <v>6740022</v>
          </cell>
          <cell r="J1096" t="str">
            <v xml:space="preserve">Nationaal Isolatieprogramma (NIP)
</v>
          </cell>
        </row>
        <row r="1097">
          <cell r="I1097">
            <v>5040501</v>
          </cell>
          <cell r="J1097" t="str">
            <v>Beleidsontwikkeling</v>
          </cell>
        </row>
        <row r="1098">
          <cell r="I1098">
            <v>5040501</v>
          </cell>
          <cell r="J1098" t="str">
            <v>Beleidsontwikkeling</v>
          </cell>
        </row>
        <row r="1099">
          <cell r="I1099">
            <v>5040501</v>
          </cell>
          <cell r="J1099" t="str">
            <v>Beleidsontwikkeling</v>
          </cell>
        </row>
        <row r="1100">
          <cell r="I1100">
            <v>5040501</v>
          </cell>
          <cell r="J1100" t="str">
            <v>Beleidsontwikkeling</v>
          </cell>
        </row>
        <row r="1101">
          <cell r="I1101">
            <v>5040501</v>
          </cell>
          <cell r="J1101" t="str">
            <v>Beleidsontwikkeling</v>
          </cell>
        </row>
        <row r="1102">
          <cell r="I1102">
            <v>5040501</v>
          </cell>
          <cell r="J1102" t="str">
            <v>Beleidsontwikkeling</v>
          </cell>
        </row>
        <row r="1103">
          <cell r="I1103">
            <v>5040203</v>
          </cell>
          <cell r="J1103" t="str">
            <v>Bestuur en interne zaken</v>
          </cell>
        </row>
        <row r="1104">
          <cell r="I1104">
            <v>5040203</v>
          </cell>
          <cell r="J1104" t="str">
            <v>Bestuur en interne zaken</v>
          </cell>
        </row>
        <row r="1105">
          <cell r="I1105">
            <v>5040203</v>
          </cell>
          <cell r="J1105" t="str">
            <v>Bestuur en interne zaken</v>
          </cell>
        </row>
        <row r="1106">
          <cell r="I1106">
            <v>5040203</v>
          </cell>
          <cell r="J1106" t="str">
            <v>Bestuur en interne zaken</v>
          </cell>
        </row>
        <row r="1107">
          <cell r="I1107">
            <v>5040203</v>
          </cell>
          <cell r="J1107" t="str">
            <v>Bestuur en interne zaken</v>
          </cell>
        </row>
        <row r="1108">
          <cell r="I1108">
            <v>5040203</v>
          </cell>
          <cell r="J1108" t="str">
            <v>Bestuur en interne zaken</v>
          </cell>
        </row>
        <row r="1109">
          <cell r="I1109">
            <v>5040203</v>
          </cell>
          <cell r="J1109" t="str">
            <v>Bestuur en interne zaken</v>
          </cell>
        </row>
        <row r="1110">
          <cell r="I1110">
            <v>5040203</v>
          </cell>
          <cell r="J1110" t="str">
            <v>Bestuur en interne zaken</v>
          </cell>
        </row>
        <row r="1111">
          <cell r="I1111">
            <v>5040203</v>
          </cell>
          <cell r="J1111" t="str">
            <v>Bestuur en interne zaken</v>
          </cell>
        </row>
        <row r="1112">
          <cell r="I1112">
            <v>5040203</v>
          </cell>
          <cell r="J1112" t="str">
            <v>Bestuur en interne zaken</v>
          </cell>
        </row>
        <row r="1113">
          <cell r="I1113">
            <v>5040203</v>
          </cell>
          <cell r="J1113" t="str">
            <v>Bestuur en interne zaken</v>
          </cell>
        </row>
        <row r="1114">
          <cell r="I1114">
            <v>5040203</v>
          </cell>
          <cell r="J1114" t="str">
            <v>Bestuur en interne zaken</v>
          </cell>
        </row>
        <row r="1115">
          <cell r="I1115">
            <v>5040203</v>
          </cell>
          <cell r="J1115" t="str">
            <v>Bestuur en interne zaken</v>
          </cell>
        </row>
        <row r="1116">
          <cell r="I1116">
            <v>5040203</v>
          </cell>
          <cell r="J1116" t="str">
            <v>Bestuur en interne zaken</v>
          </cell>
        </row>
        <row r="1117">
          <cell r="I1117">
            <v>5040203</v>
          </cell>
          <cell r="J1117" t="str">
            <v>Bestuur en interne zaken</v>
          </cell>
        </row>
        <row r="1118">
          <cell r="I1118">
            <v>5040203</v>
          </cell>
          <cell r="J1118" t="str">
            <v>Bestuur en interne zaken</v>
          </cell>
        </row>
        <row r="1119">
          <cell r="I1119">
            <v>5040203</v>
          </cell>
          <cell r="J1119" t="str">
            <v>Bestuur en interne zaken</v>
          </cell>
        </row>
        <row r="1120">
          <cell r="I1120">
            <v>5040203</v>
          </cell>
          <cell r="J1120" t="str">
            <v>Bestuur en interne zaken</v>
          </cell>
        </row>
        <row r="1121">
          <cell r="I1121">
            <v>5040203</v>
          </cell>
          <cell r="J1121" t="str">
            <v>Bestuur en interne zaken</v>
          </cell>
        </row>
        <row r="1122">
          <cell r="I1122">
            <v>5040318</v>
          </cell>
          <cell r="J1122" t="str">
            <v>WerkServicePunt</v>
          </cell>
        </row>
        <row r="1123">
          <cell r="I1123">
            <v>5040318</v>
          </cell>
          <cell r="J1123" t="str">
            <v>WerkServicePunt</v>
          </cell>
        </row>
        <row r="1124">
          <cell r="I1124">
            <v>5040318</v>
          </cell>
          <cell r="J1124" t="str">
            <v>WerkServicePunt</v>
          </cell>
        </row>
        <row r="1125">
          <cell r="I1125">
            <v>5040318</v>
          </cell>
          <cell r="J1125" t="str">
            <v>WerkServicePunt</v>
          </cell>
        </row>
        <row r="1126">
          <cell r="I1126">
            <v>5040318</v>
          </cell>
          <cell r="J1126" t="str">
            <v>WerkServicePunt</v>
          </cell>
        </row>
        <row r="1127">
          <cell r="I1127">
            <v>5040318</v>
          </cell>
          <cell r="J1127" t="str">
            <v>WerkServicePunt</v>
          </cell>
        </row>
        <row r="1128">
          <cell r="I1128">
            <v>5040318</v>
          </cell>
          <cell r="J1128" t="str">
            <v>WerkServicePunt</v>
          </cell>
        </row>
        <row r="1129">
          <cell r="I1129">
            <v>5040318</v>
          </cell>
          <cell r="J1129" t="str">
            <v>WerkServicePunt</v>
          </cell>
        </row>
        <row r="1130">
          <cell r="I1130">
            <v>5040318</v>
          </cell>
          <cell r="J1130" t="str">
            <v>WerkServicePunt</v>
          </cell>
        </row>
        <row r="1131">
          <cell r="I1131">
            <v>5040318</v>
          </cell>
          <cell r="J1131" t="str">
            <v>WerkServicePunt</v>
          </cell>
        </row>
        <row r="1132">
          <cell r="I1132">
            <v>5040318</v>
          </cell>
          <cell r="J1132" t="str">
            <v>WerkServicePunt</v>
          </cell>
        </row>
        <row r="1133">
          <cell r="I1133">
            <v>5040318</v>
          </cell>
          <cell r="J1133" t="str">
            <v>WerkServicePunt</v>
          </cell>
        </row>
        <row r="1134">
          <cell r="I1134">
            <v>6040010</v>
          </cell>
          <cell r="J1134" t="str">
            <v>Overhead</v>
          </cell>
        </row>
        <row r="1135">
          <cell r="I1135">
            <v>6040010</v>
          </cell>
          <cell r="J1135" t="str">
            <v>Overhead</v>
          </cell>
        </row>
        <row r="1136">
          <cell r="I1136">
            <v>6040010</v>
          </cell>
          <cell r="J1136" t="str">
            <v>Overhead</v>
          </cell>
        </row>
        <row r="1137">
          <cell r="I1137">
            <v>6040010</v>
          </cell>
          <cell r="J1137" t="str">
            <v>Overhead</v>
          </cell>
        </row>
        <row r="1138">
          <cell r="I1138">
            <v>6040010</v>
          </cell>
          <cell r="J1138" t="str">
            <v>Overhead</v>
          </cell>
        </row>
        <row r="1139">
          <cell r="I1139">
            <v>6040010</v>
          </cell>
          <cell r="J1139" t="str">
            <v>Overhead</v>
          </cell>
        </row>
        <row r="1140">
          <cell r="I1140">
            <v>6040010</v>
          </cell>
          <cell r="J1140" t="str">
            <v>Overhead</v>
          </cell>
        </row>
        <row r="1141">
          <cell r="I1141">
            <v>6040010</v>
          </cell>
          <cell r="J1141" t="str">
            <v>Overhead</v>
          </cell>
        </row>
        <row r="1142">
          <cell r="I1142">
            <v>6040010</v>
          </cell>
          <cell r="J1142" t="str">
            <v>Overhead</v>
          </cell>
        </row>
        <row r="1143">
          <cell r="I1143">
            <v>6040010</v>
          </cell>
          <cell r="J1143" t="str">
            <v>Overhead</v>
          </cell>
        </row>
        <row r="1144">
          <cell r="I1144">
            <v>6040010</v>
          </cell>
          <cell r="J1144" t="str">
            <v>Overhead</v>
          </cell>
        </row>
        <row r="1145">
          <cell r="I1145">
            <v>6040010</v>
          </cell>
          <cell r="J1145" t="str">
            <v>Overhead</v>
          </cell>
        </row>
        <row r="1146">
          <cell r="I1146">
            <v>6220010</v>
          </cell>
          <cell r="J1146" t="str">
            <v>Parkeren</v>
          </cell>
        </row>
        <row r="1147">
          <cell r="I1147">
            <v>6220010</v>
          </cell>
          <cell r="J1147" t="str">
            <v>Parkeren</v>
          </cell>
        </row>
        <row r="1148">
          <cell r="I1148">
            <v>6220010</v>
          </cell>
          <cell r="J1148" t="str">
            <v>Parkeren</v>
          </cell>
        </row>
        <row r="1149">
          <cell r="I1149">
            <v>6220010</v>
          </cell>
          <cell r="J1149" t="str">
            <v>Parkeren</v>
          </cell>
        </row>
        <row r="1150">
          <cell r="I1150">
            <v>6220010</v>
          </cell>
          <cell r="J1150" t="str">
            <v>Parkeren</v>
          </cell>
        </row>
        <row r="1151">
          <cell r="I1151">
            <v>6220010</v>
          </cell>
          <cell r="J1151" t="str">
            <v>Parkeren</v>
          </cell>
        </row>
        <row r="1152">
          <cell r="I1152">
            <v>6220010</v>
          </cell>
          <cell r="J1152" t="str">
            <v>Parkeren</v>
          </cell>
        </row>
        <row r="1153">
          <cell r="I1153">
            <v>6220010</v>
          </cell>
          <cell r="J1153" t="str">
            <v>Parkeren</v>
          </cell>
        </row>
        <row r="1154">
          <cell r="I1154">
            <v>6220010</v>
          </cell>
          <cell r="J1154" t="str">
            <v>Parkeren</v>
          </cell>
        </row>
        <row r="1155">
          <cell r="I1155">
            <v>6220010</v>
          </cell>
          <cell r="J1155" t="str">
            <v>Parkeren</v>
          </cell>
        </row>
        <row r="1156">
          <cell r="I1156">
            <v>6220010</v>
          </cell>
          <cell r="J1156" t="str">
            <v>Parkeren</v>
          </cell>
        </row>
        <row r="1157">
          <cell r="I1157">
            <v>6220010</v>
          </cell>
          <cell r="J1157" t="str">
            <v>Parkeren</v>
          </cell>
        </row>
        <row r="1158">
          <cell r="I1158">
            <v>6220010</v>
          </cell>
          <cell r="J1158" t="str">
            <v>Parkeren</v>
          </cell>
        </row>
        <row r="1159">
          <cell r="I1159">
            <v>6220010</v>
          </cell>
          <cell r="J1159" t="str">
            <v>Parkeren</v>
          </cell>
        </row>
        <row r="1160">
          <cell r="I1160">
            <v>6220010</v>
          </cell>
          <cell r="J1160" t="str">
            <v>Parkeren</v>
          </cell>
        </row>
        <row r="1161">
          <cell r="I1161">
            <v>6220010</v>
          </cell>
          <cell r="J1161" t="str">
            <v>Parkeren</v>
          </cell>
        </row>
        <row r="1162">
          <cell r="I1162">
            <v>6220010</v>
          </cell>
          <cell r="J1162" t="str">
            <v>Parkeren</v>
          </cell>
        </row>
        <row r="1163">
          <cell r="I1163">
            <v>6220010</v>
          </cell>
          <cell r="J1163" t="str">
            <v>Parkeren</v>
          </cell>
        </row>
        <row r="1164">
          <cell r="I1164">
            <v>6220010</v>
          </cell>
          <cell r="J1164" t="str">
            <v>Parkeren</v>
          </cell>
        </row>
        <row r="1165">
          <cell r="I1165">
            <v>6220010</v>
          </cell>
          <cell r="J1165" t="str">
            <v>Parkeren</v>
          </cell>
        </row>
        <row r="1166">
          <cell r="I1166">
            <v>6220010</v>
          </cell>
          <cell r="J1166" t="str">
            <v>Parkeren</v>
          </cell>
        </row>
        <row r="1167">
          <cell r="I1167">
            <v>6220010</v>
          </cell>
          <cell r="J1167" t="str">
            <v>Parkeren</v>
          </cell>
        </row>
        <row r="1168">
          <cell r="I1168">
            <v>6220010</v>
          </cell>
          <cell r="J1168" t="str">
            <v>Parkeren</v>
          </cell>
        </row>
        <row r="1169">
          <cell r="I1169">
            <v>6220010</v>
          </cell>
          <cell r="J1169" t="str">
            <v>Parkeren</v>
          </cell>
        </row>
        <row r="1170">
          <cell r="I1170">
            <v>6220010</v>
          </cell>
          <cell r="J1170" t="str">
            <v>Parkeren</v>
          </cell>
        </row>
        <row r="1171">
          <cell r="I1171">
            <v>5040502</v>
          </cell>
          <cell r="J1171" t="str">
            <v>Planvorming</v>
          </cell>
        </row>
        <row r="1172">
          <cell r="I1172">
            <v>5040502</v>
          </cell>
          <cell r="J1172" t="str">
            <v>Planvorming</v>
          </cell>
        </row>
        <row r="1173">
          <cell r="I1173">
            <v>5040502</v>
          </cell>
          <cell r="J1173" t="str">
            <v>Planvorming</v>
          </cell>
        </row>
        <row r="1174">
          <cell r="I1174">
            <v>5040502</v>
          </cell>
          <cell r="J1174" t="str">
            <v>Planvorming</v>
          </cell>
        </row>
        <row r="1175">
          <cell r="I1175">
            <v>5040502</v>
          </cell>
          <cell r="J1175" t="str">
            <v>Planvorming</v>
          </cell>
        </row>
        <row r="1176">
          <cell r="I1176">
            <v>5040502</v>
          </cell>
          <cell r="J1176" t="str">
            <v>Planvorming</v>
          </cell>
        </row>
        <row r="1177">
          <cell r="I1177">
            <v>5040502</v>
          </cell>
          <cell r="J1177" t="str">
            <v>Planvorming</v>
          </cell>
        </row>
        <row r="1178">
          <cell r="I1178">
            <v>6810010</v>
          </cell>
          <cell r="J1178" t="str">
            <v>Ruimtelijke ordening</v>
          </cell>
        </row>
        <row r="1179">
          <cell r="I1179">
            <v>6810010</v>
          </cell>
          <cell r="J1179" t="str">
            <v>Ruimtelijke ordening</v>
          </cell>
        </row>
        <row r="1180">
          <cell r="I1180">
            <v>6810010</v>
          </cell>
          <cell r="J1180" t="str">
            <v>Ruimtelijke ordening</v>
          </cell>
        </row>
        <row r="1181">
          <cell r="I1181">
            <v>6810010</v>
          </cell>
          <cell r="J1181" t="str">
            <v>Ruimtelijke ordening</v>
          </cell>
        </row>
        <row r="1182">
          <cell r="I1182">
            <v>6810010</v>
          </cell>
          <cell r="J1182" t="str">
            <v>Ruimtelijke ordening</v>
          </cell>
        </row>
        <row r="1183">
          <cell r="I1183">
            <v>6810010</v>
          </cell>
          <cell r="J1183" t="str">
            <v>Ruimtelijke ordening</v>
          </cell>
        </row>
        <row r="1184">
          <cell r="I1184">
            <v>6810010</v>
          </cell>
          <cell r="J1184" t="str">
            <v>Ruimtelijke ordening</v>
          </cell>
        </row>
        <row r="1185">
          <cell r="I1185">
            <v>6810010</v>
          </cell>
          <cell r="J1185" t="str">
            <v>Ruimtelijke ordening</v>
          </cell>
        </row>
        <row r="1186">
          <cell r="I1186">
            <v>6610010</v>
          </cell>
          <cell r="J1186" t="str">
            <v>Samenkracht en burgerparticipatie</v>
          </cell>
        </row>
        <row r="1187">
          <cell r="I1187">
            <v>6040010</v>
          </cell>
          <cell r="J1187" t="str">
            <v>Overhead</v>
          </cell>
        </row>
        <row r="1188">
          <cell r="I1188">
            <v>6040010</v>
          </cell>
          <cell r="J1188" t="str">
            <v>Overhead</v>
          </cell>
        </row>
        <row r="1189">
          <cell r="I1189">
            <v>6040010</v>
          </cell>
          <cell r="J1189" t="str">
            <v>Overhead</v>
          </cell>
        </row>
        <row r="1190">
          <cell r="I1190">
            <v>6040010</v>
          </cell>
          <cell r="J1190" t="str">
            <v>Overhead</v>
          </cell>
        </row>
        <row r="1191">
          <cell r="I1191">
            <v>6040010</v>
          </cell>
          <cell r="J1191" t="str">
            <v>Overhead</v>
          </cell>
        </row>
        <row r="1192">
          <cell r="I1192">
            <v>6040010</v>
          </cell>
          <cell r="J1192" t="str">
            <v>Overhead</v>
          </cell>
        </row>
        <row r="1193">
          <cell r="I1193">
            <v>6040010</v>
          </cell>
          <cell r="J1193" t="str">
            <v>Overhead</v>
          </cell>
        </row>
        <row r="1194">
          <cell r="I1194">
            <v>6040010</v>
          </cell>
          <cell r="J1194" t="str">
            <v>Overhead</v>
          </cell>
        </row>
        <row r="1195">
          <cell r="I1195">
            <v>6040010</v>
          </cell>
          <cell r="J1195" t="str">
            <v>Overhead</v>
          </cell>
        </row>
        <row r="1196">
          <cell r="I1196">
            <v>6040010</v>
          </cell>
          <cell r="J1196" t="str">
            <v>Overhead</v>
          </cell>
        </row>
        <row r="1197">
          <cell r="I1197">
            <v>6040010</v>
          </cell>
          <cell r="J1197" t="str">
            <v>Overhead</v>
          </cell>
        </row>
        <row r="1198">
          <cell r="I1198">
            <v>5040308</v>
          </cell>
          <cell r="J1198" t="str">
            <v>Sociale recherche</v>
          </cell>
        </row>
        <row r="1199">
          <cell r="I1199">
            <v>5040308</v>
          </cell>
          <cell r="J1199" t="str">
            <v>Sociale recherche</v>
          </cell>
        </row>
        <row r="1200">
          <cell r="I1200">
            <v>5040308</v>
          </cell>
          <cell r="J1200" t="str">
            <v>Sociale recherche</v>
          </cell>
        </row>
        <row r="1201">
          <cell r="I1201">
            <v>5040308</v>
          </cell>
          <cell r="J1201" t="str">
            <v>Sociale recherche</v>
          </cell>
        </row>
        <row r="1202">
          <cell r="I1202">
            <v>5040308</v>
          </cell>
          <cell r="J1202" t="str">
            <v>Sociale recherche</v>
          </cell>
        </row>
        <row r="1203">
          <cell r="I1203">
            <v>5040308</v>
          </cell>
          <cell r="J1203" t="str">
            <v>Sociale recherche</v>
          </cell>
        </row>
        <row r="1204">
          <cell r="I1204">
            <v>5040308</v>
          </cell>
          <cell r="J1204" t="str">
            <v>Sociale recherche</v>
          </cell>
        </row>
        <row r="1205">
          <cell r="I1205">
            <v>5040308</v>
          </cell>
          <cell r="J1205" t="str">
            <v>Sociale recherche</v>
          </cell>
        </row>
        <row r="1206">
          <cell r="I1206">
            <v>5040308</v>
          </cell>
          <cell r="J1206" t="str">
            <v>Sociale recherche</v>
          </cell>
        </row>
        <row r="1207">
          <cell r="I1207">
            <v>5040308</v>
          </cell>
          <cell r="J1207" t="str">
            <v>Sociale recherche</v>
          </cell>
        </row>
        <row r="1208">
          <cell r="I1208">
            <v>5040308</v>
          </cell>
          <cell r="J1208" t="str">
            <v>Sociale recherche</v>
          </cell>
        </row>
        <row r="1209">
          <cell r="I1209">
            <v>5040308</v>
          </cell>
          <cell r="J1209" t="str">
            <v>Sociale recherche</v>
          </cell>
        </row>
        <row r="1210">
          <cell r="I1210">
            <v>5040308</v>
          </cell>
          <cell r="J1210" t="str">
            <v>Sociale recherche</v>
          </cell>
        </row>
        <row r="1211">
          <cell r="I1211">
            <v>5040308</v>
          </cell>
          <cell r="J1211" t="str">
            <v>Sociale recherche</v>
          </cell>
        </row>
        <row r="1212">
          <cell r="I1212">
            <v>5040202</v>
          </cell>
          <cell r="J1212" t="str">
            <v>Financien</v>
          </cell>
        </row>
        <row r="1213">
          <cell r="I1213">
            <v>5040202</v>
          </cell>
          <cell r="J1213" t="str">
            <v>Financien</v>
          </cell>
        </row>
        <row r="1214">
          <cell r="I1214">
            <v>5040317</v>
          </cell>
          <cell r="J1214" t="str">
            <v>Support Sociaal Domein (SSD)</v>
          </cell>
        </row>
        <row r="1215">
          <cell r="I1215">
            <v>5040317</v>
          </cell>
          <cell r="J1215" t="str">
            <v>Support Sociaal Domein (SSD)</v>
          </cell>
        </row>
        <row r="1216">
          <cell r="I1216">
            <v>5040317</v>
          </cell>
          <cell r="J1216" t="str">
            <v>Support Sociaal Domein (SSD)</v>
          </cell>
        </row>
        <row r="1217">
          <cell r="I1217">
            <v>5040317</v>
          </cell>
          <cell r="J1217" t="str">
            <v>Support Sociaal Domein (SSD)</v>
          </cell>
        </row>
        <row r="1218">
          <cell r="I1218">
            <v>5040402</v>
          </cell>
          <cell r="J1218" t="str">
            <v>Groen</v>
          </cell>
        </row>
        <row r="1219">
          <cell r="I1219">
            <v>5040402</v>
          </cell>
          <cell r="J1219" t="str">
            <v>Groen</v>
          </cell>
        </row>
        <row r="1220">
          <cell r="I1220">
            <v>5040402</v>
          </cell>
          <cell r="J1220" t="str">
            <v>Groen</v>
          </cell>
        </row>
        <row r="1221">
          <cell r="I1221">
            <v>5040402</v>
          </cell>
          <cell r="J1221" t="str">
            <v>Groen</v>
          </cell>
        </row>
        <row r="1222">
          <cell r="I1222">
            <v>5040402</v>
          </cell>
          <cell r="J1222" t="str">
            <v>Groen</v>
          </cell>
        </row>
        <row r="1223">
          <cell r="I1223">
            <v>5040402</v>
          </cell>
          <cell r="J1223" t="str">
            <v>Groen</v>
          </cell>
        </row>
        <row r="1224">
          <cell r="I1224">
            <v>5040402</v>
          </cell>
          <cell r="J1224" t="str">
            <v>Groen</v>
          </cell>
        </row>
        <row r="1225">
          <cell r="I1225">
            <v>5040503</v>
          </cell>
          <cell r="J1225" t="str">
            <v>Vergunningen en handhaving</v>
          </cell>
        </row>
        <row r="1226">
          <cell r="I1226">
            <v>5040503</v>
          </cell>
          <cell r="J1226" t="str">
            <v>Vergunningen en handhaving</v>
          </cell>
        </row>
        <row r="1227">
          <cell r="I1227">
            <v>5040503</v>
          </cell>
          <cell r="J1227" t="str">
            <v>Vergunningen en handhaving</v>
          </cell>
        </row>
        <row r="1228">
          <cell r="I1228">
            <v>5040503</v>
          </cell>
          <cell r="J1228" t="str">
            <v>Vergunningen en handhaving</v>
          </cell>
        </row>
        <row r="1229">
          <cell r="I1229">
            <v>5040503</v>
          </cell>
          <cell r="J1229" t="str">
            <v>Vergunningen en handhaving</v>
          </cell>
        </row>
        <row r="1230">
          <cell r="I1230">
            <v>5040503</v>
          </cell>
          <cell r="J1230" t="str">
            <v>Vergunningen en handhaving</v>
          </cell>
        </row>
        <row r="1231">
          <cell r="I1231">
            <v>5040503</v>
          </cell>
          <cell r="J1231" t="str">
            <v>Vergunningen en handhaving</v>
          </cell>
        </row>
        <row r="1232">
          <cell r="I1232">
            <v>5040503</v>
          </cell>
          <cell r="J1232" t="str">
            <v>Vergunningen en handhaving</v>
          </cell>
        </row>
        <row r="1233">
          <cell r="I1233">
            <v>5040503</v>
          </cell>
          <cell r="J1233" t="str">
            <v>Vergunningen en handhaving</v>
          </cell>
        </row>
        <row r="1234">
          <cell r="I1234">
            <v>5040503</v>
          </cell>
          <cell r="J1234" t="str">
            <v>Vergunningen en handhaving</v>
          </cell>
        </row>
        <row r="1235">
          <cell r="I1235">
            <v>5040503</v>
          </cell>
          <cell r="J1235" t="str">
            <v>Vergunningen en handhaving</v>
          </cell>
        </row>
        <row r="1236">
          <cell r="I1236">
            <v>5040503</v>
          </cell>
          <cell r="J1236" t="str">
            <v>Vergunningen en handhaving</v>
          </cell>
        </row>
        <row r="1237">
          <cell r="I1237">
            <v>5040503</v>
          </cell>
          <cell r="J1237" t="str">
            <v>Vergunningen en handhaving</v>
          </cell>
        </row>
        <row r="1238">
          <cell r="I1238">
            <v>5040503</v>
          </cell>
          <cell r="J1238" t="str">
            <v>Vergunningen en handhaving</v>
          </cell>
        </row>
        <row r="1239">
          <cell r="I1239">
            <v>5040503</v>
          </cell>
          <cell r="J1239" t="str">
            <v>Vergunningen en handhaving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DB4297-B364-4D37-B613-0EE6C041D36B}" name="Tabel13" displayName="Tabel13" ref="B5:G128" totalsRowShown="0" headerRowDxfId="9" headerRowBorderDxfId="7" tableBorderDxfId="8" totalsRowBorderDxfId="6">
  <autoFilter ref="B5:G128" xr:uid="{31DB4297-B364-4D37-B613-0EE6C041D36B}"/>
  <sortState xmlns:xlrd2="http://schemas.microsoft.com/office/spreadsheetml/2017/richdata2" ref="B6:G128">
    <sortCondition descending="1" ref="B5:B128"/>
  </sortState>
  <tableColumns count="6">
    <tableColumn id="1" xr3:uid="{37FBB298-254B-48B8-B472-A81CE7F7EAB8}" name="Klant: Klantnaam" dataDxfId="5"/>
    <tableColumn id="2" xr3:uid="{FB7E5871-0A5F-4A4C-8877-8FEE669F4CE0}" name="Kolom1" dataDxfId="4"/>
    <tableColumn id="3" xr3:uid="{4E853015-547A-4563-B010-808AFC953075}" name="Opdracht" dataDxfId="3"/>
    <tableColumn id="4" xr3:uid="{360DDF1B-6117-4870-B4EC-0057CD98C444}" name="Afdeling: Afdelingsnaam" dataDxfId="2"/>
    <tableColumn id="11" xr3:uid="{3385D986-EC45-4386-B9A5-A75D0499D0DE}" name="Standaard tarief incl. fee klant" dataDxfId="1"/>
    <tableColumn id="12" xr3:uid="{8E7374A7-91C3-4B53-B6D1-DF33C5DB33C9}" name="Aantal uren per week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BCBFF-3AA5-4445-884B-88B0602D116A}" name="Tabel1" displayName="Tabel1" ref="A2:B34" totalsRowShown="0">
  <autoFilter ref="A2:B34" xr:uid="{DE8BCBFF-3AA5-4445-884B-88B0602D116A}"/>
  <tableColumns count="2">
    <tableColumn id="1" xr3:uid="{1EAA0B07-0456-4661-827D-CA256AD4F138}" name="Afdeling"/>
    <tableColumn id="2" xr3:uid="{14592444-0C8A-4406-A312-63486EB4DB8F}" name="Functie"/>
  </tableColumns>
  <tableStyleInfo name="TableStyleMedium4" showFirstColumn="1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A718-2B33-4700-A4E7-B4C51BABAA04}">
  <dimension ref="A1:C98"/>
  <sheetViews>
    <sheetView workbookViewId="0">
      <selection activeCell="A6" sqref="A6"/>
    </sheetView>
  </sheetViews>
  <sheetFormatPr defaultRowHeight="15" x14ac:dyDescent="0.25"/>
  <cols>
    <col min="1" max="1" width="64.85546875" bestFit="1" customWidth="1"/>
    <col min="2" max="2" width="13.28515625" bestFit="1" customWidth="1"/>
    <col min="3" max="3" width="40.28515625" bestFit="1" customWidth="1"/>
  </cols>
  <sheetData>
    <row r="1" spans="1:3" ht="30" x14ac:dyDescent="0.4">
      <c r="A1" s="297" t="s">
        <v>220</v>
      </c>
    </row>
    <row r="3" spans="1:3" x14ac:dyDescent="0.25">
      <c r="A3" s="298" t="s">
        <v>221</v>
      </c>
      <c r="B3" s="300" t="s">
        <v>223</v>
      </c>
      <c r="C3" s="300" t="s">
        <v>224</v>
      </c>
    </row>
    <row r="4" spans="1:3" x14ac:dyDescent="0.25">
      <c r="A4" s="299" t="s">
        <v>222</v>
      </c>
      <c r="B4" s="301">
        <v>2700</v>
      </c>
      <c r="C4" s="299" t="s">
        <v>225</v>
      </c>
    </row>
    <row r="5" spans="1:3" x14ac:dyDescent="0.25">
      <c r="A5" s="299" t="s">
        <v>10</v>
      </c>
      <c r="B5" s="301">
        <v>65949.27</v>
      </c>
      <c r="C5" s="299" t="s">
        <v>226</v>
      </c>
    </row>
    <row r="6" spans="1:3" x14ac:dyDescent="0.25">
      <c r="A6" s="299" t="s">
        <v>10</v>
      </c>
      <c r="B6" s="301">
        <v>784.02</v>
      </c>
      <c r="C6" s="299" t="s">
        <v>227</v>
      </c>
    </row>
    <row r="7" spans="1:3" x14ac:dyDescent="0.25">
      <c r="A7" s="299" t="s">
        <v>228</v>
      </c>
      <c r="B7" s="301">
        <v>9721.33</v>
      </c>
      <c r="C7" s="299" t="s">
        <v>227</v>
      </c>
    </row>
    <row r="8" spans="1:3" x14ac:dyDescent="0.25">
      <c r="A8" s="299" t="s">
        <v>147</v>
      </c>
      <c r="B8" s="301">
        <v>93639.15</v>
      </c>
      <c r="C8" s="299" t="s">
        <v>226</v>
      </c>
    </row>
    <row r="9" spans="1:3" x14ac:dyDescent="0.25">
      <c r="A9" s="299" t="s">
        <v>147</v>
      </c>
      <c r="B9" s="301">
        <v>50889.08</v>
      </c>
      <c r="C9" s="299" t="s">
        <v>226</v>
      </c>
    </row>
    <row r="10" spans="1:3" x14ac:dyDescent="0.25">
      <c r="A10" s="299" t="s">
        <v>147</v>
      </c>
      <c r="B10" s="302">
        <v>7123.19</v>
      </c>
      <c r="C10" s="299" t="s">
        <v>229</v>
      </c>
    </row>
    <row r="11" spans="1:3" x14ac:dyDescent="0.25">
      <c r="A11" s="299" t="s">
        <v>147</v>
      </c>
      <c r="B11" s="301">
        <v>4895.87</v>
      </c>
      <c r="C11" s="299" t="s">
        <v>226</v>
      </c>
    </row>
    <row r="12" spans="1:3" x14ac:dyDescent="0.25">
      <c r="A12" s="299" t="s">
        <v>147</v>
      </c>
      <c r="B12" s="301">
        <v>235.72</v>
      </c>
      <c r="C12" s="299" t="s">
        <v>226</v>
      </c>
    </row>
    <row r="13" spans="1:3" x14ac:dyDescent="0.25">
      <c r="A13" s="299" t="s">
        <v>21</v>
      </c>
      <c r="B13" s="301">
        <v>106816.99</v>
      </c>
      <c r="C13" s="299" t="s">
        <v>226</v>
      </c>
    </row>
    <row r="14" spans="1:3" x14ac:dyDescent="0.25">
      <c r="A14" s="299" t="s">
        <v>23</v>
      </c>
      <c r="B14" s="301">
        <v>61592.12</v>
      </c>
      <c r="C14" s="299" t="s">
        <v>226</v>
      </c>
    </row>
    <row r="15" spans="1:3" x14ac:dyDescent="0.25">
      <c r="A15" s="299" t="s">
        <v>23</v>
      </c>
      <c r="B15" s="301">
        <v>22886.75</v>
      </c>
      <c r="C15" s="299" t="s">
        <v>230</v>
      </c>
    </row>
    <row r="16" spans="1:3" x14ac:dyDescent="0.25">
      <c r="A16" s="299" t="s">
        <v>23</v>
      </c>
      <c r="B16" s="301">
        <v>2405.5100000000002</v>
      </c>
      <c r="C16" s="299" t="s">
        <v>231</v>
      </c>
    </row>
    <row r="17" spans="1:3" x14ac:dyDescent="0.25">
      <c r="A17" s="299" t="s">
        <v>23</v>
      </c>
      <c r="B17" s="301">
        <v>-6216.15</v>
      </c>
      <c r="C17" s="299" t="s">
        <v>230</v>
      </c>
    </row>
    <row r="18" spans="1:3" x14ac:dyDescent="0.25">
      <c r="A18" s="299" t="s">
        <v>33</v>
      </c>
      <c r="B18" s="301">
        <v>118189.42</v>
      </c>
      <c r="C18" s="299" t="s">
        <v>226</v>
      </c>
    </row>
    <row r="19" spans="1:3" x14ac:dyDescent="0.25">
      <c r="A19" s="303" t="s">
        <v>33</v>
      </c>
      <c r="B19" s="304">
        <v>-8666.98</v>
      </c>
      <c r="C19" s="303" t="s">
        <v>232</v>
      </c>
    </row>
    <row r="20" spans="1:3" x14ac:dyDescent="0.25">
      <c r="A20" s="299" t="s">
        <v>233</v>
      </c>
      <c r="B20" s="301">
        <v>1757</v>
      </c>
      <c r="C20" s="299" t="s">
        <v>234</v>
      </c>
    </row>
    <row r="21" spans="1:3" x14ac:dyDescent="0.25">
      <c r="A21" s="299" t="s">
        <v>35</v>
      </c>
      <c r="B21" s="301">
        <v>153797.1</v>
      </c>
      <c r="C21" s="299" t="s">
        <v>226</v>
      </c>
    </row>
    <row r="22" spans="1:3" x14ac:dyDescent="0.25">
      <c r="A22" s="299" t="s">
        <v>235</v>
      </c>
      <c r="B22" s="301">
        <v>48834.79</v>
      </c>
      <c r="C22" s="299" t="s">
        <v>236</v>
      </c>
    </row>
    <row r="23" spans="1:3" x14ac:dyDescent="0.25">
      <c r="A23" s="299" t="s">
        <v>235</v>
      </c>
      <c r="B23" s="301">
        <v>1710.46</v>
      </c>
      <c r="C23" s="299" t="s">
        <v>237</v>
      </c>
    </row>
    <row r="24" spans="1:3" x14ac:dyDescent="0.25">
      <c r="A24" s="299" t="s">
        <v>51</v>
      </c>
      <c r="B24" s="301">
        <v>570.20000000000005</v>
      </c>
      <c r="C24" s="299" t="s">
        <v>238</v>
      </c>
    </row>
    <row r="25" spans="1:3" x14ac:dyDescent="0.25">
      <c r="A25" s="299" t="s">
        <v>53</v>
      </c>
      <c r="B25" s="305">
        <v>16291.31</v>
      </c>
      <c r="C25" s="299" t="s">
        <v>239</v>
      </c>
    </row>
    <row r="26" spans="1:3" x14ac:dyDescent="0.25">
      <c r="A26" s="299" t="s">
        <v>60</v>
      </c>
      <c r="B26" s="301">
        <v>190864.13</v>
      </c>
      <c r="C26" s="299" t="s">
        <v>226</v>
      </c>
    </row>
    <row r="27" spans="1:3" x14ac:dyDescent="0.25">
      <c r="A27" s="299" t="s">
        <v>60</v>
      </c>
      <c r="B27" s="301">
        <v>84009.2</v>
      </c>
      <c r="C27" s="299" t="s">
        <v>226</v>
      </c>
    </row>
    <row r="28" spans="1:3" x14ac:dyDescent="0.25">
      <c r="A28" s="299" t="s">
        <v>60</v>
      </c>
      <c r="B28" s="301">
        <v>66215.13</v>
      </c>
      <c r="C28" s="299" t="s">
        <v>226</v>
      </c>
    </row>
    <row r="29" spans="1:3" x14ac:dyDescent="0.25">
      <c r="A29" s="299" t="s">
        <v>129</v>
      </c>
      <c r="B29" s="301">
        <v>61559.85</v>
      </c>
      <c r="C29" s="299" t="s">
        <v>226</v>
      </c>
    </row>
    <row r="30" spans="1:3" x14ac:dyDescent="0.25">
      <c r="A30" s="299" t="s">
        <v>129</v>
      </c>
      <c r="B30" s="301">
        <v>-26473.4</v>
      </c>
      <c r="C30" s="299" t="s">
        <v>226</v>
      </c>
    </row>
    <row r="31" spans="1:3" x14ac:dyDescent="0.25">
      <c r="A31" s="299" t="s">
        <v>130</v>
      </c>
      <c r="B31" s="301">
        <v>377610.37</v>
      </c>
      <c r="C31" s="299" t="s">
        <v>226</v>
      </c>
    </row>
    <row r="32" spans="1:3" x14ac:dyDescent="0.25">
      <c r="A32" s="299" t="s">
        <v>130</v>
      </c>
      <c r="B32" s="301">
        <v>122376.25</v>
      </c>
      <c r="C32" s="299" t="s">
        <v>226</v>
      </c>
    </row>
    <row r="33" spans="1:3" x14ac:dyDescent="0.25">
      <c r="A33" s="299" t="s">
        <v>130</v>
      </c>
      <c r="B33" s="301">
        <v>88665</v>
      </c>
      <c r="C33" s="299" t="s">
        <v>226</v>
      </c>
    </row>
    <row r="34" spans="1:3" x14ac:dyDescent="0.25">
      <c r="A34" s="299" t="s">
        <v>130</v>
      </c>
      <c r="B34" s="301">
        <v>74892.27</v>
      </c>
      <c r="C34" s="299" t="s">
        <v>226</v>
      </c>
    </row>
    <row r="35" spans="1:3" x14ac:dyDescent="0.25">
      <c r="A35" s="299" t="s">
        <v>130</v>
      </c>
      <c r="B35" s="301">
        <v>55381</v>
      </c>
      <c r="C35" s="299" t="s">
        <v>226</v>
      </c>
    </row>
    <row r="36" spans="1:3" x14ac:dyDescent="0.25">
      <c r="A36" s="299" t="s">
        <v>130</v>
      </c>
      <c r="B36" s="301">
        <v>46613.41</v>
      </c>
      <c r="C36" s="299" t="s">
        <v>226</v>
      </c>
    </row>
    <row r="37" spans="1:3" x14ac:dyDescent="0.25">
      <c r="A37" s="299" t="s">
        <v>130</v>
      </c>
      <c r="B37" s="301">
        <v>32092.6</v>
      </c>
      <c r="C37" s="299" t="s">
        <v>226</v>
      </c>
    </row>
    <row r="38" spans="1:3" x14ac:dyDescent="0.25">
      <c r="A38" s="299" t="s">
        <v>130</v>
      </c>
      <c r="B38" s="301">
        <v>26404.38</v>
      </c>
      <c r="C38" s="299" t="s">
        <v>240</v>
      </c>
    </row>
    <row r="39" spans="1:3" x14ac:dyDescent="0.25">
      <c r="A39" s="299" t="s">
        <v>130</v>
      </c>
      <c r="B39" s="301">
        <v>13599.92</v>
      </c>
      <c r="C39" s="299" t="s">
        <v>226</v>
      </c>
    </row>
    <row r="40" spans="1:3" x14ac:dyDescent="0.25">
      <c r="A40" s="299" t="s">
        <v>130</v>
      </c>
      <c r="B40" s="301">
        <v>12705</v>
      </c>
      <c r="C40" s="299" t="s">
        <v>226</v>
      </c>
    </row>
    <row r="41" spans="1:3" x14ac:dyDescent="0.25">
      <c r="A41" s="299" t="s">
        <v>130</v>
      </c>
      <c r="B41" s="301">
        <v>7021</v>
      </c>
      <c r="C41" s="299" t="s">
        <v>226</v>
      </c>
    </row>
    <row r="42" spans="1:3" x14ac:dyDescent="0.25">
      <c r="A42" s="299" t="s">
        <v>130</v>
      </c>
      <c r="B42" s="301">
        <v>-25716.81</v>
      </c>
      <c r="C42" s="299" t="s">
        <v>241</v>
      </c>
    </row>
    <row r="43" spans="1:3" x14ac:dyDescent="0.25">
      <c r="A43" s="301" t="s">
        <v>130</v>
      </c>
      <c r="B43" s="301">
        <v>-63395.27</v>
      </c>
      <c r="C43" s="301" t="s">
        <v>226</v>
      </c>
    </row>
    <row r="44" spans="1:3" x14ac:dyDescent="0.25">
      <c r="A44" s="299" t="s">
        <v>18</v>
      </c>
      <c r="B44" s="301">
        <v>37024</v>
      </c>
      <c r="C44" s="299" t="s">
        <v>226</v>
      </c>
    </row>
    <row r="45" spans="1:3" x14ac:dyDescent="0.25">
      <c r="A45" s="299" t="s">
        <v>28</v>
      </c>
      <c r="B45" s="301">
        <v>10315.81</v>
      </c>
      <c r="C45" s="299" t="s">
        <v>242</v>
      </c>
    </row>
    <row r="46" spans="1:3" x14ac:dyDescent="0.25">
      <c r="A46" s="299" t="s">
        <v>28</v>
      </c>
      <c r="B46" s="301">
        <v>8018.38</v>
      </c>
      <c r="C46" s="299" t="s">
        <v>243</v>
      </c>
    </row>
    <row r="47" spans="1:3" x14ac:dyDescent="0.25">
      <c r="A47" s="299" t="s">
        <v>28</v>
      </c>
      <c r="B47" s="301">
        <v>3927.12</v>
      </c>
      <c r="C47" s="299" t="s">
        <v>244</v>
      </c>
    </row>
    <row r="48" spans="1:3" x14ac:dyDescent="0.25">
      <c r="A48" s="299" t="s">
        <v>245</v>
      </c>
      <c r="B48" s="301">
        <v>26836.16</v>
      </c>
      <c r="C48" s="299" t="s">
        <v>246</v>
      </c>
    </row>
    <row r="49" spans="1:3" x14ac:dyDescent="0.25">
      <c r="A49" s="299" t="s">
        <v>245</v>
      </c>
      <c r="B49" s="301">
        <v>1492.13</v>
      </c>
      <c r="C49" s="299" t="s">
        <v>247</v>
      </c>
    </row>
    <row r="50" spans="1:3" x14ac:dyDescent="0.25">
      <c r="A50" s="299" t="s">
        <v>248</v>
      </c>
      <c r="B50" s="301">
        <v>52408.59</v>
      </c>
      <c r="C50" s="299" t="s">
        <v>226</v>
      </c>
    </row>
    <row r="51" spans="1:3" x14ac:dyDescent="0.25">
      <c r="A51" s="299" t="s">
        <v>248</v>
      </c>
      <c r="B51" s="301">
        <v>-6233.78</v>
      </c>
      <c r="C51" s="299" t="s">
        <v>241</v>
      </c>
    </row>
    <row r="52" spans="1:3" x14ac:dyDescent="0.25">
      <c r="A52" s="299" t="s">
        <v>249</v>
      </c>
      <c r="B52" s="301">
        <v>38728.47</v>
      </c>
      <c r="C52" s="299" t="s">
        <v>250</v>
      </c>
    </row>
    <row r="53" spans="1:3" x14ac:dyDescent="0.25">
      <c r="A53" s="299" t="s">
        <v>251</v>
      </c>
      <c r="B53" s="301">
        <v>53643.76</v>
      </c>
      <c r="C53" s="299" t="s">
        <v>226</v>
      </c>
    </row>
    <row r="54" spans="1:3" x14ac:dyDescent="0.25">
      <c r="A54" s="299" t="s">
        <v>70</v>
      </c>
      <c r="B54" s="301">
        <v>5095</v>
      </c>
      <c r="C54" s="299" t="s">
        <v>252</v>
      </c>
    </row>
    <row r="55" spans="1:3" x14ac:dyDescent="0.25">
      <c r="A55" s="299" t="s">
        <v>168</v>
      </c>
      <c r="B55" s="301">
        <v>7083.3</v>
      </c>
      <c r="C55" s="299" t="s">
        <v>253</v>
      </c>
    </row>
    <row r="56" spans="1:3" x14ac:dyDescent="0.25">
      <c r="A56" s="299" t="s">
        <v>168</v>
      </c>
      <c r="B56" s="301">
        <v>-7083.3</v>
      </c>
      <c r="C56" s="299">
        <v>0</v>
      </c>
    </row>
    <row r="57" spans="1:3" x14ac:dyDescent="0.25">
      <c r="A57" s="299" t="s">
        <v>43</v>
      </c>
      <c r="B57" s="301">
        <v>129454.85</v>
      </c>
      <c r="C57" s="299" t="s">
        <v>226</v>
      </c>
    </row>
    <row r="58" spans="1:3" x14ac:dyDescent="0.25">
      <c r="A58" s="299" t="s">
        <v>43</v>
      </c>
      <c r="B58" s="301">
        <v>24524.9</v>
      </c>
      <c r="C58" s="299" t="s">
        <v>226</v>
      </c>
    </row>
    <row r="59" spans="1:3" x14ac:dyDescent="0.25">
      <c r="A59" s="299" t="s">
        <v>43</v>
      </c>
      <c r="B59" s="301">
        <v>-8130.08</v>
      </c>
      <c r="C59" s="299" t="s">
        <v>241</v>
      </c>
    </row>
    <row r="60" spans="1:3" x14ac:dyDescent="0.25">
      <c r="A60" s="299" t="s">
        <v>47</v>
      </c>
      <c r="B60" s="301">
        <v>17650.59</v>
      </c>
      <c r="C60" s="299" t="s">
        <v>226</v>
      </c>
    </row>
    <row r="61" spans="1:3" x14ac:dyDescent="0.25">
      <c r="A61" s="299" t="s">
        <v>47</v>
      </c>
      <c r="B61" s="301">
        <v>-27616.95</v>
      </c>
      <c r="C61" s="299">
        <v>0</v>
      </c>
    </row>
    <row r="62" spans="1:3" x14ac:dyDescent="0.25">
      <c r="A62" s="299" t="s">
        <v>254</v>
      </c>
      <c r="B62" s="301">
        <v>188763.56</v>
      </c>
      <c r="C62" s="299" t="s">
        <v>226</v>
      </c>
    </row>
    <row r="63" spans="1:3" x14ac:dyDescent="0.25">
      <c r="A63" s="299" t="s">
        <v>255</v>
      </c>
      <c r="B63" s="301">
        <v>125473.54</v>
      </c>
      <c r="C63" s="299" t="s">
        <v>226</v>
      </c>
    </row>
    <row r="64" spans="1:3" x14ac:dyDescent="0.25">
      <c r="A64" s="299" t="s">
        <v>255</v>
      </c>
      <c r="B64" s="301">
        <v>72000</v>
      </c>
      <c r="C64" s="299" t="s">
        <v>256</v>
      </c>
    </row>
    <row r="65" spans="1:3" x14ac:dyDescent="0.25">
      <c r="A65" s="299" t="s">
        <v>255</v>
      </c>
      <c r="B65" s="301">
        <v>24131</v>
      </c>
      <c r="C65" s="299" t="s">
        <v>226</v>
      </c>
    </row>
    <row r="66" spans="1:3" x14ac:dyDescent="0.25">
      <c r="A66" s="299" t="s">
        <v>255</v>
      </c>
      <c r="B66" s="301">
        <v>28926.400000000001</v>
      </c>
      <c r="C66" s="299" t="s">
        <v>226</v>
      </c>
    </row>
    <row r="67" spans="1:3" x14ac:dyDescent="0.25">
      <c r="A67" s="299" t="s">
        <v>255</v>
      </c>
      <c r="B67" s="301">
        <v>9403.34</v>
      </c>
      <c r="C67" s="299" t="s">
        <v>226</v>
      </c>
    </row>
    <row r="68" spans="1:3" x14ac:dyDescent="0.25">
      <c r="A68" s="299" t="s">
        <v>255</v>
      </c>
      <c r="B68" s="301">
        <v>7354</v>
      </c>
      <c r="C68" s="299" t="s">
        <v>226</v>
      </c>
    </row>
    <row r="69" spans="1:3" x14ac:dyDescent="0.25">
      <c r="A69" s="299" t="s">
        <v>255</v>
      </c>
      <c r="B69" s="301">
        <v>-5232</v>
      </c>
      <c r="C69" s="299" t="s">
        <v>257</v>
      </c>
    </row>
    <row r="70" spans="1:3" x14ac:dyDescent="0.25">
      <c r="A70" s="299" t="s">
        <v>255</v>
      </c>
      <c r="B70" s="301">
        <v>-112818</v>
      </c>
      <c r="C70" s="299" t="s">
        <v>226</v>
      </c>
    </row>
    <row r="71" spans="1:3" x14ac:dyDescent="0.25">
      <c r="A71" s="299" t="s">
        <v>255</v>
      </c>
      <c r="B71" s="301">
        <v>123081.18</v>
      </c>
      <c r="C71" s="299" t="s">
        <v>226</v>
      </c>
    </row>
    <row r="72" spans="1:3" x14ac:dyDescent="0.25">
      <c r="A72" s="299" t="s">
        <v>255</v>
      </c>
      <c r="B72" s="301">
        <v>77789.63</v>
      </c>
      <c r="C72" s="299" t="s">
        <v>226</v>
      </c>
    </row>
    <row r="73" spans="1:3" x14ac:dyDescent="0.25">
      <c r="A73" s="299" t="s">
        <v>255</v>
      </c>
      <c r="B73" s="301">
        <v>64754.54</v>
      </c>
      <c r="C73" s="299" t="s">
        <v>226</v>
      </c>
    </row>
    <row r="74" spans="1:3" x14ac:dyDescent="0.25">
      <c r="A74" s="299" t="s">
        <v>255</v>
      </c>
      <c r="B74" s="301">
        <v>60321</v>
      </c>
      <c r="C74" s="299" t="s">
        <v>226</v>
      </c>
    </row>
    <row r="75" spans="1:3" x14ac:dyDescent="0.25">
      <c r="A75" s="299" t="s">
        <v>255</v>
      </c>
      <c r="B75" s="301">
        <v>59103.7</v>
      </c>
      <c r="C75" s="299" t="s">
        <v>226</v>
      </c>
    </row>
    <row r="76" spans="1:3" x14ac:dyDescent="0.25">
      <c r="A76" s="299" t="s">
        <v>255</v>
      </c>
      <c r="B76" s="301">
        <v>43666.18</v>
      </c>
      <c r="C76" s="299" t="s">
        <v>226</v>
      </c>
    </row>
    <row r="77" spans="1:3" x14ac:dyDescent="0.25">
      <c r="A77" s="299" t="s">
        <v>255</v>
      </c>
      <c r="B77" s="301">
        <v>31730.12</v>
      </c>
      <c r="C77" s="299" t="s">
        <v>258</v>
      </c>
    </row>
    <row r="78" spans="1:3" x14ac:dyDescent="0.25">
      <c r="A78" s="299" t="s">
        <v>255</v>
      </c>
      <c r="B78" s="301">
        <v>25933.32</v>
      </c>
      <c r="C78" s="299" t="s">
        <v>226</v>
      </c>
    </row>
    <row r="79" spans="1:3" x14ac:dyDescent="0.25">
      <c r="A79" s="299" t="s">
        <v>255</v>
      </c>
      <c r="B79" s="301">
        <v>18690</v>
      </c>
      <c r="C79" s="299" t="s">
        <v>259</v>
      </c>
    </row>
    <row r="80" spans="1:3" x14ac:dyDescent="0.25">
      <c r="A80" s="299" t="s">
        <v>255</v>
      </c>
      <c r="B80" s="301">
        <v>18120</v>
      </c>
      <c r="C80" s="299" t="s">
        <v>226</v>
      </c>
    </row>
    <row r="81" spans="1:3" x14ac:dyDescent="0.25">
      <c r="A81" s="299" t="s">
        <v>255</v>
      </c>
      <c r="B81" s="301">
        <v>14839.88</v>
      </c>
      <c r="C81" s="299" t="s">
        <v>226</v>
      </c>
    </row>
    <row r="82" spans="1:3" x14ac:dyDescent="0.25">
      <c r="A82" s="299" t="s">
        <v>255</v>
      </c>
      <c r="B82" s="301">
        <v>13991</v>
      </c>
      <c r="C82" s="299" t="s">
        <v>226</v>
      </c>
    </row>
    <row r="83" spans="1:3" x14ac:dyDescent="0.25">
      <c r="A83" s="299" t="s">
        <v>255</v>
      </c>
      <c r="B83" s="301">
        <v>12235.13</v>
      </c>
      <c r="C83" s="299" t="s">
        <v>226</v>
      </c>
    </row>
    <row r="84" spans="1:3" x14ac:dyDescent="0.25">
      <c r="A84" s="299" t="s">
        <v>255</v>
      </c>
      <c r="B84" s="301">
        <v>8336.64</v>
      </c>
      <c r="C84" s="299" t="s">
        <v>260</v>
      </c>
    </row>
    <row r="85" spans="1:3" x14ac:dyDescent="0.25">
      <c r="A85" s="299" t="s">
        <v>255</v>
      </c>
      <c r="B85" s="301">
        <v>6620.31</v>
      </c>
      <c r="C85" s="299" t="s">
        <v>226</v>
      </c>
    </row>
    <row r="86" spans="1:3" x14ac:dyDescent="0.25">
      <c r="A86" s="299" t="s">
        <v>255</v>
      </c>
      <c r="B86" s="301">
        <v>5709.08</v>
      </c>
      <c r="C86" s="299" t="s">
        <v>226</v>
      </c>
    </row>
    <row r="87" spans="1:3" x14ac:dyDescent="0.25">
      <c r="A87" s="299" t="s">
        <v>255</v>
      </c>
      <c r="B87" s="301">
        <v>2400</v>
      </c>
      <c r="C87" s="299" t="s">
        <v>262</v>
      </c>
    </row>
    <row r="88" spans="1:3" x14ac:dyDescent="0.25">
      <c r="A88" s="299" t="s">
        <v>255</v>
      </c>
      <c r="B88" s="301">
        <v>72995.91</v>
      </c>
      <c r="C88" s="299" t="s">
        <v>263</v>
      </c>
    </row>
    <row r="89" spans="1:3" x14ac:dyDescent="0.25">
      <c r="A89" s="299" t="s">
        <v>255</v>
      </c>
      <c r="B89" s="301">
        <v>72000</v>
      </c>
      <c r="C89" s="299" t="s">
        <v>256</v>
      </c>
    </row>
    <row r="90" spans="1:3" x14ac:dyDescent="0.25">
      <c r="A90" s="299" t="s">
        <v>255</v>
      </c>
      <c r="B90" s="301">
        <v>41926.5</v>
      </c>
      <c r="C90" s="299" t="s">
        <v>264</v>
      </c>
    </row>
    <row r="91" spans="1:3" x14ac:dyDescent="0.25">
      <c r="A91" s="299" t="s">
        <v>255</v>
      </c>
      <c r="B91" s="301">
        <v>22199.800000000003</v>
      </c>
      <c r="C91" s="299" t="s">
        <v>226</v>
      </c>
    </row>
    <row r="92" spans="1:3" x14ac:dyDescent="0.25">
      <c r="A92" s="299" t="s">
        <v>255</v>
      </c>
      <c r="B92" s="301">
        <v>19451.25</v>
      </c>
      <c r="C92" s="299" t="s">
        <v>226</v>
      </c>
    </row>
    <row r="93" spans="1:3" x14ac:dyDescent="0.25">
      <c r="A93" s="299" t="s">
        <v>255</v>
      </c>
      <c r="B93" s="301">
        <v>12930.24</v>
      </c>
      <c r="C93" s="299">
        <v>0</v>
      </c>
    </row>
    <row r="94" spans="1:3" x14ac:dyDescent="0.25">
      <c r="A94" s="299" t="s">
        <v>261</v>
      </c>
      <c r="B94" s="301">
        <v>45.87</v>
      </c>
      <c r="C94" s="299" t="s">
        <v>265</v>
      </c>
    </row>
    <row r="95" spans="1:3" x14ac:dyDescent="0.25">
      <c r="B95" s="306">
        <v>3434342.25</v>
      </c>
    </row>
    <row r="96" spans="1:3" x14ac:dyDescent="0.25">
      <c r="B96" s="25"/>
    </row>
    <row r="97" spans="2:3" x14ac:dyDescent="0.25">
      <c r="B97" s="307"/>
    </row>
    <row r="98" spans="2:3" x14ac:dyDescent="0.25">
      <c r="B98" s="308"/>
      <c r="C98" s="3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2675-781E-4D44-B5FB-BDDAC1A6E5BD}">
  <dimension ref="A1:E145"/>
  <sheetViews>
    <sheetView workbookViewId="0">
      <selection activeCell="E12" sqref="E12"/>
    </sheetView>
  </sheetViews>
  <sheetFormatPr defaultRowHeight="15" x14ac:dyDescent="0.25"/>
  <cols>
    <col min="1" max="1" width="24.42578125" style="339" bestFit="1" customWidth="1"/>
    <col min="2" max="2" width="44.7109375" style="310" bestFit="1" customWidth="1"/>
    <col min="3" max="3" width="8.85546875" style="311" hidden="1" customWidth="1"/>
    <col min="4" max="4" width="11.42578125" style="311" bestFit="1" customWidth="1"/>
    <col min="5" max="5" width="47.140625" style="311" customWidth="1"/>
  </cols>
  <sheetData>
    <row r="1" spans="1:5" ht="23.25" x14ac:dyDescent="0.35">
      <c r="A1" s="309" t="s">
        <v>266</v>
      </c>
    </row>
    <row r="2" spans="1:5" x14ac:dyDescent="0.25">
      <c r="A2" s="312" t="s">
        <v>1</v>
      </c>
      <c r="B2" s="312" t="s">
        <v>267</v>
      </c>
      <c r="C2" s="313" t="s">
        <v>268</v>
      </c>
      <c r="D2" s="314" t="s">
        <v>223</v>
      </c>
      <c r="E2" s="313"/>
    </row>
    <row r="3" spans="1:5" x14ac:dyDescent="0.25">
      <c r="A3" s="315" t="s">
        <v>269</v>
      </c>
      <c r="B3" s="315" t="s">
        <v>269</v>
      </c>
      <c r="C3" s="316">
        <v>5010102</v>
      </c>
      <c r="D3" s="317">
        <f>VLOOKUP(C:C,'[1]Kostenplaats detail MT'!A:B,2,FALSE)</f>
        <v>2700</v>
      </c>
      <c r="E3" s="318" t="str">
        <f>VLOOKUP(C:C,'[1]Data Inhuur Lias + BTW'!I:J,2,FALSE)</f>
        <v>Griffie</v>
      </c>
    </row>
    <row r="4" spans="1:5" ht="15.75" x14ac:dyDescent="0.25">
      <c r="A4" s="319" t="s">
        <v>10</v>
      </c>
      <c r="B4" s="320" t="s">
        <v>10</v>
      </c>
      <c r="C4" s="316">
        <v>5040101</v>
      </c>
      <c r="D4" s="317">
        <f>VLOOKUP(C:C,'[1]Kostenplaats detail MT'!A:B,2,FALSE)</f>
        <v>72434.009999999995</v>
      </c>
      <c r="E4" s="318" t="str">
        <f>VLOOKUP(C:C,'[1]Data Inhuur Lias + BTW'!I:J,2,FALSE)</f>
        <v>Concernstaf (was: Controlling)</v>
      </c>
    </row>
    <row r="5" spans="1:5" ht="15.75" x14ac:dyDescent="0.25">
      <c r="A5" s="319"/>
      <c r="B5" s="320"/>
      <c r="C5" s="321"/>
      <c r="D5" s="322"/>
      <c r="E5" s="318"/>
    </row>
    <row r="6" spans="1:5" ht="15.75" x14ac:dyDescent="0.25">
      <c r="A6" s="319"/>
      <c r="B6" s="320" t="s">
        <v>270</v>
      </c>
      <c r="C6" s="316">
        <v>5040200</v>
      </c>
      <c r="D6" s="317">
        <f>VLOOKUP(C:C,'[1]Kostenplaats detail MT'!A:B,2,FALSE)</f>
        <v>4500</v>
      </c>
      <c r="E6" s="318" t="str">
        <f>VLOOKUP(C:C,'[1]Data Inhuur Lias + BTW'!I:J,2,FALSE)</f>
        <v>Afdelingshoofd Middelen</v>
      </c>
    </row>
    <row r="7" spans="1:5" ht="15.75" x14ac:dyDescent="0.25">
      <c r="A7" s="319" t="s">
        <v>12</v>
      </c>
      <c r="B7" s="323" t="s">
        <v>13</v>
      </c>
      <c r="C7" s="320">
        <v>5040202</v>
      </c>
      <c r="D7" s="317">
        <f>VLOOKUP(C:C,'[1]Kostenplaats detail MT'!A:B,2,FALSE)</f>
        <v>55358.790000000008</v>
      </c>
      <c r="E7" s="318" t="str">
        <f>VLOOKUP(C:C,'[1]Data Inhuur Lias + BTW'!I:J,2,FALSE)</f>
        <v>Financien</v>
      </c>
    </row>
    <row r="8" spans="1:5" x14ac:dyDescent="0.25">
      <c r="A8" s="324"/>
      <c r="B8" s="323"/>
      <c r="C8" s="325"/>
      <c r="D8" s="326"/>
      <c r="E8" s="318"/>
    </row>
    <row r="9" spans="1:5" x14ac:dyDescent="0.25">
      <c r="A9" s="324"/>
      <c r="B9" s="323" t="s">
        <v>14</v>
      </c>
      <c r="C9" s="327">
        <v>5040203</v>
      </c>
      <c r="D9" s="317">
        <f>VLOOKUP(C:C,'[1]Kostenplaats detail MT'!A:B,2,FALSE)</f>
        <v>135016.35</v>
      </c>
      <c r="E9" s="318" t="str">
        <f>VLOOKUP(C:C,'[1]Data Inhuur Lias + BTW'!I:J,2,FALSE)</f>
        <v>Bestuur en interne zaken</v>
      </c>
    </row>
    <row r="10" spans="1:5" x14ac:dyDescent="0.25">
      <c r="A10" s="324"/>
      <c r="B10" s="323"/>
      <c r="C10" s="325"/>
      <c r="D10" s="326"/>
      <c r="E10" s="318"/>
    </row>
    <row r="11" spans="1:5" x14ac:dyDescent="0.25">
      <c r="A11" s="324"/>
      <c r="B11" s="323"/>
      <c r="C11" s="325"/>
      <c r="D11" s="326"/>
      <c r="E11" s="318"/>
    </row>
    <row r="12" spans="1:5" x14ac:dyDescent="0.25">
      <c r="A12" s="324"/>
      <c r="B12" s="323"/>
      <c r="C12" s="325"/>
      <c r="D12" s="326"/>
      <c r="E12" s="318"/>
    </row>
    <row r="13" spans="1:5" x14ac:dyDescent="0.25">
      <c r="A13" s="324"/>
      <c r="B13" s="323" t="s">
        <v>21</v>
      </c>
      <c r="C13" s="320">
        <v>5040204</v>
      </c>
      <c r="D13" s="317">
        <f>VLOOKUP(C:C,'[1]Kostenplaats detail MT'!A:B,2,FALSE)</f>
        <v>100161.97999999998</v>
      </c>
      <c r="E13" s="318" t="str">
        <f>VLOOKUP(C:C,'[1]Data Inhuur Lias + BTW'!I:J,2,FALSE)</f>
        <v>P&amp;O</v>
      </c>
    </row>
    <row r="14" spans="1:5" x14ac:dyDescent="0.25">
      <c r="A14" s="324"/>
      <c r="B14" s="323"/>
      <c r="C14" s="320"/>
      <c r="D14" s="328"/>
      <c r="E14" s="318"/>
    </row>
    <row r="15" spans="1:5" x14ac:dyDescent="0.25">
      <c r="A15" s="324"/>
      <c r="B15" s="323" t="s">
        <v>23</v>
      </c>
      <c r="C15" s="320">
        <v>5040206</v>
      </c>
      <c r="D15" s="317">
        <f>VLOOKUP(C:C,'[1]Kostenplaats detail MT'!A:B,2,FALSE)</f>
        <v>155506.52000000002</v>
      </c>
      <c r="E15" s="318" t="str">
        <f>VLOOKUP(C:C,'[1]Data Inhuur Lias + BTW'!I:J,2,FALSE)</f>
        <v>I&amp;A</v>
      </c>
    </row>
    <row r="16" spans="1:5" x14ac:dyDescent="0.25">
      <c r="A16" s="324"/>
      <c r="B16" s="323"/>
      <c r="C16" s="325"/>
      <c r="D16" s="326"/>
      <c r="E16" s="318"/>
    </row>
    <row r="17" spans="1:5" x14ac:dyDescent="0.25">
      <c r="A17" s="324"/>
      <c r="B17" s="323" t="s">
        <v>14</v>
      </c>
      <c r="C17" s="320">
        <v>6010010</v>
      </c>
      <c r="D17" s="317">
        <f>VLOOKUP(C:C,'[1]Kostenplaats detail MT'!A:B,2,FALSE)</f>
        <v>51126.810000000012</v>
      </c>
      <c r="E17" s="318" t="str">
        <f>VLOOKUP(C:C,'[1]Data Inhuur Lias + BTW'!I:J,2,FALSE)</f>
        <v>Bestuur</v>
      </c>
    </row>
    <row r="18" spans="1:5" x14ac:dyDescent="0.25">
      <c r="A18" s="324"/>
      <c r="B18" s="323" t="s">
        <v>28</v>
      </c>
      <c r="C18" s="320">
        <v>6040010</v>
      </c>
      <c r="D18" s="317">
        <f>VLOOKUP(C:C,'[1]Kostenplaats detail MT'!A:B,2,FALSE)</f>
        <v>9243.33</v>
      </c>
      <c r="E18" s="318" t="str">
        <f>VLOOKUP(C:C,'[1]Data Inhuur Lias + BTW'!I:J,2,FALSE)</f>
        <v>Overhead</v>
      </c>
    </row>
    <row r="19" spans="1:5" x14ac:dyDescent="0.25">
      <c r="A19" s="324"/>
      <c r="B19" s="323"/>
      <c r="C19" s="325"/>
      <c r="D19" s="326"/>
      <c r="E19" s="318"/>
    </row>
    <row r="20" spans="1:5" x14ac:dyDescent="0.25">
      <c r="A20" s="324"/>
      <c r="B20" s="323"/>
      <c r="C20" s="325"/>
      <c r="D20" s="326"/>
      <c r="E20" s="318"/>
    </row>
    <row r="21" spans="1:5" ht="15.75" x14ac:dyDescent="0.25">
      <c r="A21" s="319" t="s">
        <v>32</v>
      </c>
      <c r="B21" s="323" t="s">
        <v>271</v>
      </c>
      <c r="C21" s="320">
        <v>5040301</v>
      </c>
      <c r="D21" s="317">
        <f>VLOOKUP(C:C,'[1]Kostenplaats detail MT'!A:B,2,FALSE)</f>
        <v>94301.87</v>
      </c>
      <c r="E21" s="318" t="str">
        <f>VLOOKUP(C:C,'[1]Data Inhuur Lias + BTW'!I:J,2,FALSE)</f>
        <v>Publiekszaken</v>
      </c>
    </row>
    <row r="22" spans="1:5" x14ac:dyDescent="0.25">
      <c r="A22" s="324"/>
      <c r="B22" s="323"/>
      <c r="C22" s="325"/>
      <c r="D22" s="326"/>
      <c r="E22" s="318"/>
    </row>
    <row r="23" spans="1:5" x14ac:dyDescent="0.25">
      <c r="A23" s="324"/>
      <c r="B23" s="323" t="s">
        <v>33</v>
      </c>
      <c r="C23" s="320">
        <v>5040304</v>
      </c>
      <c r="D23" s="317">
        <f>VLOOKUP(C:C,'[1]Kostenplaats detail MT'!A:B,2,FALSE)</f>
        <v>99834.79</v>
      </c>
      <c r="E23" s="318" t="str">
        <f>VLOOKUP(C:C,'[1]Data Inhuur Lias + BTW'!I:J,2,FALSE)</f>
        <v>Maatschappelijke ontwikkeling</v>
      </c>
    </row>
    <row r="24" spans="1:5" x14ac:dyDescent="0.25">
      <c r="A24" s="323"/>
      <c r="B24" s="323" t="s">
        <v>33</v>
      </c>
      <c r="C24" s="325">
        <v>6671018</v>
      </c>
      <c r="D24" s="317">
        <f>VLOOKUP(C:C,'[1]Kostenplaats detail MT'!A:B,2,FALSE)</f>
        <v>89558.28</v>
      </c>
      <c r="E24" s="318" t="str">
        <f>VLOOKUP(C:C,'[1]Data Inhuur Lias + BTW'!I:J,2,FALSE)</f>
        <v>Overige maatwerkarrangementen (WMO)</v>
      </c>
    </row>
    <row r="25" spans="1:5" x14ac:dyDescent="0.25">
      <c r="A25" s="323"/>
      <c r="B25" s="323" t="s">
        <v>33</v>
      </c>
      <c r="C25" s="325">
        <v>6530010</v>
      </c>
      <c r="D25" s="317">
        <f>VLOOKUP(C:C,'[1]Kostenplaats detail MT'!A:B,2,FALSE)</f>
        <v>16523</v>
      </c>
      <c r="E25" s="318" t="str">
        <f>VLOOKUP(C:C,'[1]Data Inhuur Lias + BTW'!I:J,2,FALSE)</f>
        <v>Cultuurpresentatie, -productie en -participatie</v>
      </c>
    </row>
    <row r="26" spans="1:5" x14ac:dyDescent="0.25">
      <c r="A26" s="324"/>
      <c r="B26" s="329" t="s">
        <v>35</v>
      </c>
      <c r="C26" s="320">
        <v>5040316</v>
      </c>
      <c r="D26" s="317">
        <f>VLOOKUP(C:C,'[1]Kostenplaats detail MT'!A:B,2,FALSE)</f>
        <v>51764.05999999999</v>
      </c>
      <c r="E26" s="318" t="str">
        <f>VLOOKUP(C:C,'[1]Data Inhuur Lias + BTW'!I:J,2,FALSE)</f>
        <v>Werk, Inkomen, Leerlingzaken (WIL)</v>
      </c>
    </row>
    <row r="27" spans="1:5" x14ac:dyDescent="0.25">
      <c r="A27" s="324"/>
      <c r="B27" s="323"/>
      <c r="C27" s="325"/>
      <c r="D27" s="326"/>
      <c r="E27" s="318"/>
    </row>
    <row r="28" spans="1:5" x14ac:dyDescent="0.25">
      <c r="A28" s="324"/>
      <c r="B28" s="329" t="s">
        <v>38</v>
      </c>
      <c r="C28" s="320">
        <v>5040317</v>
      </c>
      <c r="D28" s="317">
        <f>VLOOKUP(C:C,'[1]Kostenplaats detail MT'!A:B,2,FALSE)</f>
        <v>7560</v>
      </c>
      <c r="E28" s="318" t="str">
        <f>VLOOKUP(C:C,'[1]Data Inhuur Lias + BTW'!I:J,2,FALSE)</f>
        <v>Support Sociaal Domein (SSD)</v>
      </c>
    </row>
    <row r="29" spans="1:5" x14ac:dyDescent="0.25">
      <c r="A29" s="324"/>
      <c r="B29" s="329" t="s">
        <v>38</v>
      </c>
      <c r="C29" s="325">
        <v>5040308</v>
      </c>
      <c r="D29" s="317">
        <f>VLOOKUP(C:C,'[1]Kostenplaats detail MT'!A:B,2,FALSE)</f>
        <v>26292.6</v>
      </c>
      <c r="E29" s="318" t="str">
        <f>VLOOKUP(C:C,'[1]Data Inhuur Lias + BTW'!I:J,2,FALSE)</f>
        <v>Sociale recherche</v>
      </c>
    </row>
    <row r="30" spans="1:5" x14ac:dyDescent="0.25">
      <c r="A30" s="324"/>
      <c r="B30" s="323" t="s">
        <v>40</v>
      </c>
      <c r="C30" s="320">
        <v>6430010</v>
      </c>
      <c r="D30" s="317">
        <f>VLOOKUP(C:C,'[1]Kostenplaats detail MT'!A:B,2,FALSE)</f>
        <v>172343.21</v>
      </c>
      <c r="E30" s="318" t="str">
        <f>VLOOKUP(C:C,'[1]Data Inhuur Lias + BTW'!I:J,2,FALSE)</f>
        <v>Onderwijsbeleid en leerlingzaken</v>
      </c>
    </row>
    <row r="31" spans="1:5" x14ac:dyDescent="0.25">
      <c r="A31" s="324"/>
      <c r="B31" s="323"/>
      <c r="C31" s="325"/>
      <c r="D31" s="326"/>
      <c r="E31" s="318"/>
    </row>
    <row r="32" spans="1:5" x14ac:dyDescent="0.25">
      <c r="A32" s="324"/>
      <c r="B32" s="330" t="s">
        <v>272</v>
      </c>
      <c r="C32" s="320">
        <v>6520010</v>
      </c>
      <c r="D32" s="317">
        <f>VLOOKUP(C:C,'[1]Kostenplaats detail MT'!A:B,2,FALSE)</f>
        <v>324498.61000000022</v>
      </c>
      <c r="E32" s="318" t="str">
        <f>VLOOKUP(C:C,'[1]Data Inhuur Lias + BTW'!I:J,2,FALSE)</f>
        <v>Sportaccommodaties</v>
      </c>
    </row>
    <row r="33" spans="1:5" x14ac:dyDescent="0.25">
      <c r="A33" s="331"/>
      <c r="B33" s="330"/>
      <c r="C33" s="320"/>
      <c r="D33" s="328"/>
      <c r="E33" s="318"/>
    </row>
    <row r="34" spans="1:5" x14ac:dyDescent="0.25">
      <c r="A34" s="331"/>
      <c r="B34" s="332"/>
      <c r="C34" s="320"/>
      <c r="D34" s="328"/>
      <c r="E34" s="318"/>
    </row>
    <row r="35" spans="1:5" x14ac:dyDescent="0.25">
      <c r="A35" s="331"/>
      <c r="B35" s="332" t="s">
        <v>43</v>
      </c>
      <c r="C35" s="320">
        <v>6630010</v>
      </c>
      <c r="D35" s="317">
        <f>VLOOKUP(C:C,'[1]Kostenplaats detail MT'!A:B,2,FALSE)</f>
        <v>294823.89</v>
      </c>
      <c r="E35" s="318" t="str">
        <f>VLOOKUP(C:C,'[1]Data Inhuur Lias + BTW'!I:J,2,FALSE)</f>
        <v>Inkomensregelingen</v>
      </c>
    </row>
    <row r="36" spans="1:5" x14ac:dyDescent="0.25">
      <c r="A36" s="331"/>
      <c r="B36" s="332"/>
      <c r="C36" s="320"/>
      <c r="D36" s="328"/>
      <c r="E36" s="318"/>
    </row>
    <row r="37" spans="1:5" x14ac:dyDescent="0.25">
      <c r="A37" s="331"/>
      <c r="B37" s="332"/>
      <c r="C37" s="320"/>
      <c r="D37" s="320"/>
      <c r="E37" s="318"/>
    </row>
    <row r="38" spans="1:5" x14ac:dyDescent="0.25">
      <c r="A38" s="331"/>
      <c r="B38" s="332"/>
      <c r="C38" s="320"/>
      <c r="D38" s="328"/>
      <c r="E38" s="318"/>
    </row>
    <row r="39" spans="1:5" x14ac:dyDescent="0.25">
      <c r="A39" s="331"/>
      <c r="B39" s="332"/>
      <c r="C39" s="320"/>
      <c r="D39" s="328"/>
      <c r="E39" s="318"/>
    </row>
    <row r="40" spans="1:5" x14ac:dyDescent="0.25">
      <c r="A40" s="331"/>
      <c r="B40" s="332" t="s">
        <v>273</v>
      </c>
      <c r="C40" s="320">
        <v>6650010</v>
      </c>
      <c r="D40" s="317">
        <f>VLOOKUP(C:C,'[1]Kostenplaats detail MT'!A:B,2,FALSE)</f>
        <v>27616.949999999997</v>
      </c>
      <c r="E40" s="318" t="str">
        <f>VLOOKUP(C:C,'[1]Data Inhuur Lias + BTW'!I:J,2,FALSE)</f>
        <v>Inkomensregelingen</v>
      </c>
    </row>
    <row r="41" spans="1:5" ht="15.75" x14ac:dyDescent="0.25">
      <c r="A41" s="319" t="s">
        <v>50</v>
      </c>
      <c r="B41" s="323" t="s">
        <v>235</v>
      </c>
      <c r="C41" s="333">
        <v>5040401</v>
      </c>
      <c r="D41" s="317">
        <f>VLOOKUP(C:C,'[1]Kostenplaats detail MT'!A:B,2,FALSE)</f>
        <v>93491.489999999991</v>
      </c>
      <c r="E41" s="318" t="str">
        <f>VLOOKUP(C:C,'[1]Data Inhuur Lias + BTW'!I:J,2,FALSE)</f>
        <v>Stadsservice</v>
      </c>
    </row>
    <row r="42" spans="1:5" x14ac:dyDescent="0.25">
      <c r="A42" s="324"/>
      <c r="B42" s="323"/>
      <c r="C42" s="325"/>
      <c r="D42" s="326"/>
      <c r="E42" s="318"/>
    </row>
    <row r="43" spans="1:5" x14ac:dyDescent="0.25">
      <c r="A43" s="324"/>
      <c r="B43" s="323"/>
      <c r="C43" s="325"/>
      <c r="D43" s="326"/>
      <c r="E43" s="318"/>
    </row>
    <row r="44" spans="1:5" x14ac:dyDescent="0.25">
      <c r="A44" s="324"/>
      <c r="B44" s="323"/>
      <c r="C44" s="325"/>
      <c r="D44" s="326"/>
      <c r="E44" s="318"/>
    </row>
    <row r="45" spans="1:5" x14ac:dyDescent="0.25">
      <c r="A45" s="324"/>
      <c r="B45" s="323"/>
      <c r="C45" s="325"/>
      <c r="D45" s="326"/>
      <c r="E45" s="318"/>
    </row>
    <row r="46" spans="1:5" x14ac:dyDescent="0.25">
      <c r="A46" s="324"/>
      <c r="B46" s="323"/>
      <c r="C46" s="325"/>
      <c r="D46" s="326"/>
      <c r="E46" s="318"/>
    </row>
    <row r="47" spans="1:5" x14ac:dyDescent="0.25">
      <c r="A47" s="324"/>
      <c r="B47" s="323"/>
      <c r="C47" s="325"/>
      <c r="D47" s="326"/>
      <c r="E47" s="318"/>
    </row>
    <row r="48" spans="1:5" x14ac:dyDescent="0.25">
      <c r="A48" s="324"/>
      <c r="B48" s="323"/>
      <c r="C48" s="325"/>
      <c r="D48" s="326"/>
      <c r="E48" s="318"/>
    </row>
    <row r="49" spans="1:5" x14ac:dyDescent="0.25">
      <c r="A49" s="324"/>
      <c r="B49" s="323"/>
      <c r="C49" s="325"/>
      <c r="D49" s="326"/>
      <c r="E49" s="318"/>
    </row>
    <row r="50" spans="1:5" x14ac:dyDescent="0.25">
      <c r="A50" s="324"/>
      <c r="B50" s="323"/>
      <c r="C50" s="325"/>
      <c r="D50" s="326"/>
      <c r="E50" s="318"/>
    </row>
    <row r="51" spans="1:5" x14ac:dyDescent="0.25">
      <c r="A51" s="324"/>
      <c r="B51" s="323"/>
      <c r="C51" s="325"/>
      <c r="D51" s="326"/>
      <c r="E51" s="318"/>
    </row>
    <row r="52" spans="1:5" x14ac:dyDescent="0.25">
      <c r="A52" s="324"/>
      <c r="B52" s="323"/>
      <c r="C52" s="325"/>
      <c r="D52" s="326"/>
      <c r="E52" s="318"/>
    </row>
    <row r="53" spans="1:5" x14ac:dyDescent="0.25">
      <c r="A53" s="324"/>
      <c r="B53" s="323"/>
      <c r="C53" s="325"/>
      <c r="D53" s="326"/>
      <c r="E53" s="318"/>
    </row>
    <row r="54" spans="1:5" x14ac:dyDescent="0.25">
      <c r="A54" s="324"/>
      <c r="B54" s="323"/>
      <c r="C54" s="325"/>
      <c r="D54" s="326"/>
      <c r="E54" s="318"/>
    </row>
    <row r="55" spans="1:5" x14ac:dyDescent="0.25">
      <c r="A55" s="324"/>
      <c r="B55" s="323" t="s">
        <v>235</v>
      </c>
      <c r="C55" s="325">
        <v>6220010</v>
      </c>
      <c r="D55" s="317">
        <f>VLOOKUP(C:C,'[1]Kostenplaats detail MT'!A:B,2,FALSE)</f>
        <v>78887.249999999985</v>
      </c>
      <c r="E55" s="318" t="str">
        <f>VLOOKUP(C:C,'[1]Data Inhuur Lias + BTW'!I:J,2,FALSE)</f>
        <v>Parkeren</v>
      </c>
    </row>
    <row r="56" spans="1:5" x14ac:dyDescent="0.25">
      <c r="A56" s="324"/>
      <c r="B56" s="323"/>
      <c r="C56" s="325"/>
      <c r="D56" s="325"/>
      <c r="E56" s="318"/>
    </row>
    <row r="57" spans="1:5" x14ac:dyDescent="0.25">
      <c r="A57" s="324"/>
      <c r="B57" s="323" t="s">
        <v>51</v>
      </c>
      <c r="C57" s="320">
        <v>5040402</v>
      </c>
      <c r="D57" s="317">
        <f>VLOOKUP(C:C,'[1]Kostenplaats detail MT'!A:B,2,FALSE)</f>
        <v>7705.92</v>
      </c>
      <c r="E57" s="318" t="str">
        <f>VLOOKUP(C:C,'[1]Data Inhuur Lias + BTW'!I:J,2,FALSE)</f>
        <v>Groen</v>
      </c>
    </row>
    <row r="58" spans="1:5" x14ac:dyDescent="0.25">
      <c r="A58" s="324"/>
      <c r="B58" s="323"/>
      <c r="C58" s="325"/>
      <c r="D58" s="326"/>
      <c r="E58" s="318"/>
    </row>
    <row r="59" spans="1:5" x14ac:dyDescent="0.25">
      <c r="A59" s="324"/>
      <c r="B59" s="323" t="s">
        <v>53</v>
      </c>
      <c r="C59" s="320">
        <v>5040403</v>
      </c>
      <c r="D59" s="317">
        <f>VLOOKUP(C:C,'[1]Kostenplaats detail MT'!A:B,2,FALSE)</f>
        <v>45654.87</v>
      </c>
      <c r="E59" s="318" t="str">
        <f>VLOOKUP(C:C,'[1]Data Inhuur Lias + BTW'!I:J,2,FALSE)</f>
        <v>Techniek</v>
      </c>
    </row>
    <row r="60" spans="1:5" x14ac:dyDescent="0.25">
      <c r="A60" s="324"/>
      <c r="B60" s="329" t="s">
        <v>55</v>
      </c>
      <c r="C60" s="320">
        <v>7420168</v>
      </c>
      <c r="D60" s="317">
        <f>VLOOKUP(C:C,'[1]Kostenplaats detail MT'!A:B,2,FALSE)</f>
        <v>22723.800000000003</v>
      </c>
      <c r="E60" s="318" t="str">
        <f>VLOOKUP(C:C,'[1]Data Inhuur Lias + BTW'!I:J,2,FALSE)</f>
        <v xml:space="preserve">Onderwijshuisvesting BS Rivierenbuurt (IP 2021)
</v>
      </c>
    </row>
    <row r="61" spans="1:5" x14ac:dyDescent="0.25">
      <c r="A61" s="324"/>
      <c r="B61" s="329" t="s">
        <v>168</v>
      </c>
      <c r="C61" s="320">
        <v>6610010</v>
      </c>
      <c r="D61" s="317">
        <f>VLOOKUP(C:C,'[1]Kostenplaats detail MT'!A:B,2,FALSE)</f>
        <v>1081113.6599999999</v>
      </c>
      <c r="E61" s="318" t="str">
        <f>VLOOKUP(C:C,'[1]Data Inhuur Lias + BTW'!I:J,2,FALSE)</f>
        <v>Samenkracht en burgerparticipatie</v>
      </c>
    </row>
    <row r="62" spans="1:5" x14ac:dyDescent="0.25">
      <c r="A62" s="324"/>
      <c r="B62" s="329"/>
      <c r="C62" s="325"/>
      <c r="D62" s="326"/>
      <c r="E62" s="318"/>
    </row>
    <row r="63" spans="1:5" x14ac:dyDescent="0.25">
      <c r="A63" s="324"/>
      <c r="B63" s="329"/>
      <c r="C63" s="325"/>
      <c r="D63" s="326"/>
      <c r="E63" s="318"/>
    </row>
    <row r="64" spans="1:5" x14ac:dyDescent="0.25">
      <c r="A64" s="324"/>
      <c r="B64" s="329"/>
      <c r="C64" s="325"/>
      <c r="D64" s="326"/>
      <c r="E64" s="318"/>
    </row>
    <row r="65" spans="1:5" x14ac:dyDescent="0.25">
      <c r="A65" s="324"/>
      <c r="B65" s="329"/>
      <c r="C65" s="325"/>
      <c r="D65" s="326"/>
      <c r="E65" s="318"/>
    </row>
    <row r="66" spans="1:5" x14ac:dyDescent="0.25">
      <c r="A66" s="324"/>
      <c r="B66" s="334"/>
      <c r="C66" s="325"/>
      <c r="D66" s="326"/>
      <c r="E66" s="318"/>
    </row>
    <row r="67" spans="1:5" x14ac:dyDescent="0.25">
      <c r="A67" s="324"/>
      <c r="B67" s="329"/>
      <c r="C67" s="325"/>
      <c r="D67" s="326"/>
      <c r="E67" s="318"/>
    </row>
    <row r="68" spans="1:5" x14ac:dyDescent="0.25">
      <c r="A68" s="324"/>
      <c r="B68" s="329"/>
      <c r="C68" s="325"/>
      <c r="D68" s="326"/>
      <c r="E68" s="318"/>
    </row>
    <row r="69" spans="1:5" x14ac:dyDescent="0.25">
      <c r="A69" s="324"/>
      <c r="B69" s="329"/>
      <c r="C69" s="325"/>
      <c r="D69" s="326"/>
      <c r="E69" s="318"/>
    </row>
    <row r="70" spans="1:5" x14ac:dyDescent="0.25">
      <c r="A70" s="324"/>
      <c r="B70" s="329"/>
      <c r="C70" s="325"/>
      <c r="D70" s="326"/>
      <c r="E70" s="318"/>
    </row>
    <row r="71" spans="1:5" x14ac:dyDescent="0.25">
      <c r="A71" s="324"/>
      <c r="B71" s="329"/>
      <c r="C71" s="325"/>
      <c r="D71" s="326"/>
      <c r="E71" s="318"/>
    </row>
    <row r="72" spans="1:5" x14ac:dyDescent="0.25">
      <c r="A72" s="324"/>
      <c r="B72" s="329"/>
      <c r="C72" s="325"/>
      <c r="D72" s="326"/>
      <c r="E72" s="318"/>
    </row>
    <row r="73" spans="1:5" x14ac:dyDescent="0.25">
      <c r="A73" s="324"/>
      <c r="B73" s="323"/>
      <c r="C73" s="325"/>
      <c r="D73" s="326"/>
      <c r="E73" s="318"/>
    </row>
    <row r="74" spans="1:5" x14ac:dyDescent="0.25">
      <c r="A74" s="324"/>
      <c r="B74" s="323"/>
      <c r="C74" s="325"/>
      <c r="D74" s="326"/>
      <c r="E74" s="318"/>
    </row>
    <row r="75" spans="1:5" x14ac:dyDescent="0.25">
      <c r="A75" s="324"/>
      <c r="B75" s="323"/>
      <c r="C75" s="325"/>
      <c r="D75" s="326"/>
      <c r="E75" s="318"/>
    </row>
    <row r="76" spans="1:5" x14ac:dyDescent="0.25">
      <c r="A76" s="324"/>
      <c r="B76" s="323"/>
      <c r="C76" s="325"/>
      <c r="D76" s="326"/>
      <c r="E76" s="318"/>
    </row>
    <row r="77" spans="1:5" x14ac:dyDescent="0.25">
      <c r="A77" s="324"/>
      <c r="B77" s="323"/>
      <c r="C77" s="325"/>
      <c r="D77" s="326"/>
      <c r="E77" s="318"/>
    </row>
    <row r="78" spans="1:5" x14ac:dyDescent="0.25">
      <c r="A78" s="324"/>
      <c r="B78" s="323"/>
      <c r="C78" s="325"/>
      <c r="D78" s="326"/>
      <c r="E78" s="318"/>
    </row>
    <row r="79" spans="1:5" x14ac:dyDescent="0.25">
      <c r="A79" s="324"/>
      <c r="B79" s="323"/>
      <c r="C79" s="325"/>
      <c r="D79" s="326"/>
      <c r="E79" s="318"/>
    </row>
    <row r="80" spans="1:5" x14ac:dyDescent="0.25">
      <c r="A80" s="324"/>
      <c r="B80" s="323"/>
      <c r="C80" s="325"/>
      <c r="D80" s="326"/>
      <c r="E80" s="318"/>
    </row>
    <row r="81" spans="1:5" x14ac:dyDescent="0.25">
      <c r="A81" s="331"/>
      <c r="B81" s="332"/>
      <c r="C81" s="330"/>
      <c r="D81" s="335"/>
      <c r="E81" s="318"/>
    </row>
    <row r="82" spans="1:5" x14ac:dyDescent="0.25">
      <c r="A82" s="324"/>
      <c r="B82" s="329"/>
      <c r="C82" s="325"/>
      <c r="D82" s="326"/>
      <c r="E82" s="318"/>
    </row>
    <row r="83" spans="1:5" x14ac:dyDescent="0.25">
      <c r="A83" s="336"/>
      <c r="B83" s="337"/>
      <c r="C83" s="337"/>
      <c r="D83" s="336"/>
      <c r="E83" s="318"/>
    </row>
    <row r="84" spans="1:5" x14ac:dyDescent="0.25">
      <c r="A84" s="324"/>
      <c r="B84" s="323"/>
      <c r="C84" s="325"/>
      <c r="D84" s="326"/>
      <c r="E84" s="318"/>
    </row>
    <row r="85" spans="1:5" x14ac:dyDescent="0.25">
      <c r="A85" s="324"/>
      <c r="B85" s="323"/>
      <c r="C85" s="325"/>
      <c r="D85" s="326"/>
      <c r="E85" s="318"/>
    </row>
    <row r="86" spans="1:5" x14ac:dyDescent="0.25">
      <c r="A86" s="324"/>
      <c r="B86" s="323"/>
      <c r="C86" s="325"/>
      <c r="D86" s="326"/>
      <c r="E86" s="318"/>
    </row>
    <row r="87" spans="1:5" x14ac:dyDescent="0.25">
      <c r="A87" s="324"/>
      <c r="B87" s="323"/>
      <c r="C87" s="325"/>
      <c r="D87" s="326"/>
      <c r="E87" s="318"/>
    </row>
    <row r="88" spans="1:5" x14ac:dyDescent="0.25">
      <c r="A88" s="324"/>
      <c r="B88" s="323" t="s">
        <v>274</v>
      </c>
      <c r="C88" s="320">
        <v>6730010</v>
      </c>
      <c r="D88" s="317">
        <f>VLOOKUP(C:C,'[1]Kostenplaats detail MT'!A:B,2,FALSE)</f>
        <v>378225.47000000009</v>
      </c>
      <c r="E88" s="318" t="str">
        <f>VLOOKUP(C:C,'[1]Data Inhuur Lias + BTW'!I:J,2,FALSE)</f>
        <v>Afval</v>
      </c>
    </row>
    <row r="89" spans="1:5" x14ac:dyDescent="0.25">
      <c r="A89" s="324"/>
      <c r="B89" s="323"/>
      <c r="C89" s="325"/>
      <c r="D89" s="326"/>
      <c r="E89" s="318"/>
    </row>
    <row r="90" spans="1:5" x14ac:dyDescent="0.25">
      <c r="A90" s="324"/>
      <c r="B90" s="323"/>
      <c r="C90" s="325"/>
      <c r="D90" s="326"/>
      <c r="E90" s="318"/>
    </row>
    <row r="91" spans="1:5" x14ac:dyDescent="0.25">
      <c r="A91" s="324"/>
      <c r="B91" s="323"/>
      <c r="C91" s="325"/>
      <c r="D91" s="326"/>
      <c r="E91" s="318"/>
    </row>
    <row r="92" spans="1:5" x14ac:dyDescent="0.25">
      <c r="A92" s="324"/>
      <c r="B92" s="323"/>
      <c r="C92" s="325"/>
      <c r="D92" s="326"/>
      <c r="E92" s="318"/>
    </row>
    <row r="93" spans="1:5" x14ac:dyDescent="0.25">
      <c r="A93" s="324"/>
      <c r="B93" s="323"/>
      <c r="C93" s="325"/>
      <c r="D93" s="326"/>
      <c r="E93" s="318"/>
    </row>
    <row r="94" spans="1:5" x14ac:dyDescent="0.25">
      <c r="A94" s="324"/>
      <c r="B94" s="323"/>
      <c r="C94" s="325"/>
      <c r="D94" s="326"/>
      <c r="E94" s="318"/>
    </row>
    <row r="95" spans="1:5" x14ac:dyDescent="0.25">
      <c r="A95" s="324"/>
      <c r="B95" s="323"/>
      <c r="C95" s="325"/>
      <c r="D95" s="326"/>
      <c r="E95" s="318"/>
    </row>
    <row r="96" spans="1:5" x14ac:dyDescent="0.25">
      <c r="A96" s="324"/>
      <c r="B96" s="323"/>
      <c r="C96" s="325"/>
      <c r="D96" s="326"/>
      <c r="E96" s="318"/>
    </row>
    <row r="97" spans="1:5" x14ac:dyDescent="0.25">
      <c r="A97" s="324"/>
      <c r="B97" s="323"/>
      <c r="C97" s="325"/>
      <c r="D97" s="326"/>
      <c r="E97" s="318"/>
    </row>
    <row r="98" spans="1:5" x14ac:dyDescent="0.25">
      <c r="A98" s="324"/>
      <c r="B98" s="323"/>
      <c r="C98" s="325"/>
      <c r="D98" s="326"/>
      <c r="E98" s="318"/>
    </row>
    <row r="99" spans="1:5" x14ac:dyDescent="0.25">
      <c r="A99" s="324"/>
      <c r="B99" s="323"/>
      <c r="C99" s="325"/>
      <c r="D99" s="326"/>
      <c r="E99" s="318"/>
    </row>
    <row r="100" spans="1:5" x14ac:dyDescent="0.25">
      <c r="A100" s="324"/>
      <c r="B100" s="323"/>
      <c r="C100" s="325"/>
      <c r="D100" s="326"/>
      <c r="E100" s="318"/>
    </row>
    <row r="101" spans="1:5" x14ac:dyDescent="0.25">
      <c r="A101" s="324"/>
      <c r="B101" s="323"/>
      <c r="C101" s="325"/>
      <c r="D101" s="326"/>
      <c r="E101" s="318"/>
    </row>
    <row r="102" spans="1:5" x14ac:dyDescent="0.25">
      <c r="A102" s="324"/>
      <c r="B102" s="323"/>
      <c r="C102" s="325"/>
      <c r="D102" s="326"/>
      <c r="E102" s="318"/>
    </row>
    <row r="103" spans="1:5" x14ac:dyDescent="0.25">
      <c r="A103" s="324"/>
      <c r="B103" s="323"/>
      <c r="C103" s="325"/>
      <c r="D103" s="326"/>
      <c r="E103" s="318"/>
    </row>
    <row r="104" spans="1:5" x14ac:dyDescent="0.25">
      <c r="A104" s="324"/>
      <c r="B104" s="323"/>
      <c r="C104" s="325"/>
      <c r="D104" s="326"/>
      <c r="E104" s="318"/>
    </row>
    <row r="105" spans="1:5" x14ac:dyDescent="0.25">
      <c r="A105" s="324"/>
      <c r="B105" s="323"/>
      <c r="C105" s="325"/>
      <c r="D105" s="326"/>
      <c r="E105" s="318"/>
    </row>
    <row r="106" spans="1:5" x14ac:dyDescent="0.25">
      <c r="A106" s="324"/>
      <c r="B106" s="323"/>
      <c r="C106" s="325"/>
      <c r="D106" s="326"/>
      <c r="E106" s="318"/>
    </row>
    <row r="107" spans="1:5" x14ac:dyDescent="0.25">
      <c r="A107" s="324"/>
      <c r="B107" s="323"/>
      <c r="C107" s="325"/>
      <c r="D107" s="326"/>
      <c r="E107" s="318"/>
    </row>
    <row r="108" spans="1:5" x14ac:dyDescent="0.25">
      <c r="A108" s="324"/>
      <c r="B108" s="323"/>
      <c r="C108" s="325"/>
      <c r="D108" s="326"/>
      <c r="E108" s="318"/>
    </row>
    <row r="109" spans="1:5" x14ac:dyDescent="0.25">
      <c r="A109" s="324"/>
      <c r="B109" s="323"/>
      <c r="C109" s="325"/>
      <c r="D109" s="326"/>
      <c r="E109" s="318"/>
    </row>
    <row r="110" spans="1:5" ht="15.75" x14ac:dyDescent="0.25">
      <c r="A110" s="319" t="s">
        <v>59</v>
      </c>
      <c r="B110" s="323" t="s">
        <v>60</v>
      </c>
      <c r="C110" s="320">
        <v>5040501</v>
      </c>
      <c r="D110" s="317">
        <f>VLOOKUP(C:C,'[1]Kostenplaats detail MT'!A:B,2,FALSE)</f>
        <v>202703.47999999995</v>
      </c>
      <c r="E110" s="318" t="str">
        <f>VLOOKUP(C:C,'[1]Data Inhuur Lias + BTW'!I:J,2,FALSE)</f>
        <v>Beleidsontwikkeling</v>
      </c>
    </row>
    <row r="111" spans="1:5" x14ac:dyDescent="0.25">
      <c r="A111" s="324"/>
      <c r="B111" s="323"/>
      <c r="C111" s="325"/>
      <c r="D111" s="326"/>
      <c r="E111" s="318"/>
    </row>
    <row r="112" spans="1:5" x14ac:dyDescent="0.25">
      <c r="A112" s="324"/>
      <c r="B112" s="323"/>
      <c r="C112" s="325"/>
      <c r="D112" s="326"/>
      <c r="E112" s="318"/>
    </row>
    <row r="113" spans="1:5" x14ac:dyDescent="0.25">
      <c r="A113" s="324"/>
      <c r="B113" s="323"/>
      <c r="C113" s="325"/>
      <c r="D113" s="326"/>
      <c r="E113" s="318"/>
    </row>
    <row r="114" spans="1:5" x14ac:dyDescent="0.25">
      <c r="A114" s="324"/>
      <c r="B114" s="323"/>
      <c r="C114" s="325"/>
      <c r="D114" s="326"/>
      <c r="E114" s="318"/>
    </row>
    <row r="115" spans="1:5" x14ac:dyDescent="0.25">
      <c r="A115" s="324"/>
      <c r="B115" s="323"/>
      <c r="C115" s="325"/>
      <c r="D115" s="326"/>
      <c r="E115" s="318"/>
    </row>
    <row r="116" spans="1:5" x14ac:dyDescent="0.25">
      <c r="A116" s="324"/>
      <c r="B116" s="323"/>
      <c r="C116" s="325"/>
      <c r="D116" s="326"/>
      <c r="E116" s="318"/>
    </row>
    <row r="117" spans="1:5" x14ac:dyDescent="0.25">
      <c r="A117" s="324"/>
      <c r="B117" s="323" t="s">
        <v>63</v>
      </c>
      <c r="C117" s="320">
        <v>5040503</v>
      </c>
      <c r="D117" s="317">
        <f>VLOOKUP(C:C,'[1]Kostenplaats detail MT'!A:B,2,FALSE)</f>
        <v>1186869.53</v>
      </c>
      <c r="E117" s="318" t="str">
        <f>VLOOKUP(C:C,'[1]Data Inhuur Lias + BTW'!I:J,2,FALSE)</f>
        <v>Vergunningen en handhaving</v>
      </c>
    </row>
    <row r="118" spans="1:5" x14ac:dyDescent="0.25">
      <c r="A118" s="324"/>
      <c r="B118" s="323"/>
      <c r="C118" s="325"/>
      <c r="D118" s="326"/>
      <c r="E118" s="318"/>
    </row>
    <row r="119" spans="1:5" x14ac:dyDescent="0.25">
      <c r="A119" s="324"/>
      <c r="B119" s="323"/>
      <c r="C119" s="325"/>
      <c r="D119" s="326"/>
      <c r="E119" s="318"/>
    </row>
    <row r="120" spans="1:5" x14ac:dyDescent="0.25">
      <c r="A120" s="324"/>
      <c r="B120" s="323"/>
      <c r="C120" s="325"/>
      <c r="D120" s="326"/>
      <c r="E120" s="318"/>
    </row>
    <row r="121" spans="1:5" x14ac:dyDescent="0.25">
      <c r="A121" s="324"/>
      <c r="B121" s="323"/>
      <c r="C121" s="325"/>
      <c r="D121" s="326"/>
      <c r="E121" s="318"/>
    </row>
    <row r="122" spans="1:5" x14ac:dyDescent="0.25">
      <c r="A122" s="324"/>
      <c r="B122" s="323"/>
      <c r="C122" s="325"/>
      <c r="D122" s="326"/>
      <c r="E122" s="318"/>
    </row>
    <row r="123" spans="1:5" x14ac:dyDescent="0.25">
      <c r="A123" s="324"/>
      <c r="B123" s="323"/>
      <c r="C123" s="325"/>
      <c r="D123" s="326"/>
      <c r="E123" s="318"/>
    </row>
    <row r="124" spans="1:5" x14ac:dyDescent="0.25">
      <c r="A124" s="324"/>
      <c r="B124" s="323"/>
      <c r="C124" s="325"/>
      <c r="D124" s="326"/>
      <c r="E124" s="318"/>
    </row>
    <row r="125" spans="1:5" x14ac:dyDescent="0.25">
      <c r="A125" s="324"/>
      <c r="B125" s="323"/>
      <c r="C125" s="325"/>
      <c r="D125" s="326"/>
      <c r="E125" s="318"/>
    </row>
    <row r="126" spans="1:5" x14ac:dyDescent="0.25">
      <c r="A126" s="324"/>
      <c r="B126" s="323"/>
      <c r="C126" s="325"/>
      <c r="D126" s="326"/>
      <c r="E126" s="318"/>
    </row>
    <row r="127" spans="1:5" x14ac:dyDescent="0.25">
      <c r="A127" s="324"/>
      <c r="B127" s="323"/>
      <c r="C127" s="325"/>
      <c r="D127" s="326"/>
      <c r="E127" s="318"/>
    </row>
    <row r="128" spans="1:5" x14ac:dyDescent="0.25">
      <c r="A128" s="324"/>
      <c r="B128" s="323"/>
      <c r="C128" s="325"/>
      <c r="D128" s="326"/>
      <c r="E128" s="318"/>
    </row>
    <row r="129" spans="1:5" x14ac:dyDescent="0.25">
      <c r="A129" s="324"/>
      <c r="B129" s="329" t="s">
        <v>70</v>
      </c>
      <c r="C129" s="320">
        <v>6550010</v>
      </c>
      <c r="D129" s="317">
        <f>VLOOKUP(C:C,'[1]Kostenplaats detail MT'!A:B,2,FALSE)</f>
        <v>14212.5</v>
      </c>
      <c r="E129" s="318" t="str">
        <f>VLOOKUP(C:C,'[1]Data Inhuur Lias + BTW'!I:J,2,FALSE)</f>
        <v>Cultureel erfgoed</v>
      </c>
    </row>
    <row r="130" spans="1:5" x14ac:dyDescent="0.25">
      <c r="A130" s="324"/>
      <c r="B130" s="323"/>
      <c r="C130" s="325"/>
      <c r="D130" s="326"/>
      <c r="E130" s="318"/>
    </row>
    <row r="131" spans="1:5" x14ac:dyDescent="0.25">
      <c r="A131" s="324"/>
      <c r="B131" s="323" t="s">
        <v>72</v>
      </c>
      <c r="C131" s="325">
        <v>5040502</v>
      </c>
      <c r="D131" s="317">
        <f>VLOOKUP(C:C,'[1]Kostenplaats detail MT'!A:B,2,FALSE)</f>
        <v>29382.300000000003</v>
      </c>
      <c r="E131" s="318" t="str">
        <f>VLOOKUP(C:C,'[1]Data Inhuur Lias + BTW'!I:J,2,FALSE)</f>
        <v>Planvorming</v>
      </c>
    </row>
    <row r="132" spans="1:5" x14ac:dyDescent="0.25">
      <c r="A132" s="324"/>
      <c r="B132" s="320" t="s">
        <v>73</v>
      </c>
      <c r="C132" s="338">
        <v>6310011</v>
      </c>
      <c r="D132" s="317">
        <f>VLOOKUP(C:C,'[1]Kostenplaats detail MT'!A:B,2,FALSE)</f>
        <v>33717.069999999992</v>
      </c>
      <c r="E132" s="318" t="str">
        <f>VLOOKUP(C:C,'[1]Data Inhuur Lias + BTW'!I:J,2,FALSE)</f>
        <v>Arbeidsmarkt</v>
      </c>
    </row>
    <row r="133" spans="1:5" x14ac:dyDescent="0.25">
      <c r="A133" s="324"/>
      <c r="B133" s="320"/>
      <c r="C133" s="320"/>
      <c r="D133" s="328"/>
      <c r="E133" s="318"/>
    </row>
    <row r="134" spans="1:5" x14ac:dyDescent="0.25">
      <c r="A134" s="324"/>
      <c r="B134" s="323" t="s">
        <v>275</v>
      </c>
      <c r="C134" s="338">
        <v>6740020</v>
      </c>
      <c r="D134" s="317">
        <f>VLOOKUP(C:C,'[1]Kostenplaats detail MT'!A:B,2,FALSE)</f>
        <v>125222.51999999999</v>
      </c>
      <c r="E134" s="318" t="str">
        <f>VLOOKUP(C:C,'[1]Data Inhuur Lias + BTW'!I:J,2,FALSE)</f>
        <v xml:space="preserve">Regionale Energie Strategie (RES)
</v>
      </c>
    </row>
    <row r="135" spans="1:5" x14ac:dyDescent="0.25">
      <c r="A135" s="324"/>
      <c r="B135" s="323"/>
      <c r="C135" s="325"/>
      <c r="D135" s="326"/>
      <c r="E135" s="318"/>
    </row>
    <row r="136" spans="1:5" x14ac:dyDescent="0.25">
      <c r="A136" s="324"/>
      <c r="B136" s="323"/>
      <c r="C136" s="325"/>
      <c r="D136" s="326"/>
      <c r="E136" s="318"/>
    </row>
    <row r="137" spans="1:5" x14ac:dyDescent="0.25">
      <c r="A137" s="324"/>
      <c r="B137" s="323"/>
      <c r="C137" s="325"/>
      <c r="D137" s="326"/>
      <c r="E137" s="318"/>
    </row>
    <row r="138" spans="1:5" x14ac:dyDescent="0.25">
      <c r="A138" s="324"/>
      <c r="B138" s="323" t="s">
        <v>276</v>
      </c>
      <c r="C138" s="325">
        <v>6740022</v>
      </c>
      <c r="D138" s="317">
        <f>VLOOKUP(C:C,'[1]Kostenplaats detail MT'!A:B,2,FALSE)</f>
        <v>221069.88</v>
      </c>
      <c r="E138" s="318" t="str">
        <f>VLOOKUP(C:C,'[1]Data Inhuur Lias + BTW'!I:J,2,FALSE)</f>
        <v xml:space="preserve">Nationaal Isolatieprogramma (NIP)
</v>
      </c>
    </row>
    <row r="139" spans="1:5" x14ac:dyDescent="0.25">
      <c r="A139" s="324"/>
      <c r="B139" s="323"/>
      <c r="C139" s="325"/>
      <c r="D139" s="326"/>
      <c r="E139" s="318"/>
    </row>
    <row r="140" spans="1:5" x14ac:dyDescent="0.25">
      <c r="A140" s="324"/>
      <c r="B140" s="323"/>
      <c r="C140" s="325"/>
      <c r="D140" s="326"/>
      <c r="E140" s="318"/>
    </row>
    <row r="141" spans="1:5" x14ac:dyDescent="0.25">
      <c r="A141" s="324"/>
      <c r="B141" s="323"/>
      <c r="C141" s="325"/>
      <c r="D141" s="326"/>
      <c r="E141" s="318"/>
    </row>
    <row r="142" spans="1:5" x14ac:dyDescent="0.25">
      <c r="A142" s="324"/>
      <c r="B142" s="323"/>
      <c r="C142" s="325"/>
      <c r="D142" s="326"/>
      <c r="E142" s="318"/>
    </row>
    <row r="143" spans="1:5" x14ac:dyDescent="0.25">
      <c r="A143" s="324"/>
      <c r="B143" s="323"/>
      <c r="C143" s="325"/>
      <c r="D143" s="326"/>
      <c r="E143" s="318"/>
    </row>
    <row r="144" spans="1:5" x14ac:dyDescent="0.25">
      <c r="A144" s="324"/>
      <c r="B144" s="323"/>
      <c r="C144" s="325"/>
      <c r="D144" s="326"/>
      <c r="E144" s="318"/>
    </row>
    <row r="145" spans="2:5" x14ac:dyDescent="0.25">
      <c r="B145" s="339"/>
      <c r="C145" s="339"/>
      <c r="D145" s="340">
        <f>SUM(D3:D144)</f>
        <v>5312144.79</v>
      </c>
      <c r="E145" s="3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1315-3568-4FA7-B8D8-1CECC208F53D}">
  <dimension ref="A1:K95"/>
  <sheetViews>
    <sheetView zoomScale="76" workbookViewId="0">
      <selection activeCell="K58" sqref="K58"/>
    </sheetView>
  </sheetViews>
  <sheetFormatPr defaultColWidth="8.85546875" defaultRowHeight="15" x14ac:dyDescent="0.25"/>
  <cols>
    <col min="1" max="1" width="24.42578125" style="151" bestFit="1" customWidth="1"/>
    <col min="2" max="2" width="34" style="153" customWidth="1"/>
    <col min="3" max="3" width="18.28515625" style="151" customWidth="1"/>
    <col min="4" max="4" width="9.7109375" style="160" bestFit="1" customWidth="1"/>
    <col min="5" max="5" width="15.140625" style="151" bestFit="1" customWidth="1"/>
    <col min="6" max="6" width="19.42578125" style="151" customWidth="1"/>
    <col min="7" max="9" width="15.42578125" style="151" customWidth="1"/>
    <col min="10" max="10" width="8.85546875" style="151"/>
    <col min="11" max="11" width="16.7109375" style="151" bestFit="1" customWidth="1"/>
    <col min="12" max="16384" width="8.85546875" style="151"/>
  </cols>
  <sheetData>
    <row r="1" spans="1:11" ht="23.25" x14ac:dyDescent="0.35">
      <c r="A1" s="159" t="s">
        <v>0</v>
      </c>
    </row>
    <row r="2" spans="1:11" s="164" customFormat="1" ht="45" x14ac:dyDescent="0.25">
      <c r="A2" s="161" t="s">
        <v>1</v>
      </c>
      <c r="B2" s="161" t="s">
        <v>2</v>
      </c>
      <c r="C2" s="161" t="s">
        <v>3</v>
      </c>
      <c r="D2" s="162" t="s">
        <v>4</v>
      </c>
      <c r="E2" s="163" t="s">
        <v>5</v>
      </c>
      <c r="F2" s="163" t="s">
        <v>6</v>
      </c>
      <c r="G2" s="163" t="s">
        <v>7</v>
      </c>
      <c r="H2" s="163" t="s">
        <v>8</v>
      </c>
      <c r="I2" s="163" t="s">
        <v>9</v>
      </c>
    </row>
    <row r="3" spans="1:11" ht="15.75" x14ac:dyDescent="0.25">
      <c r="A3" s="165" t="s">
        <v>10</v>
      </c>
      <c r="B3" s="166" t="s">
        <v>10</v>
      </c>
      <c r="C3" s="167" t="s">
        <v>11</v>
      </c>
      <c r="D3" s="5"/>
      <c r="E3" s="168">
        <f>37053.84-2036.54</f>
        <v>35017.299999999996</v>
      </c>
      <c r="F3" s="168">
        <f>37053.84-2036.54</f>
        <v>35017.299999999996</v>
      </c>
      <c r="G3" s="168"/>
      <c r="H3" s="168">
        <f>SUM(F3:G4)</f>
        <v>37053.839999999997</v>
      </c>
      <c r="I3" s="275">
        <f>SUM(H3:H4)</f>
        <v>37053.839999999997</v>
      </c>
      <c r="K3" s="274">
        <f>I3/$I$86</f>
        <v>1.2461999255485318E-2</v>
      </c>
    </row>
    <row r="4" spans="1:11" ht="15.75" x14ac:dyDescent="0.25">
      <c r="A4" s="169"/>
      <c r="B4" s="170"/>
      <c r="C4" s="88"/>
      <c r="D4" s="171"/>
      <c r="E4" s="89">
        <v>2036.54</v>
      </c>
      <c r="F4" s="88"/>
      <c r="G4" s="89">
        <v>2036.54</v>
      </c>
      <c r="H4" s="89"/>
      <c r="I4" s="276"/>
    </row>
    <row r="5" spans="1:11" ht="15.75" customHeight="1" x14ac:dyDescent="0.25">
      <c r="A5" s="172" t="s">
        <v>12</v>
      </c>
      <c r="B5" s="173" t="s">
        <v>13</v>
      </c>
      <c r="C5" s="167" t="s">
        <v>11</v>
      </c>
      <c r="D5" s="174"/>
      <c r="E5" s="168">
        <f>94004.13+9144.12</f>
        <v>103148.25</v>
      </c>
      <c r="F5" s="168">
        <f>94004.13+9144.12</f>
        <v>103148.25</v>
      </c>
      <c r="G5" s="167"/>
      <c r="H5" s="175">
        <f>SUM(F5:G7)</f>
        <v>97674.749999999985</v>
      </c>
      <c r="I5" s="277">
        <f>SUM(H5:H22)</f>
        <v>539920.78</v>
      </c>
      <c r="K5" s="274">
        <f>I5/$I$86</f>
        <v>0.1815869113263579</v>
      </c>
    </row>
    <row r="6" spans="1:11" x14ac:dyDescent="0.25">
      <c r="A6" s="125"/>
      <c r="B6" s="176"/>
      <c r="C6" s="125" t="s">
        <v>11</v>
      </c>
      <c r="D6" s="177"/>
      <c r="E6" s="178">
        <f>26927.11+2088.19</f>
        <v>29015.3</v>
      </c>
      <c r="F6" s="178">
        <f>26927.11+2088.19</f>
        <v>29015.3</v>
      </c>
      <c r="G6" s="125"/>
      <c r="H6" s="125"/>
      <c r="I6" s="278"/>
    </row>
    <row r="7" spans="1:11" x14ac:dyDescent="0.25">
      <c r="A7" s="125"/>
      <c r="B7" s="176"/>
      <c r="C7" s="125"/>
      <c r="D7" s="177"/>
      <c r="E7" s="178">
        <v>-34488.800000000003</v>
      </c>
      <c r="F7" s="178">
        <v>-34488.800000000003</v>
      </c>
      <c r="G7" s="125"/>
      <c r="H7" s="125"/>
      <c r="I7" s="278"/>
    </row>
    <row r="8" spans="1:11" x14ac:dyDescent="0.25">
      <c r="A8" s="125"/>
      <c r="B8" s="173" t="s">
        <v>14</v>
      </c>
      <c r="C8" s="179" t="s">
        <v>15</v>
      </c>
      <c r="D8" s="174"/>
      <c r="E8" s="180">
        <v>43094.51</v>
      </c>
      <c r="F8" s="180"/>
      <c r="G8" s="180">
        <f>39345.96+3748.55</f>
        <v>43094.51</v>
      </c>
      <c r="H8" s="180">
        <f>SUM(F8:G9)</f>
        <v>105534.84</v>
      </c>
      <c r="I8" s="278"/>
    </row>
    <row r="9" spans="1:11" x14ac:dyDescent="0.25">
      <c r="A9" s="125"/>
      <c r="B9" s="181"/>
      <c r="C9" s="182" t="s">
        <v>16</v>
      </c>
      <c r="D9" s="171">
        <v>60</v>
      </c>
      <c r="E9" s="183">
        <v>62440.33</v>
      </c>
      <c r="F9" s="183">
        <v>62440.33</v>
      </c>
      <c r="G9" s="88"/>
      <c r="H9" s="88"/>
      <c r="I9" s="278"/>
    </row>
    <row r="10" spans="1:11" x14ac:dyDescent="0.25">
      <c r="A10" s="125"/>
      <c r="B10" s="128" t="s">
        <v>14</v>
      </c>
      <c r="C10" s="184" t="s">
        <v>17</v>
      </c>
      <c r="D10" s="185">
        <v>410</v>
      </c>
      <c r="E10" s="186">
        <v>31672.32</v>
      </c>
      <c r="F10" s="186">
        <v>31672.32</v>
      </c>
      <c r="G10" s="129"/>
      <c r="H10" s="187">
        <f>F10</f>
        <v>31672.32</v>
      </c>
      <c r="I10" s="278"/>
    </row>
    <row r="11" spans="1:11" s="164" customFormat="1" x14ac:dyDescent="0.25">
      <c r="A11" s="38"/>
      <c r="B11" s="38" t="s">
        <v>18</v>
      </c>
      <c r="C11" s="188" t="s">
        <v>19</v>
      </c>
      <c r="D11" s="189">
        <v>380</v>
      </c>
      <c r="E11" s="178">
        <f>37123.77+3317.89</f>
        <v>40441.659999999996</v>
      </c>
      <c r="F11" s="178">
        <f>37123.77+3317.89</f>
        <v>40441.659999999996</v>
      </c>
      <c r="G11" s="190"/>
      <c r="H11" s="191">
        <f>SUM(F11:G12)</f>
        <v>45716.46</v>
      </c>
      <c r="I11" s="278"/>
    </row>
    <row r="12" spans="1:11" s="196" customFormat="1" x14ac:dyDescent="0.25">
      <c r="A12" s="192"/>
      <c r="B12" s="193"/>
      <c r="C12" s="194" t="s">
        <v>20</v>
      </c>
      <c r="D12" s="195">
        <v>527</v>
      </c>
      <c r="E12" s="183">
        <v>5274.8</v>
      </c>
      <c r="F12" s="183">
        <v>5274.8</v>
      </c>
      <c r="G12" s="193"/>
      <c r="H12" s="193"/>
      <c r="I12" s="278"/>
    </row>
    <row r="13" spans="1:11" x14ac:dyDescent="0.25">
      <c r="A13" s="125"/>
      <c r="B13" s="128" t="s">
        <v>21</v>
      </c>
      <c r="C13" s="197" t="s">
        <v>22</v>
      </c>
      <c r="D13" s="177">
        <v>813</v>
      </c>
      <c r="E13" s="178">
        <v>61859.91</v>
      </c>
      <c r="F13" s="178">
        <v>61859.91</v>
      </c>
      <c r="G13" s="125"/>
      <c r="H13" s="198">
        <f>F13</f>
        <v>61859.91</v>
      </c>
      <c r="I13" s="278"/>
    </row>
    <row r="14" spans="1:11" x14ac:dyDescent="0.25">
      <c r="A14" s="125"/>
      <c r="B14" s="173" t="s">
        <v>23</v>
      </c>
      <c r="C14" s="179" t="s">
        <v>24</v>
      </c>
      <c r="D14" s="174"/>
      <c r="E14" s="180">
        <v>2893.5499999999997</v>
      </c>
      <c r="F14" s="180">
        <v>2893.5499999999997</v>
      </c>
      <c r="G14" s="167"/>
      <c r="H14" s="175">
        <f>SUM(F14:G17)</f>
        <v>66535.94</v>
      </c>
      <c r="I14" s="278"/>
    </row>
    <row r="15" spans="1:11" x14ac:dyDescent="0.25">
      <c r="A15" s="125"/>
      <c r="B15" s="176"/>
      <c r="C15" s="197" t="s">
        <v>25</v>
      </c>
      <c r="D15" s="177">
        <v>197</v>
      </c>
      <c r="E15" s="178">
        <v>10195.43</v>
      </c>
      <c r="F15" s="178">
        <v>10195.43</v>
      </c>
      <c r="G15" s="125"/>
      <c r="H15" s="125"/>
      <c r="I15" s="278"/>
    </row>
    <row r="16" spans="1:11" x14ac:dyDescent="0.25">
      <c r="A16" s="125"/>
      <c r="B16" s="176"/>
      <c r="C16" s="197" t="s">
        <v>26</v>
      </c>
      <c r="D16" s="177">
        <v>248</v>
      </c>
      <c r="E16" s="178">
        <v>51496.959999999999</v>
      </c>
      <c r="F16" s="178">
        <v>51496.959999999999</v>
      </c>
      <c r="G16" s="125"/>
      <c r="H16" s="125"/>
      <c r="I16" s="278"/>
    </row>
    <row r="17" spans="1:11" x14ac:dyDescent="0.25">
      <c r="A17" s="125"/>
      <c r="B17" s="181"/>
      <c r="C17" s="88" t="s">
        <v>27</v>
      </c>
      <c r="D17" s="171"/>
      <c r="E17" s="89">
        <v>1950</v>
      </c>
      <c r="F17" s="89">
        <v>1950</v>
      </c>
      <c r="G17" s="88"/>
      <c r="H17" s="88"/>
      <c r="I17" s="278"/>
    </row>
    <row r="18" spans="1:11" x14ac:dyDescent="0.25">
      <c r="A18" s="125"/>
      <c r="B18" s="173" t="s">
        <v>28</v>
      </c>
      <c r="C18" s="179" t="s">
        <v>29</v>
      </c>
      <c r="D18" s="174">
        <v>200</v>
      </c>
      <c r="E18" s="180">
        <v>954.56</v>
      </c>
      <c r="F18" s="180">
        <v>954.56</v>
      </c>
      <c r="G18" s="167"/>
      <c r="H18" s="175">
        <f>SUM(F18:G22)</f>
        <v>130926.56</v>
      </c>
      <c r="I18" s="278"/>
    </row>
    <row r="19" spans="1:11" x14ac:dyDescent="0.25">
      <c r="A19" s="125"/>
      <c r="B19" s="176"/>
      <c r="C19" s="197" t="s">
        <v>30</v>
      </c>
      <c r="D19" s="177">
        <v>645</v>
      </c>
      <c r="E19" s="122">
        <f>45559.95+3691.25</f>
        <v>49251.199999999997</v>
      </c>
      <c r="F19" s="122"/>
      <c r="G19" s="122">
        <f>45559.95+3691.25</f>
        <v>49251.199999999997</v>
      </c>
      <c r="H19" s="122"/>
      <c r="I19" s="278"/>
    </row>
    <row r="20" spans="1:11" x14ac:dyDescent="0.25">
      <c r="A20" s="125"/>
      <c r="B20" s="176"/>
      <c r="C20" s="197" t="s">
        <v>31</v>
      </c>
      <c r="D20" s="177">
        <v>415</v>
      </c>
      <c r="E20" s="122">
        <v>40450.199999999997</v>
      </c>
      <c r="F20" s="122"/>
      <c r="G20" s="122">
        <v>40450.199999999997</v>
      </c>
      <c r="H20" s="122"/>
      <c r="I20" s="278"/>
    </row>
    <row r="21" spans="1:11" x14ac:dyDescent="0.25">
      <c r="A21" s="125"/>
      <c r="B21" s="176"/>
      <c r="C21" s="125"/>
      <c r="D21" s="177"/>
      <c r="E21" s="122">
        <v>31521.829999999998</v>
      </c>
      <c r="F21" s="122"/>
      <c r="G21" s="122">
        <v>31521.829999999998</v>
      </c>
      <c r="H21" s="122"/>
      <c r="I21" s="278"/>
    </row>
    <row r="22" spans="1:11" x14ac:dyDescent="0.25">
      <c r="A22" s="125"/>
      <c r="B22" s="181"/>
      <c r="C22" s="88"/>
      <c r="D22" s="171"/>
      <c r="E22" s="89">
        <v>8748.77</v>
      </c>
      <c r="F22" s="89">
        <v>8748.77</v>
      </c>
      <c r="G22" s="88"/>
      <c r="H22" s="88"/>
      <c r="I22" s="279"/>
    </row>
    <row r="23" spans="1:11" ht="15.75" x14ac:dyDescent="0.25">
      <c r="A23" s="165" t="s">
        <v>32</v>
      </c>
      <c r="B23" s="128" t="s">
        <v>33</v>
      </c>
      <c r="C23" s="129" t="s">
        <v>34</v>
      </c>
      <c r="D23" s="199">
        <v>371</v>
      </c>
      <c r="E23" s="186">
        <v>35964.57</v>
      </c>
      <c r="F23" s="186">
        <v>35964.57</v>
      </c>
      <c r="G23" s="129"/>
      <c r="H23" s="187">
        <f>F23</f>
        <v>35964.57</v>
      </c>
      <c r="I23" s="280">
        <f>SUM(H23:H39)</f>
        <v>595381.52</v>
      </c>
      <c r="K23" s="274">
        <f>I23/$I$86</f>
        <v>0.20023954491544516</v>
      </c>
    </row>
    <row r="24" spans="1:11" x14ac:dyDescent="0.25">
      <c r="A24" s="125"/>
      <c r="B24" s="200" t="s">
        <v>35</v>
      </c>
      <c r="C24" s="167" t="s">
        <v>36</v>
      </c>
      <c r="D24" s="201">
        <v>447.09999999999974</v>
      </c>
      <c r="E24" s="168">
        <f>24247.14+10622.25</f>
        <v>34869.39</v>
      </c>
      <c r="F24" s="122">
        <f>24247.14+10622.25</f>
        <v>34869.39</v>
      </c>
      <c r="G24" s="125"/>
      <c r="H24" s="198">
        <f>SUM(F24:F25)</f>
        <v>67730.48</v>
      </c>
      <c r="I24" s="281"/>
    </row>
    <row r="25" spans="1:11" x14ac:dyDescent="0.25">
      <c r="A25" s="125"/>
      <c r="B25" s="181"/>
      <c r="C25" s="88" t="s">
        <v>37</v>
      </c>
      <c r="D25" s="202">
        <v>370</v>
      </c>
      <c r="E25" s="183">
        <v>32861.089999999997</v>
      </c>
      <c r="F25" s="183">
        <v>32861.089999999997</v>
      </c>
      <c r="G25" s="88"/>
      <c r="H25" s="88"/>
      <c r="I25" s="281"/>
    </row>
    <row r="26" spans="1:11" x14ac:dyDescent="0.25">
      <c r="A26" s="125"/>
      <c r="B26" s="200" t="s">
        <v>38</v>
      </c>
      <c r="C26" s="167"/>
      <c r="D26" s="174">
        <v>500</v>
      </c>
      <c r="E26" s="122">
        <v>24447.360000000004</v>
      </c>
      <c r="F26" s="122">
        <v>24447.360000000004</v>
      </c>
      <c r="G26" s="125"/>
      <c r="H26" s="198">
        <f>SUM(F26:F28)</f>
        <v>31122.400000000005</v>
      </c>
      <c r="I26" s="281"/>
    </row>
    <row r="27" spans="1:11" x14ac:dyDescent="0.25">
      <c r="A27" s="125"/>
      <c r="B27" s="176"/>
      <c r="C27" s="125" t="s">
        <v>39</v>
      </c>
      <c r="D27" s="177">
        <v>50</v>
      </c>
      <c r="E27" s="122">
        <v>3315.04</v>
      </c>
      <c r="F27" s="122">
        <v>3315.04</v>
      </c>
      <c r="G27" s="125"/>
      <c r="H27" s="125"/>
      <c r="I27" s="281"/>
    </row>
    <row r="28" spans="1:11" x14ac:dyDescent="0.25">
      <c r="A28" s="125"/>
      <c r="B28" s="181"/>
      <c r="C28" s="88" t="s">
        <v>27</v>
      </c>
      <c r="D28" s="171"/>
      <c r="E28" s="89">
        <v>3360</v>
      </c>
      <c r="F28" s="89">
        <v>3360</v>
      </c>
      <c r="G28" s="88"/>
      <c r="H28" s="88"/>
      <c r="I28" s="281"/>
    </row>
    <row r="29" spans="1:11" x14ac:dyDescent="0.25">
      <c r="A29" s="125"/>
      <c r="B29" s="173" t="s">
        <v>40</v>
      </c>
      <c r="C29" s="167" t="s">
        <v>41</v>
      </c>
      <c r="D29" s="201">
        <v>1179.5333333333342</v>
      </c>
      <c r="E29" s="168">
        <v>90057.87</v>
      </c>
      <c r="F29" s="122">
        <v>90057.87</v>
      </c>
      <c r="G29" s="125"/>
      <c r="H29" s="198">
        <f>SUM(F29:F32)</f>
        <v>121417.31</v>
      </c>
      <c r="I29" s="281"/>
    </row>
    <row r="30" spans="1:11" x14ac:dyDescent="0.25">
      <c r="A30" s="125"/>
      <c r="B30" s="176"/>
      <c r="C30" s="125"/>
      <c r="D30" s="177"/>
      <c r="E30" s="122">
        <v>2406.6</v>
      </c>
      <c r="F30" s="122">
        <v>2406.6</v>
      </c>
      <c r="G30" s="125"/>
      <c r="H30" s="125"/>
      <c r="I30" s="281"/>
    </row>
    <row r="31" spans="1:11" x14ac:dyDescent="0.25">
      <c r="A31" s="125"/>
      <c r="B31" s="176"/>
      <c r="C31" s="125" t="s">
        <v>42</v>
      </c>
      <c r="D31" s="5">
        <v>613.54999999999995</v>
      </c>
      <c r="E31" s="122">
        <f>29468.35+7730.3</f>
        <v>37198.65</v>
      </c>
      <c r="F31" s="122">
        <f>29468.35+7730.3</f>
        <v>37198.65</v>
      </c>
      <c r="G31" s="125"/>
      <c r="H31" s="125"/>
      <c r="I31" s="281"/>
    </row>
    <row r="32" spans="1:11" x14ac:dyDescent="0.25">
      <c r="A32" s="125"/>
      <c r="B32" s="181"/>
      <c r="C32" s="88"/>
      <c r="D32" s="171"/>
      <c r="E32" s="89">
        <v>-8245.81</v>
      </c>
      <c r="F32" s="89">
        <v>-8245.81</v>
      </c>
      <c r="G32" s="88"/>
      <c r="H32" s="88"/>
      <c r="I32" s="281"/>
    </row>
    <row r="33" spans="1:11" s="154" customFormat="1" x14ac:dyDescent="0.25">
      <c r="A33" s="122"/>
      <c r="B33" s="203" t="s">
        <v>43</v>
      </c>
      <c r="C33" s="122" t="s">
        <v>44</v>
      </c>
      <c r="D33" s="5">
        <v>1157.466666666666</v>
      </c>
      <c r="E33" s="122">
        <f>82806.88+19988.65+8353.08</f>
        <v>111148.61</v>
      </c>
      <c r="F33" s="122">
        <f>82806.88+19988.65+8353.08</f>
        <v>111148.61</v>
      </c>
      <c r="G33" s="122"/>
      <c r="H33" s="122">
        <f>SUM(F33:F36)</f>
        <v>230806.66</v>
      </c>
      <c r="I33" s="281"/>
    </row>
    <row r="34" spans="1:11" s="154" customFormat="1" x14ac:dyDescent="0.25">
      <c r="A34" s="122"/>
      <c r="B34" s="204"/>
      <c r="C34" s="122" t="s">
        <v>45</v>
      </c>
      <c r="D34" s="205" t="s">
        <v>46</v>
      </c>
      <c r="E34" s="122">
        <v>509.41</v>
      </c>
      <c r="F34" s="122">
        <v>509.41</v>
      </c>
      <c r="G34" s="122"/>
      <c r="H34" s="122"/>
      <c r="I34" s="281"/>
    </row>
    <row r="35" spans="1:11" s="154" customFormat="1" x14ac:dyDescent="0.25">
      <c r="A35" s="122"/>
      <c r="B35" s="204"/>
      <c r="C35" s="122" t="s">
        <v>34</v>
      </c>
      <c r="D35" s="5">
        <v>1534.0666666666662</v>
      </c>
      <c r="E35" s="122">
        <f>100795.53+16945.99+7843.69</f>
        <v>125585.21</v>
      </c>
      <c r="F35" s="122">
        <f>100795.53+16945.99+7843.69</f>
        <v>125585.21</v>
      </c>
      <c r="G35" s="122"/>
      <c r="H35" s="122"/>
      <c r="I35" s="281"/>
    </row>
    <row r="36" spans="1:11" x14ac:dyDescent="0.25">
      <c r="A36" s="125"/>
      <c r="B36" s="88"/>
      <c r="C36" s="125"/>
      <c r="D36" s="206"/>
      <c r="E36" s="122">
        <v>-6436.57</v>
      </c>
      <c r="F36" s="122">
        <v>-6436.57</v>
      </c>
      <c r="G36" s="125"/>
      <c r="H36" s="125"/>
      <c r="I36" s="281"/>
    </row>
    <row r="37" spans="1:11" x14ac:dyDescent="0.25">
      <c r="A37" s="125"/>
      <c r="B37" s="128" t="s">
        <v>47</v>
      </c>
      <c r="C37" s="186" t="s">
        <v>48</v>
      </c>
      <c r="D37" s="199"/>
      <c r="E37" s="130">
        <v>2125</v>
      </c>
      <c r="F37" s="130">
        <v>2125</v>
      </c>
      <c r="G37" s="129"/>
      <c r="H37" s="187">
        <f>F37</f>
        <v>2125</v>
      </c>
      <c r="I37" s="281"/>
    </row>
    <row r="38" spans="1:11" x14ac:dyDescent="0.25">
      <c r="A38" s="125"/>
      <c r="B38" s="207" t="s">
        <v>49</v>
      </c>
      <c r="C38" s="125" t="s">
        <v>16</v>
      </c>
      <c r="D38" s="5">
        <v>1128.5166666666671</v>
      </c>
      <c r="E38" s="122">
        <v>36205</v>
      </c>
      <c r="F38" s="122">
        <v>36205</v>
      </c>
      <c r="G38" s="125"/>
      <c r="H38" s="198">
        <f>SUM(F38:G39)</f>
        <v>106215.09999999999</v>
      </c>
      <c r="I38" s="281"/>
    </row>
    <row r="39" spans="1:11" x14ac:dyDescent="0.25">
      <c r="A39" s="125"/>
      <c r="B39" s="181"/>
      <c r="C39" s="88" t="s">
        <v>26</v>
      </c>
      <c r="D39" s="202">
        <v>1453.0500000000002</v>
      </c>
      <c r="E39" s="89">
        <v>70010.099999999991</v>
      </c>
      <c r="F39" s="89">
        <v>70010.099999999991</v>
      </c>
      <c r="G39" s="88"/>
      <c r="H39" s="88"/>
      <c r="I39" s="282"/>
    </row>
    <row r="40" spans="1:11" ht="15.75" x14ac:dyDescent="0.25">
      <c r="A40" s="165" t="s">
        <v>50</v>
      </c>
      <c r="B40" s="173" t="s">
        <v>51</v>
      </c>
      <c r="C40" s="167" t="s">
        <v>52</v>
      </c>
      <c r="D40" s="174"/>
      <c r="E40" s="168">
        <v>7323.91</v>
      </c>
      <c r="F40" s="168"/>
      <c r="G40" s="168">
        <v>7323.91</v>
      </c>
      <c r="H40" s="168">
        <f>SUM(F40:G41)</f>
        <v>12708.65</v>
      </c>
      <c r="I40" s="283">
        <f>SUM(H40:H53)</f>
        <v>402496.58</v>
      </c>
      <c r="K40" s="274">
        <f>I40/$I$86</f>
        <v>0.13536821231741131</v>
      </c>
    </row>
    <row r="41" spans="1:11" x14ac:dyDescent="0.25">
      <c r="A41" s="125"/>
      <c r="B41" s="176"/>
      <c r="C41" s="125" t="s">
        <v>52</v>
      </c>
      <c r="D41" s="177"/>
      <c r="E41" s="122">
        <f>3551.21+1833.53</f>
        <v>5384.74</v>
      </c>
      <c r="F41" s="122"/>
      <c r="G41" s="122">
        <f>3551.21+1833.53</f>
        <v>5384.74</v>
      </c>
      <c r="H41" s="122"/>
      <c r="I41" s="284"/>
    </row>
    <row r="42" spans="1:11" ht="14.45" hidden="1" customHeight="1" x14ac:dyDescent="0.25">
      <c r="A42" s="125"/>
      <c r="B42" s="181"/>
      <c r="C42" s="88"/>
      <c r="D42" s="171"/>
      <c r="E42" s="89">
        <v>964.12</v>
      </c>
      <c r="F42" s="89"/>
      <c r="G42" s="89">
        <v>964.12</v>
      </c>
      <c r="H42" s="89"/>
      <c r="I42" s="284"/>
    </row>
    <row r="43" spans="1:11" x14ac:dyDescent="0.25">
      <c r="A43" s="125"/>
      <c r="B43" s="173" t="s">
        <v>53</v>
      </c>
      <c r="C43" s="167" t="s">
        <v>34</v>
      </c>
      <c r="D43" s="174">
        <v>1843</v>
      </c>
      <c r="E43" s="168">
        <f>111875.29+10420.55</f>
        <v>122295.84</v>
      </c>
      <c r="F43" s="168">
        <f>111875.29+10420.55</f>
        <v>122295.84</v>
      </c>
      <c r="G43" s="167"/>
      <c r="H43" s="175">
        <f>SUM(F43:G46)</f>
        <v>206343.85</v>
      </c>
      <c r="I43" s="284"/>
    </row>
    <row r="44" spans="1:11" x14ac:dyDescent="0.25">
      <c r="A44" s="125"/>
      <c r="B44" s="176"/>
      <c r="C44" s="125"/>
      <c r="D44" s="177"/>
      <c r="E44" s="122">
        <v>57537.35</v>
      </c>
      <c r="F44" s="122">
        <v>57537.35</v>
      </c>
      <c r="G44" s="125"/>
      <c r="H44" s="125"/>
      <c r="I44" s="284"/>
    </row>
    <row r="45" spans="1:11" x14ac:dyDescent="0.25">
      <c r="A45" s="125"/>
      <c r="B45" s="176"/>
      <c r="C45" s="125"/>
      <c r="D45" s="177"/>
      <c r="E45" s="122">
        <v>-14973.66</v>
      </c>
      <c r="F45" s="122">
        <v>-14973.66</v>
      </c>
      <c r="G45" s="125"/>
      <c r="H45" s="125"/>
      <c r="I45" s="284"/>
    </row>
    <row r="46" spans="1:11" x14ac:dyDescent="0.25">
      <c r="A46" s="125"/>
      <c r="B46" s="181"/>
      <c r="C46" s="88" t="s">
        <v>54</v>
      </c>
      <c r="D46" s="171">
        <v>1112</v>
      </c>
      <c r="E46" s="89">
        <v>41484.32</v>
      </c>
      <c r="F46" s="89">
        <v>41484.32</v>
      </c>
      <c r="G46" s="88"/>
      <c r="H46" s="88"/>
      <c r="I46" s="284"/>
    </row>
    <row r="47" spans="1:11" x14ac:dyDescent="0.25">
      <c r="A47" s="125"/>
      <c r="B47" s="200" t="s">
        <v>55</v>
      </c>
      <c r="C47" s="167"/>
      <c r="D47" s="174"/>
      <c r="E47" s="168">
        <v>14889.05</v>
      </c>
      <c r="F47" s="168">
        <v>14889.05</v>
      </c>
      <c r="G47" s="167"/>
      <c r="H47" s="175">
        <f>SUM(F47:F48)</f>
        <v>46589.229999999996</v>
      </c>
      <c r="I47" s="284"/>
    </row>
    <row r="48" spans="1:11" x14ac:dyDescent="0.25">
      <c r="A48" s="125"/>
      <c r="B48" s="176"/>
      <c r="C48" s="125"/>
      <c r="D48" s="177"/>
      <c r="E48" s="122">
        <v>31700.18</v>
      </c>
      <c r="F48" s="122">
        <v>31700.18</v>
      </c>
      <c r="G48" s="125"/>
      <c r="H48" s="125"/>
      <c r="I48" s="284"/>
    </row>
    <row r="49" spans="1:11" s="213" customFormat="1" x14ac:dyDescent="0.25">
      <c r="A49" s="208"/>
      <c r="B49" s="209" t="s">
        <v>56</v>
      </c>
      <c r="C49" s="210"/>
      <c r="D49" s="211"/>
      <c r="E49" s="130">
        <v>22069.309999999998</v>
      </c>
      <c r="F49" s="130">
        <v>22069.309999999998</v>
      </c>
      <c r="G49" s="210"/>
      <c r="H49" s="212">
        <f>F49</f>
        <v>22069.309999999998</v>
      </c>
      <c r="I49" s="284"/>
    </row>
    <row r="50" spans="1:11" x14ac:dyDescent="0.25">
      <c r="A50" s="125"/>
      <c r="B50" s="181" t="s">
        <v>57</v>
      </c>
      <c r="C50" s="88"/>
      <c r="D50" s="214"/>
      <c r="E50" s="89">
        <v>96209.020000000019</v>
      </c>
      <c r="F50" s="183">
        <v>96209.020000000019</v>
      </c>
      <c r="G50" s="88"/>
      <c r="H50" s="215">
        <f>F50</f>
        <v>96209.020000000019</v>
      </c>
      <c r="I50" s="284"/>
    </row>
    <row r="51" spans="1:11" s="196" customFormat="1" x14ac:dyDescent="0.25">
      <c r="A51" s="192"/>
      <c r="B51" s="216" t="s">
        <v>58</v>
      </c>
      <c r="C51" s="217"/>
      <c r="D51" s="218"/>
      <c r="E51" s="168">
        <v>12453.92</v>
      </c>
      <c r="F51" s="168"/>
      <c r="G51" s="168">
        <v>12453.92</v>
      </c>
      <c r="H51" s="168">
        <f>SUM(F51:G53)</f>
        <v>18576.52</v>
      </c>
      <c r="I51" s="284"/>
    </row>
    <row r="52" spans="1:11" s="196" customFormat="1" x14ac:dyDescent="0.25">
      <c r="A52" s="192"/>
      <c r="B52" s="219"/>
      <c r="C52" s="192"/>
      <c r="D52" s="220"/>
      <c r="E52" s="122">
        <v>8164.4800000000005</v>
      </c>
      <c r="F52" s="122"/>
      <c r="G52" s="122">
        <v>8164.4800000000005</v>
      </c>
      <c r="H52" s="122"/>
      <c r="I52" s="284"/>
    </row>
    <row r="53" spans="1:11" s="213" customFormat="1" x14ac:dyDescent="0.25">
      <c r="A53" s="208"/>
      <c r="B53" s="221"/>
      <c r="C53" s="222"/>
      <c r="D53" s="223"/>
      <c r="E53" s="89">
        <v>-2041.88</v>
      </c>
      <c r="F53" s="89"/>
      <c r="G53" s="89">
        <v>-2041.88</v>
      </c>
      <c r="H53" s="89"/>
      <c r="I53" s="285"/>
    </row>
    <row r="54" spans="1:11" ht="15.75" x14ac:dyDescent="0.25">
      <c r="A54" s="165" t="s">
        <v>59</v>
      </c>
      <c r="B54" s="176" t="s">
        <v>60</v>
      </c>
      <c r="C54" s="125" t="s">
        <v>34</v>
      </c>
      <c r="D54" s="177"/>
      <c r="E54" s="122">
        <v>3612.3199999999997</v>
      </c>
      <c r="F54" s="122">
        <v>3612.3199999999997</v>
      </c>
      <c r="G54" s="125"/>
      <c r="H54" s="198">
        <f>SUM(F54:F58)</f>
        <v>142078.28</v>
      </c>
      <c r="I54" s="280">
        <f>SUM(H54:H84)</f>
        <v>1398493.6300000001</v>
      </c>
      <c r="K54" s="274">
        <f>I54/$I$86</f>
        <v>0.47034333218530022</v>
      </c>
    </row>
    <row r="55" spans="1:11" x14ac:dyDescent="0.25">
      <c r="A55" s="125"/>
      <c r="B55" s="176"/>
      <c r="C55" s="125" t="s">
        <v>61</v>
      </c>
      <c r="D55" s="177">
        <v>190</v>
      </c>
      <c r="E55" s="122">
        <v>9843.56</v>
      </c>
      <c r="F55" s="122">
        <v>9843.56</v>
      </c>
      <c r="G55" s="125"/>
      <c r="H55" s="125"/>
      <c r="I55" s="281"/>
    </row>
    <row r="56" spans="1:11" x14ac:dyDescent="0.25">
      <c r="A56" s="125"/>
      <c r="B56" s="176"/>
      <c r="C56" s="125" t="s">
        <v>62</v>
      </c>
      <c r="D56" s="177">
        <v>336</v>
      </c>
      <c r="E56" s="122">
        <v>26525.54</v>
      </c>
      <c r="F56" s="122">
        <v>26525.54</v>
      </c>
      <c r="G56" s="125"/>
      <c r="H56" s="125"/>
      <c r="I56" s="281"/>
    </row>
    <row r="57" spans="1:11" x14ac:dyDescent="0.25">
      <c r="A57" s="125"/>
      <c r="B57" s="176"/>
      <c r="C57" s="125" t="s">
        <v>34</v>
      </c>
      <c r="D57" s="177">
        <v>587</v>
      </c>
      <c r="E57" s="122">
        <f>58121.42+15639.96</f>
        <v>73761.38</v>
      </c>
      <c r="F57" s="122">
        <f>58121.42+15639.96</f>
        <v>73761.38</v>
      </c>
      <c r="G57" s="125"/>
      <c r="H57" s="125"/>
      <c r="I57" s="281"/>
    </row>
    <row r="58" spans="1:11" x14ac:dyDescent="0.25">
      <c r="A58" s="125"/>
      <c r="B58" s="181"/>
      <c r="C58" s="88" t="s">
        <v>62</v>
      </c>
      <c r="D58" s="171">
        <v>294</v>
      </c>
      <c r="E58" s="89">
        <f>22274.65+6060.83</f>
        <v>28335.480000000003</v>
      </c>
      <c r="F58" s="89">
        <f>22274.65+6060.83</f>
        <v>28335.480000000003</v>
      </c>
      <c r="G58" s="88"/>
      <c r="H58" s="88"/>
      <c r="I58" s="281"/>
    </row>
    <row r="59" spans="1:11" x14ac:dyDescent="0.25">
      <c r="A59" s="125"/>
      <c r="B59" s="173" t="s">
        <v>63</v>
      </c>
      <c r="C59" s="167"/>
      <c r="D59" s="174"/>
      <c r="E59" s="168">
        <v>3201</v>
      </c>
      <c r="F59" s="168"/>
      <c r="G59" s="168">
        <v>3201</v>
      </c>
      <c r="H59" s="168">
        <f>SUM(F59:G77)</f>
        <v>1116570.47</v>
      </c>
      <c r="I59" s="281"/>
    </row>
    <row r="60" spans="1:11" x14ac:dyDescent="0.25">
      <c r="A60" s="125"/>
      <c r="B60" s="176"/>
      <c r="C60" s="125" t="s">
        <v>64</v>
      </c>
      <c r="D60" s="177">
        <v>912</v>
      </c>
      <c r="E60" s="122">
        <f>99592.5+11760</f>
        <v>111352.5</v>
      </c>
      <c r="F60" s="122">
        <f>99592.5+11760</f>
        <v>111352.5</v>
      </c>
      <c r="G60" s="125"/>
      <c r="H60" s="125"/>
      <c r="I60" s="281"/>
    </row>
    <row r="61" spans="1:11" x14ac:dyDescent="0.25">
      <c r="A61" s="125"/>
      <c r="B61" s="176"/>
      <c r="C61" s="125" t="s">
        <v>42</v>
      </c>
      <c r="D61" s="177">
        <v>1059</v>
      </c>
      <c r="E61" s="122">
        <v>103922</v>
      </c>
      <c r="F61" s="122">
        <v>103922</v>
      </c>
      <c r="G61" s="125"/>
      <c r="H61" s="125"/>
      <c r="I61" s="281"/>
    </row>
    <row r="62" spans="1:11" ht="15" customHeight="1" x14ac:dyDescent="0.25">
      <c r="A62" s="125"/>
      <c r="B62" s="176"/>
      <c r="C62" s="125" t="s">
        <v>34</v>
      </c>
      <c r="D62" s="177">
        <v>1956</v>
      </c>
      <c r="E62" s="122">
        <f>18799.3+33184.65+116055.5+14994</f>
        <v>183033.45</v>
      </c>
      <c r="F62" s="122">
        <f>18799.3+33184.65+116055.5+14994</f>
        <v>183033.45</v>
      </c>
      <c r="G62" s="125"/>
      <c r="H62" s="125"/>
      <c r="I62" s="281"/>
    </row>
    <row r="63" spans="1:11" x14ac:dyDescent="0.25">
      <c r="A63" s="125"/>
      <c r="B63" s="176"/>
      <c r="C63" s="125" t="s">
        <v>34</v>
      </c>
      <c r="D63" s="177">
        <v>1232</v>
      </c>
      <c r="E63" s="122">
        <f>40465.12+8764.23+43358.73+8770.67</f>
        <v>101358.75000000001</v>
      </c>
      <c r="F63" s="122">
        <f>40465.12+8764.23+43358.73+8770.67</f>
        <v>101358.75000000001</v>
      </c>
      <c r="G63" s="125"/>
      <c r="H63" s="125"/>
      <c r="I63" s="281"/>
    </row>
    <row r="64" spans="1:11" x14ac:dyDescent="0.25">
      <c r="A64" s="125"/>
      <c r="B64" s="176"/>
      <c r="C64" s="125" t="s">
        <v>34</v>
      </c>
      <c r="D64" s="177">
        <v>927</v>
      </c>
      <c r="E64" s="122">
        <f>6856.65+20044.72+31869.32+6856.65</f>
        <v>65627.34</v>
      </c>
      <c r="F64" s="122">
        <f>6856.65+20044.72+31869.32+6856.65</f>
        <v>65627.34</v>
      </c>
      <c r="G64" s="125"/>
      <c r="H64" s="125"/>
      <c r="I64" s="281"/>
    </row>
    <row r="65" spans="1:9" x14ac:dyDescent="0.25">
      <c r="A65" s="125"/>
      <c r="B65" s="176"/>
      <c r="C65" s="125"/>
      <c r="D65" s="177"/>
      <c r="E65" s="122">
        <v>55043.12</v>
      </c>
      <c r="F65" s="122">
        <v>55043.12</v>
      </c>
      <c r="G65" s="125"/>
      <c r="H65" s="125"/>
      <c r="I65" s="281"/>
    </row>
    <row r="66" spans="1:9" x14ac:dyDescent="0.25">
      <c r="A66" s="125"/>
      <c r="B66" s="176"/>
      <c r="C66" s="125" t="s">
        <v>27</v>
      </c>
      <c r="D66" s="177">
        <v>61.5</v>
      </c>
      <c r="E66" s="122">
        <v>2756.25</v>
      </c>
      <c r="F66" s="122">
        <v>2756.25</v>
      </c>
      <c r="G66" s="125"/>
      <c r="H66" s="125"/>
      <c r="I66" s="281"/>
    </row>
    <row r="67" spans="1:9" x14ac:dyDescent="0.25">
      <c r="A67" s="125"/>
      <c r="B67" s="176"/>
      <c r="C67" s="125"/>
      <c r="D67" s="177"/>
      <c r="E67" s="122">
        <v>-29128.92</v>
      </c>
      <c r="F67" s="122">
        <v>-29128.92</v>
      </c>
      <c r="G67" s="125"/>
      <c r="H67" s="125"/>
      <c r="I67" s="281"/>
    </row>
    <row r="68" spans="1:9" x14ac:dyDescent="0.25">
      <c r="A68" s="125"/>
      <c r="B68" s="176"/>
      <c r="C68" s="125" t="s">
        <v>65</v>
      </c>
      <c r="D68" s="177"/>
      <c r="E68" s="122">
        <v>303.14999999999998</v>
      </c>
      <c r="F68" s="122">
        <v>303.14999999999998</v>
      </c>
      <c r="G68" s="125"/>
      <c r="H68" s="125"/>
      <c r="I68" s="281"/>
    </row>
    <row r="69" spans="1:9" x14ac:dyDescent="0.25">
      <c r="A69" s="125"/>
      <c r="B69" s="176"/>
      <c r="C69" s="125" t="s">
        <v>66</v>
      </c>
      <c r="D69" s="177">
        <v>40</v>
      </c>
      <c r="E69" s="122">
        <v>2970</v>
      </c>
      <c r="F69" s="122">
        <v>2970</v>
      </c>
      <c r="G69" s="125"/>
      <c r="H69" s="125"/>
      <c r="I69" s="281"/>
    </row>
    <row r="70" spans="1:9" x14ac:dyDescent="0.25">
      <c r="A70" s="125"/>
      <c r="B70" s="176"/>
      <c r="C70" s="125" t="s">
        <v>67</v>
      </c>
      <c r="D70" s="177"/>
      <c r="E70" s="122">
        <f>65814.5+582</f>
        <v>66396.5</v>
      </c>
      <c r="F70" s="122">
        <f>65814.5+582</f>
        <v>66396.5</v>
      </c>
      <c r="G70" s="125"/>
      <c r="H70" s="125"/>
      <c r="I70" s="281"/>
    </row>
    <row r="71" spans="1:9" x14ac:dyDescent="0.25">
      <c r="A71" s="125"/>
      <c r="B71" s="176"/>
      <c r="C71" s="125" t="s">
        <v>34</v>
      </c>
      <c r="D71" s="177">
        <v>1863</v>
      </c>
      <c r="E71" s="122">
        <f>42609.6+138568.91+2905.2-14902.39</f>
        <v>169181.32</v>
      </c>
      <c r="F71" s="122">
        <f>42609.6+138568.91+2905.2-14902.39</f>
        <v>169181.32</v>
      </c>
      <c r="G71" s="125"/>
      <c r="H71" s="125"/>
      <c r="I71" s="281"/>
    </row>
    <row r="72" spans="1:9" x14ac:dyDescent="0.25">
      <c r="A72" s="125"/>
      <c r="B72" s="176"/>
      <c r="C72" s="125" t="s">
        <v>34</v>
      </c>
      <c r="D72" s="177">
        <v>1706</v>
      </c>
      <c r="E72" s="122">
        <f>200393.17-51234.65+11718</f>
        <v>160876.52000000002</v>
      </c>
      <c r="F72" s="122">
        <f>200393.17-51234.65+11718</f>
        <v>160876.52000000002</v>
      </c>
      <c r="G72" s="125"/>
      <c r="H72" s="125"/>
      <c r="I72" s="281"/>
    </row>
    <row r="73" spans="1:9" x14ac:dyDescent="0.25">
      <c r="A73" s="125"/>
      <c r="B73" s="176"/>
      <c r="C73" s="125"/>
      <c r="D73" s="177"/>
      <c r="E73" s="122">
        <v>51234.65</v>
      </c>
      <c r="F73" s="122">
        <v>51234.65</v>
      </c>
      <c r="G73" s="125"/>
      <c r="H73" s="125"/>
      <c r="I73" s="281"/>
    </row>
    <row r="74" spans="1:9" x14ac:dyDescent="0.25">
      <c r="A74" s="125"/>
      <c r="B74" s="176"/>
      <c r="C74" s="125" t="s">
        <v>68</v>
      </c>
      <c r="D74" s="177">
        <v>414</v>
      </c>
      <c r="E74" s="122">
        <v>10854.21</v>
      </c>
      <c r="F74" s="122">
        <v>10854.21</v>
      </c>
      <c r="G74" s="125"/>
      <c r="H74" s="125"/>
      <c r="I74" s="281"/>
    </row>
    <row r="75" spans="1:9" x14ac:dyDescent="0.25">
      <c r="A75" s="125"/>
      <c r="B75" s="176"/>
      <c r="C75" s="125" t="s">
        <v>34</v>
      </c>
      <c r="D75" s="177">
        <v>467</v>
      </c>
      <c r="E75" s="122">
        <f>18400.11+7130.03</f>
        <v>25530.14</v>
      </c>
      <c r="F75" s="122">
        <f>18400.11+7130.03</f>
        <v>25530.14</v>
      </c>
      <c r="G75" s="125"/>
      <c r="H75" s="125"/>
      <c r="I75" s="281"/>
    </row>
    <row r="76" spans="1:9" x14ac:dyDescent="0.25">
      <c r="A76" s="125"/>
      <c r="B76" s="176"/>
      <c r="C76" s="125" t="s">
        <v>69</v>
      </c>
      <c r="D76" s="177"/>
      <c r="E76" s="122">
        <f>13929.85+22885.5</f>
        <v>36815.35</v>
      </c>
      <c r="F76" s="122">
        <f>13929.85+22885.5</f>
        <v>36815.35</v>
      </c>
      <c r="G76" s="125"/>
      <c r="H76" s="125"/>
      <c r="I76" s="281"/>
    </row>
    <row r="77" spans="1:9" x14ac:dyDescent="0.25">
      <c r="A77" s="125"/>
      <c r="B77" s="181"/>
      <c r="C77" s="88"/>
      <c r="D77" s="171"/>
      <c r="E77" s="89">
        <v>-4756.8599999999997</v>
      </c>
      <c r="F77" s="89">
        <v>-4756.8599999999997</v>
      </c>
      <c r="G77" s="89"/>
      <c r="H77" s="89"/>
      <c r="I77" s="281"/>
    </row>
    <row r="78" spans="1:9" x14ac:dyDescent="0.25">
      <c r="A78" s="125"/>
      <c r="B78" s="200" t="s">
        <v>70</v>
      </c>
      <c r="C78" s="167"/>
      <c r="D78" s="174"/>
      <c r="E78" s="168">
        <v>317.04000000000002</v>
      </c>
      <c r="F78" s="168">
        <v>317.04000000000002</v>
      </c>
      <c r="G78" s="167"/>
      <c r="H78" s="175">
        <f>SUM(F78:G79)</f>
        <v>10844.54</v>
      </c>
      <c r="I78" s="281"/>
    </row>
    <row r="79" spans="1:9" x14ac:dyDescent="0.25">
      <c r="A79" s="125"/>
      <c r="B79" s="181"/>
      <c r="C79" s="88" t="s">
        <v>34</v>
      </c>
      <c r="D79" s="171"/>
      <c r="E79" s="89">
        <v>10527.5</v>
      </c>
      <c r="F79" s="89"/>
      <c r="G79" s="89">
        <v>10527.5</v>
      </c>
      <c r="H79" s="89"/>
      <c r="I79" s="281"/>
    </row>
    <row r="80" spans="1:9" x14ac:dyDescent="0.25">
      <c r="A80" s="125"/>
      <c r="B80" s="200" t="s">
        <v>71</v>
      </c>
      <c r="C80" s="167"/>
      <c r="D80" s="174"/>
      <c r="E80" s="168">
        <v>1275</v>
      </c>
      <c r="F80" s="168">
        <v>1275</v>
      </c>
      <c r="G80" s="168"/>
      <c r="H80" s="168">
        <f>SUM(F80:G81)</f>
        <v>6795</v>
      </c>
      <c r="I80" s="281"/>
    </row>
    <row r="81" spans="1:9" x14ac:dyDescent="0.25">
      <c r="A81" s="125"/>
      <c r="B81" s="181"/>
      <c r="C81" s="125"/>
      <c r="D81" s="171"/>
      <c r="E81" s="89">
        <v>5520</v>
      </c>
      <c r="F81" s="89">
        <v>5520</v>
      </c>
      <c r="G81" s="89"/>
      <c r="H81" s="89"/>
      <c r="I81" s="281"/>
    </row>
    <row r="82" spans="1:9" x14ac:dyDescent="0.25">
      <c r="A82" s="125"/>
      <c r="B82" s="173" t="s">
        <v>72</v>
      </c>
      <c r="C82" s="167"/>
      <c r="D82" s="174"/>
      <c r="E82" s="168">
        <v>27111.550000000007</v>
      </c>
      <c r="F82" s="168">
        <v>27111.550000000007</v>
      </c>
      <c r="G82" s="168"/>
      <c r="H82" s="168">
        <f>SUM(F82:G83)</f>
        <v>98149.5</v>
      </c>
      <c r="I82" s="281"/>
    </row>
    <row r="83" spans="1:9" x14ac:dyDescent="0.25">
      <c r="A83" s="125"/>
      <c r="B83" s="181"/>
      <c r="C83" s="88"/>
      <c r="D83" s="171"/>
      <c r="E83" s="89">
        <v>71037.95</v>
      </c>
      <c r="F83" s="89">
        <v>71037.95</v>
      </c>
      <c r="G83" s="89"/>
      <c r="H83" s="89"/>
      <c r="I83" s="281"/>
    </row>
    <row r="84" spans="1:9" x14ac:dyDescent="0.25">
      <c r="A84" s="88"/>
      <c r="B84" s="224" t="s">
        <v>73</v>
      </c>
      <c r="C84" s="129"/>
      <c r="D84" s="199"/>
      <c r="E84" s="130">
        <v>24055.839999999997</v>
      </c>
      <c r="F84" s="186">
        <v>24055.839999999997</v>
      </c>
      <c r="G84" s="186"/>
      <c r="H84" s="186">
        <f>F84</f>
        <v>24055.839999999997</v>
      </c>
      <c r="I84" s="282"/>
    </row>
    <row r="85" spans="1:9" x14ac:dyDescent="0.25">
      <c r="E85" s="154"/>
      <c r="F85" s="154"/>
      <c r="G85" s="154"/>
      <c r="H85" s="154"/>
      <c r="I85" s="154"/>
    </row>
    <row r="86" spans="1:9" x14ac:dyDescent="0.25">
      <c r="E86" s="151" t="s">
        <v>74</v>
      </c>
      <c r="F86" s="225">
        <f t="shared" ref="F86:G86" si="0">SUM(F3:F85)</f>
        <v>2761978.4000000004</v>
      </c>
      <c r="G86" s="225">
        <f t="shared" si="0"/>
        <v>212332.07</v>
      </c>
      <c r="H86" s="225">
        <f>SUM(H3:H84)</f>
        <v>2973346.3499999996</v>
      </c>
      <c r="I86" s="225">
        <f>SUM(I3:I84)</f>
        <v>2973346.3500000006</v>
      </c>
    </row>
    <row r="89" spans="1:9" x14ac:dyDescent="0.25">
      <c r="B89" s="225"/>
      <c r="C89" s="153"/>
      <c r="D89" s="151"/>
      <c r="E89" s="153"/>
      <c r="F89" s="155"/>
      <c r="G89" s="155"/>
      <c r="H89" s="155"/>
      <c r="I89" s="155"/>
    </row>
    <row r="90" spans="1:9" x14ac:dyDescent="0.25">
      <c r="C90" s="153"/>
      <c r="D90" s="153"/>
      <c r="E90" s="153"/>
      <c r="F90" s="155"/>
      <c r="G90" s="155"/>
      <c r="H90" s="155"/>
      <c r="I90" s="155"/>
    </row>
    <row r="91" spans="1:9" x14ac:dyDescent="0.25">
      <c r="D91" s="151"/>
      <c r="E91" s="153"/>
      <c r="F91" s="155"/>
      <c r="G91" s="155"/>
      <c r="H91" s="155"/>
      <c r="I91" s="155"/>
    </row>
    <row r="92" spans="1:9" x14ac:dyDescent="0.25">
      <c r="D92" s="151"/>
      <c r="E92" s="153"/>
      <c r="F92" s="155"/>
      <c r="G92" s="155"/>
      <c r="H92" s="155"/>
      <c r="I92" s="155"/>
    </row>
    <row r="94" spans="1:9" x14ac:dyDescent="0.25">
      <c r="C94" s="153"/>
    </row>
    <row r="95" spans="1:9" x14ac:dyDescent="0.25">
      <c r="C95" s="153"/>
    </row>
  </sheetData>
  <mergeCells count="5">
    <mergeCell ref="I3:I4"/>
    <mergeCell ref="I5:I22"/>
    <mergeCell ref="I23:I39"/>
    <mergeCell ref="I40:I53"/>
    <mergeCell ref="I54:I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76DE-36AD-44CB-BA7A-2304185C2B10}">
  <dimension ref="A1:P164"/>
  <sheetViews>
    <sheetView zoomScale="65" zoomScaleNormal="65" workbookViewId="0">
      <selection activeCell="A2" sqref="A2"/>
    </sheetView>
  </sheetViews>
  <sheetFormatPr defaultRowHeight="15" x14ac:dyDescent="0.25"/>
  <cols>
    <col min="1" max="1" width="12.42578125" bestFit="1" customWidth="1"/>
    <col min="2" max="2" width="32.140625" bestFit="1" customWidth="1"/>
    <col min="3" max="3" width="26.140625" customWidth="1"/>
    <col min="4" max="4" width="8.5703125" customWidth="1"/>
    <col min="6" max="6" width="12.7109375" bestFit="1" customWidth="1"/>
    <col min="7" max="7" width="15.7109375" style="3" customWidth="1"/>
    <col min="8" max="8" width="19.42578125" style="3" customWidth="1"/>
    <col min="9" max="9" width="14.28515625" style="11" customWidth="1"/>
    <col min="10" max="10" width="15.85546875" customWidth="1"/>
    <col min="11" max="11" width="18.7109375" customWidth="1"/>
    <col min="12" max="12" width="22.140625" customWidth="1"/>
    <col min="13" max="13" width="14.85546875" style="11" customWidth="1"/>
    <col min="14" max="14" width="24.140625" customWidth="1"/>
    <col min="15" max="16" width="9.5703125" bestFit="1" customWidth="1"/>
  </cols>
  <sheetData>
    <row r="1" spans="1:13" ht="28.5" x14ac:dyDescent="0.45">
      <c r="A1" s="287" t="s">
        <v>75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x14ac:dyDescent="0.25">
      <c r="A2" s="6"/>
      <c r="B2" s="6"/>
      <c r="C2" s="6"/>
      <c r="D2" s="6"/>
      <c r="E2" s="6"/>
      <c r="F2" s="6"/>
      <c r="G2" s="23"/>
      <c r="H2" s="23"/>
      <c r="I2" s="12"/>
      <c r="J2" s="6"/>
      <c r="K2" s="6"/>
    </row>
    <row r="3" spans="1:13" s="4" customFormat="1" ht="30" x14ac:dyDescent="0.25">
      <c r="A3" s="27" t="s">
        <v>1</v>
      </c>
      <c r="B3" s="27" t="s">
        <v>76</v>
      </c>
      <c r="C3" s="27" t="s">
        <v>3</v>
      </c>
      <c r="D3" s="288" t="s">
        <v>77</v>
      </c>
      <c r="E3" s="288"/>
      <c r="F3" s="288"/>
      <c r="G3" s="28" t="s">
        <v>78</v>
      </c>
      <c r="H3" s="28" t="s">
        <v>5</v>
      </c>
      <c r="I3" s="29" t="s">
        <v>6</v>
      </c>
      <c r="J3" s="29" t="s">
        <v>7</v>
      </c>
      <c r="K3" s="29" t="s">
        <v>8</v>
      </c>
      <c r="L3" s="29" t="s">
        <v>9</v>
      </c>
      <c r="M3" s="13"/>
    </row>
    <row r="4" spans="1:13" s="4" customFormat="1" x14ac:dyDescent="0.25">
      <c r="A4" s="30" t="s">
        <v>12</v>
      </c>
      <c r="B4" s="31" t="s">
        <v>13</v>
      </c>
      <c r="C4" s="19" t="s">
        <v>79</v>
      </c>
      <c r="D4" s="32"/>
      <c r="E4" s="19">
        <v>16</v>
      </c>
      <c r="F4" s="19" t="s">
        <v>80</v>
      </c>
      <c r="G4" s="33">
        <v>7837.01</v>
      </c>
      <c r="H4" s="34">
        <f t="shared" ref="H4:H9" si="0">G4</f>
        <v>7837.01</v>
      </c>
      <c r="I4" s="35">
        <f>H4</f>
        <v>7837.01</v>
      </c>
      <c r="J4" s="36"/>
      <c r="K4" s="37">
        <f>SUM(I4:J11)</f>
        <v>143508.03</v>
      </c>
      <c r="L4" s="291">
        <f>SUM(K4:K28)</f>
        <v>816632.02</v>
      </c>
      <c r="M4" s="13"/>
    </row>
    <row r="5" spans="1:13" s="4" customFormat="1" x14ac:dyDescent="0.25">
      <c r="A5" s="38"/>
      <c r="B5" s="39"/>
      <c r="C5" s="40" t="s">
        <v>81</v>
      </c>
      <c r="D5" s="41">
        <v>100</v>
      </c>
      <c r="E5" s="40">
        <v>100</v>
      </c>
      <c r="F5" s="40" t="s">
        <v>82</v>
      </c>
      <c r="G5" s="42">
        <v>12996.39</v>
      </c>
      <c r="H5" s="43">
        <f>G5</f>
        <v>12996.39</v>
      </c>
      <c r="I5" s="35">
        <f t="shared" ref="I5:I7" si="1">H5</f>
        <v>12996.39</v>
      </c>
      <c r="J5" s="44"/>
      <c r="K5" s="45"/>
      <c r="L5" s="291"/>
      <c r="M5" s="13"/>
    </row>
    <row r="6" spans="1:13" x14ac:dyDescent="0.25">
      <c r="A6" s="38"/>
      <c r="B6" s="46"/>
      <c r="C6" s="16" t="s">
        <v>83</v>
      </c>
      <c r="D6" s="47">
        <v>16</v>
      </c>
      <c r="E6" s="16">
        <v>16</v>
      </c>
      <c r="F6" s="16" t="s">
        <v>80</v>
      </c>
      <c r="G6" s="48">
        <v>8394.2199999999993</v>
      </c>
      <c r="H6" s="49">
        <f>G6</f>
        <v>8394.2199999999993</v>
      </c>
      <c r="I6" s="35">
        <f t="shared" si="1"/>
        <v>8394.2199999999993</v>
      </c>
      <c r="J6" s="50"/>
      <c r="K6" s="51"/>
      <c r="L6" s="291"/>
    </row>
    <row r="7" spans="1:13" s="4" customFormat="1" x14ac:dyDescent="0.25">
      <c r="A7" s="38"/>
      <c r="B7" s="46"/>
      <c r="C7" s="52" t="s">
        <v>84</v>
      </c>
      <c r="D7" s="53">
        <v>16</v>
      </c>
      <c r="E7" s="52">
        <v>16</v>
      </c>
      <c r="F7" s="52" t="s">
        <v>80</v>
      </c>
      <c r="G7" s="54">
        <v>2065.1999999999998</v>
      </c>
      <c r="H7" s="55">
        <f t="shared" si="0"/>
        <v>2065.1999999999998</v>
      </c>
      <c r="I7" s="35">
        <f t="shared" si="1"/>
        <v>2065.1999999999998</v>
      </c>
      <c r="J7" s="50"/>
      <c r="K7" s="56"/>
      <c r="L7" s="291"/>
      <c r="M7" s="13"/>
    </row>
    <row r="8" spans="1:13" s="14" customFormat="1" x14ac:dyDescent="0.25">
      <c r="A8" s="38"/>
      <c r="B8" s="46"/>
      <c r="C8" s="57" t="s">
        <v>85</v>
      </c>
      <c r="D8" s="58">
        <v>853</v>
      </c>
      <c r="E8" s="16">
        <f t="shared" ref="E8:E10" si="2">D8</f>
        <v>853</v>
      </c>
      <c r="F8" s="57" t="s">
        <v>82</v>
      </c>
      <c r="G8" s="59">
        <v>76705.820000000007</v>
      </c>
      <c r="H8" s="60">
        <f t="shared" si="0"/>
        <v>76705.820000000007</v>
      </c>
      <c r="I8" s="61"/>
      <c r="J8" s="50">
        <f>H8</f>
        <v>76705.820000000007</v>
      </c>
      <c r="K8" s="62"/>
      <c r="L8" s="291"/>
      <c r="M8" s="15"/>
    </row>
    <row r="9" spans="1:13" x14ac:dyDescent="0.25">
      <c r="A9" s="38"/>
      <c r="B9" s="63"/>
      <c r="C9" s="64" t="s">
        <v>86</v>
      </c>
      <c r="D9" s="65">
        <v>238</v>
      </c>
      <c r="E9" s="64">
        <f t="shared" si="2"/>
        <v>238</v>
      </c>
      <c r="F9" s="64" t="s">
        <v>82</v>
      </c>
      <c r="G9" s="66">
        <v>21431.23</v>
      </c>
      <c r="H9" s="67">
        <f t="shared" si="0"/>
        <v>21431.23</v>
      </c>
      <c r="I9" s="24">
        <f>H9</f>
        <v>21431.23</v>
      </c>
      <c r="J9" s="68"/>
      <c r="K9" s="69"/>
      <c r="L9" s="291"/>
    </row>
    <row r="10" spans="1:13" x14ac:dyDescent="0.25">
      <c r="A10" s="38"/>
      <c r="B10" s="46"/>
      <c r="C10" s="16" t="s">
        <v>87</v>
      </c>
      <c r="D10" s="16">
        <v>64</v>
      </c>
      <c r="E10" s="16">
        <f t="shared" si="2"/>
        <v>64</v>
      </c>
      <c r="F10" s="16" t="s">
        <v>82</v>
      </c>
      <c r="G10" s="49">
        <v>5787.34</v>
      </c>
      <c r="H10" s="49">
        <v>2984.1</v>
      </c>
      <c r="I10" s="24">
        <f t="shared" ref="I10:I11" si="3">H10</f>
        <v>2984.1</v>
      </c>
      <c r="J10" s="70"/>
      <c r="K10" s="51"/>
      <c r="L10" s="291"/>
    </row>
    <row r="11" spans="1:13" x14ac:dyDescent="0.25">
      <c r="A11" s="38"/>
      <c r="B11" s="71"/>
      <c r="C11" s="72" t="s">
        <v>88</v>
      </c>
      <c r="D11" s="72"/>
      <c r="E11" s="72"/>
      <c r="F11" s="72"/>
      <c r="G11" s="73"/>
      <c r="H11" s="73">
        <v>11094.06</v>
      </c>
      <c r="I11" s="74">
        <f t="shared" si="3"/>
        <v>11094.06</v>
      </c>
      <c r="J11" s="75"/>
      <c r="K11" s="76"/>
      <c r="L11" s="291"/>
    </row>
    <row r="12" spans="1:13" x14ac:dyDescent="0.25">
      <c r="A12" s="77"/>
      <c r="B12" s="39" t="s">
        <v>21</v>
      </c>
      <c r="C12" s="78" t="s">
        <v>89</v>
      </c>
      <c r="D12" s="78">
        <v>70</v>
      </c>
      <c r="E12" s="78">
        <v>70</v>
      </c>
      <c r="F12" s="78" t="s">
        <v>82</v>
      </c>
      <c r="G12" s="79">
        <v>6375.12</v>
      </c>
      <c r="H12" s="79">
        <f>G12</f>
        <v>6375.12</v>
      </c>
      <c r="I12" s="80"/>
      <c r="J12" s="81">
        <f>H12</f>
        <v>6375.12</v>
      </c>
      <c r="K12" s="26">
        <f>SUM(I12:J14)</f>
        <v>90360.040000000008</v>
      </c>
      <c r="L12" s="291"/>
      <c r="M12"/>
    </row>
    <row r="13" spans="1:13" x14ac:dyDescent="0.25">
      <c r="A13" s="38"/>
      <c r="B13" s="46"/>
      <c r="C13" s="16" t="s">
        <v>90</v>
      </c>
      <c r="D13" s="16">
        <v>1140</v>
      </c>
      <c r="E13" s="16">
        <v>1200</v>
      </c>
      <c r="F13" s="16" t="s">
        <v>82</v>
      </c>
      <c r="G13" s="49">
        <v>74247.710000000006</v>
      </c>
      <c r="H13" s="49">
        <f>G13</f>
        <v>74247.710000000006</v>
      </c>
      <c r="I13" s="82">
        <f>H13</f>
        <v>74247.710000000006</v>
      </c>
      <c r="J13" s="70"/>
      <c r="K13" s="51"/>
      <c r="L13" s="291"/>
    </row>
    <row r="14" spans="1:13" x14ac:dyDescent="0.25">
      <c r="A14" s="38"/>
      <c r="B14" s="71"/>
      <c r="C14" s="72"/>
      <c r="D14" s="72"/>
      <c r="E14" s="72"/>
      <c r="F14" s="72"/>
      <c r="G14" s="73">
        <v>9737.2099999999991</v>
      </c>
      <c r="H14" s="73">
        <f>G14</f>
        <v>9737.2099999999991</v>
      </c>
      <c r="I14" s="74">
        <f>H14</f>
        <v>9737.2099999999991</v>
      </c>
      <c r="J14" s="75"/>
      <c r="K14" s="76"/>
      <c r="L14" s="291"/>
    </row>
    <row r="15" spans="1:13" x14ac:dyDescent="0.25">
      <c r="A15" s="38"/>
      <c r="B15" s="31" t="s">
        <v>23</v>
      </c>
      <c r="C15" s="83" t="s">
        <v>81</v>
      </c>
      <c r="D15" s="83">
        <v>700</v>
      </c>
      <c r="E15" s="83">
        <f t="shared" ref="E15:E26" si="4">D15</f>
        <v>700</v>
      </c>
      <c r="F15" s="83" t="s">
        <v>91</v>
      </c>
      <c r="G15" s="84">
        <v>60380.21</v>
      </c>
      <c r="H15" s="84">
        <f t="shared" ref="H15:I28" si="5">G15</f>
        <v>60380.21</v>
      </c>
      <c r="I15" s="85">
        <f>H15</f>
        <v>60380.21</v>
      </c>
      <c r="J15" s="86"/>
      <c r="K15" s="85">
        <f>SUM(I15:J19)</f>
        <v>351271.18</v>
      </c>
      <c r="L15" s="291"/>
    </row>
    <row r="16" spans="1:13" x14ac:dyDescent="0.25">
      <c r="A16" s="38"/>
      <c r="B16" s="46"/>
      <c r="C16" s="16" t="s">
        <v>81</v>
      </c>
      <c r="D16" s="16">
        <v>1600</v>
      </c>
      <c r="E16" s="16">
        <f t="shared" si="4"/>
        <v>1600</v>
      </c>
      <c r="F16" s="16" t="s">
        <v>91</v>
      </c>
      <c r="G16" s="49">
        <v>154296.35</v>
      </c>
      <c r="H16" s="49">
        <f t="shared" si="5"/>
        <v>154296.35</v>
      </c>
      <c r="I16" s="82"/>
      <c r="J16" s="70">
        <f>H16</f>
        <v>154296.35</v>
      </c>
      <c r="K16" s="51"/>
      <c r="L16" s="291"/>
    </row>
    <row r="17" spans="1:16" x14ac:dyDescent="0.25">
      <c r="A17" s="38"/>
      <c r="B17" s="46"/>
      <c r="C17" s="16" t="s">
        <v>81</v>
      </c>
      <c r="D17" s="16">
        <v>525</v>
      </c>
      <c r="E17" s="16">
        <f t="shared" si="4"/>
        <v>525</v>
      </c>
      <c r="F17" s="16" t="s">
        <v>82</v>
      </c>
      <c r="G17" s="49">
        <v>46750.06</v>
      </c>
      <c r="H17" s="49">
        <f t="shared" si="5"/>
        <v>46750.06</v>
      </c>
      <c r="I17" s="82">
        <f>H17</f>
        <v>46750.06</v>
      </c>
      <c r="J17" s="70"/>
      <c r="K17" s="51"/>
      <c r="L17" s="291"/>
    </row>
    <row r="18" spans="1:16" x14ac:dyDescent="0.25">
      <c r="A18" s="38"/>
      <c r="B18" s="71"/>
      <c r="C18" s="72" t="s">
        <v>81</v>
      </c>
      <c r="D18" s="72">
        <v>1144</v>
      </c>
      <c r="E18" s="72">
        <f t="shared" si="4"/>
        <v>1144</v>
      </c>
      <c r="F18" s="72" t="s">
        <v>82</v>
      </c>
      <c r="G18" s="73">
        <v>83699.240000000005</v>
      </c>
      <c r="H18" s="73">
        <f t="shared" si="5"/>
        <v>83699.240000000005</v>
      </c>
      <c r="I18" s="82">
        <f t="shared" ref="I18:I19" si="6">H18</f>
        <v>83699.240000000005</v>
      </c>
      <c r="J18" s="75"/>
      <c r="K18" s="76"/>
      <c r="L18" s="291"/>
    </row>
    <row r="19" spans="1:16" x14ac:dyDescent="0.25">
      <c r="A19" s="38"/>
      <c r="B19" s="87"/>
      <c r="C19" s="88"/>
      <c r="D19" s="88"/>
      <c r="E19" s="88"/>
      <c r="F19" s="88"/>
      <c r="G19" s="89"/>
      <c r="H19" s="89">
        <v>6145.32</v>
      </c>
      <c r="I19" s="82">
        <f t="shared" si="6"/>
        <v>6145.32</v>
      </c>
      <c r="J19" s="90"/>
      <c r="K19" s="91"/>
      <c r="L19" s="291"/>
    </row>
    <row r="20" spans="1:16" x14ac:dyDescent="0.25">
      <c r="A20" s="38"/>
      <c r="B20" s="31" t="s">
        <v>28</v>
      </c>
      <c r="C20" s="16" t="s">
        <v>81</v>
      </c>
      <c r="D20" s="16">
        <v>524</v>
      </c>
      <c r="E20" s="16">
        <f t="shared" si="4"/>
        <v>524</v>
      </c>
      <c r="F20" s="16" t="s">
        <v>82</v>
      </c>
      <c r="G20" s="49">
        <v>36695.83</v>
      </c>
      <c r="H20" s="49">
        <f t="shared" si="5"/>
        <v>36695.83</v>
      </c>
      <c r="I20" s="82"/>
      <c r="J20" s="70">
        <v>36695.83</v>
      </c>
      <c r="K20" s="51">
        <f>SUM(I20:J28)</f>
        <v>231492.77000000002</v>
      </c>
      <c r="L20" s="291"/>
    </row>
    <row r="21" spans="1:16" x14ac:dyDescent="0.25">
      <c r="A21" s="38"/>
      <c r="B21" s="46"/>
      <c r="C21" s="16" t="s">
        <v>92</v>
      </c>
      <c r="D21" s="16">
        <v>54</v>
      </c>
      <c r="E21" s="16">
        <f t="shared" si="4"/>
        <v>54</v>
      </c>
      <c r="F21" s="16" t="s">
        <v>82</v>
      </c>
      <c r="G21" s="49">
        <v>2900.36</v>
      </c>
      <c r="H21" s="49">
        <f t="shared" si="5"/>
        <v>2900.36</v>
      </c>
      <c r="I21" s="51">
        <f>H21</f>
        <v>2900.36</v>
      </c>
      <c r="J21" s="70"/>
      <c r="K21" s="51"/>
      <c r="L21" s="291"/>
    </row>
    <row r="22" spans="1:16" x14ac:dyDescent="0.25">
      <c r="A22" s="38"/>
      <c r="B22" s="46"/>
      <c r="C22" s="16" t="s">
        <v>93</v>
      </c>
      <c r="D22" s="16">
        <v>426</v>
      </c>
      <c r="E22" s="16">
        <f t="shared" si="4"/>
        <v>426</v>
      </c>
      <c r="F22" s="16" t="s">
        <v>82</v>
      </c>
      <c r="G22" s="49">
        <v>39319.800000000003</v>
      </c>
      <c r="H22" s="49">
        <f t="shared" si="5"/>
        <v>39319.800000000003</v>
      </c>
      <c r="I22" s="82"/>
      <c r="J22" s="70">
        <f>H22</f>
        <v>39319.800000000003</v>
      </c>
      <c r="K22" s="51"/>
      <c r="L22" s="291"/>
    </row>
    <row r="23" spans="1:16" x14ac:dyDescent="0.25">
      <c r="A23" s="38"/>
      <c r="B23" s="46"/>
      <c r="C23" s="16" t="s">
        <v>94</v>
      </c>
      <c r="D23" s="16">
        <v>1093</v>
      </c>
      <c r="E23" s="16">
        <f t="shared" si="4"/>
        <v>1093</v>
      </c>
      <c r="F23" s="16" t="s">
        <v>82</v>
      </c>
      <c r="G23" s="49">
        <v>51939.6</v>
      </c>
      <c r="H23" s="49">
        <f t="shared" si="5"/>
        <v>51939.6</v>
      </c>
      <c r="I23" s="51">
        <f t="shared" si="5"/>
        <v>51939.6</v>
      </c>
      <c r="J23" s="70"/>
      <c r="K23" s="51"/>
      <c r="L23" s="291"/>
    </row>
    <row r="24" spans="1:16" x14ac:dyDescent="0.25">
      <c r="A24" s="38"/>
      <c r="B24" s="46"/>
      <c r="C24" s="16" t="s">
        <v>95</v>
      </c>
      <c r="D24" s="16">
        <v>73</v>
      </c>
      <c r="E24" s="16">
        <f t="shared" si="4"/>
        <v>73</v>
      </c>
      <c r="F24" s="16" t="s">
        <v>82</v>
      </c>
      <c r="G24" s="49">
        <v>5482.14</v>
      </c>
      <c r="H24" s="49">
        <f t="shared" si="5"/>
        <v>5482.14</v>
      </c>
      <c r="I24" s="51">
        <f t="shared" si="5"/>
        <v>5482.14</v>
      </c>
      <c r="J24" s="70"/>
      <c r="K24" s="51"/>
      <c r="L24" s="291"/>
    </row>
    <row r="25" spans="1:16" x14ac:dyDescent="0.25">
      <c r="A25" s="38"/>
      <c r="B25" s="46"/>
      <c r="C25" s="16" t="s">
        <v>81</v>
      </c>
      <c r="D25" s="16">
        <v>522</v>
      </c>
      <c r="E25" s="16">
        <f t="shared" si="4"/>
        <v>522</v>
      </c>
      <c r="F25" s="16" t="s">
        <v>82</v>
      </c>
      <c r="G25" s="49">
        <v>60833.17</v>
      </c>
      <c r="H25" s="49">
        <f t="shared" si="5"/>
        <v>60833.17</v>
      </c>
      <c r="I25" s="51">
        <f t="shared" si="5"/>
        <v>60833.17</v>
      </c>
      <c r="J25" s="70"/>
      <c r="K25" s="51"/>
      <c r="L25" s="291"/>
    </row>
    <row r="26" spans="1:16" x14ac:dyDescent="0.25">
      <c r="A26" s="38"/>
      <c r="B26" s="46"/>
      <c r="C26" s="16" t="s">
        <v>96</v>
      </c>
      <c r="D26" s="16">
        <v>870</v>
      </c>
      <c r="E26" s="16">
        <f t="shared" si="4"/>
        <v>870</v>
      </c>
      <c r="F26" s="16" t="s">
        <v>82</v>
      </c>
      <c r="G26" s="49">
        <v>30027.93</v>
      </c>
      <c r="H26" s="49">
        <f t="shared" si="5"/>
        <v>30027.93</v>
      </c>
      <c r="I26" s="51">
        <f t="shared" si="5"/>
        <v>30027.93</v>
      </c>
      <c r="J26" s="70"/>
      <c r="K26" s="51"/>
      <c r="L26" s="291"/>
    </row>
    <row r="27" spans="1:16" x14ac:dyDescent="0.25">
      <c r="A27" s="38"/>
      <c r="B27" s="63"/>
      <c r="C27" s="64"/>
      <c r="D27" s="64"/>
      <c r="E27" s="64"/>
      <c r="F27" s="64"/>
      <c r="G27" s="67">
        <v>-7912.38</v>
      </c>
      <c r="H27" s="67">
        <f t="shared" si="5"/>
        <v>-7912.38</v>
      </c>
      <c r="I27" s="24">
        <f t="shared" si="5"/>
        <v>-7912.38</v>
      </c>
      <c r="J27" s="68"/>
      <c r="K27" s="69"/>
      <c r="L27" s="291"/>
      <c r="N27" s="11"/>
    </row>
    <row r="28" spans="1:16" x14ac:dyDescent="0.25">
      <c r="A28" s="38"/>
      <c r="B28" s="71"/>
      <c r="C28" s="72"/>
      <c r="D28" s="72"/>
      <c r="E28" s="72"/>
      <c r="F28" s="72"/>
      <c r="G28" s="73">
        <v>12206.32</v>
      </c>
      <c r="H28" s="73">
        <f t="shared" si="5"/>
        <v>12206.32</v>
      </c>
      <c r="I28" s="74">
        <f t="shared" si="5"/>
        <v>12206.32</v>
      </c>
      <c r="J28" s="75"/>
      <c r="K28" s="76"/>
      <c r="L28" s="291"/>
      <c r="N28" s="11"/>
    </row>
    <row r="29" spans="1:16" x14ac:dyDescent="0.25">
      <c r="A29" s="92" t="s">
        <v>32</v>
      </c>
      <c r="B29" s="31" t="s">
        <v>97</v>
      </c>
      <c r="C29" s="83" t="s">
        <v>98</v>
      </c>
      <c r="D29" s="83">
        <v>1225</v>
      </c>
      <c r="E29" s="83">
        <v>1225</v>
      </c>
      <c r="F29" s="83" t="s">
        <v>82</v>
      </c>
      <c r="G29" s="84">
        <v>134868.98000000001</v>
      </c>
      <c r="H29" s="84">
        <f>G29</f>
        <v>134868.98000000001</v>
      </c>
      <c r="I29" s="85">
        <f>H29</f>
        <v>134868.98000000001</v>
      </c>
      <c r="J29" s="93"/>
      <c r="K29" s="85">
        <f>SUM(I29:J31)</f>
        <v>217150.31000000003</v>
      </c>
      <c r="L29" s="286">
        <f>SUM(K29:K64)</f>
        <v>1109062.82</v>
      </c>
    </row>
    <row r="30" spans="1:16" x14ac:dyDescent="0.25">
      <c r="A30" s="38"/>
      <c r="B30" s="46"/>
      <c r="C30" s="78" t="s">
        <v>99</v>
      </c>
      <c r="D30" s="78">
        <v>1248</v>
      </c>
      <c r="E30" s="78">
        <v>1248</v>
      </c>
      <c r="F30" s="78" t="s">
        <v>82</v>
      </c>
      <c r="G30" s="49">
        <v>43824.800000000003</v>
      </c>
      <c r="H30" s="49">
        <f>G30</f>
        <v>43824.800000000003</v>
      </c>
      <c r="I30" s="82">
        <f>H30</f>
        <v>43824.800000000003</v>
      </c>
      <c r="J30" s="94"/>
      <c r="K30" s="51"/>
      <c r="L30" s="286"/>
    </row>
    <row r="31" spans="1:16" s="4" customFormat="1" x14ac:dyDescent="0.25">
      <c r="A31" s="38"/>
      <c r="B31" s="46"/>
      <c r="C31" s="78" t="s">
        <v>99</v>
      </c>
      <c r="D31" s="52">
        <v>700</v>
      </c>
      <c r="E31" s="52">
        <v>700</v>
      </c>
      <c r="F31" s="52" t="s">
        <v>82</v>
      </c>
      <c r="G31" s="55">
        <v>38456.53</v>
      </c>
      <c r="H31" s="55">
        <f t="shared" ref="H31:H34" si="7">G31</f>
        <v>38456.53</v>
      </c>
      <c r="I31" s="95">
        <f>H31</f>
        <v>38456.53</v>
      </c>
      <c r="J31" s="52"/>
      <c r="K31" s="56"/>
      <c r="L31" s="286"/>
      <c r="M31" s="13"/>
      <c r="P31" s="13"/>
    </row>
    <row r="32" spans="1:16" s="4" customFormat="1" x14ac:dyDescent="0.25">
      <c r="A32" s="38"/>
      <c r="B32" s="96" t="s">
        <v>100</v>
      </c>
      <c r="C32" s="57" t="s">
        <v>101</v>
      </c>
      <c r="D32" s="19">
        <v>500</v>
      </c>
      <c r="E32" s="19">
        <v>500</v>
      </c>
      <c r="F32" s="19" t="s">
        <v>82</v>
      </c>
      <c r="G32" s="34">
        <v>51801.17</v>
      </c>
      <c r="H32" s="34">
        <f t="shared" si="7"/>
        <v>51801.17</v>
      </c>
      <c r="I32" s="37">
        <f>H32</f>
        <v>51801.17</v>
      </c>
      <c r="J32" s="86"/>
      <c r="K32" s="37">
        <f>SUM(I32:J36)</f>
        <v>170115.4</v>
      </c>
      <c r="L32" s="286"/>
      <c r="M32" s="13"/>
    </row>
    <row r="33" spans="1:13" s="4" customFormat="1" x14ac:dyDescent="0.25">
      <c r="A33" s="38"/>
      <c r="B33" s="52"/>
      <c r="C33" s="57" t="s">
        <v>101</v>
      </c>
      <c r="D33" s="52">
        <v>600</v>
      </c>
      <c r="E33" s="52">
        <v>600</v>
      </c>
      <c r="F33" s="52" t="s">
        <v>82</v>
      </c>
      <c r="G33" s="55">
        <v>62093.36</v>
      </c>
      <c r="H33" s="55">
        <f t="shared" si="7"/>
        <v>62093.36</v>
      </c>
      <c r="I33" s="37">
        <f t="shared" ref="I33:I35" si="8">H33</f>
        <v>62093.36</v>
      </c>
      <c r="J33" s="52"/>
      <c r="K33" s="56"/>
      <c r="L33" s="286"/>
      <c r="M33" s="13"/>
    </row>
    <row r="34" spans="1:13" s="4" customFormat="1" x14ac:dyDescent="0.25">
      <c r="A34" s="38"/>
      <c r="B34" s="52"/>
      <c r="C34" s="57" t="s">
        <v>102</v>
      </c>
      <c r="D34" s="52">
        <v>152</v>
      </c>
      <c r="E34" s="97">
        <v>152</v>
      </c>
      <c r="F34" s="52" t="s">
        <v>82</v>
      </c>
      <c r="G34" s="55">
        <v>13559.42</v>
      </c>
      <c r="H34" s="55">
        <f t="shared" si="7"/>
        <v>13559.42</v>
      </c>
      <c r="I34" s="37">
        <f t="shared" si="8"/>
        <v>13559.42</v>
      </c>
      <c r="J34" s="52"/>
      <c r="K34" s="56"/>
      <c r="L34" s="286"/>
      <c r="M34" s="13"/>
    </row>
    <row r="35" spans="1:13" s="17" customFormat="1" x14ac:dyDescent="0.25">
      <c r="A35" s="38"/>
      <c r="B35" s="98"/>
      <c r="C35" s="99" t="s">
        <v>103</v>
      </c>
      <c r="D35" s="98">
        <v>320</v>
      </c>
      <c r="E35" s="98">
        <v>320</v>
      </c>
      <c r="F35" s="98" t="s">
        <v>82</v>
      </c>
      <c r="G35" s="100">
        <v>28839.02</v>
      </c>
      <c r="H35" s="100">
        <f>G35</f>
        <v>28839.02</v>
      </c>
      <c r="I35" s="101">
        <f t="shared" si="8"/>
        <v>28839.02</v>
      </c>
      <c r="J35" s="98"/>
      <c r="K35" s="102"/>
      <c r="L35" s="286"/>
      <c r="M35" s="18"/>
    </row>
    <row r="36" spans="1:13" s="17" customFormat="1" x14ac:dyDescent="0.25">
      <c r="A36" s="38"/>
      <c r="B36" s="103"/>
      <c r="C36" s="104"/>
      <c r="D36" s="103"/>
      <c r="E36" s="103"/>
      <c r="F36" s="103"/>
      <c r="G36" s="105"/>
      <c r="H36" s="55">
        <v>13822.43</v>
      </c>
      <c r="I36" s="106">
        <f>H36</f>
        <v>13822.43</v>
      </c>
      <c r="J36" s="103"/>
      <c r="K36" s="107"/>
      <c r="L36" s="286"/>
      <c r="M36" s="18"/>
    </row>
    <row r="37" spans="1:13" s="17" customFormat="1" x14ac:dyDescent="0.25">
      <c r="A37" s="38"/>
      <c r="B37" s="108" t="s">
        <v>104</v>
      </c>
      <c r="C37" s="109" t="s">
        <v>105</v>
      </c>
      <c r="D37" s="110">
        <v>85</v>
      </c>
      <c r="E37" s="110">
        <v>85</v>
      </c>
      <c r="F37" s="110" t="s">
        <v>82</v>
      </c>
      <c r="G37" s="111">
        <v>2919.59</v>
      </c>
      <c r="H37" s="111">
        <f>G37</f>
        <v>2919.59</v>
      </c>
      <c r="I37" s="112">
        <f>H37</f>
        <v>2919.59</v>
      </c>
      <c r="J37" s="113"/>
      <c r="K37" s="112">
        <f>I37</f>
        <v>2919.59</v>
      </c>
      <c r="L37" s="286"/>
      <c r="M37" s="18"/>
    </row>
    <row r="38" spans="1:13" s="4" customFormat="1" ht="30" x14ac:dyDescent="0.25">
      <c r="A38" s="38"/>
      <c r="B38" s="96" t="s">
        <v>106</v>
      </c>
      <c r="C38" s="19"/>
      <c r="D38" s="19"/>
      <c r="E38" s="19"/>
      <c r="F38" s="19"/>
      <c r="G38" s="34"/>
      <c r="H38" s="114"/>
      <c r="I38" s="37"/>
      <c r="J38" s="86"/>
      <c r="K38" s="37">
        <f>SUM(I39:J48)</f>
        <v>334201.08999999997</v>
      </c>
      <c r="L38" s="286"/>
      <c r="M38" s="13"/>
    </row>
    <row r="39" spans="1:13" s="4" customFormat="1" ht="14.45" customHeight="1" x14ac:dyDescent="0.25">
      <c r="A39" s="38"/>
      <c r="B39" s="115"/>
      <c r="C39" s="40" t="s">
        <v>107</v>
      </c>
      <c r="D39" s="40">
        <v>384</v>
      </c>
      <c r="E39" s="40">
        <f>D39</f>
        <v>384</v>
      </c>
      <c r="F39" s="40" t="s">
        <v>82</v>
      </c>
      <c r="G39" s="43">
        <v>15909.5</v>
      </c>
      <c r="H39" s="43">
        <f>G39</f>
        <v>15909.5</v>
      </c>
      <c r="I39" s="45">
        <f>H39</f>
        <v>15909.5</v>
      </c>
      <c r="J39" s="116"/>
      <c r="K39" s="45"/>
      <c r="L39" s="286"/>
      <c r="M39" s="13"/>
    </row>
    <row r="40" spans="1:13" s="4" customFormat="1" ht="14.45" customHeight="1" x14ac:dyDescent="0.25">
      <c r="A40" s="38"/>
      <c r="B40" s="52"/>
      <c r="C40" s="52" t="s">
        <v>108</v>
      </c>
      <c r="D40" s="52">
        <v>428</v>
      </c>
      <c r="E40" s="52">
        <f t="shared" ref="E40:E42" si="9">D40</f>
        <v>428</v>
      </c>
      <c r="F40" s="52" t="s">
        <v>82</v>
      </c>
      <c r="G40" s="55">
        <v>23458.06</v>
      </c>
      <c r="H40" s="55">
        <f t="shared" ref="H40:H43" si="10">G40</f>
        <v>23458.06</v>
      </c>
      <c r="I40" s="45">
        <f t="shared" ref="I40:I43" si="11">H40</f>
        <v>23458.06</v>
      </c>
      <c r="J40" s="52"/>
      <c r="K40" s="56"/>
      <c r="L40" s="286"/>
      <c r="M40" s="13"/>
    </row>
    <row r="41" spans="1:13" s="4" customFormat="1" ht="14.45" customHeight="1" x14ac:dyDescent="0.25">
      <c r="A41" s="38"/>
      <c r="B41" s="52"/>
      <c r="C41" s="52" t="s">
        <v>109</v>
      </c>
      <c r="D41" s="52">
        <v>351</v>
      </c>
      <c r="E41" s="52">
        <f t="shared" si="9"/>
        <v>351</v>
      </c>
      <c r="F41" s="52" t="s">
        <v>82</v>
      </c>
      <c r="G41" s="55">
        <v>18542.310000000001</v>
      </c>
      <c r="H41" s="55">
        <f t="shared" si="10"/>
        <v>18542.310000000001</v>
      </c>
      <c r="I41" s="45">
        <f t="shared" si="11"/>
        <v>18542.310000000001</v>
      </c>
      <c r="J41" s="52"/>
      <c r="K41" s="56"/>
      <c r="L41" s="286"/>
      <c r="M41" s="13"/>
    </row>
    <row r="42" spans="1:13" s="4" customFormat="1" ht="14.45" customHeight="1" x14ac:dyDescent="0.25">
      <c r="A42" s="38"/>
      <c r="B42" s="117"/>
      <c r="C42" s="117" t="s">
        <v>110</v>
      </c>
      <c r="D42" s="117">
        <v>675</v>
      </c>
      <c r="E42" s="117">
        <f t="shared" si="9"/>
        <v>675</v>
      </c>
      <c r="F42" s="117" t="s">
        <v>82</v>
      </c>
      <c r="G42" s="118">
        <v>40396</v>
      </c>
      <c r="H42" s="118">
        <f t="shared" si="10"/>
        <v>40396</v>
      </c>
      <c r="I42" s="45">
        <f t="shared" si="11"/>
        <v>40396</v>
      </c>
      <c r="J42" s="119"/>
      <c r="K42" s="120"/>
      <c r="L42" s="286"/>
      <c r="M42" s="13"/>
    </row>
    <row r="43" spans="1:13" ht="14.45" customHeight="1" x14ac:dyDescent="0.25">
      <c r="A43" s="38"/>
      <c r="B43" s="64"/>
      <c r="C43" s="64"/>
      <c r="D43" s="64"/>
      <c r="E43" s="64"/>
      <c r="F43" s="64"/>
      <c r="G43" s="67">
        <v>8245.81</v>
      </c>
      <c r="H43" s="67">
        <f t="shared" si="10"/>
        <v>8245.81</v>
      </c>
      <c r="I43" s="45">
        <f t="shared" si="11"/>
        <v>8245.81</v>
      </c>
      <c r="J43" s="121"/>
      <c r="K43" s="69"/>
      <c r="L43" s="286"/>
    </row>
    <row r="44" spans="1:13" ht="15" customHeight="1" x14ac:dyDescent="0.25">
      <c r="A44" s="38"/>
      <c r="B44" s="16"/>
      <c r="C44" s="16" t="s">
        <v>111</v>
      </c>
      <c r="D44" s="16">
        <v>1760</v>
      </c>
      <c r="E44" s="16"/>
      <c r="F44" s="52" t="s">
        <v>82</v>
      </c>
      <c r="G44" s="122">
        <v>44698.94</v>
      </c>
      <c r="H44" s="79">
        <f>G44</f>
        <v>44698.94</v>
      </c>
      <c r="I44" s="80">
        <f>H44</f>
        <v>44698.94</v>
      </c>
      <c r="J44" s="78"/>
      <c r="K44" s="26"/>
      <c r="L44" s="286"/>
    </row>
    <row r="45" spans="1:13" ht="15" customHeight="1" x14ac:dyDescent="0.25">
      <c r="A45" s="38"/>
      <c r="B45" s="16"/>
      <c r="C45" s="16" t="s">
        <v>111</v>
      </c>
      <c r="D45" s="16">
        <v>2700</v>
      </c>
      <c r="E45" s="16"/>
      <c r="F45" s="52" t="s">
        <v>82</v>
      </c>
      <c r="G45" s="49">
        <v>70753.66</v>
      </c>
      <c r="H45" s="79">
        <f t="shared" ref="H45:I48" si="12">G45</f>
        <v>70753.66</v>
      </c>
      <c r="I45" s="80">
        <f t="shared" si="12"/>
        <v>70753.66</v>
      </c>
      <c r="J45" s="16"/>
      <c r="K45" s="51"/>
      <c r="L45" s="286"/>
    </row>
    <row r="46" spans="1:13" ht="15" customHeight="1" x14ac:dyDescent="0.25">
      <c r="A46" s="38"/>
      <c r="B46" s="16"/>
      <c r="C46" s="16" t="s">
        <v>111</v>
      </c>
      <c r="D46" s="16">
        <v>880</v>
      </c>
      <c r="E46" s="16"/>
      <c r="F46" s="52" t="s">
        <v>82</v>
      </c>
      <c r="G46" s="49">
        <v>22458.21</v>
      </c>
      <c r="H46" s="79">
        <f t="shared" si="12"/>
        <v>22458.21</v>
      </c>
      <c r="I46" s="80">
        <f t="shared" si="12"/>
        <v>22458.21</v>
      </c>
      <c r="J46" s="16"/>
      <c r="K46" s="51"/>
      <c r="L46" s="286"/>
    </row>
    <row r="47" spans="1:13" ht="15" customHeight="1" x14ac:dyDescent="0.25">
      <c r="A47" s="38"/>
      <c r="B47" s="16"/>
      <c r="C47" s="16" t="s">
        <v>111</v>
      </c>
      <c r="D47" s="16">
        <v>2290</v>
      </c>
      <c r="E47" s="16"/>
      <c r="F47" s="52" t="s">
        <v>82</v>
      </c>
      <c r="G47" s="49">
        <v>58105</v>
      </c>
      <c r="H47" s="79">
        <f t="shared" si="12"/>
        <v>58105</v>
      </c>
      <c r="I47" s="80">
        <f t="shared" si="12"/>
        <v>58105</v>
      </c>
      <c r="J47" s="16"/>
      <c r="K47" s="51"/>
      <c r="L47" s="286"/>
    </row>
    <row r="48" spans="1:13" ht="15" customHeight="1" x14ac:dyDescent="0.25">
      <c r="A48" s="38"/>
      <c r="B48" s="16"/>
      <c r="C48" s="16" t="s">
        <v>111</v>
      </c>
      <c r="D48" s="16">
        <v>1246</v>
      </c>
      <c r="E48" s="16"/>
      <c r="F48" s="52" t="s">
        <v>82</v>
      </c>
      <c r="G48" s="49">
        <v>31633.599999999999</v>
      </c>
      <c r="H48" s="79">
        <f t="shared" si="12"/>
        <v>31633.599999999999</v>
      </c>
      <c r="I48" s="80">
        <f t="shared" si="12"/>
        <v>31633.599999999999</v>
      </c>
      <c r="J48" s="16"/>
      <c r="K48" s="51"/>
      <c r="L48" s="286"/>
    </row>
    <row r="49" spans="1:13" x14ac:dyDescent="0.25">
      <c r="A49" s="30"/>
      <c r="B49" s="123" t="s">
        <v>47</v>
      </c>
      <c r="C49" s="83" t="s">
        <v>112</v>
      </c>
      <c r="D49" s="83" t="s">
        <v>113</v>
      </c>
      <c r="E49" s="83">
        <v>100</v>
      </c>
      <c r="F49" s="83" t="s">
        <v>82</v>
      </c>
      <c r="G49" s="84">
        <v>4180.58</v>
      </c>
      <c r="H49" s="79">
        <f t="shared" ref="H49:H53" si="13">G49</f>
        <v>4180.58</v>
      </c>
      <c r="I49" s="26">
        <f>H49</f>
        <v>4180.58</v>
      </c>
      <c r="J49" s="81"/>
      <c r="K49" s="26">
        <f>SUM(I49:J59)</f>
        <v>274746.67</v>
      </c>
      <c r="L49" s="286"/>
    </row>
    <row r="50" spans="1:13" x14ac:dyDescent="0.25">
      <c r="A50" s="30"/>
      <c r="B50" s="124"/>
      <c r="C50" s="16" t="s">
        <v>114</v>
      </c>
      <c r="D50" s="16">
        <v>960</v>
      </c>
      <c r="E50" s="16">
        <v>960</v>
      </c>
      <c r="F50" s="16" t="s">
        <v>82</v>
      </c>
      <c r="G50" s="49">
        <v>69950.67</v>
      </c>
      <c r="H50" s="49">
        <f t="shared" si="13"/>
        <v>69950.67</v>
      </c>
      <c r="I50" s="26">
        <f t="shared" ref="I50:I55" si="14">H50</f>
        <v>69950.67</v>
      </c>
      <c r="J50" s="94"/>
      <c r="K50" s="51"/>
      <c r="L50" s="286"/>
    </row>
    <row r="51" spans="1:13" ht="14.45" customHeight="1" x14ac:dyDescent="0.25">
      <c r="A51" s="30"/>
      <c r="B51" s="124"/>
      <c r="C51" s="16"/>
      <c r="D51" s="16"/>
      <c r="E51" s="16"/>
      <c r="F51" s="16"/>
      <c r="G51" s="49">
        <v>-10020.33</v>
      </c>
      <c r="H51" s="49">
        <f t="shared" si="13"/>
        <v>-10020.33</v>
      </c>
      <c r="I51" s="26">
        <f t="shared" si="14"/>
        <v>-10020.33</v>
      </c>
      <c r="J51" s="94"/>
      <c r="K51" s="51"/>
      <c r="L51" s="286"/>
    </row>
    <row r="52" spans="1:13" x14ac:dyDescent="0.25">
      <c r="A52" s="30"/>
      <c r="B52" s="124"/>
      <c r="C52" s="16" t="s">
        <v>115</v>
      </c>
      <c r="D52" s="16">
        <v>470</v>
      </c>
      <c r="E52" s="16">
        <v>470</v>
      </c>
      <c r="F52" s="16" t="s">
        <v>82</v>
      </c>
      <c r="G52" s="49">
        <v>26907.52</v>
      </c>
      <c r="H52" s="49">
        <f t="shared" si="13"/>
        <v>26907.52</v>
      </c>
      <c r="I52" s="26">
        <f t="shared" si="14"/>
        <v>26907.52</v>
      </c>
      <c r="J52" s="94"/>
      <c r="K52" s="51"/>
      <c r="L52" s="286"/>
    </row>
    <row r="53" spans="1:13" ht="14.45" customHeight="1" x14ac:dyDescent="0.25">
      <c r="A53" s="30"/>
      <c r="B53" s="124"/>
      <c r="C53" s="16"/>
      <c r="D53" s="16"/>
      <c r="E53" s="16"/>
      <c r="F53" s="16"/>
      <c r="G53" s="49">
        <v>19.760000000000002</v>
      </c>
      <c r="H53" s="49">
        <f t="shared" si="13"/>
        <v>19.760000000000002</v>
      </c>
      <c r="I53" s="26">
        <f t="shared" si="14"/>
        <v>19.760000000000002</v>
      </c>
      <c r="J53" s="94"/>
      <c r="K53" s="51"/>
      <c r="L53" s="286"/>
    </row>
    <row r="54" spans="1:13" x14ac:dyDescent="0.25">
      <c r="A54" s="30"/>
      <c r="B54" s="124"/>
      <c r="C54" s="16" t="s">
        <v>34</v>
      </c>
      <c r="D54" s="16">
        <v>1232</v>
      </c>
      <c r="E54" s="16">
        <v>1232</v>
      </c>
      <c r="F54" s="16"/>
      <c r="G54" s="49">
        <v>104762.5</v>
      </c>
      <c r="H54" s="49">
        <f>G54</f>
        <v>104762.5</v>
      </c>
      <c r="I54" s="26">
        <f t="shared" si="14"/>
        <v>104762.5</v>
      </c>
      <c r="J54" s="94"/>
      <c r="K54" s="51"/>
      <c r="L54" s="286"/>
    </row>
    <row r="55" spans="1:13" ht="14.45" customHeight="1" x14ac:dyDescent="0.25">
      <c r="A55" s="77"/>
      <c r="B55" s="16"/>
      <c r="C55" s="125" t="s">
        <v>116</v>
      </c>
      <c r="D55" s="16">
        <v>700</v>
      </c>
      <c r="E55" s="16"/>
      <c r="F55" s="16" t="s">
        <v>82</v>
      </c>
      <c r="G55" s="49">
        <v>30240.53</v>
      </c>
      <c r="H55" s="49">
        <f>G55</f>
        <v>30240.53</v>
      </c>
      <c r="I55" s="82">
        <f t="shared" si="14"/>
        <v>30240.53</v>
      </c>
      <c r="J55" s="16"/>
      <c r="K55" s="51"/>
      <c r="L55" s="286"/>
    </row>
    <row r="56" spans="1:13" ht="14.45" customHeight="1" x14ac:dyDescent="0.25">
      <c r="A56" s="77"/>
      <c r="B56" s="16"/>
      <c r="C56" s="125" t="s">
        <v>117</v>
      </c>
      <c r="D56" s="16">
        <v>160</v>
      </c>
      <c r="E56" s="16"/>
      <c r="F56" s="16" t="s">
        <v>82</v>
      </c>
      <c r="G56" s="49">
        <v>7001.5</v>
      </c>
      <c r="H56" s="49">
        <f t="shared" ref="H56:I58" si="15">G56</f>
        <v>7001.5</v>
      </c>
      <c r="I56" s="82">
        <f>H56</f>
        <v>7001.5</v>
      </c>
      <c r="J56" s="16"/>
      <c r="K56" s="51"/>
      <c r="L56" s="286"/>
    </row>
    <row r="57" spans="1:13" ht="14.45" customHeight="1" x14ac:dyDescent="0.25">
      <c r="A57" s="77"/>
      <c r="B57" s="16"/>
      <c r="C57" s="125" t="s">
        <v>27</v>
      </c>
      <c r="D57" s="16">
        <v>125</v>
      </c>
      <c r="E57" s="16"/>
      <c r="F57" s="16" t="s">
        <v>82</v>
      </c>
      <c r="G57" s="49">
        <v>5415.36</v>
      </c>
      <c r="H57" s="49">
        <f t="shared" si="15"/>
        <v>5415.36</v>
      </c>
      <c r="I57" s="82">
        <f t="shared" si="15"/>
        <v>5415.36</v>
      </c>
      <c r="J57" s="16"/>
      <c r="K57" s="51"/>
      <c r="L57" s="286"/>
    </row>
    <row r="58" spans="1:13" ht="14.45" customHeight="1" x14ac:dyDescent="0.25">
      <c r="A58" s="77"/>
      <c r="B58" s="16"/>
      <c r="C58" s="125" t="s">
        <v>118</v>
      </c>
      <c r="D58" s="16">
        <v>320</v>
      </c>
      <c r="E58" s="16"/>
      <c r="F58" s="16" t="s">
        <v>82</v>
      </c>
      <c r="G58" s="49">
        <v>13805.66</v>
      </c>
      <c r="H58" s="49">
        <f t="shared" si="15"/>
        <v>13805.66</v>
      </c>
      <c r="I58" s="82">
        <f t="shared" si="15"/>
        <v>13805.66</v>
      </c>
      <c r="J58" s="16"/>
      <c r="K58" s="51"/>
      <c r="L58" s="286"/>
    </row>
    <row r="59" spans="1:13" ht="14.45" customHeight="1" x14ac:dyDescent="0.25">
      <c r="A59" s="77"/>
      <c r="B59" s="64"/>
      <c r="C59" s="125" t="s">
        <v>119</v>
      </c>
      <c r="D59" s="64">
        <v>670</v>
      </c>
      <c r="E59" s="64"/>
      <c r="F59" s="64" t="s">
        <v>82</v>
      </c>
      <c r="G59" s="67">
        <v>22482.92</v>
      </c>
      <c r="H59" s="67">
        <f>G59</f>
        <v>22482.92</v>
      </c>
      <c r="I59" s="82">
        <f t="shared" ref="I59" si="16">H59</f>
        <v>22482.92</v>
      </c>
      <c r="J59" s="64"/>
      <c r="K59" s="69"/>
      <c r="L59" s="286"/>
    </row>
    <row r="60" spans="1:13" x14ac:dyDescent="0.25">
      <c r="A60" s="38"/>
      <c r="B60" s="123" t="s">
        <v>120</v>
      </c>
      <c r="C60" s="83" t="s">
        <v>121</v>
      </c>
      <c r="D60" s="83"/>
      <c r="E60" s="83">
        <v>940</v>
      </c>
      <c r="F60" s="83" t="s">
        <v>82</v>
      </c>
      <c r="G60" s="84">
        <v>34163.56</v>
      </c>
      <c r="H60" s="84">
        <f>G60</f>
        <v>34163.56</v>
      </c>
      <c r="I60" s="85">
        <f>H60</f>
        <v>34163.56</v>
      </c>
      <c r="J60" s="93"/>
      <c r="K60" s="85">
        <f>SUM(I60:J64)</f>
        <v>109929.76000000001</v>
      </c>
      <c r="L60" s="286"/>
      <c r="M60"/>
    </row>
    <row r="61" spans="1:13" ht="16.149999999999999" customHeight="1" x14ac:dyDescent="0.25">
      <c r="A61" s="38"/>
      <c r="B61" s="16"/>
      <c r="C61" s="16" t="s">
        <v>122</v>
      </c>
      <c r="D61" s="16"/>
      <c r="E61" s="16">
        <v>712</v>
      </c>
      <c r="F61" s="16" t="s">
        <v>82</v>
      </c>
      <c r="G61" s="49">
        <v>39952.35</v>
      </c>
      <c r="H61" s="49">
        <f>G61</f>
        <v>39952.35</v>
      </c>
      <c r="I61" s="85">
        <f t="shared" ref="I61:I62" si="17">H61</f>
        <v>39952.35</v>
      </c>
      <c r="J61" s="16"/>
      <c r="K61" s="51"/>
      <c r="L61" s="286"/>
      <c r="M61"/>
    </row>
    <row r="62" spans="1:13" x14ac:dyDescent="0.25">
      <c r="A62" s="38"/>
      <c r="B62" s="64"/>
      <c r="C62" s="64" t="s">
        <v>123</v>
      </c>
      <c r="D62" s="64"/>
      <c r="E62" s="64">
        <v>338</v>
      </c>
      <c r="F62" s="64" t="s">
        <v>82</v>
      </c>
      <c r="G62" s="67">
        <v>20716.05</v>
      </c>
      <c r="H62" s="67">
        <f>G62</f>
        <v>20716.05</v>
      </c>
      <c r="I62" s="85">
        <f t="shared" si="17"/>
        <v>20716.05</v>
      </c>
      <c r="J62" s="64"/>
      <c r="K62" s="69"/>
      <c r="L62" s="286"/>
      <c r="M62"/>
    </row>
    <row r="63" spans="1:13" x14ac:dyDescent="0.25">
      <c r="A63" s="38"/>
      <c r="B63" s="72"/>
      <c r="C63" s="72"/>
      <c r="D63" s="72"/>
      <c r="E63" s="72"/>
      <c r="F63" s="72"/>
      <c r="G63" s="73"/>
      <c r="H63" s="73">
        <v>7582</v>
      </c>
      <c r="I63" s="74">
        <f>H63</f>
        <v>7582</v>
      </c>
      <c r="J63" s="72"/>
      <c r="K63" s="76"/>
      <c r="L63" s="286"/>
      <c r="M63"/>
    </row>
    <row r="64" spans="1:13" x14ac:dyDescent="0.25">
      <c r="A64" s="126"/>
      <c r="B64" s="72"/>
      <c r="C64" s="72"/>
      <c r="D64" s="72"/>
      <c r="E64" s="72"/>
      <c r="F64" s="72"/>
      <c r="G64" s="73"/>
      <c r="H64" s="73">
        <v>7515.8</v>
      </c>
      <c r="I64" s="74">
        <f>H64</f>
        <v>7515.8</v>
      </c>
      <c r="J64" s="127"/>
      <c r="K64" s="76"/>
      <c r="L64" s="286"/>
    </row>
    <row r="65" spans="1:13" x14ac:dyDescent="0.25">
      <c r="A65" s="289" t="s">
        <v>124</v>
      </c>
      <c r="B65" s="128" t="s">
        <v>51</v>
      </c>
      <c r="C65" s="129" t="s">
        <v>52</v>
      </c>
      <c r="D65" s="129">
        <v>24</v>
      </c>
      <c r="E65" s="129"/>
      <c r="F65" s="129" t="s">
        <v>82</v>
      </c>
      <c r="G65" s="130">
        <v>2531.94</v>
      </c>
      <c r="H65" s="130">
        <f>G65</f>
        <v>2531.94</v>
      </c>
      <c r="I65" s="131"/>
      <c r="J65" s="132">
        <f>H65</f>
        <v>2531.94</v>
      </c>
      <c r="K65" s="133">
        <f>SUM(I65:J65)</f>
        <v>2531.94</v>
      </c>
      <c r="L65" s="272">
        <f>SUM(K65:K69)</f>
        <v>200517.39</v>
      </c>
    </row>
    <row r="66" spans="1:13" x14ac:dyDescent="0.25">
      <c r="A66" s="290"/>
      <c r="B66" s="128" t="s">
        <v>53</v>
      </c>
      <c r="C66" s="129" t="s">
        <v>125</v>
      </c>
      <c r="D66" s="129">
        <v>695</v>
      </c>
      <c r="E66" s="129"/>
      <c r="F66" s="129" t="s">
        <v>82</v>
      </c>
      <c r="G66" s="130">
        <v>59099.16</v>
      </c>
      <c r="H66" s="130">
        <v>74072.820000000007</v>
      </c>
      <c r="I66" s="133">
        <f>SUM(H66)</f>
        <v>74072.820000000007</v>
      </c>
      <c r="J66" s="132"/>
      <c r="K66" s="133">
        <f>SUM(I66:J66)</f>
        <v>74072.820000000007</v>
      </c>
      <c r="L66" s="272"/>
    </row>
    <row r="67" spans="1:13" x14ac:dyDescent="0.25">
      <c r="A67" s="290"/>
      <c r="B67" s="31" t="s">
        <v>60</v>
      </c>
      <c r="C67" s="19" t="s">
        <v>52</v>
      </c>
      <c r="D67" s="19">
        <v>265</v>
      </c>
      <c r="E67" s="19"/>
      <c r="F67" s="19" t="s">
        <v>82</v>
      </c>
      <c r="G67" s="34">
        <v>14599.24</v>
      </c>
      <c r="H67" s="34">
        <f t="shared" ref="H67:I71" si="18">G67</f>
        <v>14599.24</v>
      </c>
      <c r="I67" s="37">
        <f t="shared" si="18"/>
        <v>14599.24</v>
      </c>
      <c r="J67" s="86"/>
      <c r="K67" s="37">
        <f>SUM(I67:I69)</f>
        <v>123912.63</v>
      </c>
      <c r="L67" s="272"/>
    </row>
    <row r="68" spans="1:13" x14ac:dyDescent="0.25">
      <c r="A68" s="290"/>
      <c r="B68" s="46"/>
      <c r="C68" s="16" t="s">
        <v>126</v>
      </c>
      <c r="D68" s="16">
        <v>464</v>
      </c>
      <c r="E68" s="16"/>
      <c r="F68" s="16" t="s">
        <v>82</v>
      </c>
      <c r="G68" s="49">
        <v>42894.66</v>
      </c>
      <c r="H68" s="49">
        <f t="shared" si="18"/>
        <v>42894.66</v>
      </c>
      <c r="I68" s="51">
        <f t="shared" si="18"/>
        <v>42894.66</v>
      </c>
      <c r="J68" s="94"/>
      <c r="K68" s="51"/>
      <c r="L68" s="272"/>
    </row>
    <row r="69" spans="1:13" x14ac:dyDescent="0.25">
      <c r="A69" s="290"/>
      <c r="B69" s="87"/>
      <c r="C69" s="88" t="s">
        <v>127</v>
      </c>
      <c r="D69" s="88">
        <v>737</v>
      </c>
      <c r="E69" s="88"/>
      <c r="F69" s="88" t="s">
        <v>82</v>
      </c>
      <c r="G69" s="89">
        <v>66418.73</v>
      </c>
      <c r="H69" s="89">
        <f t="shared" si="18"/>
        <v>66418.73</v>
      </c>
      <c r="I69" s="51">
        <f t="shared" si="18"/>
        <v>66418.73</v>
      </c>
      <c r="J69" s="127"/>
      <c r="K69" s="76"/>
      <c r="L69" s="272"/>
    </row>
    <row r="70" spans="1:13" s="4" customFormat="1" x14ac:dyDescent="0.25">
      <c r="A70" s="134" t="s">
        <v>128</v>
      </c>
      <c r="B70" s="135" t="s">
        <v>129</v>
      </c>
      <c r="C70" s="136" t="s">
        <v>52</v>
      </c>
      <c r="D70" s="136"/>
      <c r="E70" s="136">
        <v>55</v>
      </c>
      <c r="F70" s="136" t="s">
        <v>82</v>
      </c>
      <c r="G70" s="137">
        <v>4216.92</v>
      </c>
      <c r="H70" s="137">
        <f t="shared" si="18"/>
        <v>4216.92</v>
      </c>
      <c r="I70" s="101">
        <f>SUM(H70)</f>
        <v>4216.92</v>
      </c>
      <c r="J70" s="90"/>
      <c r="K70" s="138">
        <f>SUM(I70:J70)</f>
        <v>4216.92</v>
      </c>
      <c r="L70" s="286">
        <f>SUM(K70:K86)</f>
        <v>957250.25000000012</v>
      </c>
      <c r="M70" s="13"/>
    </row>
    <row r="71" spans="1:13" s="4" customFormat="1" ht="15" customHeight="1" x14ac:dyDescent="0.25">
      <c r="A71" s="139"/>
      <c r="B71" s="123" t="s">
        <v>130</v>
      </c>
      <c r="C71" s="19" t="s">
        <v>131</v>
      </c>
      <c r="D71" s="19">
        <v>375</v>
      </c>
      <c r="E71" s="19">
        <f t="shared" ref="E71" si="19">D71</f>
        <v>375</v>
      </c>
      <c r="F71" s="19" t="s">
        <v>82</v>
      </c>
      <c r="G71" s="34">
        <v>23110.17</v>
      </c>
      <c r="H71" s="34">
        <f t="shared" si="18"/>
        <v>23110.17</v>
      </c>
      <c r="I71" s="35">
        <f>H71</f>
        <v>23110.17</v>
      </c>
      <c r="J71" s="19"/>
      <c r="K71" s="37">
        <f>SUM(I71:J82)</f>
        <v>848505</v>
      </c>
      <c r="L71" s="286"/>
      <c r="M71" s="13"/>
    </row>
    <row r="72" spans="1:13" s="4" customFormat="1" ht="15" customHeight="1" x14ac:dyDescent="0.25">
      <c r="A72" s="139"/>
      <c r="B72" s="140"/>
      <c r="C72" s="52" t="s">
        <v>52</v>
      </c>
      <c r="D72" s="52">
        <v>694</v>
      </c>
      <c r="E72" s="52">
        <f>SUM(D72:D73)</f>
        <v>812</v>
      </c>
      <c r="F72" s="52" t="s">
        <v>82</v>
      </c>
      <c r="G72" s="55">
        <v>57656.27</v>
      </c>
      <c r="H72" s="55">
        <f>G72</f>
        <v>57656.27</v>
      </c>
      <c r="I72" s="95">
        <f>H72</f>
        <v>57656.27</v>
      </c>
      <c r="J72" s="52"/>
      <c r="K72" s="56"/>
      <c r="L72" s="286"/>
      <c r="M72" s="13"/>
    </row>
    <row r="73" spans="1:13" s="4" customFormat="1" x14ac:dyDescent="0.25">
      <c r="A73" s="139"/>
      <c r="B73" s="16"/>
      <c r="C73" s="52" t="s">
        <v>95</v>
      </c>
      <c r="D73" s="52">
        <v>118</v>
      </c>
      <c r="E73" s="52"/>
      <c r="F73" s="52" t="s">
        <v>82</v>
      </c>
      <c r="G73" s="55">
        <v>8765.58</v>
      </c>
      <c r="H73" s="55">
        <f t="shared" ref="H73:I82" si="20">G73</f>
        <v>8765.58</v>
      </c>
      <c r="I73" s="95">
        <f t="shared" si="20"/>
        <v>8765.58</v>
      </c>
      <c r="J73" s="52"/>
      <c r="K73" s="56"/>
      <c r="L73" s="286"/>
      <c r="M73" s="13"/>
    </row>
    <row r="74" spans="1:13" x14ac:dyDescent="0.25">
      <c r="A74" s="139"/>
      <c r="B74" s="78"/>
      <c r="C74" s="52" t="s">
        <v>52</v>
      </c>
      <c r="D74" s="52">
        <v>2000</v>
      </c>
      <c r="E74" s="52"/>
      <c r="F74" s="52" t="s">
        <v>82</v>
      </c>
      <c r="G74" s="55">
        <v>199464.89</v>
      </c>
      <c r="H74" s="55">
        <f t="shared" si="20"/>
        <v>199464.89</v>
      </c>
      <c r="I74" s="95">
        <f t="shared" si="20"/>
        <v>199464.89</v>
      </c>
      <c r="J74" s="52"/>
      <c r="K74" s="56"/>
      <c r="L74" s="286"/>
    </row>
    <row r="75" spans="1:13" x14ac:dyDescent="0.25">
      <c r="A75" s="139"/>
      <c r="B75" s="16"/>
      <c r="C75" s="52" t="s">
        <v>52</v>
      </c>
      <c r="D75" s="52">
        <v>26</v>
      </c>
      <c r="E75" s="52"/>
      <c r="F75" s="52" t="s">
        <v>82</v>
      </c>
      <c r="G75" s="55">
        <v>2507.85</v>
      </c>
      <c r="H75" s="55">
        <f t="shared" si="20"/>
        <v>2507.85</v>
      </c>
      <c r="I75" s="95">
        <f t="shared" si="20"/>
        <v>2507.85</v>
      </c>
      <c r="J75" s="52"/>
      <c r="K75" s="56"/>
      <c r="L75" s="286"/>
    </row>
    <row r="76" spans="1:13" x14ac:dyDescent="0.25">
      <c r="A76" s="139"/>
      <c r="B76" s="16"/>
      <c r="C76" s="52" t="s">
        <v>52</v>
      </c>
      <c r="D76" s="52">
        <v>856</v>
      </c>
      <c r="E76" s="52"/>
      <c r="F76" s="52" t="s">
        <v>82</v>
      </c>
      <c r="G76" s="55">
        <v>69521.95</v>
      </c>
      <c r="H76" s="55">
        <f t="shared" si="20"/>
        <v>69521.95</v>
      </c>
      <c r="I76" s="95">
        <f t="shared" si="20"/>
        <v>69521.95</v>
      </c>
      <c r="J76" s="52"/>
      <c r="K76" s="56"/>
      <c r="L76" s="286"/>
    </row>
    <row r="77" spans="1:13" x14ac:dyDescent="0.25">
      <c r="A77" s="139"/>
      <c r="B77" s="16"/>
      <c r="C77" s="52" t="s">
        <v>52</v>
      </c>
      <c r="D77" s="52">
        <v>1033</v>
      </c>
      <c r="E77" s="52">
        <f>D77</f>
        <v>1033</v>
      </c>
      <c r="F77" s="52" t="s">
        <v>82</v>
      </c>
      <c r="G77" s="55">
        <v>90734.78</v>
      </c>
      <c r="H77" s="55">
        <f t="shared" si="20"/>
        <v>90734.78</v>
      </c>
      <c r="I77" s="95">
        <f t="shared" si="20"/>
        <v>90734.78</v>
      </c>
      <c r="J77" s="52"/>
      <c r="K77" s="56"/>
      <c r="L77" s="286"/>
    </row>
    <row r="78" spans="1:13" x14ac:dyDescent="0.25">
      <c r="A78" s="139"/>
      <c r="B78" s="16"/>
      <c r="C78" s="52" t="s">
        <v>132</v>
      </c>
      <c r="D78" s="52">
        <v>331</v>
      </c>
      <c r="E78" s="52">
        <f>D78</f>
        <v>331</v>
      </c>
      <c r="F78" s="52" t="s">
        <v>82</v>
      </c>
      <c r="G78" s="55">
        <v>25466.9</v>
      </c>
      <c r="H78" s="55">
        <f t="shared" si="20"/>
        <v>25466.9</v>
      </c>
      <c r="I78" s="95">
        <f t="shared" si="20"/>
        <v>25466.9</v>
      </c>
      <c r="J78" s="52"/>
      <c r="K78" s="56"/>
      <c r="L78" s="286"/>
    </row>
    <row r="79" spans="1:13" x14ac:dyDescent="0.25">
      <c r="A79" s="139"/>
      <c r="B79" s="16"/>
      <c r="C79" s="52" t="s">
        <v>52</v>
      </c>
      <c r="D79" s="52">
        <v>333</v>
      </c>
      <c r="E79" s="52">
        <f>D79</f>
        <v>333</v>
      </c>
      <c r="F79" s="52" t="s">
        <v>82</v>
      </c>
      <c r="G79" s="55">
        <v>27503.46</v>
      </c>
      <c r="H79" s="55">
        <f t="shared" si="20"/>
        <v>27503.46</v>
      </c>
      <c r="I79" s="95">
        <f t="shared" si="20"/>
        <v>27503.46</v>
      </c>
      <c r="J79" s="52"/>
      <c r="K79" s="56"/>
      <c r="L79" s="286"/>
    </row>
    <row r="80" spans="1:13" x14ac:dyDescent="0.25">
      <c r="A80" s="139"/>
      <c r="B80" s="16"/>
      <c r="C80" s="52" t="s">
        <v>52</v>
      </c>
      <c r="D80" s="52">
        <v>1828</v>
      </c>
      <c r="E80" s="52">
        <f>D80</f>
        <v>1828</v>
      </c>
      <c r="F80" s="52" t="s">
        <v>82</v>
      </c>
      <c r="G80" s="55">
        <v>141817.88</v>
      </c>
      <c r="H80" s="55">
        <f t="shared" si="20"/>
        <v>141817.88</v>
      </c>
      <c r="I80" s="95">
        <f t="shared" si="20"/>
        <v>141817.88</v>
      </c>
      <c r="J80" s="52"/>
      <c r="K80" s="56"/>
      <c r="L80" s="286"/>
    </row>
    <row r="81" spans="1:14" ht="14.45" customHeight="1" x14ac:dyDescent="0.25">
      <c r="A81" s="139"/>
      <c r="B81" s="16"/>
      <c r="C81" s="52" t="s">
        <v>52</v>
      </c>
      <c r="D81" s="52">
        <v>1256</v>
      </c>
      <c r="E81" s="52">
        <f>D81</f>
        <v>1256</v>
      </c>
      <c r="F81" s="52" t="s">
        <v>82</v>
      </c>
      <c r="G81" s="55">
        <v>157923.96</v>
      </c>
      <c r="H81" s="55">
        <f t="shared" si="20"/>
        <v>157923.96</v>
      </c>
      <c r="I81" s="95">
        <f t="shared" si="20"/>
        <v>157923.96</v>
      </c>
      <c r="J81" s="52"/>
      <c r="K81" s="56"/>
      <c r="L81" s="286"/>
    </row>
    <row r="82" spans="1:14" x14ac:dyDescent="0.25">
      <c r="A82" s="139"/>
      <c r="B82" s="125"/>
      <c r="C82" s="117"/>
      <c r="D82" s="117"/>
      <c r="E82" s="117"/>
      <c r="F82" s="117"/>
      <c r="G82" s="118">
        <v>44031.31</v>
      </c>
      <c r="H82" s="55">
        <f t="shared" si="20"/>
        <v>44031.31</v>
      </c>
      <c r="I82" s="95">
        <f t="shared" si="20"/>
        <v>44031.31</v>
      </c>
      <c r="J82" s="117"/>
      <c r="K82" s="120"/>
      <c r="L82" s="286"/>
    </row>
    <row r="83" spans="1:14" s="4" customFormat="1" x14ac:dyDescent="0.25">
      <c r="A83" s="139"/>
      <c r="B83" s="92" t="s">
        <v>133</v>
      </c>
      <c r="C83" s="141" t="s">
        <v>52</v>
      </c>
      <c r="D83" s="141"/>
      <c r="E83" s="141">
        <v>1366</v>
      </c>
      <c r="F83" s="141" t="s">
        <v>82</v>
      </c>
      <c r="G83" s="142">
        <v>62268.639999999999</v>
      </c>
      <c r="H83" s="142">
        <f>SUM(G83:G83)</f>
        <v>62268.639999999999</v>
      </c>
      <c r="I83" s="143">
        <f>H83</f>
        <v>62268.639999999999</v>
      </c>
      <c r="J83" s="144"/>
      <c r="K83" s="143">
        <f>SUM(I83:J84)</f>
        <v>63179.44</v>
      </c>
      <c r="L83" s="286"/>
      <c r="M83" s="13"/>
    </row>
    <row r="84" spans="1:14" s="4" customFormat="1" x14ac:dyDescent="0.25">
      <c r="A84" s="145"/>
      <c r="B84" s="71"/>
      <c r="C84" s="146"/>
      <c r="D84" s="146"/>
      <c r="E84" s="146"/>
      <c r="F84" s="146"/>
      <c r="G84" s="147"/>
      <c r="H84" s="147">
        <v>910.8</v>
      </c>
      <c r="I84" s="143">
        <f>H84</f>
        <v>910.8</v>
      </c>
      <c r="J84" s="75"/>
      <c r="K84" s="148"/>
      <c r="L84" s="286"/>
      <c r="M84" s="13"/>
    </row>
    <row r="85" spans="1:14" x14ac:dyDescent="0.25">
      <c r="A85" s="30"/>
      <c r="B85" s="31" t="s">
        <v>134</v>
      </c>
      <c r="C85" s="19" t="s">
        <v>131</v>
      </c>
      <c r="D85" s="19">
        <v>637</v>
      </c>
      <c r="E85" s="83">
        <f>D85</f>
        <v>637</v>
      </c>
      <c r="F85" s="19" t="s">
        <v>82</v>
      </c>
      <c r="G85" s="84">
        <v>28988.89</v>
      </c>
      <c r="H85" s="84">
        <f>SUM(G85:G85)</f>
        <v>28988.89</v>
      </c>
      <c r="I85" s="85">
        <f>H85</f>
        <v>28988.89</v>
      </c>
      <c r="J85" s="149"/>
      <c r="K85" s="85">
        <f>SUM(I85:J86)</f>
        <v>41348.89</v>
      </c>
      <c r="L85" s="286"/>
    </row>
    <row r="86" spans="1:14" x14ac:dyDescent="0.25">
      <c r="A86" s="30"/>
      <c r="B86" s="46"/>
      <c r="C86" s="52" t="s">
        <v>52</v>
      </c>
      <c r="D86" s="16"/>
      <c r="E86" s="16"/>
      <c r="F86" s="16"/>
      <c r="G86" s="49">
        <v>12360</v>
      </c>
      <c r="H86" s="49">
        <f>G86</f>
        <v>12360</v>
      </c>
      <c r="I86" s="51"/>
      <c r="J86" s="150">
        <f>H86</f>
        <v>12360</v>
      </c>
      <c r="K86" s="51"/>
      <c r="L86" s="286"/>
    </row>
    <row r="87" spans="1:14" x14ac:dyDescent="0.25">
      <c r="A87" s="77"/>
      <c r="B87" s="151"/>
      <c r="C87" s="152">
        <v>31758393</v>
      </c>
      <c r="D87" s="151"/>
      <c r="E87" s="151"/>
      <c r="F87" s="153" t="s">
        <v>135</v>
      </c>
      <c r="G87" s="154"/>
      <c r="H87" s="154">
        <f>SUM(H4:H86)</f>
        <v>3083462.4800000004</v>
      </c>
      <c r="I87" s="155">
        <f>SUM(I4:I86)</f>
        <v>2755177.62</v>
      </c>
      <c r="J87" s="155">
        <f>SUM(J4:J86)</f>
        <v>328284.86</v>
      </c>
      <c r="K87" s="156">
        <f>SUM(K4:K86)</f>
        <v>3083462.48</v>
      </c>
      <c r="L87" s="157">
        <f>SUM(L4:L86)</f>
        <v>3083462.48</v>
      </c>
      <c r="M87" s="8"/>
    </row>
    <row r="88" spans="1:14" x14ac:dyDescent="0.25">
      <c r="A88" s="77"/>
      <c r="B88" s="151"/>
      <c r="C88" s="151"/>
      <c r="D88" s="151"/>
      <c r="E88" s="151"/>
      <c r="F88" s="151"/>
      <c r="G88" s="154"/>
      <c r="H88" s="154"/>
      <c r="I88" s="158">
        <f>I87+J87</f>
        <v>3083462.48</v>
      </c>
      <c r="J88" s="151"/>
      <c r="K88" s="155"/>
      <c r="L88" s="151"/>
      <c r="N88" s="11"/>
    </row>
    <row r="89" spans="1:14" x14ac:dyDescent="0.25">
      <c r="A89" s="7"/>
      <c r="C89" s="1"/>
      <c r="D89" s="1"/>
      <c r="E89" s="1"/>
      <c r="F89" s="8"/>
      <c r="J89" s="1"/>
      <c r="K89" s="9"/>
      <c r="N89" s="11"/>
    </row>
    <row r="90" spans="1:14" x14ac:dyDescent="0.25">
      <c r="C90" s="1"/>
      <c r="D90" s="1"/>
      <c r="E90" s="1"/>
      <c r="F90" s="8"/>
      <c r="J90" s="1"/>
      <c r="K90" s="9"/>
      <c r="N90" s="11"/>
    </row>
    <row r="91" spans="1:14" x14ac:dyDescent="0.25">
      <c r="C91" s="1"/>
      <c r="D91" s="1"/>
      <c r="E91" s="1"/>
      <c r="F91" s="8"/>
      <c r="J91" s="1"/>
      <c r="K91" s="9"/>
      <c r="N91" s="11"/>
    </row>
    <row r="92" spans="1:14" x14ac:dyDescent="0.25">
      <c r="F92" s="1"/>
      <c r="G92" s="2"/>
      <c r="H92" s="2"/>
      <c r="I92" s="8"/>
      <c r="J92" s="1"/>
      <c r="N92" s="11"/>
    </row>
    <row r="93" spans="1:14" x14ac:dyDescent="0.25">
      <c r="B93" s="1"/>
      <c r="F93" s="1"/>
      <c r="G93" s="2"/>
      <c r="H93" s="2"/>
      <c r="I93" s="8"/>
      <c r="J93" s="1"/>
      <c r="K93" s="10"/>
    </row>
    <row r="94" spans="1:14" x14ac:dyDescent="0.25">
      <c r="B94" s="1"/>
      <c r="C94" s="1"/>
    </row>
    <row r="95" spans="1:14" x14ac:dyDescent="0.25">
      <c r="B95" s="4"/>
      <c r="C95" s="21"/>
    </row>
    <row r="96" spans="1:14" x14ac:dyDescent="0.25">
      <c r="B96" s="4"/>
      <c r="C96" s="21"/>
    </row>
    <row r="97" spans="9:13" x14ac:dyDescent="0.25">
      <c r="I97"/>
      <c r="M97"/>
    </row>
    <row r="102" spans="9:13" x14ac:dyDescent="0.25">
      <c r="K102" s="11"/>
    </row>
    <row r="143" spans="6:13" x14ac:dyDescent="0.25">
      <c r="F143" s="11"/>
      <c r="J143" s="8"/>
      <c r="M143"/>
    </row>
    <row r="144" spans="6:13" x14ac:dyDescent="0.25">
      <c r="I144"/>
      <c r="J144" s="8"/>
      <c r="M144"/>
    </row>
    <row r="150" spans="9:13" x14ac:dyDescent="0.25">
      <c r="I150"/>
      <c r="J150" s="8"/>
      <c r="M150"/>
    </row>
    <row r="157" spans="9:13" x14ac:dyDescent="0.25">
      <c r="I157"/>
      <c r="J157" s="8"/>
      <c r="M157"/>
    </row>
    <row r="158" spans="9:13" x14ac:dyDescent="0.25">
      <c r="I158"/>
      <c r="J158" s="8"/>
      <c r="M158"/>
    </row>
    <row r="159" spans="9:13" x14ac:dyDescent="0.25">
      <c r="I159"/>
      <c r="J159" s="8"/>
      <c r="M159"/>
    </row>
    <row r="160" spans="9:13" x14ac:dyDescent="0.25">
      <c r="I160"/>
      <c r="J160" s="8"/>
      <c r="M160"/>
    </row>
    <row r="164" spans="9:13" x14ac:dyDescent="0.25">
      <c r="I164"/>
      <c r="J164" s="20"/>
      <c r="M164"/>
    </row>
  </sheetData>
  <mergeCells count="6">
    <mergeCell ref="L70:L86"/>
    <mergeCell ref="A1:K1"/>
    <mergeCell ref="D3:F3"/>
    <mergeCell ref="A65:A69"/>
    <mergeCell ref="L4:L28"/>
    <mergeCell ref="L29:L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7737-1136-4104-BADA-CF0203A62195}">
  <dimension ref="A1:P170"/>
  <sheetViews>
    <sheetView topLeftCell="A41" zoomScale="74" workbookViewId="0">
      <selection activeCell="A2" sqref="A2"/>
    </sheetView>
  </sheetViews>
  <sheetFormatPr defaultRowHeight="15" x14ac:dyDescent="0.25"/>
  <cols>
    <col min="1" max="1" width="12.42578125" bestFit="1" customWidth="1"/>
    <col min="2" max="2" width="29" customWidth="1"/>
    <col min="3" max="3" width="26.140625" customWidth="1"/>
    <col min="6" max="6" width="12.7109375" customWidth="1"/>
    <col min="7" max="7" width="17" style="11" customWidth="1"/>
    <col min="8" max="8" width="14.28515625" style="11" bestFit="1" customWidth="1"/>
    <col min="9" max="9" width="14.28515625" style="11" customWidth="1"/>
    <col min="10" max="10" width="15.85546875" customWidth="1"/>
    <col min="11" max="11" width="14.5703125" customWidth="1"/>
    <col min="12" max="12" width="20.28515625" customWidth="1"/>
    <col min="13" max="13" width="11" style="11" customWidth="1"/>
    <col min="14" max="14" width="24.140625" customWidth="1"/>
    <col min="16" max="16" width="9.5703125" bestFit="1" customWidth="1"/>
  </cols>
  <sheetData>
    <row r="1" spans="1:13" ht="26.25" x14ac:dyDescent="0.4">
      <c r="A1" s="292" t="s">
        <v>136</v>
      </c>
      <c r="B1" s="292"/>
      <c r="C1" s="292"/>
      <c r="D1" s="292"/>
      <c r="E1" s="292"/>
      <c r="F1" s="292"/>
      <c r="G1" s="292"/>
      <c r="H1" s="292"/>
      <c r="I1" s="292"/>
      <c r="J1" s="292"/>
    </row>
    <row r="3" spans="1:13" s="4" customFormat="1" ht="30" x14ac:dyDescent="0.25">
      <c r="A3" s="27" t="s">
        <v>1</v>
      </c>
      <c r="B3" s="27" t="s">
        <v>76</v>
      </c>
      <c r="C3" s="27" t="s">
        <v>3</v>
      </c>
      <c r="D3" s="293" t="s">
        <v>77</v>
      </c>
      <c r="E3" s="294"/>
      <c r="F3" s="295"/>
      <c r="G3" s="29" t="s">
        <v>78</v>
      </c>
      <c r="H3" s="29" t="s">
        <v>5</v>
      </c>
      <c r="I3" s="29" t="s">
        <v>6</v>
      </c>
      <c r="J3" s="29" t="s">
        <v>7</v>
      </c>
      <c r="K3" s="226" t="s">
        <v>8</v>
      </c>
      <c r="L3" s="226" t="s">
        <v>9</v>
      </c>
      <c r="M3" s="13"/>
    </row>
    <row r="4" spans="1:13" s="4" customFormat="1" x14ac:dyDescent="0.25">
      <c r="A4" s="92" t="s">
        <v>12</v>
      </c>
      <c r="B4" s="227"/>
      <c r="C4" s="141"/>
      <c r="D4" s="228"/>
      <c r="E4" s="141"/>
      <c r="F4" s="141"/>
      <c r="G4" s="229"/>
      <c r="H4" s="230"/>
      <c r="I4" s="231"/>
      <c r="J4" s="144"/>
      <c r="K4" s="232"/>
      <c r="L4" s="296">
        <f>SUM(K4:K45)</f>
        <v>1300798.6400000001</v>
      </c>
      <c r="M4" s="13"/>
    </row>
    <row r="5" spans="1:13" x14ac:dyDescent="0.25">
      <c r="A5" s="38"/>
      <c r="B5" s="31" t="s">
        <v>23</v>
      </c>
      <c r="C5" s="83" t="s">
        <v>81</v>
      </c>
      <c r="D5" s="233">
        <v>400</v>
      </c>
      <c r="E5" s="83">
        <f>D5</f>
        <v>400</v>
      </c>
      <c r="F5" s="83" t="s">
        <v>91</v>
      </c>
      <c r="G5" s="234">
        <v>39456.370000000003</v>
      </c>
      <c r="H5" s="235">
        <f>G5</f>
        <v>39456.370000000003</v>
      </c>
      <c r="I5" s="93">
        <f>SUM(H5:H8)</f>
        <v>183498.96000000002</v>
      </c>
      <c r="J5" s="86">
        <f>SUM(G9:G15)</f>
        <v>39330.410000000003</v>
      </c>
      <c r="K5" s="93">
        <f>SUM(I5:J5)</f>
        <v>222829.37000000002</v>
      </c>
      <c r="L5" s="291"/>
    </row>
    <row r="6" spans="1:13" x14ac:dyDescent="0.25">
      <c r="A6" s="38"/>
      <c r="B6" s="46"/>
      <c r="C6" s="16" t="s">
        <v>137</v>
      </c>
      <c r="D6" s="47">
        <v>67</v>
      </c>
      <c r="E6" s="16">
        <f>D6</f>
        <v>67</v>
      </c>
      <c r="F6" s="16" t="s">
        <v>91</v>
      </c>
      <c r="G6" s="234">
        <v>19932.93</v>
      </c>
      <c r="H6" s="236">
        <f>G6</f>
        <v>19932.93</v>
      </c>
      <c r="I6" s="236"/>
      <c r="J6" s="70"/>
      <c r="K6" s="16"/>
      <c r="L6" s="291"/>
    </row>
    <row r="7" spans="1:13" s="4" customFormat="1" x14ac:dyDescent="0.25">
      <c r="A7" s="38"/>
      <c r="B7" s="46"/>
      <c r="C7" s="52" t="s">
        <v>81</v>
      </c>
      <c r="D7" s="53">
        <v>145</v>
      </c>
      <c r="E7" s="52">
        <f>D7</f>
        <v>145</v>
      </c>
      <c r="F7" s="52" t="s">
        <v>91</v>
      </c>
      <c r="G7" s="237">
        <v>16384.900000000001</v>
      </c>
      <c r="H7" s="50">
        <f>G7</f>
        <v>16384.900000000001</v>
      </c>
      <c r="I7" s="50"/>
      <c r="J7" s="70"/>
      <c r="K7" s="52"/>
      <c r="L7" s="291"/>
      <c r="M7" s="13"/>
    </row>
    <row r="8" spans="1:13" x14ac:dyDescent="0.25">
      <c r="A8" s="38"/>
      <c r="B8" s="46"/>
      <c r="C8" s="16" t="s">
        <v>81</v>
      </c>
      <c r="D8" s="47">
        <v>32</v>
      </c>
      <c r="E8" s="16">
        <f>D8</f>
        <v>32</v>
      </c>
      <c r="F8" s="16" t="s">
        <v>80</v>
      </c>
      <c r="G8" s="234">
        <v>107724.76</v>
      </c>
      <c r="H8" s="236">
        <f>G8</f>
        <v>107724.76</v>
      </c>
      <c r="I8" s="236"/>
      <c r="J8" s="70"/>
      <c r="K8" s="16"/>
      <c r="L8" s="291"/>
    </row>
    <row r="9" spans="1:13" x14ac:dyDescent="0.25">
      <c r="A9" s="38"/>
      <c r="B9" s="238"/>
      <c r="C9" s="78" t="s">
        <v>138</v>
      </c>
      <c r="D9" s="239">
        <v>24</v>
      </c>
      <c r="E9" s="78"/>
      <c r="F9" s="78" t="s">
        <v>91</v>
      </c>
      <c r="G9" s="158">
        <v>3014.24</v>
      </c>
      <c r="H9" s="236">
        <f t="shared" ref="H9:H15" si="0">G9</f>
        <v>3014.24</v>
      </c>
      <c r="I9" s="236"/>
      <c r="J9" s="70"/>
      <c r="K9" s="16"/>
      <c r="L9" s="291"/>
    </row>
    <row r="10" spans="1:13" x14ac:dyDescent="0.25">
      <c r="A10" s="38"/>
      <c r="B10" s="238"/>
      <c r="C10" s="16" t="s">
        <v>139</v>
      </c>
      <c r="D10" s="47">
        <v>27</v>
      </c>
      <c r="E10" s="16"/>
      <c r="F10" s="16" t="s">
        <v>91</v>
      </c>
      <c r="G10" s="158">
        <v>3764.04</v>
      </c>
      <c r="H10" s="236">
        <f t="shared" si="0"/>
        <v>3764.04</v>
      </c>
      <c r="I10" s="236"/>
      <c r="J10" s="70"/>
      <c r="K10" s="16"/>
      <c r="L10" s="291"/>
    </row>
    <row r="11" spans="1:13" x14ac:dyDescent="0.25">
      <c r="A11" s="38"/>
      <c r="B11" s="238"/>
      <c r="C11" s="16" t="s">
        <v>140</v>
      </c>
      <c r="D11" s="47">
        <v>0.75</v>
      </c>
      <c r="E11" s="16"/>
      <c r="F11" s="16" t="s">
        <v>91</v>
      </c>
      <c r="G11" s="158">
        <v>129.24</v>
      </c>
      <c r="H11" s="236">
        <f t="shared" si="0"/>
        <v>129.24</v>
      </c>
      <c r="I11" s="236"/>
      <c r="J11" s="70"/>
      <c r="K11" s="16"/>
      <c r="L11" s="291"/>
    </row>
    <row r="12" spans="1:13" x14ac:dyDescent="0.25">
      <c r="A12" s="38"/>
      <c r="B12" s="238"/>
      <c r="C12" s="16" t="s">
        <v>141</v>
      </c>
      <c r="D12" s="47">
        <v>56</v>
      </c>
      <c r="E12" s="16"/>
      <c r="F12" s="16" t="s">
        <v>91</v>
      </c>
      <c r="G12" s="158">
        <v>7193.97</v>
      </c>
      <c r="H12" s="236">
        <f t="shared" si="0"/>
        <v>7193.97</v>
      </c>
      <c r="I12" s="236"/>
      <c r="J12" s="70"/>
      <c r="K12" s="16"/>
      <c r="L12" s="291"/>
    </row>
    <row r="13" spans="1:13" x14ac:dyDescent="0.25">
      <c r="A13" s="38"/>
      <c r="B13" s="238"/>
      <c r="C13" s="16" t="s">
        <v>142</v>
      </c>
      <c r="D13" s="47">
        <v>87</v>
      </c>
      <c r="E13" s="16"/>
      <c r="F13" s="16" t="s">
        <v>91</v>
      </c>
      <c r="G13" s="158">
        <v>8483.83</v>
      </c>
      <c r="H13" s="236">
        <f t="shared" si="0"/>
        <v>8483.83</v>
      </c>
      <c r="I13" s="236"/>
      <c r="J13" s="70"/>
      <c r="K13" s="16"/>
      <c r="L13" s="291"/>
    </row>
    <row r="14" spans="1:13" x14ac:dyDescent="0.25">
      <c r="A14" s="38"/>
      <c r="B14" s="238"/>
      <c r="C14" s="52" t="s">
        <v>143</v>
      </c>
      <c r="D14" s="53">
        <v>12</v>
      </c>
      <c r="E14" s="52"/>
      <c r="F14" s="52" t="s">
        <v>144</v>
      </c>
      <c r="G14" s="240">
        <v>15071.18</v>
      </c>
      <c r="H14" s="236">
        <f t="shared" si="0"/>
        <v>15071.18</v>
      </c>
      <c r="I14" s="236"/>
      <c r="J14" s="70"/>
      <c r="K14" s="16"/>
      <c r="L14" s="291"/>
    </row>
    <row r="15" spans="1:13" x14ac:dyDescent="0.25">
      <c r="A15" s="38"/>
      <c r="B15" s="238"/>
      <c r="C15" s="64" t="s">
        <v>145</v>
      </c>
      <c r="D15" s="65">
        <v>25</v>
      </c>
      <c r="E15" s="64"/>
      <c r="F15" s="64" t="s">
        <v>91</v>
      </c>
      <c r="G15" s="158">
        <v>1673.91</v>
      </c>
      <c r="H15" s="236">
        <f t="shared" si="0"/>
        <v>1673.91</v>
      </c>
      <c r="I15" s="241"/>
      <c r="J15" s="75"/>
      <c r="K15" s="72"/>
      <c r="L15" s="291"/>
    </row>
    <row r="16" spans="1:13" s="4" customFormat="1" ht="18.75" customHeight="1" x14ac:dyDescent="0.25">
      <c r="A16" s="38"/>
      <c r="B16" s="31" t="s">
        <v>13</v>
      </c>
      <c r="C16" s="19" t="s">
        <v>79</v>
      </c>
      <c r="D16" s="32">
        <v>16</v>
      </c>
      <c r="E16" s="19"/>
      <c r="F16" s="19" t="s">
        <v>80</v>
      </c>
      <c r="G16" s="229">
        <v>7837.01</v>
      </c>
      <c r="H16" s="36">
        <f t="shared" ref="H16:H22" si="1">G16</f>
        <v>7837.01</v>
      </c>
      <c r="I16" s="86">
        <f>H16+H17+ H18+H20+H21</f>
        <v>111774.35</v>
      </c>
      <c r="J16" s="86">
        <f>H19+H22</f>
        <v>19965.760000000002</v>
      </c>
      <c r="K16" s="86">
        <f>SUM(I16:J16)</f>
        <v>131740.11000000002</v>
      </c>
      <c r="L16" s="291"/>
      <c r="M16" s="13"/>
    </row>
    <row r="17" spans="1:13" s="4" customFormat="1" ht="18.75" customHeight="1" x14ac:dyDescent="0.25">
      <c r="A17" s="38"/>
      <c r="B17" s="39"/>
      <c r="C17" s="40" t="s">
        <v>81</v>
      </c>
      <c r="D17" s="41">
        <v>100</v>
      </c>
      <c r="E17" s="40"/>
      <c r="F17" s="40" t="s">
        <v>82</v>
      </c>
      <c r="G17" s="242">
        <v>12996.39</v>
      </c>
      <c r="H17" s="44">
        <f>G17</f>
        <v>12996.39</v>
      </c>
      <c r="I17" s="116"/>
      <c r="J17" s="116"/>
      <c r="K17" s="116"/>
      <c r="L17" s="291"/>
      <c r="M17" s="13"/>
    </row>
    <row r="18" spans="1:13" x14ac:dyDescent="0.25">
      <c r="A18" s="38"/>
      <c r="B18" s="46"/>
      <c r="C18" s="16" t="s">
        <v>83</v>
      </c>
      <c r="D18" s="47">
        <v>16</v>
      </c>
      <c r="E18" s="16"/>
      <c r="F18" s="16" t="s">
        <v>80</v>
      </c>
      <c r="G18" s="234">
        <v>7404.72</v>
      </c>
      <c r="H18" s="236">
        <f>G18</f>
        <v>7404.72</v>
      </c>
      <c r="I18" s="236"/>
      <c r="J18" s="70"/>
      <c r="K18" s="16"/>
      <c r="L18" s="291"/>
    </row>
    <row r="19" spans="1:13" s="4" customFormat="1" x14ac:dyDescent="0.25">
      <c r="A19" s="38"/>
      <c r="B19" s="46"/>
      <c r="C19" s="52" t="s">
        <v>84</v>
      </c>
      <c r="D19" s="53">
        <v>16</v>
      </c>
      <c r="E19" s="52"/>
      <c r="F19" s="52" t="s">
        <v>80</v>
      </c>
      <c r="G19" s="237">
        <v>2065.1999999999998</v>
      </c>
      <c r="H19" s="50">
        <f t="shared" si="1"/>
        <v>2065.1999999999998</v>
      </c>
      <c r="I19" s="50"/>
      <c r="J19" s="70"/>
      <c r="K19" s="52"/>
      <c r="L19" s="291"/>
      <c r="M19" s="13"/>
    </row>
    <row r="20" spans="1:13" s="14" customFormat="1" x14ac:dyDescent="0.25">
      <c r="A20" s="38"/>
      <c r="B20" s="46"/>
      <c r="C20" s="57" t="s">
        <v>85</v>
      </c>
      <c r="D20" s="58">
        <v>853</v>
      </c>
      <c r="E20" s="16">
        <f t="shared" ref="E20:E22" si="2">D20</f>
        <v>853</v>
      </c>
      <c r="F20" s="57" t="s">
        <v>82</v>
      </c>
      <c r="G20" s="243">
        <v>76705.820000000007</v>
      </c>
      <c r="H20" s="244">
        <f t="shared" si="1"/>
        <v>76705.820000000007</v>
      </c>
      <c r="I20" s="244"/>
      <c r="J20" s="70"/>
      <c r="K20" s="57"/>
      <c r="L20" s="291"/>
      <c r="M20" s="15"/>
    </row>
    <row r="21" spans="1:13" s="14" customFormat="1" x14ac:dyDescent="0.25">
      <c r="A21" s="38"/>
      <c r="B21" s="46"/>
      <c r="C21" s="245"/>
      <c r="D21" s="58">
        <v>126</v>
      </c>
      <c r="E21" s="16"/>
      <c r="F21" s="57"/>
      <c r="G21" s="243">
        <v>6830.41</v>
      </c>
      <c r="H21" s="244">
        <f t="shared" si="1"/>
        <v>6830.41</v>
      </c>
      <c r="I21" s="244"/>
      <c r="J21" s="70"/>
      <c r="K21" s="57"/>
      <c r="L21" s="291"/>
      <c r="M21" s="15"/>
    </row>
    <row r="22" spans="1:13" x14ac:dyDescent="0.25">
      <c r="A22" s="38"/>
      <c r="B22" s="71"/>
      <c r="C22" s="16" t="s">
        <v>146</v>
      </c>
      <c r="D22" s="246">
        <v>215</v>
      </c>
      <c r="E22" s="72">
        <f t="shared" si="2"/>
        <v>215</v>
      </c>
      <c r="F22" s="72" t="s">
        <v>82</v>
      </c>
      <c r="G22" s="247">
        <v>17900.560000000001</v>
      </c>
      <c r="H22" s="241">
        <f t="shared" si="1"/>
        <v>17900.560000000001</v>
      </c>
      <c r="I22" s="241"/>
      <c r="J22" s="75"/>
      <c r="K22" s="72"/>
      <c r="L22" s="291"/>
    </row>
    <row r="23" spans="1:13" x14ac:dyDescent="0.25">
      <c r="A23" s="38"/>
      <c r="B23" s="31" t="s">
        <v>147</v>
      </c>
      <c r="C23" s="248"/>
      <c r="D23" s="16">
        <v>160</v>
      </c>
      <c r="E23" s="16">
        <f>D23</f>
        <v>160</v>
      </c>
      <c r="F23" s="16" t="s">
        <v>82</v>
      </c>
      <c r="G23" s="234">
        <v>6836.59</v>
      </c>
      <c r="H23" s="236">
        <f t="shared" ref="H23" si="3">G23</f>
        <v>6836.59</v>
      </c>
      <c r="I23" s="236">
        <f>SUM(H23:H24)</f>
        <v>79282.259999999995</v>
      </c>
      <c r="J23" s="70"/>
      <c r="K23" s="236">
        <f>I23</f>
        <v>79282.259999999995</v>
      </c>
      <c r="L23" s="291"/>
    </row>
    <row r="24" spans="1:13" x14ac:dyDescent="0.25">
      <c r="A24" s="38"/>
      <c r="B24" s="46"/>
      <c r="C24" s="249" t="s">
        <v>148</v>
      </c>
      <c r="D24" s="16">
        <v>969</v>
      </c>
      <c r="E24" s="16">
        <f>SUM(D24:D26)</f>
        <v>1029</v>
      </c>
      <c r="F24" s="16" t="s">
        <v>82</v>
      </c>
      <c r="G24" s="234">
        <v>68184.72</v>
      </c>
      <c r="H24" s="236">
        <f>SUM(G24:G26)</f>
        <v>72445.67</v>
      </c>
      <c r="I24" s="236"/>
      <c r="J24" s="70"/>
      <c r="K24" s="72"/>
      <c r="L24" s="291"/>
    </row>
    <row r="25" spans="1:13" x14ac:dyDescent="0.25">
      <c r="A25" s="38"/>
      <c r="B25" s="46"/>
      <c r="C25" s="16" t="s">
        <v>149</v>
      </c>
      <c r="D25" s="16">
        <v>48</v>
      </c>
      <c r="E25" s="16"/>
      <c r="F25" s="16" t="s">
        <v>82</v>
      </c>
      <c r="G25" s="236">
        <v>3375.94</v>
      </c>
      <c r="H25" s="236"/>
      <c r="I25" s="236"/>
      <c r="J25" s="70"/>
      <c r="K25" s="125"/>
      <c r="L25" s="291"/>
    </row>
    <row r="26" spans="1:13" x14ac:dyDescent="0.25">
      <c r="A26" s="38"/>
      <c r="B26" s="71"/>
      <c r="C26" s="250">
        <v>44501</v>
      </c>
      <c r="D26" s="64">
        <v>12</v>
      </c>
      <c r="E26" s="64"/>
      <c r="F26" s="64" t="s">
        <v>82</v>
      </c>
      <c r="G26" s="241">
        <v>885.01</v>
      </c>
      <c r="H26" s="241"/>
      <c r="I26" s="241"/>
      <c r="J26" s="75"/>
      <c r="K26" s="125"/>
      <c r="L26" s="291"/>
    </row>
    <row r="27" spans="1:13" x14ac:dyDescent="0.25">
      <c r="A27" s="38"/>
      <c r="B27" s="227" t="s">
        <v>18</v>
      </c>
      <c r="C27" s="129" t="s">
        <v>150</v>
      </c>
      <c r="D27" s="129">
        <v>52</v>
      </c>
      <c r="E27" s="129">
        <f>D27</f>
        <v>52</v>
      </c>
      <c r="F27" s="129" t="s">
        <v>82</v>
      </c>
      <c r="G27" s="251">
        <v>4420</v>
      </c>
      <c r="H27" s="251">
        <f t="shared" ref="H27:H33" si="4">G27</f>
        <v>4420</v>
      </c>
      <c r="I27" s="132">
        <f>SUM(H27)</f>
        <v>4420</v>
      </c>
      <c r="J27" s="252"/>
      <c r="K27" s="132">
        <f>SUM(I27:J27)</f>
        <v>4420</v>
      </c>
      <c r="L27" s="291"/>
    </row>
    <row r="28" spans="1:13" s="4" customFormat="1" x14ac:dyDescent="0.25">
      <c r="A28" s="38"/>
      <c r="B28" s="31" t="s">
        <v>21</v>
      </c>
      <c r="C28" s="52" t="s">
        <v>151</v>
      </c>
      <c r="D28" s="52">
        <v>28</v>
      </c>
      <c r="E28" s="52">
        <f>D28</f>
        <v>28</v>
      </c>
      <c r="F28" s="52" t="s">
        <v>80</v>
      </c>
      <c r="G28" s="50">
        <v>34426.410000000003</v>
      </c>
      <c r="H28" s="50">
        <f t="shared" si="4"/>
        <v>34426.410000000003</v>
      </c>
      <c r="I28" s="50">
        <f>SUM(H28:H29)</f>
        <v>48050.75</v>
      </c>
      <c r="J28" s="70"/>
      <c r="K28" s="50">
        <f>I28</f>
        <v>48050.75</v>
      </c>
      <c r="L28" s="291"/>
      <c r="M28" s="13"/>
    </row>
    <row r="29" spans="1:13" x14ac:dyDescent="0.25">
      <c r="A29" s="38"/>
      <c r="B29" s="63"/>
      <c r="C29" s="64" t="s">
        <v>107</v>
      </c>
      <c r="D29" s="64">
        <v>226</v>
      </c>
      <c r="E29" s="64">
        <f>D29</f>
        <v>226</v>
      </c>
      <c r="F29" s="64" t="s">
        <v>82</v>
      </c>
      <c r="G29" s="121">
        <v>13624.34</v>
      </c>
      <c r="H29" s="121">
        <f t="shared" si="4"/>
        <v>13624.34</v>
      </c>
      <c r="I29" s="121"/>
      <c r="J29" s="68"/>
      <c r="K29" s="72"/>
      <c r="L29" s="291"/>
    </row>
    <row r="30" spans="1:13" s="4" customFormat="1" x14ac:dyDescent="0.25">
      <c r="A30" s="38"/>
      <c r="B30" s="31" t="s">
        <v>152</v>
      </c>
      <c r="C30" s="253" t="s">
        <v>153</v>
      </c>
      <c r="D30" s="19"/>
      <c r="E30" s="19">
        <v>450</v>
      </c>
      <c r="F30" s="19" t="s">
        <v>82</v>
      </c>
      <c r="G30" s="36">
        <v>61736.12</v>
      </c>
      <c r="H30" s="36">
        <f t="shared" si="4"/>
        <v>61736.12</v>
      </c>
      <c r="I30" s="86">
        <f>SUM(H31:H33)</f>
        <v>135415.39000000001</v>
      </c>
      <c r="J30" s="86">
        <f>H30</f>
        <v>61736.12</v>
      </c>
      <c r="K30" s="86">
        <f>SUM(I30:J30)</f>
        <v>197151.51</v>
      </c>
      <c r="L30" s="291"/>
      <c r="M30" s="13"/>
    </row>
    <row r="31" spans="1:13" s="4" customFormat="1" x14ac:dyDescent="0.25">
      <c r="A31" s="38"/>
      <c r="B31" s="46"/>
      <c r="C31" s="57" t="s">
        <v>154</v>
      </c>
      <c r="D31" s="52">
        <v>36</v>
      </c>
      <c r="E31" s="52">
        <f>D31</f>
        <v>36</v>
      </c>
      <c r="F31" s="52" t="s">
        <v>80</v>
      </c>
      <c r="G31" s="50">
        <v>62281.17</v>
      </c>
      <c r="H31" s="50">
        <f t="shared" si="4"/>
        <v>62281.17</v>
      </c>
      <c r="I31" s="50"/>
      <c r="J31" s="50"/>
      <c r="K31" s="52"/>
      <c r="L31" s="291"/>
      <c r="M31" s="13"/>
    </row>
    <row r="32" spans="1:13" s="4" customFormat="1" x14ac:dyDescent="0.25">
      <c r="A32" s="38"/>
      <c r="B32" s="46"/>
      <c r="C32" s="57" t="s">
        <v>155</v>
      </c>
      <c r="D32" s="52">
        <v>36</v>
      </c>
      <c r="E32" s="52">
        <f>D32</f>
        <v>36</v>
      </c>
      <c r="F32" s="52" t="s">
        <v>80</v>
      </c>
      <c r="G32" s="50">
        <v>6772.39</v>
      </c>
      <c r="H32" s="50">
        <f t="shared" si="4"/>
        <v>6772.39</v>
      </c>
      <c r="I32" s="50"/>
      <c r="J32" s="52"/>
      <c r="K32" s="52"/>
      <c r="L32" s="291"/>
      <c r="M32" s="13"/>
    </row>
    <row r="33" spans="1:16" s="4" customFormat="1" x14ac:dyDescent="0.25">
      <c r="A33" s="38"/>
      <c r="B33" s="71"/>
      <c r="C33" s="254" t="s">
        <v>156</v>
      </c>
      <c r="D33" s="117">
        <v>36</v>
      </c>
      <c r="E33" s="117">
        <v>36</v>
      </c>
      <c r="F33" s="117" t="s">
        <v>80</v>
      </c>
      <c r="G33" s="119">
        <v>66361.83</v>
      </c>
      <c r="H33" s="119">
        <f t="shared" si="4"/>
        <v>66361.83</v>
      </c>
      <c r="I33" s="119"/>
      <c r="J33" s="52"/>
      <c r="K33" s="52"/>
      <c r="L33" s="291"/>
      <c r="M33" s="13"/>
    </row>
    <row r="34" spans="1:16" x14ac:dyDescent="0.25">
      <c r="A34" s="38"/>
      <c r="B34" s="31" t="s">
        <v>97</v>
      </c>
      <c r="C34" s="83" t="s">
        <v>150</v>
      </c>
      <c r="D34" s="83">
        <v>28.5</v>
      </c>
      <c r="E34" s="83">
        <v>28.5</v>
      </c>
      <c r="F34" s="83" t="s">
        <v>80</v>
      </c>
      <c r="G34" s="235">
        <v>25446.6</v>
      </c>
      <c r="H34" s="235">
        <f>G34</f>
        <v>25446.6</v>
      </c>
      <c r="I34" s="93">
        <f>SUM(H34:H35)</f>
        <v>56759.99</v>
      </c>
      <c r="J34" s="93"/>
      <c r="K34" s="93">
        <f>SUM(I34:J34)</f>
        <v>56759.99</v>
      </c>
      <c r="L34" s="291"/>
    </row>
    <row r="35" spans="1:16" s="4" customFormat="1" x14ac:dyDescent="0.25">
      <c r="A35" s="38"/>
      <c r="B35" s="46"/>
      <c r="C35" s="57" t="s">
        <v>157</v>
      </c>
      <c r="D35" s="52"/>
      <c r="E35" s="52">
        <v>28</v>
      </c>
      <c r="F35" s="52" t="s">
        <v>80</v>
      </c>
      <c r="G35" s="50">
        <v>31313.39</v>
      </c>
      <c r="H35" s="50">
        <f t="shared" ref="H35:H38" si="5">G35</f>
        <v>31313.39</v>
      </c>
      <c r="I35" s="50"/>
      <c r="J35" s="52"/>
      <c r="K35" s="52"/>
      <c r="L35" s="291"/>
      <c r="M35" s="13"/>
      <c r="P35" s="13"/>
    </row>
    <row r="36" spans="1:16" s="4" customFormat="1" ht="30" x14ac:dyDescent="0.25">
      <c r="A36" s="38"/>
      <c r="B36" s="96" t="s">
        <v>100</v>
      </c>
      <c r="C36" s="253" t="s">
        <v>158</v>
      </c>
      <c r="D36" s="19">
        <v>36</v>
      </c>
      <c r="E36" s="19">
        <v>36</v>
      </c>
      <c r="F36" s="19" t="s">
        <v>80</v>
      </c>
      <c r="G36" s="36">
        <v>156369.17000000001</v>
      </c>
      <c r="H36" s="36">
        <f t="shared" si="5"/>
        <v>156369.17000000001</v>
      </c>
      <c r="I36" s="86">
        <f>SUM(H36:H42)</f>
        <v>450732.56</v>
      </c>
      <c r="J36" s="86"/>
      <c r="K36" s="86">
        <f>SUM(I36:J36)</f>
        <v>450732.56</v>
      </c>
      <c r="L36" s="291"/>
      <c r="M36" s="13"/>
    </row>
    <row r="37" spans="1:16" s="4" customFormat="1" x14ac:dyDescent="0.25">
      <c r="A37" s="38"/>
      <c r="B37" s="52"/>
      <c r="C37" s="57" t="s">
        <v>125</v>
      </c>
      <c r="D37" s="52">
        <v>36</v>
      </c>
      <c r="E37" s="52">
        <f>36</f>
        <v>36</v>
      </c>
      <c r="F37" s="52" t="s">
        <v>80</v>
      </c>
      <c r="G37" s="50">
        <v>104664.11</v>
      </c>
      <c r="H37" s="50">
        <f t="shared" si="5"/>
        <v>104664.11</v>
      </c>
      <c r="I37" s="50"/>
      <c r="J37" s="52"/>
      <c r="K37" s="50"/>
      <c r="L37" s="291"/>
      <c r="M37" s="13"/>
    </row>
    <row r="38" spans="1:16" s="4" customFormat="1" x14ac:dyDescent="0.25">
      <c r="A38" s="38"/>
      <c r="B38" s="52"/>
      <c r="C38" s="57" t="s">
        <v>159</v>
      </c>
      <c r="D38" s="52" t="s">
        <v>160</v>
      </c>
      <c r="E38" s="97" t="s">
        <v>161</v>
      </c>
      <c r="F38" s="52" t="s">
        <v>80</v>
      </c>
      <c r="G38" s="50">
        <v>92739.98</v>
      </c>
      <c r="H38" s="50">
        <f t="shared" si="5"/>
        <v>92739.98</v>
      </c>
      <c r="I38" s="50"/>
      <c r="J38" s="52"/>
      <c r="K38" s="52"/>
      <c r="L38" s="291"/>
      <c r="M38" s="13"/>
    </row>
    <row r="39" spans="1:16" s="17" customFormat="1" x14ac:dyDescent="0.25">
      <c r="A39" s="38"/>
      <c r="B39" s="255"/>
      <c r="C39" s="256" t="s">
        <v>162</v>
      </c>
      <c r="D39" s="255"/>
      <c r="E39" s="255">
        <v>24</v>
      </c>
      <c r="F39" s="255" t="s">
        <v>80</v>
      </c>
      <c r="G39" s="257"/>
      <c r="H39" s="257">
        <f>SUM(G40:G41)</f>
        <v>109418.36</v>
      </c>
      <c r="I39" s="257"/>
      <c r="J39" s="255"/>
      <c r="K39" s="255"/>
      <c r="L39" s="291"/>
      <c r="M39" s="18"/>
    </row>
    <row r="40" spans="1:16" s="17" customFormat="1" x14ac:dyDescent="0.25">
      <c r="A40" s="38"/>
      <c r="B40" s="98"/>
      <c r="C40" s="99" t="s">
        <v>163</v>
      </c>
      <c r="D40" s="98"/>
      <c r="E40" s="98"/>
      <c r="F40" s="98"/>
      <c r="G40" s="258">
        <v>96087.37</v>
      </c>
      <c r="H40" s="258"/>
      <c r="I40" s="257"/>
      <c r="J40" s="255"/>
      <c r="K40" s="255"/>
      <c r="L40" s="291"/>
      <c r="M40" s="18"/>
    </row>
    <row r="41" spans="1:16" s="17" customFormat="1" x14ac:dyDescent="0.25">
      <c r="A41" s="38"/>
      <c r="B41" s="255"/>
      <c r="C41" s="16" t="s">
        <v>164</v>
      </c>
      <c r="D41" s="16"/>
      <c r="E41" s="16"/>
      <c r="F41" s="16" t="s">
        <v>82</v>
      </c>
      <c r="G41" s="121">
        <v>13330.99</v>
      </c>
      <c r="H41" s="121"/>
      <c r="I41" s="236"/>
      <c r="J41" s="255"/>
      <c r="K41" s="255"/>
      <c r="L41" s="291"/>
      <c r="M41" s="18"/>
    </row>
    <row r="42" spans="1:16" x14ac:dyDescent="0.25">
      <c r="A42" s="38"/>
      <c r="B42" s="64"/>
      <c r="C42" s="72"/>
      <c r="D42" s="72"/>
      <c r="E42" s="72"/>
      <c r="F42" s="72"/>
      <c r="G42" s="259">
        <v>-12459.06</v>
      </c>
      <c r="H42" s="259">
        <f>G42</f>
        <v>-12459.06</v>
      </c>
      <c r="I42" s="241"/>
      <c r="J42" s="127"/>
      <c r="K42" s="72"/>
      <c r="L42" s="291"/>
    </row>
    <row r="43" spans="1:16" x14ac:dyDescent="0.25">
      <c r="A43" s="139"/>
      <c r="B43" s="128" t="s">
        <v>165</v>
      </c>
      <c r="C43" s="129" t="s">
        <v>166</v>
      </c>
      <c r="D43" s="129">
        <v>142</v>
      </c>
      <c r="E43" s="129">
        <f>D43</f>
        <v>142</v>
      </c>
      <c r="F43" s="129" t="s">
        <v>82</v>
      </c>
      <c r="G43" s="251">
        <v>15620</v>
      </c>
      <c r="H43" s="251">
        <f>G43</f>
        <v>15620</v>
      </c>
      <c r="I43" s="260">
        <f>SUM(H43)</f>
        <v>15620</v>
      </c>
      <c r="J43" s="132"/>
      <c r="K43" s="132">
        <f>SUM(I43:J43)</f>
        <v>15620</v>
      </c>
      <c r="L43" s="291"/>
    </row>
    <row r="44" spans="1:16" s="4" customFormat="1" ht="30" x14ac:dyDescent="0.25">
      <c r="A44" s="38"/>
      <c r="B44" s="96" t="s">
        <v>106</v>
      </c>
      <c r="C44" s="19" t="s">
        <v>34</v>
      </c>
      <c r="D44" s="19">
        <v>1400</v>
      </c>
      <c r="E44" s="19">
        <f>D44</f>
        <v>1400</v>
      </c>
      <c r="F44" s="19" t="s">
        <v>82</v>
      </c>
      <c r="G44" s="36">
        <v>58486.5</v>
      </c>
      <c r="H44" s="36">
        <f t="shared" ref="H44:H45" si="6">G44</f>
        <v>58486.5</v>
      </c>
      <c r="I44" s="86">
        <f>SUM(H44:H45)</f>
        <v>94212.09</v>
      </c>
      <c r="J44" s="86"/>
      <c r="K44" s="86">
        <f>SUM(I44:J44)</f>
        <v>94212.09</v>
      </c>
      <c r="L44" s="291"/>
      <c r="M44" s="13"/>
    </row>
    <row r="45" spans="1:16" x14ac:dyDescent="0.25">
      <c r="A45" s="87"/>
      <c r="B45" s="88"/>
      <c r="C45" s="88" t="s">
        <v>167</v>
      </c>
      <c r="D45" s="88">
        <v>690</v>
      </c>
      <c r="E45" s="88">
        <f>D45</f>
        <v>690</v>
      </c>
      <c r="F45" s="88" t="s">
        <v>82</v>
      </c>
      <c r="G45" s="241">
        <v>35725.589999999997</v>
      </c>
      <c r="H45" s="241">
        <f t="shared" si="6"/>
        <v>35725.589999999997</v>
      </c>
      <c r="I45" s="241"/>
      <c r="J45" s="72"/>
      <c r="K45" s="72"/>
      <c r="L45" s="291"/>
    </row>
    <row r="46" spans="1:16" s="4" customFormat="1" ht="30" x14ac:dyDescent="0.25">
      <c r="A46" s="38" t="s">
        <v>32</v>
      </c>
      <c r="B46" s="261" t="s">
        <v>168</v>
      </c>
      <c r="C46" s="19" t="s">
        <v>34</v>
      </c>
      <c r="D46" s="19">
        <v>20</v>
      </c>
      <c r="E46" s="19">
        <f>D46</f>
        <v>20</v>
      </c>
      <c r="F46" s="19" t="s">
        <v>80</v>
      </c>
      <c r="G46" s="36">
        <v>26392.98</v>
      </c>
      <c r="H46" s="44">
        <f>G46</f>
        <v>26392.98</v>
      </c>
      <c r="I46" s="116">
        <f>H46</f>
        <v>26392.98</v>
      </c>
      <c r="J46" s="116">
        <f>SUM(H47)</f>
        <v>6990.52</v>
      </c>
      <c r="K46" s="70">
        <f>SUM(I46:J46)</f>
        <v>33383.5</v>
      </c>
      <c r="L46" s="286">
        <f>SUM(K46:K72)</f>
        <v>552455.9</v>
      </c>
      <c r="M46" s="13"/>
    </row>
    <row r="47" spans="1:16" s="4" customFormat="1" x14ac:dyDescent="0.25">
      <c r="A47" s="38"/>
      <c r="B47" s="262"/>
      <c r="C47" s="146"/>
      <c r="D47" s="146"/>
      <c r="E47" s="146"/>
      <c r="F47" s="146"/>
      <c r="G47" s="263">
        <v>6990.52</v>
      </c>
      <c r="H47" s="263">
        <f>G47</f>
        <v>6990.52</v>
      </c>
      <c r="I47" s="263"/>
      <c r="J47" s="75"/>
      <c r="K47" s="117"/>
      <c r="L47" s="286"/>
      <c r="M47" s="13"/>
    </row>
    <row r="48" spans="1:16" x14ac:dyDescent="0.25">
      <c r="A48" s="38"/>
      <c r="B48" s="123" t="s">
        <v>47</v>
      </c>
      <c r="C48" s="83" t="s">
        <v>169</v>
      </c>
      <c r="D48" s="83" t="s">
        <v>113</v>
      </c>
      <c r="E48" s="83">
        <v>14.4</v>
      </c>
      <c r="F48" s="83" t="s">
        <v>80</v>
      </c>
      <c r="G48" s="235">
        <v>14330.45</v>
      </c>
      <c r="H48" s="235">
        <f>G48</f>
        <v>14330.45</v>
      </c>
      <c r="I48" s="93">
        <f>SUM(H48:H61)</f>
        <v>290945.24</v>
      </c>
      <c r="J48" s="93"/>
      <c r="K48" s="93">
        <f>SUM(I48:J48)</f>
        <v>290945.24</v>
      </c>
      <c r="L48" s="286"/>
    </row>
    <row r="49" spans="1:12" x14ac:dyDescent="0.25">
      <c r="A49" s="38"/>
      <c r="B49" s="140"/>
      <c r="C49" s="78"/>
      <c r="D49" s="78"/>
      <c r="E49" s="78">
        <v>36</v>
      </c>
      <c r="F49" s="78" t="s">
        <v>80</v>
      </c>
      <c r="G49" s="264"/>
      <c r="H49" s="264">
        <f>SUM(G50:G51)</f>
        <v>72750.990000000005</v>
      </c>
      <c r="I49" s="264"/>
      <c r="J49" s="81"/>
      <c r="K49" s="16"/>
      <c r="L49" s="286"/>
    </row>
    <row r="50" spans="1:12" x14ac:dyDescent="0.25">
      <c r="A50" s="38"/>
      <c r="B50" s="16"/>
      <c r="C50" s="16" t="s">
        <v>170</v>
      </c>
      <c r="D50" s="16" t="s">
        <v>113</v>
      </c>
      <c r="E50" s="16"/>
      <c r="F50" s="16" t="s">
        <v>80</v>
      </c>
      <c r="G50" s="236">
        <v>69833.67</v>
      </c>
      <c r="H50" s="236"/>
      <c r="I50" s="236"/>
      <c r="J50" s="16"/>
      <c r="K50" s="16"/>
      <c r="L50" s="286"/>
    </row>
    <row r="51" spans="1:12" x14ac:dyDescent="0.25">
      <c r="A51" s="38"/>
      <c r="B51" s="16"/>
      <c r="C51" s="16" t="s">
        <v>171</v>
      </c>
      <c r="D51" s="16" t="s">
        <v>172</v>
      </c>
      <c r="E51" s="16" t="str">
        <f>D51</f>
        <v>afr</v>
      </c>
      <c r="F51" s="16"/>
      <c r="G51" s="236">
        <v>2917.32</v>
      </c>
      <c r="H51" s="236"/>
      <c r="I51" s="236"/>
      <c r="J51" s="236"/>
      <c r="K51" s="16"/>
      <c r="L51" s="286"/>
    </row>
    <row r="52" spans="1:12" x14ac:dyDescent="0.25">
      <c r="A52" s="38"/>
      <c r="B52" s="16"/>
      <c r="C52" s="16" t="s">
        <v>27</v>
      </c>
      <c r="D52" s="16" t="s">
        <v>113</v>
      </c>
      <c r="E52" s="16"/>
      <c r="F52" s="16" t="s">
        <v>80</v>
      </c>
      <c r="G52" s="236">
        <v>281.76</v>
      </c>
      <c r="H52" s="236">
        <f>G52</f>
        <v>281.76</v>
      </c>
      <c r="I52" s="236"/>
      <c r="J52" s="236"/>
      <c r="K52" s="16"/>
      <c r="L52" s="286"/>
    </row>
    <row r="53" spans="1:12" x14ac:dyDescent="0.25">
      <c r="A53" s="38"/>
      <c r="B53" s="16"/>
      <c r="C53" s="16" t="s">
        <v>34</v>
      </c>
      <c r="D53" s="16">
        <v>1820</v>
      </c>
      <c r="E53" s="16">
        <v>36</v>
      </c>
      <c r="F53" s="16" t="s">
        <v>80</v>
      </c>
      <c r="G53" s="236">
        <v>119113.63</v>
      </c>
      <c r="H53" s="236">
        <f>G53</f>
        <v>119113.63</v>
      </c>
      <c r="I53" s="236"/>
      <c r="J53" s="16"/>
      <c r="K53" s="16"/>
      <c r="L53" s="286"/>
    </row>
    <row r="54" spans="1:12" x14ac:dyDescent="0.25">
      <c r="A54" s="38"/>
      <c r="B54" s="16"/>
      <c r="C54" s="16" t="s">
        <v>173</v>
      </c>
      <c r="D54" s="16">
        <v>52</v>
      </c>
      <c r="E54" s="16">
        <v>36</v>
      </c>
      <c r="F54" s="16" t="s">
        <v>80</v>
      </c>
      <c r="G54" s="236">
        <v>2978.04</v>
      </c>
      <c r="H54" s="236">
        <f>G54</f>
        <v>2978.04</v>
      </c>
      <c r="I54" s="236"/>
      <c r="J54" s="236"/>
      <c r="K54" s="16"/>
      <c r="L54" s="286"/>
    </row>
    <row r="55" spans="1:12" x14ac:dyDescent="0.25">
      <c r="A55" s="38"/>
      <c r="B55" s="16"/>
      <c r="C55" s="16"/>
      <c r="D55" s="16"/>
      <c r="E55" s="16"/>
      <c r="F55" s="16"/>
      <c r="G55" s="236"/>
      <c r="H55" s="236">
        <f>SUM(G56:G57)</f>
        <v>27579.96</v>
      </c>
      <c r="I55" s="236"/>
      <c r="J55" s="236"/>
      <c r="K55" s="16"/>
      <c r="L55" s="286"/>
    </row>
    <row r="56" spans="1:12" x14ac:dyDescent="0.25">
      <c r="A56" s="38"/>
      <c r="B56" s="16"/>
      <c r="C56" s="16" t="s">
        <v>174</v>
      </c>
      <c r="D56" s="16">
        <v>168</v>
      </c>
      <c r="E56" s="16">
        <v>28</v>
      </c>
      <c r="F56" s="16" t="s">
        <v>80</v>
      </c>
      <c r="G56" s="236">
        <v>6117.57</v>
      </c>
      <c r="H56" s="236"/>
      <c r="I56" s="236"/>
      <c r="J56" s="16"/>
      <c r="K56" s="16"/>
      <c r="L56" s="286"/>
    </row>
    <row r="57" spans="1:12" x14ac:dyDescent="0.25">
      <c r="A57" s="38"/>
      <c r="B57" s="16"/>
      <c r="C57" s="16" t="s">
        <v>116</v>
      </c>
      <c r="D57" s="16">
        <v>460</v>
      </c>
      <c r="E57" s="16"/>
      <c r="F57" s="16"/>
      <c r="G57" s="236">
        <v>21462.39</v>
      </c>
      <c r="H57" s="236"/>
      <c r="I57" s="236"/>
      <c r="J57" s="16"/>
      <c r="K57" s="16"/>
      <c r="L57" s="286"/>
    </row>
    <row r="58" spans="1:12" x14ac:dyDescent="0.25">
      <c r="A58" s="38"/>
      <c r="B58" s="16"/>
      <c r="C58" s="16" t="s">
        <v>175</v>
      </c>
      <c r="D58" s="16">
        <v>660</v>
      </c>
      <c r="E58" s="16">
        <v>36</v>
      </c>
      <c r="F58" s="16" t="s">
        <v>80</v>
      </c>
      <c r="G58" s="236">
        <v>55112</v>
      </c>
      <c r="H58" s="236">
        <f>G58</f>
        <v>55112</v>
      </c>
      <c r="I58" s="236"/>
      <c r="J58" s="16"/>
      <c r="K58" s="72"/>
      <c r="L58" s="286"/>
    </row>
    <row r="59" spans="1:12" x14ac:dyDescent="0.25">
      <c r="A59" s="38"/>
      <c r="B59" s="16"/>
      <c r="C59" s="16"/>
      <c r="D59" s="16"/>
      <c r="E59" s="16"/>
      <c r="F59" s="16"/>
      <c r="G59" s="236">
        <v>10020.33</v>
      </c>
      <c r="H59" s="236">
        <f>G59</f>
        <v>10020.33</v>
      </c>
      <c r="I59" s="236"/>
      <c r="J59" s="16"/>
      <c r="K59" s="78"/>
      <c r="L59" s="286"/>
    </row>
    <row r="60" spans="1:12" x14ac:dyDescent="0.25">
      <c r="A60" s="38"/>
      <c r="B60" s="16"/>
      <c r="C60" s="16"/>
      <c r="D60" s="16"/>
      <c r="E60" s="16"/>
      <c r="F60" s="16"/>
      <c r="G60" s="236">
        <v>629.97</v>
      </c>
      <c r="H60" s="236">
        <f>G60</f>
        <v>629.97</v>
      </c>
      <c r="I60" s="236"/>
      <c r="J60" s="16"/>
      <c r="K60" s="16"/>
      <c r="L60" s="286"/>
    </row>
    <row r="61" spans="1:12" x14ac:dyDescent="0.25">
      <c r="A61" s="38"/>
      <c r="B61" s="72"/>
      <c r="C61" s="72"/>
      <c r="D61" s="72"/>
      <c r="E61" s="72"/>
      <c r="F61" s="72"/>
      <c r="G61" s="241">
        <v>-11851.89</v>
      </c>
      <c r="H61" s="241">
        <f>G61</f>
        <v>-11851.89</v>
      </c>
      <c r="I61" s="241"/>
      <c r="J61" s="72"/>
      <c r="K61" s="16"/>
      <c r="L61" s="286"/>
    </row>
    <row r="62" spans="1:12" x14ac:dyDescent="0.25">
      <c r="A62" s="38"/>
      <c r="B62" s="123" t="s">
        <v>120</v>
      </c>
      <c r="C62" s="83" t="s">
        <v>176</v>
      </c>
      <c r="D62" s="83" t="s">
        <v>113</v>
      </c>
      <c r="E62" s="83">
        <v>32</v>
      </c>
      <c r="F62" s="83" t="s">
        <v>80</v>
      </c>
      <c r="G62" s="235">
        <v>31930.17</v>
      </c>
      <c r="H62" s="235">
        <f>SUM(G62:G64)</f>
        <v>64892.4</v>
      </c>
      <c r="I62" s="93">
        <f>SUM(H62:H67)</f>
        <v>113014.01999999999</v>
      </c>
      <c r="J62" s="93"/>
      <c r="K62" s="94">
        <f>SUM(I62:J62)</f>
        <v>113014.01999999999</v>
      </c>
      <c r="L62" s="286"/>
    </row>
    <row r="63" spans="1:12" x14ac:dyDescent="0.25">
      <c r="A63" s="38"/>
      <c r="B63" s="16"/>
      <c r="C63" s="16" t="s">
        <v>177</v>
      </c>
      <c r="D63" s="16">
        <v>36</v>
      </c>
      <c r="E63" s="16">
        <v>32</v>
      </c>
      <c r="F63" s="16" t="s">
        <v>80</v>
      </c>
      <c r="G63" s="236">
        <v>30620.880000000001</v>
      </c>
      <c r="H63" s="236"/>
      <c r="I63" s="236"/>
      <c r="J63" s="16"/>
      <c r="K63" s="16"/>
      <c r="L63" s="286"/>
    </row>
    <row r="64" spans="1:12" x14ac:dyDescent="0.25">
      <c r="A64" s="38"/>
      <c r="B64" s="16"/>
      <c r="C64" s="16" t="s">
        <v>178</v>
      </c>
      <c r="D64" s="16">
        <v>57</v>
      </c>
      <c r="E64" s="83">
        <v>32</v>
      </c>
      <c r="F64" s="16" t="s">
        <v>80</v>
      </c>
      <c r="G64" s="236">
        <v>2341.35</v>
      </c>
      <c r="H64" s="236"/>
      <c r="I64" s="236"/>
      <c r="J64" s="16"/>
      <c r="K64" s="16"/>
      <c r="L64" s="286"/>
    </row>
    <row r="65" spans="1:13" x14ac:dyDescent="0.25">
      <c r="A65" s="38"/>
      <c r="B65" s="16"/>
      <c r="C65" s="16" t="s">
        <v>179</v>
      </c>
      <c r="D65" s="16">
        <v>104.5</v>
      </c>
      <c r="E65" s="16">
        <v>30</v>
      </c>
      <c r="F65" s="16" t="s">
        <v>80</v>
      </c>
      <c r="G65" s="236">
        <v>12648.79</v>
      </c>
      <c r="H65" s="236">
        <f>SUM(G65:G66)</f>
        <v>15782</v>
      </c>
      <c r="I65" s="236"/>
      <c r="J65" s="16"/>
      <c r="K65" s="16"/>
      <c r="L65" s="286"/>
    </row>
    <row r="66" spans="1:13" x14ac:dyDescent="0.25">
      <c r="A66" s="38"/>
      <c r="B66" s="16"/>
      <c r="C66" s="16" t="s">
        <v>179</v>
      </c>
      <c r="D66" s="16">
        <v>104.5</v>
      </c>
      <c r="E66" s="16">
        <v>30</v>
      </c>
      <c r="F66" s="16" t="s">
        <v>80</v>
      </c>
      <c r="G66" s="236">
        <v>3133.21</v>
      </c>
      <c r="H66" s="236"/>
      <c r="I66" s="236"/>
      <c r="J66" s="16"/>
      <c r="K66" s="16"/>
      <c r="L66" s="286"/>
    </row>
    <row r="67" spans="1:13" x14ac:dyDescent="0.25">
      <c r="A67" s="38"/>
      <c r="B67" s="16"/>
      <c r="C67" s="16"/>
      <c r="D67" s="16">
        <v>720</v>
      </c>
      <c r="E67" s="16">
        <v>32</v>
      </c>
      <c r="F67" s="16" t="s">
        <v>80</v>
      </c>
      <c r="G67" s="236">
        <v>32339.62</v>
      </c>
      <c r="H67" s="236">
        <f>G67</f>
        <v>32339.62</v>
      </c>
      <c r="I67" s="236"/>
      <c r="J67" s="16"/>
      <c r="K67" s="64"/>
      <c r="L67" s="286"/>
    </row>
    <row r="68" spans="1:13" ht="30" x14ac:dyDescent="0.25">
      <c r="A68" s="139" t="s">
        <v>50</v>
      </c>
      <c r="B68" s="173" t="s">
        <v>51</v>
      </c>
      <c r="C68" s="83" t="s">
        <v>180</v>
      </c>
      <c r="D68" s="83" t="s">
        <v>113</v>
      </c>
      <c r="E68" s="83"/>
      <c r="F68" s="83"/>
      <c r="G68" s="235">
        <v>4516.34</v>
      </c>
      <c r="H68" s="235">
        <f t="shared" ref="H68:H69" si="7">G68</f>
        <v>4516.34</v>
      </c>
      <c r="I68" s="235"/>
      <c r="J68" s="93">
        <f>SUM(H68:H69)</f>
        <v>10273.91</v>
      </c>
      <c r="K68" s="93">
        <f>SUM(I68:J68)</f>
        <v>10273.91</v>
      </c>
      <c r="L68" s="291">
        <f>SUM(K68:K72)</f>
        <v>115113.14</v>
      </c>
    </row>
    <row r="69" spans="1:13" x14ac:dyDescent="0.25">
      <c r="A69" s="139"/>
      <c r="B69" s="88"/>
      <c r="C69" s="72" t="s">
        <v>52</v>
      </c>
      <c r="D69" s="72">
        <v>55.5</v>
      </c>
      <c r="E69" s="72"/>
      <c r="F69" s="72"/>
      <c r="G69" s="241">
        <v>5757.57</v>
      </c>
      <c r="H69" s="241">
        <f t="shared" si="7"/>
        <v>5757.57</v>
      </c>
      <c r="I69" s="241"/>
      <c r="J69" s="72"/>
      <c r="K69" s="64"/>
      <c r="L69" s="291"/>
    </row>
    <row r="70" spans="1:13" x14ac:dyDescent="0.25">
      <c r="A70" s="139"/>
      <c r="B70" s="128" t="s">
        <v>53</v>
      </c>
      <c r="C70" s="129" t="s">
        <v>181</v>
      </c>
      <c r="D70" s="129" t="s">
        <v>182</v>
      </c>
      <c r="E70" s="129">
        <v>36</v>
      </c>
      <c r="F70" s="129" t="s">
        <v>80</v>
      </c>
      <c r="G70" s="251">
        <v>90640.19</v>
      </c>
      <c r="H70" s="251">
        <f>G70+G71</f>
        <v>97093.94</v>
      </c>
      <c r="I70" s="132">
        <f>SUM(H70)</f>
        <v>97093.94</v>
      </c>
      <c r="J70" s="132"/>
      <c r="K70" s="132">
        <f>SUM(I70:J70)</f>
        <v>97093.94</v>
      </c>
      <c r="L70" s="291"/>
    </row>
    <row r="71" spans="1:13" x14ac:dyDescent="0.25">
      <c r="A71" s="139"/>
      <c r="B71" s="129"/>
      <c r="C71" s="136"/>
      <c r="D71" s="136"/>
      <c r="E71" s="136"/>
      <c r="F71" s="136"/>
      <c r="G71" s="265">
        <v>6453.75</v>
      </c>
      <c r="H71" s="265"/>
      <c r="I71" s="265"/>
      <c r="J71" s="232"/>
      <c r="K71" s="129"/>
      <c r="L71" s="291"/>
    </row>
    <row r="72" spans="1:13" ht="30" x14ac:dyDescent="0.25">
      <c r="A72" s="139"/>
      <c r="B72" s="266" t="s">
        <v>183</v>
      </c>
      <c r="C72" s="267"/>
      <c r="D72" s="267"/>
      <c r="E72" s="267"/>
      <c r="F72" s="267"/>
      <c r="G72" s="268">
        <v>7745.29</v>
      </c>
      <c r="H72" s="268">
        <f>G72</f>
        <v>7745.29</v>
      </c>
      <c r="I72" s="268">
        <f>G72</f>
        <v>7745.29</v>
      </c>
      <c r="J72" s="90"/>
      <c r="K72" s="269">
        <f>I72</f>
        <v>7745.29</v>
      </c>
      <c r="L72" s="291"/>
    </row>
    <row r="73" spans="1:13" s="4" customFormat="1" ht="30" x14ac:dyDescent="0.25">
      <c r="A73" s="261" t="s">
        <v>184</v>
      </c>
      <c r="B73" s="135" t="s">
        <v>129</v>
      </c>
      <c r="C73" s="136" t="s">
        <v>185</v>
      </c>
      <c r="D73" s="136">
        <v>670</v>
      </c>
      <c r="E73" s="136">
        <f t="shared" ref="E73:E77" si="8">D73</f>
        <v>670</v>
      </c>
      <c r="F73" s="136" t="s">
        <v>82</v>
      </c>
      <c r="G73" s="265">
        <v>47420</v>
      </c>
      <c r="H73" s="265">
        <f t="shared" ref="H73:H77" si="9">G73</f>
        <v>47420</v>
      </c>
      <c r="I73" s="232">
        <f>SUM(H73)</f>
        <v>47420</v>
      </c>
      <c r="J73" s="232"/>
      <c r="K73" s="270">
        <f>SUM(I73:J73)</f>
        <v>47420</v>
      </c>
      <c r="L73" s="286">
        <f>SUM(K73:K94)</f>
        <v>690933.32999999984</v>
      </c>
      <c r="M73" s="13"/>
    </row>
    <row r="74" spans="1:13" s="4" customFormat="1" x14ac:dyDescent="0.25">
      <c r="A74" s="139"/>
      <c r="B74" s="123" t="s">
        <v>70</v>
      </c>
      <c r="C74" s="78" t="s">
        <v>186</v>
      </c>
      <c r="D74" s="78">
        <v>32</v>
      </c>
      <c r="E74" s="78">
        <f t="shared" si="8"/>
        <v>32</v>
      </c>
      <c r="F74" s="78" t="s">
        <v>80</v>
      </c>
      <c r="G74" s="235">
        <v>9887.58</v>
      </c>
      <c r="H74" s="235">
        <f t="shared" si="9"/>
        <v>9887.58</v>
      </c>
      <c r="I74" s="93">
        <f>SUM(H74)</f>
        <v>9887.58</v>
      </c>
      <c r="J74" s="93">
        <f>SUM(H75:H76)</f>
        <v>14710</v>
      </c>
      <c r="K74" s="86">
        <f>SUM(I74:J74)</f>
        <v>24597.58</v>
      </c>
      <c r="L74" s="286"/>
      <c r="M74" s="13"/>
    </row>
    <row r="75" spans="1:13" s="4" customFormat="1" x14ac:dyDescent="0.25">
      <c r="A75" s="139"/>
      <c r="B75" s="16"/>
      <c r="C75" s="16" t="s">
        <v>187</v>
      </c>
      <c r="D75" s="16">
        <v>21</v>
      </c>
      <c r="E75" s="16">
        <f t="shared" si="8"/>
        <v>21</v>
      </c>
      <c r="F75" s="16" t="s">
        <v>82</v>
      </c>
      <c r="G75" s="236">
        <v>1564.5</v>
      </c>
      <c r="H75" s="236">
        <f t="shared" si="9"/>
        <v>1564.5</v>
      </c>
      <c r="I75" s="236"/>
      <c r="J75" s="16"/>
      <c r="K75" s="52"/>
      <c r="L75" s="286"/>
      <c r="M75" s="13"/>
    </row>
    <row r="76" spans="1:13" s="4" customFormat="1" x14ac:dyDescent="0.25">
      <c r="A76" s="139"/>
      <c r="B76" s="72"/>
      <c r="C76" s="16" t="s">
        <v>187</v>
      </c>
      <c r="D76" s="64">
        <v>190</v>
      </c>
      <c r="E76" s="64">
        <f t="shared" si="8"/>
        <v>190</v>
      </c>
      <c r="F76" s="64" t="s">
        <v>82</v>
      </c>
      <c r="G76" s="241">
        <v>13145.5</v>
      </c>
      <c r="H76" s="241">
        <f t="shared" si="9"/>
        <v>13145.5</v>
      </c>
      <c r="I76" s="241"/>
      <c r="J76" s="64"/>
      <c r="K76" s="117"/>
      <c r="L76" s="286"/>
      <c r="M76" s="13"/>
    </row>
    <row r="77" spans="1:13" x14ac:dyDescent="0.25">
      <c r="A77" s="139"/>
      <c r="B77" s="123" t="s">
        <v>63</v>
      </c>
      <c r="C77" s="83" t="s">
        <v>52</v>
      </c>
      <c r="D77" s="83">
        <v>471</v>
      </c>
      <c r="E77" s="83">
        <f t="shared" si="8"/>
        <v>471</v>
      </c>
      <c r="F77" s="83" t="s">
        <v>82</v>
      </c>
      <c r="G77" s="235">
        <v>54656.18</v>
      </c>
      <c r="H77" s="235">
        <f t="shared" si="9"/>
        <v>54656.18</v>
      </c>
      <c r="I77" s="93">
        <f>H77+H78+H83+H84+H85+H86+H87+H88+H89+H90+H91+H92</f>
        <v>605361.73</v>
      </c>
      <c r="J77" s="93">
        <f>H85+H92</f>
        <v>2643.32</v>
      </c>
      <c r="K77" s="93">
        <f>SUM(I77:J77)</f>
        <v>608005.04999999993</v>
      </c>
      <c r="L77" s="286"/>
    </row>
    <row r="78" spans="1:13" x14ac:dyDescent="0.25">
      <c r="A78" s="139"/>
      <c r="B78" s="140"/>
      <c r="C78" s="78" t="s">
        <v>52</v>
      </c>
      <c r="D78" s="78"/>
      <c r="E78" s="78">
        <f>SUM(D79:D82)</f>
        <v>2847</v>
      </c>
      <c r="F78" s="78" t="s">
        <v>82</v>
      </c>
      <c r="G78" s="264"/>
      <c r="H78" s="264">
        <f>SUM(G79:G82)</f>
        <v>264269.96000000002</v>
      </c>
      <c r="I78" s="264"/>
      <c r="J78" s="81"/>
      <c r="K78" s="16"/>
      <c r="L78" s="286"/>
    </row>
    <row r="79" spans="1:13" x14ac:dyDescent="0.25">
      <c r="A79" s="139"/>
      <c r="B79" s="16"/>
      <c r="C79" s="16" t="s">
        <v>52</v>
      </c>
      <c r="D79" s="16">
        <v>1358</v>
      </c>
      <c r="E79" s="16"/>
      <c r="F79" s="16" t="s">
        <v>82</v>
      </c>
      <c r="G79" s="236">
        <v>129652.27</v>
      </c>
      <c r="H79" s="236"/>
      <c r="I79" s="236"/>
      <c r="J79" s="16"/>
      <c r="K79" s="16"/>
      <c r="L79" s="286"/>
    </row>
    <row r="80" spans="1:13" x14ac:dyDescent="0.25">
      <c r="A80" s="139"/>
      <c r="B80" s="16"/>
      <c r="C80" s="16" t="s">
        <v>188</v>
      </c>
      <c r="D80" s="16">
        <v>289</v>
      </c>
      <c r="E80" s="16"/>
      <c r="F80" s="16" t="s">
        <v>82</v>
      </c>
      <c r="G80" s="236">
        <v>24971.97</v>
      </c>
      <c r="H80" s="236"/>
      <c r="I80" s="236"/>
      <c r="J80" s="16"/>
      <c r="K80" s="16"/>
      <c r="L80" s="286"/>
    </row>
    <row r="81" spans="1:14" x14ac:dyDescent="0.25">
      <c r="A81" s="139"/>
      <c r="B81" s="16"/>
      <c r="C81" s="16" t="s">
        <v>52</v>
      </c>
      <c r="D81" s="16">
        <v>506</v>
      </c>
      <c r="E81" s="16"/>
      <c r="F81" s="16" t="s">
        <v>82</v>
      </c>
      <c r="G81" s="236">
        <v>48814.58</v>
      </c>
      <c r="H81" s="236"/>
      <c r="I81" s="236"/>
      <c r="J81" s="16"/>
      <c r="K81" s="16"/>
      <c r="L81" s="286"/>
    </row>
    <row r="82" spans="1:14" x14ac:dyDescent="0.25">
      <c r="A82" s="139"/>
      <c r="B82" s="16"/>
      <c r="C82" s="16" t="s">
        <v>52</v>
      </c>
      <c r="D82" s="16">
        <v>694</v>
      </c>
      <c r="E82" s="16"/>
      <c r="F82" s="16" t="s">
        <v>82</v>
      </c>
      <c r="G82" s="236">
        <v>60831.14</v>
      </c>
      <c r="H82" s="236"/>
      <c r="I82" s="236"/>
      <c r="J82" s="16"/>
      <c r="K82" s="16"/>
      <c r="L82" s="286"/>
    </row>
    <row r="83" spans="1:14" x14ac:dyDescent="0.25">
      <c r="A83" s="139"/>
      <c r="B83" s="16"/>
      <c r="C83" s="16" t="s">
        <v>52</v>
      </c>
      <c r="D83" s="16">
        <v>840</v>
      </c>
      <c r="E83" s="16">
        <v>840</v>
      </c>
      <c r="F83" s="16" t="s">
        <v>82</v>
      </c>
      <c r="G83" s="236">
        <v>66084.2</v>
      </c>
      <c r="H83" s="236">
        <f t="shared" ref="H83:H92" si="10">G83</f>
        <v>66084.2</v>
      </c>
      <c r="I83" s="236"/>
      <c r="J83" s="16"/>
      <c r="K83" s="16"/>
      <c r="L83" s="286"/>
    </row>
    <row r="84" spans="1:14" x14ac:dyDescent="0.25">
      <c r="A84" s="139"/>
      <c r="B84" s="16"/>
      <c r="C84" s="16" t="s">
        <v>93</v>
      </c>
      <c r="D84" s="16">
        <v>546.5</v>
      </c>
      <c r="E84" s="16">
        <f>D84</f>
        <v>546.5</v>
      </c>
      <c r="F84" s="16" t="s">
        <v>82</v>
      </c>
      <c r="G84" s="236">
        <v>54240.02</v>
      </c>
      <c r="H84" s="236">
        <f t="shared" si="10"/>
        <v>54240.02</v>
      </c>
      <c r="I84" s="236"/>
      <c r="J84" s="16"/>
      <c r="K84" s="16"/>
      <c r="L84" s="286"/>
    </row>
    <row r="85" spans="1:14" x14ac:dyDescent="0.25">
      <c r="A85" s="139"/>
      <c r="B85" s="16"/>
      <c r="C85" s="16"/>
      <c r="D85" s="16"/>
      <c r="E85" s="16"/>
      <c r="F85" s="16"/>
      <c r="G85" s="236">
        <v>2125.88</v>
      </c>
      <c r="H85" s="236">
        <f t="shared" si="10"/>
        <v>2125.88</v>
      </c>
      <c r="I85" s="236"/>
      <c r="J85" s="16"/>
      <c r="K85" s="16"/>
      <c r="L85" s="286"/>
    </row>
    <row r="86" spans="1:14" x14ac:dyDescent="0.25">
      <c r="A86" s="139"/>
      <c r="B86" s="16"/>
      <c r="C86" s="16" t="s">
        <v>189</v>
      </c>
      <c r="D86" s="16">
        <v>100</v>
      </c>
      <c r="E86" s="16">
        <f>D86</f>
        <v>100</v>
      </c>
      <c r="F86" s="16" t="s">
        <v>82</v>
      </c>
      <c r="G86" s="236">
        <v>10922.16</v>
      </c>
      <c r="H86" s="236">
        <f t="shared" si="10"/>
        <v>10922.16</v>
      </c>
      <c r="I86" s="236"/>
      <c r="J86" s="16"/>
      <c r="K86" s="16"/>
      <c r="L86" s="286"/>
    </row>
    <row r="87" spans="1:14" x14ac:dyDescent="0.25">
      <c r="A87" s="139"/>
      <c r="B87" s="16"/>
      <c r="C87" s="16" t="s">
        <v>52</v>
      </c>
      <c r="D87" s="16">
        <v>1724</v>
      </c>
      <c r="E87" s="16">
        <f>D87</f>
        <v>1724</v>
      </c>
      <c r="F87" s="16" t="s">
        <v>82</v>
      </c>
      <c r="G87" s="236">
        <v>161888.69</v>
      </c>
      <c r="H87" s="236">
        <f t="shared" si="10"/>
        <v>161888.69</v>
      </c>
      <c r="I87" s="236"/>
      <c r="J87" s="16"/>
      <c r="K87" s="16"/>
      <c r="L87" s="286"/>
    </row>
    <row r="88" spans="1:14" x14ac:dyDescent="0.25">
      <c r="A88" s="139"/>
      <c r="B88" s="16"/>
      <c r="C88" s="16" t="s">
        <v>190</v>
      </c>
      <c r="D88" s="16">
        <v>337</v>
      </c>
      <c r="E88" s="16">
        <f>D88</f>
        <v>337</v>
      </c>
      <c r="F88" s="16" t="s">
        <v>82</v>
      </c>
      <c r="G88" s="236">
        <v>12244.35</v>
      </c>
      <c r="H88" s="236">
        <f t="shared" si="10"/>
        <v>12244.35</v>
      </c>
      <c r="I88" s="236"/>
      <c r="J88" s="16"/>
      <c r="K88" s="16"/>
      <c r="L88" s="286"/>
    </row>
    <row r="89" spans="1:14" x14ac:dyDescent="0.25">
      <c r="A89" s="139"/>
      <c r="B89" s="16"/>
      <c r="C89" s="16" t="s">
        <v>191</v>
      </c>
      <c r="D89" s="16">
        <v>45</v>
      </c>
      <c r="E89" s="16">
        <f>D89</f>
        <v>45</v>
      </c>
      <c r="F89" s="16" t="s">
        <v>82</v>
      </c>
      <c r="G89" s="236">
        <v>2352.73</v>
      </c>
      <c r="H89" s="236">
        <f t="shared" si="10"/>
        <v>2352.73</v>
      </c>
      <c r="I89" s="236"/>
      <c r="J89" s="16"/>
      <c r="K89" s="16"/>
      <c r="L89" s="286"/>
    </row>
    <row r="90" spans="1:14" s="4" customFormat="1" x14ac:dyDescent="0.25">
      <c r="A90" s="139"/>
      <c r="B90" s="52"/>
      <c r="C90" s="52"/>
      <c r="D90" s="52"/>
      <c r="E90" s="52"/>
      <c r="F90" s="52"/>
      <c r="G90" s="50">
        <v>115.55</v>
      </c>
      <c r="H90" s="50">
        <f t="shared" si="10"/>
        <v>115.55</v>
      </c>
      <c r="I90" s="50"/>
      <c r="J90" s="52"/>
      <c r="K90" s="52"/>
      <c r="L90" s="286"/>
      <c r="M90" s="13"/>
    </row>
    <row r="91" spans="1:14" s="4" customFormat="1" x14ac:dyDescent="0.25">
      <c r="A91" s="139"/>
      <c r="B91" s="52"/>
      <c r="C91" s="52"/>
      <c r="D91" s="52"/>
      <c r="E91" s="52"/>
      <c r="F91" s="52"/>
      <c r="G91" s="50">
        <v>-24055.43</v>
      </c>
      <c r="H91" s="50">
        <f t="shared" si="10"/>
        <v>-24055.43</v>
      </c>
      <c r="I91" s="50"/>
      <c r="J91" s="52"/>
      <c r="K91" s="52"/>
      <c r="L91" s="286"/>
      <c r="M91" s="13"/>
    </row>
    <row r="92" spans="1:14" s="4" customFormat="1" x14ac:dyDescent="0.25">
      <c r="A92" s="139"/>
      <c r="B92" s="52"/>
      <c r="C92" s="52"/>
      <c r="D92" s="52"/>
      <c r="E92" s="52"/>
      <c r="F92" s="52"/>
      <c r="G92" s="50">
        <v>517.44000000000005</v>
      </c>
      <c r="H92" s="50">
        <f t="shared" si="10"/>
        <v>517.44000000000005</v>
      </c>
      <c r="I92" s="50"/>
      <c r="J92" s="117"/>
      <c r="K92" s="117"/>
      <c r="L92" s="286"/>
      <c r="M92" s="13"/>
    </row>
    <row r="93" spans="1:14" s="4" customFormat="1" x14ac:dyDescent="0.25">
      <c r="A93" s="271"/>
      <c r="B93" s="135" t="s">
        <v>133</v>
      </c>
      <c r="C93" s="136" t="s">
        <v>186</v>
      </c>
      <c r="D93" s="136">
        <v>253</v>
      </c>
      <c r="E93" s="136">
        <f>D93</f>
        <v>253</v>
      </c>
      <c r="F93" s="136" t="s">
        <v>82</v>
      </c>
      <c r="G93" s="265">
        <v>4041</v>
      </c>
      <c r="H93" s="265">
        <f>SUM(G93:G94)</f>
        <v>10910.7</v>
      </c>
      <c r="I93" s="265">
        <f>SUM(H93)</f>
        <v>10910.7</v>
      </c>
      <c r="J93" s="232"/>
      <c r="K93" s="265">
        <f>SUM(I93:J93)</f>
        <v>10910.7</v>
      </c>
      <c r="L93" s="286"/>
      <c r="M93" s="13"/>
    </row>
    <row r="94" spans="1:14" s="4" customFormat="1" x14ac:dyDescent="0.25">
      <c r="A94" s="139"/>
      <c r="B94" s="38"/>
      <c r="C94" s="267"/>
      <c r="D94" s="267"/>
      <c r="E94" s="267"/>
      <c r="F94" s="267"/>
      <c r="G94" s="268">
        <v>6869.7</v>
      </c>
      <c r="H94" s="268"/>
      <c r="I94" s="268"/>
      <c r="J94" s="90"/>
      <c r="K94" s="267"/>
      <c r="L94" s="286"/>
      <c r="M94" s="13"/>
    </row>
    <row r="95" spans="1:14" x14ac:dyDescent="0.25">
      <c r="N95" s="8"/>
    </row>
    <row r="96" spans="1:14" x14ac:dyDescent="0.25">
      <c r="C96" s="20"/>
      <c r="F96" s="1" t="s">
        <v>135</v>
      </c>
      <c r="I96" s="8">
        <f>SUM(I4:I95)</f>
        <v>2388537.83</v>
      </c>
      <c r="J96" s="8">
        <f>SUM(J4:J95)</f>
        <v>155650.04</v>
      </c>
      <c r="K96" s="8">
        <f>SUM(K4:K95)</f>
        <v>2544187.87</v>
      </c>
      <c r="L96" s="25">
        <f>SUM(L4:L94)</f>
        <v>2659301.0099999998</v>
      </c>
    </row>
    <row r="97" spans="10:14" x14ac:dyDescent="0.25">
      <c r="N97" s="11"/>
    </row>
    <row r="98" spans="10:14" x14ac:dyDescent="0.25">
      <c r="J98" s="22"/>
    </row>
    <row r="149" spans="6:10" x14ac:dyDescent="0.25">
      <c r="F149" s="11"/>
      <c r="J149" s="8"/>
    </row>
    <row r="150" spans="6:10" x14ac:dyDescent="0.25">
      <c r="J150" s="8"/>
    </row>
    <row r="156" spans="6:10" x14ac:dyDescent="0.25">
      <c r="J156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70" spans="10:10" x14ac:dyDescent="0.25">
      <c r="J170" s="20"/>
    </row>
  </sheetData>
  <mergeCells count="6">
    <mergeCell ref="A1:J1"/>
    <mergeCell ref="D3:F3"/>
    <mergeCell ref="L4:L45"/>
    <mergeCell ref="L73:L94"/>
    <mergeCell ref="L68:L72"/>
    <mergeCell ref="L46:L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36BC-8549-46E9-9018-29352A4B7878}">
  <dimension ref="A1:H132"/>
  <sheetViews>
    <sheetView tabSelected="1" workbookViewId="0">
      <selection activeCell="L16" sqref="L16"/>
    </sheetView>
  </sheetViews>
  <sheetFormatPr defaultRowHeight="15" x14ac:dyDescent="0.25"/>
  <cols>
    <col min="1" max="1" width="4.42578125" customWidth="1"/>
    <col min="2" max="2" width="66" customWidth="1"/>
    <col min="3" max="3" width="9.85546875" customWidth="1"/>
    <col min="4" max="4" width="11.42578125" customWidth="1"/>
    <col min="5" max="5" width="37" customWidth="1"/>
    <col min="6" max="6" width="34" customWidth="1"/>
    <col min="7" max="7" width="22.42578125" customWidth="1"/>
    <col min="8" max="8" width="4.42578125" customWidth="1"/>
  </cols>
  <sheetData>
    <row r="1" spans="1:8" x14ac:dyDescent="0.25">
      <c r="A1" s="341"/>
      <c r="B1" s="341"/>
      <c r="C1" s="341"/>
      <c r="D1" s="341"/>
      <c r="E1" s="341"/>
      <c r="F1" s="341"/>
      <c r="G1" s="341"/>
      <c r="H1" s="342"/>
    </row>
    <row r="2" spans="1:8" ht="15.75" x14ac:dyDescent="0.25">
      <c r="A2" s="341"/>
      <c r="B2" s="343" t="s">
        <v>277</v>
      </c>
      <c r="C2" s="343"/>
      <c r="D2" s="343"/>
      <c r="E2" s="343"/>
      <c r="F2" s="343"/>
      <c r="G2" s="343"/>
      <c r="H2" s="342"/>
    </row>
    <row r="3" spans="1:8" ht="15.75" x14ac:dyDescent="0.25">
      <c r="A3" s="341"/>
      <c r="B3" s="344" t="s">
        <v>278</v>
      </c>
      <c r="C3" s="344"/>
      <c r="D3" s="344"/>
      <c r="E3" s="344"/>
      <c r="F3" s="344"/>
      <c r="G3" s="344"/>
      <c r="H3" s="342"/>
    </row>
    <row r="4" spans="1:8" x14ac:dyDescent="0.25">
      <c r="A4" s="341"/>
      <c r="B4" s="341"/>
      <c r="C4" s="341"/>
      <c r="D4" s="341"/>
      <c r="E4" s="341"/>
      <c r="F4" s="341"/>
      <c r="G4" s="341"/>
      <c r="H4" s="342"/>
    </row>
    <row r="5" spans="1:8" ht="15.75" x14ac:dyDescent="0.25">
      <c r="A5" s="341"/>
      <c r="B5" s="345" t="s">
        <v>279</v>
      </c>
      <c r="C5" s="346" t="s">
        <v>280</v>
      </c>
      <c r="D5" s="346" t="s">
        <v>281</v>
      </c>
      <c r="E5" s="346" t="s">
        <v>282</v>
      </c>
      <c r="F5" s="346" t="s">
        <v>283</v>
      </c>
      <c r="G5" s="346" t="s">
        <v>284</v>
      </c>
      <c r="H5" s="342"/>
    </row>
    <row r="6" spans="1:8" ht="15.75" x14ac:dyDescent="0.25">
      <c r="A6" s="341"/>
      <c r="B6" s="347" t="s">
        <v>285</v>
      </c>
      <c r="C6" s="348" t="s">
        <v>286</v>
      </c>
      <c r="D6" s="349">
        <v>122</v>
      </c>
      <c r="E6" s="349"/>
      <c r="F6" s="349"/>
      <c r="G6" s="349"/>
      <c r="H6" s="342"/>
    </row>
    <row r="7" spans="1:8" ht="15.75" x14ac:dyDescent="0.25">
      <c r="A7" s="341"/>
      <c r="B7" s="350" t="s">
        <v>287</v>
      </c>
      <c r="C7" s="351"/>
      <c r="D7" s="351" t="s">
        <v>288</v>
      </c>
      <c r="E7" s="351" t="s">
        <v>14</v>
      </c>
      <c r="F7" s="352">
        <v>99.49</v>
      </c>
      <c r="G7" s="353">
        <v>24</v>
      </c>
      <c r="H7" s="342"/>
    </row>
    <row r="8" spans="1:8" ht="15.75" x14ac:dyDescent="0.25">
      <c r="A8" s="341"/>
      <c r="B8" s="350" t="s">
        <v>287</v>
      </c>
      <c r="C8" s="351"/>
      <c r="D8" s="351" t="s">
        <v>289</v>
      </c>
      <c r="E8" s="351" t="s">
        <v>290</v>
      </c>
      <c r="F8" s="352">
        <v>63.45</v>
      </c>
      <c r="G8" s="353">
        <v>8</v>
      </c>
      <c r="H8" s="342"/>
    </row>
    <row r="9" spans="1:8" ht="15.75" x14ac:dyDescent="0.25">
      <c r="A9" s="341"/>
      <c r="B9" s="350" t="s">
        <v>287</v>
      </c>
      <c r="C9" s="351"/>
      <c r="D9" s="351" t="s">
        <v>291</v>
      </c>
      <c r="E9" s="351" t="s">
        <v>290</v>
      </c>
      <c r="F9" s="352">
        <v>65.95</v>
      </c>
      <c r="G9" s="353">
        <v>16</v>
      </c>
      <c r="H9" s="342"/>
    </row>
    <row r="10" spans="1:8" ht="15.75" x14ac:dyDescent="0.25">
      <c r="A10" s="341"/>
      <c r="B10" s="350" t="s">
        <v>287</v>
      </c>
      <c r="C10" s="351"/>
      <c r="D10" s="351" t="s">
        <v>292</v>
      </c>
      <c r="E10" s="351" t="s">
        <v>290</v>
      </c>
      <c r="F10" s="352">
        <v>100.95</v>
      </c>
      <c r="G10" s="353">
        <v>16</v>
      </c>
      <c r="H10" s="342"/>
    </row>
    <row r="11" spans="1:8" ht="15.75" x14ac:dyDescent="0.25">
      <c r="A11" s="341"/>
      <c r="B11" s="350" t="s">
        <v>287</v>
      </c>
      <c r="C11" s="351"/>
      <c r="D11" s="351" t="s">
        <v>293</v>
      </c>
      <c r="E11" s="351" t="s">
        <v>290</v>
      </c>
      <c r="F11" s="352">
        <v>110.95</v>
      </c>
      <c r="G11" s="353">
        <v>22</v>
      </c>
      <c r="H11" s="342"/>
    </row>
    <row r="12" spans="1:8" ht="15.75" x14ac:dyDescent="0.25">
      <c r="A12" s="341"/>
      <c r="B12" s="350" t="s">
        <v>287</v>
      </c>
      <c r="C12" s="351"/>
      <c r="D12" s="351" t="s">
        <v>294</v>
      </c>
      <c r="E12" s="351" t="s">
        <v>290</v>
      </c>
      <c r="F12" s="352">
        <v>110.95</v>
      </c>
      <c r="G12" s="353">
        <v>10</v>
      </c>
      <c r="H12" s="342"/>
    </row>
    <row r="13" spans="1:8" ht="15.75" x14ac:dyDescent="0.25">
      <c r="A13" s="341"/>
      <c r="B13" s="350" t="s">
        <v>287</v>
      </c>
      <c r="C13" s="351"/>
      <c r="D13" s="351" t="s">
        <v>295</v>
      </c>
      <c r="E13" s="351" t="s">
        <v>53</v>
      </c>
      <c r="F13" s="352">
        <v>130.94999999999999</v>
      </c>
      <c r="G13" s="353">
        <v>20</v>
      </c>
      <c r="H13" s="342"/>
    </row>
    <row r="14" spans="1:8" ht="15.75" x14ac:dyDescent="0.25">
      <c r="A14" s="341"/>
      <c r="B14" s="350" t="s">
        <v>287</v>
      </c>
      <c r="C14" s="351"/>
      <c r="D14" s="351" t="s">
        <v>296</v>
      </c>
      <c r="E14" s="351" t="s">
        <v>290</v>
      </c>
      <c r="F14" s="352">
        <v>120.95</v>
      </c>
      <c r="G14" s="353">
        <v>20</v>
      </c>
      <c r="H14" s="342"/>
    </row>
    <row r="15" spans="1:8" ht="15.75" x14ac:dyDescent="0.25">
      <c r="A15" s="341"/>
      <c r="B15" s="350" t="s">
        <v>287</v>
      </c>
      <c r="C15" s="351"/>
      <c r="D15" s="351" t="s">
        <v>297</v>
      </c>
      <c r="E15" s="351" t="s">
        <v>290</v>
      </c>
      <c r="F15" s="352">
        <v>104.95</v>
      </c>
      <c r="G15" s="353">
        <v>8</v>
      </c>
      <c r="H15" s="342"/>
    </row>
    <row r="16" spans="1:8" ht="15.75" x14ac:dyDescent="0.25">
      <c r="A16" s="341"/>
      <c r="B16" s="350" t="s">
        <v>287</v>
      </c>
      <c r="C16" s="351"/>
      <c r="D16" s="351" t="s">
        <v>298</v>
      </c>
      <c r="E16" s="351" t="s">
        <v>290</v>
      </c>
      <c r="F16" s="352">
        <v>104.95</v>
      </c>
      <c r="G16" s="353">
        <v>11.5</v>
      </c>
      <c r="H16" s="342"/>
    </row>
    <row r="17" spans="1:8" ht="15.75" x14ac:dyDescent="0.25">
      <c r="A17" s="341"/>
      <c r="B17" s="350" t="s">
        <v>287</v>
      </c>
      <c r="C17" s="351"/>
      <c r="D17" s="351" t="s">
        <v>299</v>
      </c>
      <c r="E17" s="351" t="s">
        <v>290</v>
      </c>
      <c r="F17" s="352">
        <v>65.95</v>
      </c>
      <c r="G17" s="353">
        <v>5</v>
      </c>
      <c r="H17" s="342"/>
    </row>
    <row r="18" spans="1:8" ht="15.75" x14ac:dyDescent="0.25">
      <c r="A18" s="341"/>
      <c r="B18" s="350" t="s">
        <v>287</v>
      </c>
      <c r="C18" s="351"/>
      <c r="D18" s="351" t="s">
        <v>300</v>
      </c>
      <c r="E18" s="351" t="s">
        <v>301</v>
      </c>
      <c r="F18" s="352">
        <v>110.95</v>
      </c>
      <c r="G18" s="353">
        <v>24</v>
      </c>
      <c r="H18" s="342"/>
    </row>
    <row r="19" spans="1:8" ht="15.75" x14ac:dyDescent="0.25">
      <c r="A19" s="341"/>
      <c r="B19" s="350" t="s">
        <v>287</v>
      </c>
      <c r="C19" s="351"/>
      <c r="D19" s="351" t="s">
        <v>302</v>
      </c>
      <c r="E19" s="351" t="s">
        <v>10</v>
      </c>
      <c r="F19" s="352">
        <v>105.95</v>
      </c>
      <c r="G19" s="353">
        <v>16</v>
      </c>
      <c r="H19" s="342"/>
    </row>
    <row r="20" spans="1:8" ht="15.75" x14ac:dyDescent="0.25">
      <c r="A20" s="341"/>
      <c r="B20" s="350" t="s">
        <v>287</v>
      </c>
      <c r="C20" s="351"/>
      <c r="D20" s="351" t="s">
        <v>303</v>
      </c>
      <c r="E20" s="351" t="s">
        <v>304</v>
      </c>
      <c r="F20" s="352">
        <v>120.95</v>
      </c>
      <c r="G20" s="353">
        <v>32</v>
      </c>
      <c r="H20" s="342"/>
    </row>
    <row r="21" spans="1:8" ht="15.75" x14ac:dyDescent="0.25">
      <c r="A21" s="341"/>
      <c r="B21" s="350" t="s">
        <v>287</v>
      </c>
      <c r="C21" s="351"/>
      <c r="D21" s="351" t="s">
        <v>305</v>
      </c>
      <c r="E21" s="351" t="s">
        <v>306</v>
      </c>
      <c r="F21" s="352">
        <v>75.05</v>
      </c>
      <c r="G21" s="353">
        <v>36</v>
      </c>
      <c r="H21" s="342"/>
    </row>
    <row r="22" spans="1:8" ht="15.75" x14ac:dyDescent="0.25">
      <c r="A22" s="341"/>
      <c r="B22" s="350" t="s">
        <v>287</v>
      </c>
      <c r="C22" s="351"/>
      <c r="D22" s="351" t="s">
        <v>307</v>
      </c>
      <c r="E22" s="351" t="s">
        <v>308</v>
      </c>
      <c r="F22" s="352">
        <v>93.95</v>
      </c>
      <c r="G22" s="353">
        <v>36</v>
      </c>
      <c r="H22" s="342"/>
    </row>
    <row r="23" spans="1:8" ht="15.75" x14ac:dyDescent="0.25">
      <c r="A23" s="341"/>
      <c r="B23" s="350" t="s">
        <v>287</v>
      </c>
      <c r="C23" s="351"/>
      <c r="D23" s="351" t="s">
        <v>309</v>
      </c>
      <c r="E23" s="351" t="s">
        <v>310</v>
      </c>
      <c r="F23" s="352">
        <v>154.13999999999999</v>
      </c>
      <c r="G23" s="353">
        <v>6.26</v>
      </c>
      <c r="H23" s="342"/>
    </row>
    <row r="24" spans="1:8" ht="15.75" x14ac:dyDescent="0.25">
      <c r="A24" s="341"/>
      <c r="B24" s="350" t="s">
        <v>287</v>
      </c>
      <c r="C24" s="351"/>
      <c r="D24" s="351" t="s">
        <v>311</v>
      </c>
      <c r="E24" s="351" t="s">
        <v>301</v>
      </c>
      <c r="F24" s="352">
        <v>158.69999999999999</v>
      </c>
      <c r="G24" s="353">
        <v>16</v>
      </c>
      <c r="H24" s="342"/>
    </row>
    <row r="25" spans="1:8" ht="15.75" x14ac:dyDescent="0.25">
      <c r="A25" s="341"/>
      <c r="B25" s="350" t="s">
        <v>287</v>
      </c>
      <c r="C25" s="351"/>
      <c r="D25" s="351" t="s">
        <v>312</v>
      </c>
      <c r="E25" s="351" t="s">
        <v>301</v>
      </c>
      <c r="F25" s="352">
        <v>79.7</v>
      </c>
      <c r="G25" s="353">
        <v>36</v>
      </c>
      <c r="H25" s="342"/>
    </row>
    <row r="26" spans="1:8" ht="15.75" x14ac:dyDescent="0.25">
      <c r="A26" s="341"/>
      <c r="B26" s="350" t="s">
        <v>287</v>
      </c>
      <c r="C26" s="351"/>
      <c r="D26" s="351" t="s">
        <v>313</v>
      </c>
      <c r="E26" s="351" t="s">
        <v>301</v>
      </c>
      <c r="F26" s="352">
        <v>110</v>
      </c>
      <c r="G26" s="353">
        <v>24</v>
      </c>
      <c r="H26" s="342"/>
    </row>
    <row r="27" spans="1:8" ht="15.75" x14ac:dyDescent="0.25">
      <c r="A27" s="341"/>
      <c r="B27" s="350" t="s">
        <v>287</v>
      </c>
      <c r="C27" s="351"/>
      <c r="D27" s="351" t="s">
        <v>314</v>
      </c>
      <c r="E27" s="351" t="s">
        <v>10</v>
      </c>
      <c r="F27" s="352">
        <v>151.69999999999999</v>
      </c>
      <c r="G27" s="353">
        <v>21</v>
      </c>
      <c r="H27" s="342"/>
    </row>
    <row r="28" spans="1:8" ht="15.75" x14ac:dyDescent="0.25">
      <c r="A28" s="341"/>
      <c r="B28" s="350" t="s">
        <v>287</v>
      </c>
      <c r="C28" s="351"/>
      <c r="D28" s="351" t="s">
        <v>315</v>
      </c>
      <c r="E28" s="351" t="s">
        <v>290</v>
      </c>
      <c r="F28" s="352">
        <v>90.95</v>
      </c>
      <c r="G28" s="353">
        <v>32</v>
      </c>
      <c r="H28" s="342"/>
    </row>
    <row r="29" spans="1:8" ht="15.75" x14ac:dyDescent="0.25">
      <c r="A29" s="341"/>
      <c r="B29" s="350" t="s">
        <v>287</v>
      </c>
      <c r="C29" s="351"/>
      <c r="D29" s="351" t="s">
        <v>316</v>
      </c>
      <c r="E29" s="351" t="s">
        <v>100</v>
      </c>
      <c r="F29" s="352">
        <v>100.95</v>
      </c>
      <c r="G29" s="353">
        <v>20</v>
      </c>
      <c r="H29" s="342"/>
    </row>
    <row r="30" spans="1:8" ht="15.75" x14ac:dyDescent="0.25">
      <c r="A30" s="341"/>
      <c r="B30" s="350" t="s">
        <v>287</v>
      </c>
      <c r="C30" s="351"/>
      <c r="D30" s="351" t="s">
        <v>317</v>
      </c>
      <c r="E30" s="351" t="s">
        <v>290</v>
      </c>
      <c r="F30" s="352">
        <v>105.95</v>
      </c>
      <c r="G30" s="353">
        <v>6</v>
      </c>
      <c r="H30" s="342"/>
    </row>
    <row r="31" spans="1:8" ht="15.75" x14ac:dyDescent="0.25">
      <c r="A31" s="341"/>
      <c r="B31" s="350" t="s">
        <v>287</v>
      </c>
      <c r="C31" s="351"/>
      <c r="D31" s="351" t="s">
        <v>318</v>
      </c>
      <c r="E31" s="351" t="s">
        <v>290</v>
      </c>
      <c r="F31" s="352">
        <v>115.95</v>
      </c>
      <c r="G31" s="353">
        <v>6</v>
      </c>
      <c r="H31" s="342"/>
    </row>
    <row r="32" spans="1:8" ht="15.75" x14ac:dyDescent="0.25">
      <c r="A32" s="341"/>
      <c r="B32" s="350" t="s">
        <v>287</v>
      </c>
      <c r="C32" s="351"/>
      <c r="D32" s="351" t="s">
        <v>319</v>
      </c>
      <c r="E32" s="351" t="s">
        <v>301</v>
      </c>
      <c r="F32" s="352">
        <v>92.71</v>
      </c>
      <c r="G32" s="353">
        <v>24</v>
      </c>
      <c r="H32" s="342"/>
    </row>
    <row r="33" spans="1:8" ht="15.75" x14ac:dyDescent="0.25">
      <c r="A33" s="341"/>
      <c r="B33" s="350" t="s">
        <v>287</v>
      </c>
      <c r="C33" s="351"/>
      <c r="D33" s="351" t="s">
        <v>320</v>
      </c>
      <c r="E33" s="351" t="s">
        <v>290</v>
      </c>
      <c r="F33" s="352">
        <v>90.95</v>
      </c>
      <c r="G33" s="353">
        <v>16</v>
      </c>
      <c r="H33" s="342"/>
    </row>
    <row r="34" spans="1:8" ht="15.75" x14ac:dyDescent="0.25">
      <c r="A34" s="341"/>
      <c r="B34" s="350" t="s">
        <v>287</v>
      </c>
      <c r="C34" s="351"/>
      <c r="D34" s="351" t="s">
        <v>321</v>
      </c>
      <c r="E34" s="351" t="s">
        <v>14</v>
      </c>
      <c r="F34" s="352">
        <v>75.95</v>
      </c>
      <c r="G34" s="353">
        <v>16</v>
      </c>
      <c r="H34" s="342"/>
    </row>
    <row r="35" spans="1:8" ht="15.75" x14ac:dyDescent="0.25">
      <c r="A35" s="341"/>
      <c r="B35" s="350" t="s">
        <v>287</v>
      </c>
      <c r="C35" s="351"/>
      <c r="D35" s="351" t="s">
        <v>322</v>
      </c>
      <c r="E35" s="351" t="s">
        <v>323</v>
      </c>
      <c r="F35" s="352">
        <v>93.17</v>
      </c>
      <c r="G35" s="353">
        <v>36</v>
      </c>
      <c r="H35" s="342"/>
    </row>
    <row r="36" spans="1:8" ht="15.75" x14ac:dyDescent="0.25">
      <c r="A36" s="341"/>
      <c r="B36" s="350" t="s">
        <v>287</v>
      </c>
      <c r="C36" s="351"/>
      <c r="D36" s="351" t="s">
        <v>324</v>
      </c>
      <c r="E36" s="351" t="s">
        <v>13</v>
      </c>
      <c r="F36" s="352">
        <v>93.7</v>
      </c>
      <c r="G36" s="353">
        <v>4</v>
      </c>
      <c r="H36" s="342"/>
    </row>
    <row r="37" spans="1:8" ht="15.75" x14ac:dyDescent="0.25">
      <c r="A37" s="341"/>
      <c r="B37" s="350" t="s">
        <v>287</v>
      </c>
      <c r="C37" s="351"/>
      <c r="D37" s="351" t="s">
        <v>325</v>
      </c>
      <c r="E37" s="351" t="s">
        <v>290</v>
      </c>
      <c r="F37" s="352">
        <v>90.95</v>
      </c>
      <c r="G37" s="353">
        <v>16</v>
      </c>
      <c r="H37" s="342"/>
    </row>
    <row r="38" spans="1:8" ht="15.75" x14ac:dyDescent="0.25">
      <c r="A38" s="341"/>
      <c r="B38" s="350" t="s">
        <v>287</v>
      </c>
      <c r="C38" s="351"/>
      <c r="D38" s="351" t="s">
        <v>326</v>
      </c>
      <c r="E38" s="351" t="s">
        <v>290</v>
      </c>
      <c r="F38" s="352">
        <v>70.95</v>
      </c>
      <c r="G38" s="353">
        <v>16</v>
      </c>
      <c r="H38" s="342"/>
    </row>
    <row r="39" spans="1:8" ht="15.75" x14ac:dyDescent="0.25">
      <c r="A39" s="341"/>
      <c r="B39" s="350" t="s">
        <v>287</v>
      </c>
      <c r="C39" s="351"/>
      <c r="D39" s="351" t="s">
        <v>327</v>
      </c>
      <c r="E39" s="351" t="s">
        <v>328</v>
      </c>
      <c r="F39" s="352">
        <v>85.45</v>
      </c>
      <c r="G39" s="353">
        <v>24</v>
      </c>
      <c r="H39" s="342"/>
    </row>
    <row r="40" spans="1:8" ht="15.75" x14ac:dyDescent="0.25">
      <c r="A40" s="341"/>
      <c r="B40" s="350" t="s">
        <v>287</v>
      </c>
      <c r="C40" s="351"/>
      <c r="D40" s="351" t="s">
        <v>329</v>
      </c>
      <c r="E40" s="351" t="s">
        <v>290</v>
      </c>
      <c r="F40" s="352">
        <v>120.95</v>
      </c>
      <c r="G40" s="353">
        <v>20</v>
      </c>
      <c r="H40" s="342"/>
    </row>
    <row r="41" spans="1:8" ht="15.75" x14ac:dyDescent="0.25">
      <c r="A41" s="341"/>
      <c r="B41" s="350" t="s">
        <v>287</v>
      </c>
      <c r="C41" s="351"/>
      <c r="D41" s="351" t="s">
        <v>330</v>
      </c>
      <c r="E41" s="351" t="s">
        <v>331</v>
      </c>
      <c r="F41" s="352">
        <v>100.95</v>
      </c>
      <c r="G41" s="353">
        <v>16</v>
      </c>
      <c r="H41" s="342"/>
    </row>
    <row r="42" spans="1:8" ht="15.75" x14ac:dyDescent="0.25">
      <c r="A42" s="341"/>
      <c r="B42" s="350" t="s">
        <v>287</v>
      </c>
      <c r="C42" s="351"/>
      <c r="D42" s="351" t="s">
        <v>332</v>
      </c>
      <c r="E42" s="351" t="s">
        <v>331</v>
      </c>
      <c r="F42" s="352">
        <v>104.95</v>
      </c>
      <c r="G42" s="353">
        <v>11.5</v>
      </c>
      <c r="H42" s="342"/>
    </row>
    <row r="43" spans="1:8" ht="15.75" x14ac:dyDescent="0.25">
      <c r="A43" s="341"/>
      <c r="B43" s="350" t="s">
        <v>287</v>
      </c>
      <c r="C43" s="351"/>
      <c r="D43" s="351" t="s">
        <v>333</v>
      </c>
      <c r="E43" s="351" t="s">
        <v>331</v>
      </c>
      <c r="F43" s="352">
        <v>104.95</v>
      </c>
      <c r="G43" s="353">
        <v>8</v>
      </c>
      <c r="H43" s="342"/>
    </row>
    <row r="44" spans="1:8" ht="15.75" x14ac:dyDescent="0.25">
      <c r="A44" s="341"/>
      <c r="B44" s="350" t="s">
        <v>287</v>
      </c>
      <c r="C44" s="351"/>
      <c r="D44" s="351" t="s">
        <v>334</v>
      </c>
      <c r="E44" s="351" t="s">
        <v>335</v>
      </c>
      <c r="F44" s="352">
        <v>80.95</v>
      </c>
      <c r="G44" s="353">
        <v>32</v>
      </c>
      <c r="H44" s="342"/>
    </row>
    <row r="45" spans="1:8" ht="15.75" x14ac:dyDescent="0.25">
      <c r="A45" s="341"/>
      <c r="B45" s="350" t="s">
        <v>287</v>
      </c>
      <c r="C45" s="351"/>
      <c r="D45" s="351" t="s">
        <v>336</v>
      </c>
      <c r="E45" s="351" t="s">
        <v>337</v>
      </c>
      <c r="F45" s="352">
        <v>235.95</v>
      </c>
      <c r="G45" s="353">
        <v>6</v>
      </c>
      <c r="H45" s="342"/>
    </row>
    <row r="46" spans="1:8" ht="15.75" x14ac:dyDescent="0.25">
      <c r="A46" s="341"/>
      <c r="B46" s="350" t="s">
        <v>287</v>
      </c>
      <c r="C46" s="351"/>
      <c r="D46" s="351" t="s">
        <v>338</v>
      </c>
      <c r="E46" s="351" t="s">
        <v>10</v>
      </c>
      <c r="F46" s="352">
        <v>105.95</v>
      </c>
      <c r="G46" s="353">
        <v>16</v>
      </c>
      <c r="H46" s="342"/>
    </row>
    <row r="47" spans="1:8" ht="15.75" x14ac:dyDescent="0.25">
      <c r="A47" s="341"/>
      <c r="B47" s="350" t="s">
        <v>287</v>
      </c>
      <c r="C47" s="351"/>
      <c r="D47" s="351" t="s">
        <v>339</v>
      </c>
      <c r="E47" s="351" t="s">
        <v>304</v>
      </c>
      <c r="F47" s="352">
        <v>110.95</v>
      </c>
      <c r="G47" s="353">
        <v>16</v>
      </c>
      <c r="H47" s="342"/>
    </row>
    <row r="48" spans="1:8" ht="15.75" x14ac:dyDescent="0.25">
      <c r="A48" s="341"/>
      <c r="B48" s="350" t="s">
        <v>287</v>
      </c>
      <c r="C48" s="351"/>
      <c r="D48" s="351" t="s">
        <v>340</v>
      </c>
      <c r="E48" s="351" t="s">
        <v>14</v>
      </c>
      <c r="F48" s="352">
        <v>105.95</v>
      </c>
      <c r="G48" s="353">
        <v>16</v>
      </c>
      <c r="H48" s="342"/>
    </row>
    <row r="49" spans="1:8" ht="15.75" x14ac:dyDescent="0.25">
      <c r="A49" s="341"/>
      <c r="B49" s="350" t="s">
        <v>287</v>
      </c>
      <c r="C49" s="351"/>
      <c r="D49" s="351" t="s">
        <v>341</v>
      </c>
      <c r="E49" s="351" t="s">
        <v>301</v>
      </c>
      <c r="F49" s="352">
        <v>125.95</v>
      </c>
      <c r="G49" s="353">
        <v>28</v>
      </c>
      <c r="H49" s="342"/>
    </row>
    <row r="50" spans="1:8" ht="15.75" x14ac:dyDescent="0.25">
      <c r="A50" s="341"/>
      <c r="B50" s="350" t="s">
        <v>287</v>
      </c>
      <c r="C50" s="351"/>
      <c r="D50" s="351" t="s">
        <v>342</v>
      </c>
      <c r="E50" s="351" t="s">
        <v>290</v>
      </c>
      <c r="F50" s="352">
        <v>65.95</v>
      </c>
      <c r="G50" s="353">
        <v>20</v>
      </c>
      <c r="H50" s="342"/>
    </row>
    <row r="51" spans="1:8" ht="15.75" x14ac:dyDescent="0.25">
      <c r="A51" s="341"/>
      <c r="B51" s="350" t="s">
        <v>287</v>
      </c>
      <c r="C51" s="351"/>
      <c r="D51" s="351" t="s">
        <v>343</v>
      </c>
      <c r="E51" s="351" t="s">
        <v>14</v>
      </c>
      <c r="F51" s="352">
        <v>83.45</v>
      </c>
      <c r="G51" s="353">
        <v>1</v>
      </c>
      <c r="H51" s="342"/>
    </row>
    <row r="52" spans="1:8" ht="15.75" x14ac:dyDescent="0.25">
      <c r="A52" s="341"/>
      <c r="B52" s="350" t="s">
        <v>287</v>
      </c>
      <c r="C52" s="351"/>
      <c r="D52" s="351" t="s">
        <v>344</v>
      </c>
      <c r="E52" s="351" t="s">
        <v>304</v>
      </c>
      <c r="F52" s="352">
        <v>95.95</v>
      </c>
      <c r="G52" s="353">
        <v>24</v>
      </c>
      <c r="H52" s="342"/>
    </row>
    <row r="53" spans="1:8" ht="15.75" x14ac:dyDescent="0.25">
      <c r="A53" s="341"/>
      <c r="B53" s="350" t="s">
        <v>287</v>
      </c>
      <c r="C53" s="351"/>
      <c r="D53" s="351" t="s">
        <v>345</v>
      </c>
      <c r="E53" s="351" t="s">
        <v>304</v>
      </c>
      <c r="F53" s="352">
        <v>114.27</v>
      </c>
      <c r="G53" s="353">
        <v>32</v>
      </c>
      <c r="H53" s="342"/>
    </row>
    <row r="54" spans="1:8" ht="15.75" x14ac:dyDescent="0.25">
      <c r="A54" s="341"/>
      <c r="B54" s="350" t="s">
        <v>287</v>
      </c>
      <c r="C54" s="351"/>
      <c r="D54" s="351" t="s">
        <v>346</v>
      </c>
      <c r="E54" s="351" t="s">
        <v>304</v>
      </c>
      <c r="F54" s="352">
        <v>91.95</v>
      </c>
      <c r="G54" s="353">
        <v>16</v>
      </c>
      <c r="H54" s="342"/>
    </row>
    <row r="55" spans="1:8" ht="15.75" x14ac:dyDescent="0.25">
      <c r="A55" s="341"/>
      <c r="B55" s="350" t="s">
        <v>287</v>
      </c>
      <c r="C55" s="351"/>
      <c r="D55" s="351" t="s">
        <v>347</v>
      </c>
      <c r="E55" s="351" t="s">
        <v>100</v>
      </c>
      <c r="F55" s="352">
        <v>119.95</v>
      </c>
      <c r="G55" s="353">
        <v>18</v>
      </c>
      <c r="H55" s="342"/>
    </row>
    <row r="56" spans="1:8" ht="15.75" x14ac:dyDescent="0.25">
      <c r="A56" s="341"/>
      <c r="B56" s="350" t="s">
        <v>287</v>
      </c>
      <c r="C56" s="351"/>
      <c r="D56" s="351" t="s">
        <v>348</v>
      </c>
      <c r="E56" s="351" t="s">
        <v>304</v>
      </c>
      <c r="F56" s="352">
        <v>118.1</v>
      </c>
      <c r="G56" s="353">
        <v>36</v>
      </c>
      <c r="H56" s="342"/>
    </row>
    <row r="57" spans="1:8" ht="15.75" x14ac:dyDescent="0.25">
      <c r="A57" s="341"/>
      <c r="B57" s="350" t="s">
        <v>287</v>
      </c>
      <c r="C57" s="351"/>
      <c r="D57" s="351" t="s">
        <v>349</v>
      </c>
      <c r="E57" s="351" t="s">
        <v>328</v>
      </c>
      <c r="F57" s="352">
        <v>85.45</v>
      </c>
      <c r="G57" s="353">
        <v>24</v>
      </c>
      <c r="H57" s="342"/>
    </row>
    <row r="58" spans="1:8" ht="15.75" x14ac:dyDescent="0.25">
      <c r="A58" s="341"/>
      <c r="B58" s="350" t="s">
        <v>287</v>
      </c>
      <c r="C58" s="351"/>
      <c r="D58" s="351" t="s">
        <v>350</v>
      </c>
      <c r="E58" s="351" t="s">
        <v>290</v>
      </c>
      <c r="F58" s="352">
        <v>70.95</v>
      </c>
      <c r="G58" s="353">
        <v>8</v>
      </c>
      <c r="H58" s="342"/>
    </row>
    <row r="59" spans="1:8" ht="15.75" x14ac:dyDescent="0.25">
      <c r="A59" s="341"/>
      <c r="B59" s="350" t="s">
        <v>287</v>
      </c>
      <c r="C59" s="351"/>
      <c r="D59" s="351" t="s">
        <v>351</v>
      </c>
      <c r="E59" s="351" t="s">
        <v>290</v>
      </c>
      <c r="F59" s="352">
        <v>70.95</v>
      </c>
      <c r="G59" s="353">
        <v>16</v>
      </c>
      <c r="H59" s="342"/>
    </row>
    <row r="60" spans="1:8" ht="15.75" x14ac:dyDescent="0.25">
      <c r="A60" s="341"/>
      <c r="B60" s="350" t="s">
        <v>287</v>
      </c>
      <c r="C60" s="351"/>
      <c r="D60" s="351" t="s">
        <v>352</v>
      </c>
      <c r="E60" s="351" t="s">
        <v>290</v>
      </c>
      <c r="F60" s="352">
        <v>90.95</v>
      </c>
      <c r="G60" s="353">
        <v>32</v>
      </c>
      <c r="H60" s="342"/>
    </row>
    <row r="61" spans="1:8" ht="15.75" x14ac:dyDescent="0.25">
      <c r="A61" s="341"/>
      <c r="B61" s="350" t="s">
        <v>287</v>
      </c>
      <c r="C61" s="351"/>
      <c r="D61" s="351" t="s">
        <v>353</v>
      </c>
      <c r="E61" s="351" t="s">
        <v>304</v>
      </c>
      <c r="F61" s="352">
        <v>123.45</v>
      </c>
      <c r="G61" s="353">
        <v>32</v>
      </c>
      <c r="H61" s="342"/>
    </row>
    <row r="62" spans="1:8" ht="15.75" x14ac:dyDescent="0.25">
      <c r="A62" s="341"/>
      <c r="B62" s="350" t="s">
        <v>287</v>
      </c>
      <c r="C62" s="351"/>
      <c r="D62" s="351" t="s">
        <v>354</v>
      </c>
      <c r="E62" s="351" t="s">
        <v>290</v>
      </c>
      <c r="F62" s="352">
        <v>70.95</v>
      </c>
      <c r="G62" s="353">
        <v>24</v>
      </c>
      <c r="H62" s="342"/>
    </row>
    <row r="63" spans="1:8" ht="15.75" x14ac:dyDescent="0.25">
      <c r="A63" s="341"/>
      <c r="B63" s="350" t="s">
        <v>287</v>
      </c>
      <c r="C63" s="351"/>
      <c r="D63" s="351" t="s">
        <v>355</v>
      </c>
      <c r="E63" s="351" t="s">
        <v>304</v>
      </c>
      <c r="F63" s="352">
        <v>105.91</v>
      </c>
      <c r="G63" s="353">
        <v>12</v>
      </c>
      <c r="H63" s="342"/>
    </row>
    <row r="64" spans="1:8" ht="15.75" x14ac:dyDescent="0.25">
      <c r="A64" s="341"/>
      <c r="B64" s="350" t="s">
        <v>287</v>
      </c>
      <c r="C64" s="351"/>
      <c r="D64" s="351" t="s">
        <v>356</v>
      </c>
      <c r="E64" s="351" t="s">
        <v>14</v>
      </c>
      <c r="F64" s="352">
        <v>105.95</v>
      </c>
      <c r="G64" s="353">
        <v>16</v>
      </c>
      <c r="H64" s="342"/>
    </row>
    <row r="65" spans="1:8" ht="15.75" x14ac:dyDescent="0.25">
      <c r="A65" s="341"/>
      <c r="B65" s="350" t="s">
        <v>287</v>
      </c>
      <c r="C65" s="351"/>
      <c r="D65" s="351" t="s">
        <v>357</v>
      </c>
      <c r="E65" s="351" t="s">
        <v>310</v>
      </c>
      <c r="F65" s="352">
        <v>153.38999999999999</v>
      </c>
      <c r="G65" s="353">
        <v>6.26</v>
      </c>
      <c r="H65" s="342"/>
    </row>
    <row r="66" spans="1:8" ht="15.75" x14ac:dyDescent="0.25">
      <c r="A66" s="341"/>
      <c r="B66" s="350" t="s">
        <v>287</v>
      </c>
      <c r="C66" s="351"/>
      <c r="D66" s="351" t="s">
        <v>358</v>
      </c>
      <c r="E66" s="351" t="s">
        <v>359</v>
      </c>
      <c r="F66" s="352">
        <v>120.95</v>
      </c>
      <c r="G66" s="353">
        <v>8</v>
      </c>
      <c r="H66" s="342"/>
    </row>
    <row r="67" spans="1:8" ht="15.75" x14ac:dyDescent="0.25">
      <c r="A67" s="341"/>
      <c r="B67" s="350" t="s">
        <v>287</v>
      </c>
      <c r="C67" s="351"/>
      <c r="D67" s="351" t="s">
        <v>360</v>
      </c>
      <c r="E67" s="351" t="s">
        <v>304</v>
      </c>
      <c r="F67" s="352">
        <v>123.45</v>
      </c>
      <c r="G67" s="353">
        <v>8</v>
      </c>
      <c r="H67" s="342"/>
    </row>
    <row r="68" spans="1:8" ht="15.75" x14ac:dyDescent="0.25">
      <c r="A68" s="341"/>
      <c r="B68" s="350" t="s">
        <v>287</v>
      </c>
      <c r="C68" s="351"/>
      <c r="D68" s="351" t="s">
        <v>361</v>
      </c>
      <c r="E68" s="351" t="s">
        <v>290</v>
      </c>
      <c r="F68" s="352">
        <v>105.95</v>
      </c>
      <c r="G68" s="353">
        <v>6</v>
      </c>
      <c r="H68" s="342"/>
    </row>
    <row r="69" spans="1:8" ht="15.75" x14ac:dyDescent="0.25">
      <c r="A69" s="341"/>
      <c r="B69" s="350" t="s">
        <v>287</v>
      </c>
      <c r="C69" s="351"/>
      <c r="D69" s="351" t="s">
        <v>362</v>
      </c>
      <c r="E69" s="351" t="s">
        <v>290</v>
      </c>
      <c r="F69" s="352">
        <v>115.95</v>
      </c>
      <c r="G69" s="353">
        <v>6</v>
      </c>
      <c r="H69" s="342"/>
    </row>
    <row r="70" spans="1:8" ht="15.75" x14ac:dyDescent="0.25">
      <c r="A70" s="341"/>
      <c r="B70" s="350" t="s">
        <v>287</v>
      </c>
      <c r="C70" s="351"/>
      <c r="D70" s="351" t="s">
        <v>363</v>
      </c>
      <c r="E70" s="351" t="s">
        <v>10</v>
      </c>
      <c r="F70" s="352">
        <v>106.7</v>
      </c>
      <c r="G70" s="353">
        <v>10</v>
      </c>
      <c r="H70" s="342"/>
    </row>
    <row r="71" spans="1:8" ht="15.75" x14ac:dyDescent="0.25">
      <c r="A71" s="341"/>
      <c r="B71" s="350" t="s">
        <v>364</v>
      </c>
      <c r="C71" s="351"/>
      <c r="D71" s="351" t="s">
        <v>365</v>
      </c>
      <c r="E71" s="351" t="s">
        <v>366</v>
      </c>
      <c r="F71" s="352">
        <v>83.45</v>
      </c>
      <c r="G71" s="353">
        <v>32</v>
      </c>
      <c r="H71" s="342"/>
    </row>
    <row r="72" spans="1:8" ht="15.75" x14ac:dyDescent="0.25">
      <c r="A72" s="341"/>
      <c r="B72" s="350" t="s">
        <v>364</v>
      </c>
      <c r="C72" s="351"/>
      <c r="D72" s="351" t="s">
        <v>367</v>
      </c>
      <c r="E72" s="351" t="s">
        <v>366</v>
      </c>
      <c r="F72" s="352">
        <v>92.95</v>
      </c>
      <c r="G72" s="353">
        <v>32</v>
      </c>
      <c r="H72" s="342"/>
    </row>
    <row r="73" spans="1:8" ht="15.75" x14ac:dyDescent="0.25">
      <c r="A73" s="341"/>
      <c r="B73" s="350" t="s">
        <v>364</v>
      </c>
      <c r="C73" s="351"/>
      <c r="D73" s="351" t="s">
        <v>368</v>
      </c>
      <c r="E73" s="351" t="s">
        <v>366</v>
      </c>
      <c r="F73" s="352">
        <v>85.95</v>
      </c>
      <c r="G73" s="353">
        <v>32</v>
      </c>
      <c r="H73" s="342"/>
    </row>
    <row r="74" spans="1:8" ht="15.75" x14ac:dyDescent="0.25">
      <c r="A74" s="341"/>
      <c r="B74" s="350" t="s">
        <v>364</v>
      </c>
      <c r="C74" s="351"/>
      <c r="D74" s="351" t="s">
        <v>369</v>
      </c>
      <c r="E74" s="351" t="s">
        <v>366</v>
      </c>
      <c r="F74" s="352">
        <v>91.95</v>
      </c>
      <c r="G74" s="353">
        <v>32</v>
      </c>
      <c r="H74" s="342"/>
    </row>
    <row r="75" spans="1:8" ht="15.75" x14ac:dyDescent="0.25">
      <c r="A75" s="341"/>
      <c r="B75" s="350" t="s">
        <v>364</v>
      </c>
      <c r="C75" s="351"/>
      <c r="D75" s="351" t="s">
        <v>370</v>
      </c>
      <c r="E75" s="351" t="s">
        <v>366</v>
      </c>
      <c r="F75" s="352">
        <v>89.95</v>
      </c>
      <c r="G75" s="353">
        <v>32</v>
      </c>
      <c r="H75" s="342"/>
    </row>
    <row r="76" spans="1:8" ht="15.75" x14ac:dyDescent="0.25">
      <c r="A76" s="341"/>
      <c r="B76" s="350" t="s">
        <v>364</v>
      </c>
      <c r="C76" s="351"/>
      <c r="D76" s="351" t="s">
        <v>371</v>
      </c>
      <c r="E76" s="351" t="s">
        <v>372</v>
      </c>
      <c r="F76" s="352">
        <v>115.95</v>
      </c>
      <c r="G76" s="353">
        <v>24</v>
      </c>
      <c r="H76" s="342"/>
    </row>
    <row r="77" spans="1:8" ht="15.75" x14ac:dyDescent="0.25">
      <c r="A77" s="341"/>
      <c r="B77" s="350" t="s">
        <v>364</v>
      </c>
      <c r="C77" s="351"/>
      <c r="D77" s="351" t="s">
        <v>373</v>
      </c>
      <c r="E77" s="351" t="s">
        <v>374</v>
      </c>
      <c r="F77" s="352">
        <v>99.7</v>
      </c>
      <c r="G77" s="353">
        <v>16</v>
      </c>
      <c r="H77" s="342"/>
    </row>
    <row r="78" spans="1:8" ht="15.75" x14ac:dyDescent="0.25">
      <c r="A78" s="341"/>
      <c r="B78" s="350" t="s">
        <v>364</v>
      </c>
      <c r="C78" s="351"/>
      <c r="D78" s="351" t="s">
        <v>375</v>
      </c>
      <c r="E78" s="351" t="s">
        <v>374</v>
      </c>
      <c r="F78" s="352">
        <v>118.45</v>
      </c>
      <c r="G78" s="353">
        <v>12</v>
      </c>
      <c r="H78" s="342"/>
    </row>
    <row r="79" spans="1:8" ht="15.75" x14ac:dyDescent="0.25">
      <c r="A79" s="341"/>
      <c r="B79" s="350" t="s">
        <v>364</v>
      </c>
      <c r="C79" s="351"/>
      <c r="D79" s="351" t="s">
        <v>376</v>
      </c>
      <c r="E79" s="351" t="s">
        <v>366</v>
      </c>
      <c r="F79" s="352">
        <v>93.17</v>
      </c>
      <c r="G79" s="353">
        <v>36</v>
      </c>
      <c r="H79" s="342"/>
    </row>
    <row r="80" spans="1:8" ht="15.75" x14ac:dyDescent="0.25">
      <c r="A80" s="341"/>
      <c r="B80" s="350" t="s">
        <v>364</v>
      </c>
      <c r="C80" s="351"/>
      <c r="D80" s="351" t="s">
        <v>377</v>
      </c>
      <c r="E80" s="351" t="s">
        <v>366</v>
      </c>
      <c r="F80" s="352">
        <v>98.95</v>
      </c>
      <c r="G80" s="353">
        <v>32</v>
      </c>
      <c r="H80" s="342"/>
    </row>
    <row r="81" spans="1:8" ht="15.75" x14ac:dyDescent="0.25">
      <c r="A81" s="341"/>
      <c r="B81" s="350" t="s">
        <v>364</v>
      </c>
      <c r="C81" s="351"/>
      <c r="D81" s="351" t="s">
        <v>378</v>
      </c>
      <c r="E81" s="351" t="s">
        <v>366</v>
      </c>
      <c r="F81" s="352">
        <v>180.95</v>
      </c>
      <c r="G81" s="353">
        <v>12</v>
      </c>
      <c r="H81" s="342"/>
    </row>
    <row r="82" spans="1:8" ht="15.75" x14ac:dyDescent="0.25">
      <c r="A82" s="341"/>
      <c r="B82" s="350" t="s">
        <v>364</v>
      </c>
      <c r="C82" s="351"/>
      <c r="D82" s="351" t="s">
        <v>379</v>
      </c>
      <c r="E82" s="351" t="s">
        <v>366</v>
      </c>
      <c r="F82" s="352">
        <v>82.81</v>
      </c>
      <c r="G82" s="353">
        <v>36</v>
      </c>
      <c r="H82" s="342"/>
    </row>
    <row r="83" spans="1:8" ht="15.75" x14ac:dyDescent="0.25">
      <c r="A83" s="341"/>
      <c r="B83" s="350" t="s">
        <v>364</v>
      </c>
      <c r="C83" s="351"/>
      <c r="D83" s="351" t="s">
        <v>380</v>
      </c>
      <c r="E83" s="351" t="s">
        <v>372</v>
      </c>
      <c r="F83" s="352">
        <v>92.81</v>
      </c>
      <c r="G83" s="353">
        <v>24</v>
      </c>
      <c r="H83" s="342"/>
    </row>
    <row r="84" spans="1:8" ht="15.75" x14ac:dyDescent="0.25">
      <c r="A84" s="341"/>
      <c r="B84" s="350" t="s">
        <v>364</v>
      </c>
      <c r="C84" s="351"/>
      <c r="D84" s="351" t="s">
        <v>381</v>
      </c>
      <c r="E84" s="351" t="s">
        <v>382</v>
      </c>
      <c r="F84" s="352">
        <v>57.9</v>
      </c>
      <c r="G84" s="353">
        <v>24</v>
      </c>
      <c r="H84" s="342"/>
    </row>
    <row r="85" spans="1:8" ht="15.75" x14ac:dyDescent="0.25">
      <c r="A85" s="341"/>
      <c r="B85" s="350" t="s">
        <v>364</v>
      </c>
      <c r="C85" s="351"/>
      <c r="D85" s="351" t="s">
        <v>383</v>
      </c>
      <c r="E85" s="351" t="s">
        <v>372</v>
      </c>
      <c r="F85" s="352">
        <v>92.81</v>
      </c>
      <c r="G85" s="353">
        <v>24</v>
      </c>
      <c r="H85" s="342"/>
    </row>
    <row r="86" spans="1:8" ht="15.75" x14ac:dyDescent="0.25">
      <c r="A86" s="341"/>
      <c r="B86" s="350" t="s">
        <v>364</v>
      </c>
      <c r="C86" s="351"/>
      <c r="D86" s="351" t="s">
        <v>384</v>
      </c>
      <c r="E86" s="351" t="s">
        <v>385</v>
      </c>
      <c r="F86" s="352">
        <v>78.7</v>
      </c>
      <c r="G86" s="353">
        <v>36</v>
      </c>
      <c r="H86" s="342"/>
    </row>
    <row r="87" spans="1:8" ht="15.75" x14ac:dyDescent="0.25">
      <c r="A87" s="341"/>
      <c r="B87" s="350" t="s">
        <v>364</v>
      </c>
      <c r="C87" s="351"/>
      <c r="D87" s="351" t="s">
        <v>386</v>
      </c>
      <c r="E87" s="351" t="s">
        <v>366</v>
      </c>
      <c r="F87" s="352">
        <v>86.95</v>
      </c>
      <c r="G87" s="353">
        <v>36</v>
      </c>
      <c r="H87" s="342"/>
    </row>
    <row r="88" spans="1:8" ht="15.75" x14ac:dyDescent="0.25">
      <c r="A88" s="341"/>
      <c r="B88" s="350" t="s">
        <v>364</v>
      </c>
      <c r="C88" s="351"/>
      <c r="D88" s="351" t="s">
        <v>387</v>
      </c>
      <c r="E88" s="351" t="s">
        <v>366</v>
      </c>
      <c r="F88" s="352">
        <v>100.45</v>
      </c>
      <c r="G88" s="353">
        <v>36</v>
      </c>
      <c r="H88" s="342"/>
    </row>
    <row r="89" spans="1:8" ht="15.75" x14ac:dyDescent="0.25">
      <c r="A89" s="341"/>
      <c r="B89" s="350" t="s">
        <v>364</v>
      </c>
      <c r="C89" s="351"/>
      <c r="D89" s="351" t="s">
        <v>388</v>
      </c>
      <c r="E89" s="351" t="s">
        <v>366</v>
      </c>
      <c r="F89" s="352">
        <v>100.95</v>
      </c>
      <c r="G89" s="353">
        <v>18</v>
      </c>
      <c r="H89" s="342"/>
    </row>
    <row r="90" spans="1:8" ht="15.75" x14ac:dyDescent="0.25">
      <c r="A90" s="341"/>
      <c r="B90" s="350" t="s">
        <v>364</v>
      </c>
      <c r="C90" s="351"/>
      <c r="D90" s="351" t="s">
        <v>389</v>
      </c>
      <c r="E90" s="351" t="s">
        <v>390</v>
      </c>
      <c r="F90" s="352">
        <v>119.2</v>
      </c>
      <c r="G90" s="353">
        <v>24</v>
      </c>
      <c r="H90" s="342"/>
    </row>
    <row r="91" spans="1:8" ht="15.75" x14ac:dyDescent="0.25">
      <c r="A91" s="341"/>
      <c r="B91" s="350" t="s">
        <v>364</v>
      </c>
      <c r="C91" s="351"/>
      <c r="D91" s="351" t="s">
        <v>391</v>
      </c>
      <c r="E91" s="351" t="s">
        <v>392</v>
      </c>
      <c r="F91" s="352">
        <v>70.23</v>
      </c>
      <c r="G91" s="353">
        <v>36</v>
      </c>
      <c r="H91" s="342"/>
    </row>
    <row r="92" spans="1:8" ht="15.75" x14ac:dyDescent="0.25">
      <c r="A92" s="341"/>
      <c r="B92" s="350" t="s">
        <v>364</v>
      </c>
      <c r="C92" s="351"/>
      <c r="D92" s="351" t="s">
        <v>393</v>
      </c>
      <c r="E92" s="351" t="s">
        <v>392</v>
      </c>
      <c r="F92" s="352">
        <v>67.09</v>
      </c>
      <c r="G92" s="353">
        <v>36</v>
      </c>
      <c r="H92" s="342"/>
    </row>
    <row r="93" spans="1:8" ht="15.75" x14ac:dyDescent="0.25">
      <c r="A93" s="341"/>
      <c r="B93" s="350" t="s">
        <v>364</v>
      </c>
      <c r="C93" s="351"/>
      <c r="D93" s="351" t="s">
        <v>394</v>
      </c>
      <c r="E93" s="351" t="s">
        <v>366</v>
      </c>
      <c r="F93" s="352">
        <v>116.7</v>
      </c>
      <c r="G93" s="353">
        <v>8</v>
      </c>
      <c r="H93" s="342"/>
    </row>
    <row r="94" spans="1:8" ht="15.75" x14ac:dyDescent="0.25">
      <c r="A94" s="341"/>
      <c r="B94" s="350" t="s">
        <v>364</v>
      </c>
      <c r="C94" s="351"/>
      <c r="D94" s="351" t="s">
        <v>395</v>
      </c>
      <c r="E94" s="351" t="s">
        <v>366</v>
      </c>
      <c r="F94" s="352">
        <v>171.7</v>
      </c>
      <c r="G94" s="353">
        <v>8</v>
      </c>
      <c r="H94" s="342"/>
    </row>
    <row r="95" spans="1:8" ht="15.75" x14ac:dyDescent="0.25">
      <c r="A95" s="341"/>
      <c r="B95" s="350" t="s">
        <v>364</v>
      </c>
      <c r="C95" s="351"/>
      <c r="D95" s="351" t="s">
        <v>396</v>
      </c>
      <c r="E95" s="351" t="s">
        <v>374</v>
      </c>
      <c r="F95" s="352">
        <v>155.19999999999999</v>
      </c>
      <c r="G95" s="353">
        <v>16</v>
      </c>
      <c r="H95" s="342"/>
    </row>
    <row r="96" spans="1:8" ht="15.75" x14ac:dyDescent="0.25">
      <c r="A96" s="341"/>
      <c r="B96" s="350" t="s">
        <v>364</v>
      </c>
      <c r="C96" s="351"/>
      <c r="D96" s="351" t="s">
        <v>397</v>
      </c>
      <c r="E96" s="351" t="s">
        <v>374</v>
      </c>
      <c r="F96" s="352">
        <v>125.95</v>
      </c>
      <c r="G96" s="353">
        <v>20</v>
      </c>
      <c r="H96" s="342"/>
    </row>
    <row r="97" spans="1:8" ht="15.75" x14ac:dyDescent="0.25">
      <c r="A97" s="341"/>
      <c r="B97" s="350" t="s">
        <v>364</v>
      </c>
      <c r="C97" s="351"/>
      <c r="D97" s="351" t="s">
        <v>398</v>
      </c>
      <c r="E97" s="351" t="s">
        <v>385</v>
      </c>
      <c r="F97" s="352">
        <v>78.7</v>
      </c>
      <c r="G97" s="353">
        <v>36</v>
      </c>
      <c r="H97" s="342"/>
    </row>
    <row r="98" spans="1:8" ht="15.75" x14ac:dyDescent="0.25">
      <c r="A98" s="341"/>
      <c r="B98" s="350" t="s">
        <v>364</v>
      </c>
      <c r="C98" s="351"/>
      <c r="D98" s="351" t="s">
        <v>399</v>
      </c>
      <c r="E98" s="351" t="s">
        <v>400</v>
      </c>
      <c r="F98" s="352">
        <v>145.44999999999999</v>
      </c>
      <c r="G98" s="353">
        <v>2</v>
      </c>
      <c r="H98" s="342"/>
    </row>
    <row r="99" spans="1:8" ht="15.75" x14ac:dyDescent="0.25">
      <c r="A99" s="341"/>
      <c r="B99" s="350" t="s">
        <v>364</v>
      </c>
      <c r="C99" s="351"/>
      <c r="D99" s="351" t="s">
        <v>401</v>
      </c>
      <c r="E99" s="351" t="s">
        <v>400</v>
      </c>
      <c r="F99" s="352">
        <v>145.44999999999999</v>
      </c>
      <c r="G99" s="353">
        <v>2</v>
      </c>
      <c r="H99" s="342"/>
    </row>
    <row r="100" spans="1:8" ht="15.75" x14ac:dyDescent="0.25">
      <c r="A100" s="341"/>
      <c r="B100" s="350" t="s">
        <v>364</v>
      </c>
      <c r="C100" s="351"/>
      <c r="D100" s="351" t="s">
        <v>402</v>
      </c>
      <c r="E100" s="351" t="s">
        <v>400</v>
      </c>
      <c r="F100" s="352">
        <v>145.44999999999999</v>
      </c>
      <c r="G100" s="353">
        <v>2</v>
      </c>
      <c r="H100" s="342"/>
    </row>
    <row r="101" spans="1:8" ht="15.75" x14ac:dyDescent="0.25">
      <c r="A101" s="341"/>
      <c r="B101" s="350" t="s">
        <v>364</v>
      </c>
      <c r="C101" s="351"/>
      <c r="D101" s="351" t="s">
        <v>403</v>
      </c>
      <c r="E101" s="351" t="s">
        <v>366</v>
      </c>
      <c r="F101" s="352">
        <v>89.95</v>
      </c>
      <c r="G101" s="353">
        <v>32</v>
      </c>
      <c r="H101" s="342"/>
    </row>
    <row r="102" spans="1:8" ht="15.75" x14ac:dyDescent="0.25">
      <c r="A102" s="341"/>
      <c r="B102" s="350" t="s">
        <v>364</v>
      </c>
      <c r="C102" s="351"/>
      <c r="D102" s="351" t="s">
        <v>404</v>
      </c>
      <c r="E102" s="351" t="s">
        <v>366</v>
      </c>
      <c r="F102" s="352">
        <v>86.95</v>
      </c>
      <c r="G102" s="353">
        <v>36</v>
      </c>
      <c r="H102" s="342"/>
    </row>
    <row r="103" spans="1:8" ht="15.75" x14ac:dyDescent="0.25">
      <c r="A103" s="341"/>
      <c r="B103" s="350" t="s">
        <v>364</v>
      </c>
      <c r="C103" s="351"/>
      <c r="D103" s="351" t="s">
        <v>405</v>
      </c>
      <c r="E103" s="351" t="s">
        <v>366</v>
      </c>
      <c r="F103" s="352">
        <v>82.81</v>
      </c>
      <c r="G103" s="353">
        <v>36</v>
      </c>
      <c r="H103" s="342"/>
    </row>
    <row r="104" spans="1:8" ht="15.75" x14ac:dyDescent="0.25">
      <c r="A104" s="341"/>
      <c r="B104" s="350" t="s">
        <v>364</v>
      </c>
      <c r="C104" s="351"/>
      <c r="D104" s="351" t="s">
        <v>406</v>
      </c>
      <c r="E104" s="351" t="s">
        <v>400</v>
      </c>
      <c r="F104" s="352">
        <v>140.94999999999999</v>
      </c>
      <c r="G104" s="353">
        <v>16</v>
      </c>
      <c r="H104" s="342"/>
    </row>
    <row r="105" spans="1:8" ht="15.75" x14ac:dyDescent="0.25">
      <c r="A105" s="341"/>
      <c r="B105" s="350" t="s">
        <v>364</v>
      </c>
      <c r="C105" s="351"/>
      <c r="D105" s="351" t="s">
        <v>407</v>
      </c>
      <c r="E105" s="351" t="s">
        <v>366</v>
      </c>
      <c r="F105" s="352">
        <v>120.95</v>
      </c>
      <c r="G105" s="353">
        <v>36</v>
      </c>
      <c r="H105" s="342"/>
    </row>
    <row r="106" spans="1:8" ht="15.75" x14ac:dyDescent="0.25">
      <c r="A106" s="341"/>
      <c r="B106" s="350" t="s">
        <v>364</v>
      </c>
      <c r="C106" s="351"/>
      <c r="D106" s="351" t="s">
        <v>408</v>
      </c>
      <c r="E106" s="351" t="s">
        <v>366</v>
      </c>
      <c r="F106" s="352">
        <v>120.95</v>
      </c>
      <c r="G106" s="353">
        <v>20</v>
      </c>
      <c r="H106" s="342"/>
    </row>
    <row r="107" spans="1:8" ht="15.75" x14ac:dyDescent="0.25">
      <c r="A107" s="341"/>
      <c r="B107" s="350" t="s">
        <v>364</v>
      </c>
      <c r="C107" s="351"/>
      <c r="D107" s="351" t="s">
        <v>409</v>
      </c>
      <c r="E107" s="351" t="s">
        <v>366</v>
      </c>
      <c r="F107" s="352">
        <v>89.95</v>
      </c>
      <c r="G107" s="353">
        <v>36</v>
      </c>
      <c r="H107" s="342"/>
    </row>
    <row r="108" spans="1:8" ht="15.75" x14ac:dyDescent="0.25">
      <c r="A108" s="341"/>
      <c r="B108" s="350" t="s">
        <v>364</v>
      </c>
      <c r="C108" s="351"/>
      <c r="D108" s="351" t="s">
        <v>410</v>
      </c>
      <c r="E108" s="351" t="s">
        <v>366</v>
      </c>
      <c r="F108" s="352">
        <v>103.45</v>
      </c>
      <c r="G108" s="353">
        <v>8</v>
      </c>
      <c r="H108" s="342"/>
    </row>
    <row r="109" spans="1:8" ht="15.75" x14ac:dyDescent="0.25">
      <c r="A109" s="341"/>
      <c r="B109" s="350" t="s">
        <v>364</v>
      </c>
      <c r="C109" s="351"/>
      <c r="D109" s="351" t="s">
        <v>411</v>
      </c>
      <c r="E109" s="351" t="s">
        <v>372</v>
      </c>
      <c r="F109" s="352">
        <v>75.95</v>
      </c>
      <c r="G109" s="353">
        <v>32</v>
      </c>
      <c r="H109" s="342"/>
    </row>
    <row r="110" spans="1:8" ht="15.75" x14ac:dyDescent="0.25">
      <c r="A110" s="341"/>
      <c r="B110" s="350" t="s">
        <v>364</v>
      </c>
      <c r="C110" s="351"/>
      <c r="D110" s="351" t="s">
        <v>412</v>
      </c>
      <c r="E110" s="351" t="s">
        <v>366</v>
      </c>
      <c r="F110" s="352">
        <v>100.95</v>
      </c>
      <c r="G110" s="353">
        <v>18</v>
      </c>
      <c r="H110" s="342"/>
    </row>
    <row r="111" spans="1:8" ht="15.75" x14ac:dyDescent="0.25">
      <c r="A111" s="341"/>
      <c r="B111" s="350" t="s">
        <v>364</v>
      </c>
      <c r="C111" s="351"/>
      <c r="D111" s="351" t="s">
        <v>413</v>
      </c>
      <c r="E111" s="351" t="s">
        <v>374</v>
      </c>
      <c r="F111" s="352">
        <v>125.95</v>
      </c>
      <c r="G111" s="353">
        <v>20</v>
      </c>
      <c r="H111" s="342"/>
    </row>
    <row r="112" spans="1:8" ht="15.75" x14ac:dyDescent="0.25">
      <c r="A112" s="341"/>
      <c r="B112" s="350" t="s">
        <v>364</v>
      </c>
      <c r="C112" s="351"/>
      <c r="D112" s="351" t="s">
        <v>414</v>
      </c>
      <c r="E112" s="351" t="s">
        <v>366</v>
      </c>
      <c r="F112" s="352">
        <v>125.95</v>
      </c>
      <c r="G112" s="353">
        <v>28</v>
      </c>
      <c r="H112" s="342"/>
    </row>
    <row r="113" spans="1:8" ht="15.75" x14ac:dyDescent="0.25">
      <c r="A113" s="341"/>
      <c r="B113" s="350" t="s">
        <v>364</v>
      </c>
      <c r="C113" s="351"/>
      <c r="D113" s="351" t="s">
        <v>415</v>
      </c>
      <c r="E113" s="351" t="s">
        <v>372</v>
      </c>
      <c r="F113" s="352">
        <v>123.45</v>
      </c>
      <c r="G113" s="353">
        <v>12</v>
      </c>
      <c r="H113" s="342"/>
    </row>
    <row r="114" spans="1:8" ht="15.75" x14ac:dyDescent="0.25">
      <c r="A114" s="341"/>
      <c r="B114" s="350" t="s">
        <v>364</v>
      </c>
      <c r="C114" s="351"/>
      <c r="D114" s="351" t="s">
        <v>416</v>
      </c>
      <c r="E114" s="351" t="s">
        <v>372</v>
      </c>
      <c r="F114" s="352">
        <v>123.45</v>
      </c>
      <c r="G114" s="353">
        <v>12</v>
      </c>
      <c r="H114" s="342"/>
    </row>
    <row r="115" spans="1:8" ht="15.75" x14ac:dyDescent="0.25">
      <c r="A115" s="341"/>
      <c r="B115" s="350" t="s">
        <v>364</v>
      </c>
      <c r="C115" s="351"/>
      <c r="D115" s="351" t="s">
        <v>417</v>
      </c>
      <c r="E115" s="351" t="s">
        <v>374</v>
      </c>
      <c r="F115" s="352">
        <v>95.95</v>
      </c>
      <c r="G115" s="353">
        <v>36</v>
      </c>
      <c r="H115" s="342"/>
    </row>
    <row r="116" spans="1:8" ht="15.75" x14ac:dyDescent="0.25">
      <c r="A116" s="341"/>
      <c r="B116" s="350" t="s">
        <v>364</v>
      </c>
      <c r="C116" s="351"/>
      <c r="D116" s="351" t="s">
        <v>418</v>
      </c>
      <c r="E116" s="351" t="s">
        <v>374</v>
      </c>
      <c r="F116" s="352">
        <v>144.69999999999999</v>
      </c>
      <c r="G116" s="353">
        <v>8</v>
      </c>
      <c r="H116" s="342"/>
    </row>
    <row r="117" spans="1:8" ht="15.75" x14ac:dyDescent="0.25">
      <c r="A117" s="341"/>
      <c r="B117" s="350" t="s">
        <v>364</v>
      </c>
      <c r="C117" s="351"/>
      <c r="D117" s="351" t="s">
        <v>419</v>
      </c>
      <c r="E117" s="351" t="s">
        <v>374</v>
      </c>
      <c r="F117" s="352">
        <v>125.95</v>
      </c>
      <c r="G117" s="353">
        <v>16</v>
      </c>
      <c r="H117" s="342"/>
    </row>
    <row r="118" spans="1:8" ht="15.75" x14ac:dyDescent="0.25">
      <c r="A118" s="341"/>
      <c r="B118" s="350" t="s">
        <v>364</v>
      </c>
      <c r="C118" s="351"/>
      <c r="D118" s="351" t="s">
        <v>420</v>
      </c>
      <c r="E118" s="351" t="s">
        <v>374</v>
      </c>
      <c r="F118" s="352">
        <v>125.95</v>
      </c>
      <c r="G118" s="353">
        <v>16</v>
      </c>
      <c r="H118" s="342"/>
    </row>
    <row r="119" spans="1:8" ht="15.75" x14ac:dyDescent="0.25">
      <c r="A119" s="341"/>
      <c r="B119" s="350" t="s">
        <v>364</v>
      </c>
      <c r="C119" s="351"/>
      <c r="D119" s="351" t="s">
        <v>421</v>
      </c>
      <c r="E119" s="351" t="s">
        <v>374</v>
      </c>
      <c r="F119" s="352">
        <v>125.95</v>
      </c>
      <c r="G119" s="353">
        <v>20</v>
      </c>
      <c r="H119" s="342"/>
    </row>
    <row r="120" spans="1:8" ht="15.75" x14ac:dyDescent="0.25">
      <c r="A120" s="341"/>
      <c r="B120" s="350"/>
      <c r="C120" s="351"/>
      <c r="D120" s="351"/>
      <c r="E120" s="351"/>
      <c r="F120" s="352"/>
      <c r="G120" s="353"/>
      <c r="H120" s="342"/>
    </row>
    <row r="121" spans="1:8" ht="15.75" x14ac:dyDescent="0.25">
      <c r="A121" s="341"/>
      <c r="B121" s="350"/>
      <c r="C121" s="351"/>
      <c r="D121" s="351"/>
      <c r="E121" s="351"/>
      <c r="F121" s="352"/>
      <c r="G121" s="353"/>
      <c r="H121" s="342"/>
    </row>
    <row r="122" spans="1:8" ht="15.75" x14ac:dyDescent="0.25">
      <c r="A122" s="341"/>
      <c r="B122" s="350"/>
      <c r="C122" s="351"/>
      <c r="D122" s="351"/>
      <c r="E122" s="351"/>
      <c r="F122" s="352"/>
      <c r="G122" s="353"/>
      <c r="H122" s="342"/>
    </row>
    <row r="123" spans="1:8" ht="15.75" x14ac:dyDescent="0.25">
      <c r="A123" s="341"/>
      <c r="B123" s="350"/>
      <c r="C123" s="351"/>
      <c r="D123" s="351"/>
      <c r="E123" s="351"/>
      <c r="F123" s="352"/>
      <c r="G123" s="353"/>
      <c r="H123" s="342"/>
    </row>
    <row r="124" spans="1:8" ht="15.75" x14ac:dyDescent="0.25">
      <c r="A124" s="341"/>
      <c r="B124" s="350"/>
      <c r="C124" s="351"/>
      <c r="D124" s="351"/>
      <c r="E124" s="351"/>
      <c r="F124" s="352"/>
      <c r="G124" s="353"/>
      <c r="H124" s="342"/>
    </row>
    <row r="125" spans="1:8" ht="15.75" x14ac:dyDescent="0.25">
      <c r="A125" s="341"/>
      <c r="B125" s="350"/>
      <c r="C125" s="351"/>
      <c r="D125" s="351"/>
      <c r="E125" s="351"/>
      <c r="F125" s="352"/>
      <c r="G125" s="353"/>
      <c r="H125" s="342"/>
    </row>
    <row r="126" spans="1:8" ht="15.75" x14ac:dyDescent="0.25">
      <c r="A126" s="341"/>
      <c r="B126" s="350"/>
      <c r="C126" s="351"/>
      <c r="D126" s="351"/>
      <c r="E126" s="351"/>
      <c r="F126" s="352"/>
      <c r="G126" s="353"/>
      <c r="H126" s="342"/>
    </row>
    <row r="127" spans="1:8" ht="15.75" x14ac:dyDescent="0.25">
      <c r="A127" s="341"/>
      <c r="B127" s="350"/>
      <c r="C127" s="351"/>
      <c r="D127" s="351"/>
      <c r="E127" s="351"/>
      <c r="F127" s="352"/>
      <c r="G127" s="353"/>
      <c r="H127" s="342"/>
    </row>
    <row r="128" spans="1:8" ht="15.75" x14ac:dyDescent="0.25">
      <c r="A128" s="341"/>
      <c r="B128" s="354"/>
      <c r="C128" s="355"/>
      <c r="D128" s="356"/>
      <c r="E128" s="356"/>
      <c r="F128" s="357"/>
      <c r="G128" s="358"/>
      <c r="H128" s="342"/>
    </row>
    <row r="129" spans="1:8" ht="15.75" x14ac:dyDescent="0.25">
      <c r="A129" s="359"/>
      <c r="B129" s="359"/>
      <c r="C129" s="359"/>
      <c r="D129" s="359"/>
      <c r="E129" s="359"/>
      <c r="F129" s="359"/>
      <c r="G129" s="359"/>
      <c r="H129" s="360"/>
    </row>
    <row r="130" spans="1:8" ht="15.75" x14ac:dyDescent="0.25">
      <c r="A130" s="359"/>
      <c r="B130" s="359"/>
      <c r="C130" s="359"/>
      <c r="D130" s="359"/>
      <c r="E130" s="359"/>
      <c r="F130" s="359"/>
      <c r="G130" s="359"/>
      <c r="H130" s="360"/>
    </row>
    <row r="131" spans="1:8" ht="15.75" x14ac:dyDescent="0.25">
      <c r="A131" s="359"/>
      <c r="B131" s="359" t="s">
        <v>422</v>
      </c>
      <c r="C131" s="359"/>
      <c r="D131" s="359"/>
      <c r="E131" s="359"/>
      <c r="F131" s="359"/>
      <c r="G131" s="359"/>
      <c r="H131" s="360"/>
    </row>
    <row r="132" spans="1:8" ht="15.75" x14ac:dyDescent="0.25">
      <c r="A132" s="361"/>
      <c r="B132" s="361" t="s">
        <v>423</v>
      </c>
      <c r="C132" s="361"/>
      <c r="D132" s="361"/>
      <c r="E132" s="361"/>
      <c r="F132" s="361"/>
      <c r="G132" s="361"/>
      <c r="H132" s="36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D21C-0E68-4370-8369-00177AA9DBF0}">
  <dimension ref="A1:B34"/>
  <sheetViews>
    <sheetView workbookViewId="0">
      <selection activeCell="D23" sqref="D23"/>
    </sheetView>
  </sheetViews>
  <sheetFormatPr defaultRowHeight="15" x14ac:dyDescent="0.25"/>
  <cols>
    <col min="1" max="1" width="21.7109375" customWidth="1"/>
    <col min="2" max="2" width="65.7109375" customWidth="1"/>
  </cols>
  <sheetData>
    <row r="1" spans="1:2" x14ac:dyDescent="0.25">
      <c r="A1" t="s">
        <v>192</v>
      </c>
    </row>
    <row r="2" spans="1:2" x14ac:dyDescent="0.25">
      <c r="A2" t="s">
        <v>1</v>
      </c>
      <c r="B2" t="s">
        <v>193</v>
      </c>
    </row>
    <row r="3" spans="1:2" x14ac:dyDescent="0.25">
      <c r="A3" t="s">
        <v>12</v>
      </c>
      <c r="B3" t="s">
        <v>194</v>
      </c>
    </row>
    <row r="4" spans="1:2" x14ac:dyDescent="0.25">
      <c r="B4" t="s">
        <v>195</v>
      </c>
    </row>
    <row r="5" spans="1:2" x14ac:dyDescent="0.25">
      <c r="B5" t="s">
        <v>196</v>
      </c>
    </row>
    <row r="6" spans="1:2" x14ac:dyDescent="0.25">
      <c r="B6" t="s">
        <v>197</v>
      </c>
    </row>
    <row r="7" spans="1:2" x14ac:dyDescent="0.25">
      <c r="B7" t="s">
        <v>198</v>
      </c>
    </row>
    <row r="8" spans="1:2" x14ac:dyDescent="0.25">
      <c r="B8" t="s">
        <v>199</v>
      </c>
    </row>
    <row r="9" spans="1:2" x14ac:dyDescent="0.25">
      <c r="B9" t="s">
        <v>200</v>
      </c>
    </row>
    <row r="10" spans="1:2" x14ac:dyDescent="0.25">
      <c r="B10" t="s">
        <v>201</v>
      </c>
    </row>
    <row r="11" spans="1:2" x14ac:dyDescent="0.25">
      <c r="B11" t="s">
        <v>202</v>
      </c>
    </row>
    <row r="13" spans="1:2" x14ac:dyDescent="0.25">
      <c r="A13" t="s">
        <v>32</v>
      </c>
      <c r="B13" t="s">
        <v>203</v>
      </c>
    </row>
    <row r="14" spans="1:2" x14ac:dyDescent="0.25">
      <c r="B14" t="s">
        <v>204</v>
      </c>
    </row>
    <row r="15" spans="1:2" x14ac:dyDescent="0.25">
      <c r="B15" t="s">
        <v>205</v>
      </c>
    </row>
    <row r="16" spans="1:2" x14ac:dyDescent="0.25">
      <c r="B16" t="s">
        <v>206</v>
      </c>
    </row>
    <row r="17" spans="1:2" x14ac:dyDescent="0.25">
      <c r="B17" t="s">
        <v>197</v>
      </c>
    </row>
    <row r="18" spans="1:2" x14ac:dyDescent="0.25">
      <c r="B18" t="s">
        <v>207</v>
      </c>
    </row>
    <row r="19" spans="1:2" x14ac:dyDescent="0.25">
      <c r="B19" t="s">
        <v>208</v>
      </c>
    </row>
    <row r="20" spans="1:2" x14ac:dyDescent="0.25">
      <c r="B20" t="s">
        <v>209</v>
      </c>
    </row>
    <row r="21" spans="1:2" x14ac:dyDescent="0.25">
      <c r="B21" t="s">
        <v>203</v>
      </c>
    </row>
    <row r="23" spans="1:2" x14ac:dyDescent="0.25">
      <c r="A23" t="s">
        <v>50</v>
      </c>
      <c r="B23" s="273"/>
    </row>
    <row r="25" spans="1:2" x14ac:dyDescent="0.25">
      <c r="A25" t="s">
        <v>128</v>
      </c>
      <c r="B25" t="s">
        <v>210</v>
      </c>
    </row>
    <row r="26" spans="1:2" x14ac:dyDescent="0.25">
      <c r="B26" t="s">
        <v>211</v>
      </c>
    </row>
    <row r="27" spans="1:2" x14ac:dyDescent="0.25">
      <c r="B27" t="s">
        <v>212</v>
      </c>
    </row>
    <row r="28" spans="1:2" x14ac:dyDescent="0.25">
      <c r="B28" t="s">
        <v>213</v>
      </c>
    </row>
    <row r="29" spans="1:2" x14ac:dyDescent="0.25">
      <c r="B29" t="s">
        <v>214</v>
      </c>
    </row>
    <row r="30" spans="1:2" x14ac:dyDescent="0.25">
      <c r="B30" t="s">
        <v>215</v>
      </c>
    </row>
    <row r="31" spans="1:2" x14ac:dyDescent="0.25">
      <c r="B31" t="s">
        <v>216</v>
      </c>
    </row>
    <row r="32" spans="1:2" x14ac:dyDescent="0.25">
      <c r="B32" t="s">
        <v>217</v>
      </c>
    </row>
    <row r="33" spans="2:2" x14ac:dyDescent="0.25">
      <c r="B33" t="s">
        <v>218</v>
      </c>
    </row>
    <row r="34" spans="2:2" x14ac:dyDescent="0.25">
      <c r="B34" t="s">
        <v>219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8cbbc-f760-4747-bf43-19f99c74d3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CD6C9B10E284691A2DE67BE22A5DE" ma:contentTypeVersion="11" ma:contentTypeDescription="Een nieuw document maken." ma:contentTypeScope="" ma:versionID="6e1e93a06aefeb55abf66cc2f5899cec">
  <xsd:schema xmlns:xsd="http://www.w3.org/2001/XMLSchema" xmlns:xs="http://www.w3.org/2001/XMLSchema" xmlns:p="http://schemas.microsoft.com/office/2006/metadata/properties" xmlns:ns2="df48cbbc-f760-4747-bf43-19f99c74d386" targetNamespace="http://schemas.microsoft.com/office/2006/metadata/properties" ma:root="true" ma:fieldsID="ed4d721902ac18d91a383f72ff8b74c1" ns2:_="">
    <xsd:import namespace="df48cbbc-f760-4747-bf43-19f99c74d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8cbbc-f760-4747-bf43-19f99c74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27a67dd8-a21e-477c-b61f-4b99973ef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58399-BD1B-42BC-BB06-79FF5C77F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1B80C-1621-4A47-9CB5-7D718699EDB6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ec4e7820-ba41-4c71-93cb-6d3b42b259f4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18589A-45B5-4FD5-813B-EBEEC34D1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Lopende opdrachten</vt:lpstr>
      <vt:lpstr>Functies</vt:lpstr>
    </vt:vector>
  </TitlesOfParts>
  <Manager/>
  <Company>Gemeente Terneuzen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Chavanne Caboor</dc:creator>
  <cp:keywords/>
  <dc:description/>
  <cp:lastModifiedBy>Egbert Vernooij</cp:lastModifiedBy>
  <cp:revision/>
  <dcterms:created xsi:type="dcterms:W3CDTF">2024-04-09T13:11:46Z</dcterms:created>
  <dcterms:modified xsi:type="dcterms:W3CDTF">2026-06-01T13:21:53Z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0x010100FAFCD6C9B10E284691A2DE67BE22A5DE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