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TP\ICM\Projectdossiers\43000 t-m 43499\43201 Noodverlichting WBC-Quintax\06. Uitnodiging tot inschrijving\"/>
    </mc:Choice>
  </mc:AlternateContent>
  <xr:revisionPtr revIDLastSave="0" documentId="8_{5237E64B-29B4-42F1-A8D5-E1F5EA9079A1}" xr6:coauthVersionLast="47" xr6:coauthVersionMax="47" xr10:uidLastSave="{00000000-0000-0000-0000-000000000000}"/>
  <bookViews>
    <workbookView xWindow="1788" yWindow="0" windowWidth="17280" windowHeight="11172" tabRatio="601" xr2:uid="{320E19DB-66CE-4611-95DF-835471CC16E5}"/>
  </bookViews>
  <sheets>
    <sheet name="Blad1" sheetId="1" r:id="rId1"/>
  </sheets>
  <definedNames>
    <definedName name="_xlnm.Print_Area" localSheetId="0">Blad1!$A$1:$AE$61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4" i="1" l="1"/>
  <c r="U24" i="1"/>
  <c r="C24" i="1"/>
  <c r="U25" i="1"/>
  <c r="U23" i="1"/>
  <c r="Q19" i="1"/>
  <c r="Q16" i="1"/>
  <c r="U22" i="1"/>
  <c r="J19" i="1"/>
  <c r="H19" i="1"/>
  <c r="M19" i="1"/>
  <c r="O19" i="1"/>
  <c r="L19" i="1"/>
  <c r="U21" i="1"/>
  <c r="U20" i="1"/>
  <c r="T12" i="1"/>
  <c r="C12" i="1" s="1"/>
  <c r="U12" i="1"/>
  <c r="AD12" i="1"/>
  <c r="C13" i="1"/>
  <c r="U13" i="1"/>
  <c r="AD13" i="1"/>
  <c r="C14" i="1"/>
  <c r="U14" i="1"/>
  <c r="AD14" i="1"/>
  <c r="C15" i="1"/>
  <c r="U15" i="1"/>
  <c r="AD15" i="1"/>
  <c r="AD16" i="1"/>
  <c r="C17" i="1"/>
  <c r="U17" i="1"/>
  <c r="AD17" i="1"/>
  <c r="C18" i="1"/>
  <c r="U18" i="1"/>
  <c r="AD18" i="1"/>
  <c r="AD19" i="1"/>
  <c r="C20" i="1"/>
  <c r="AD20" i="1"/>
  <c r="C21" i="1"/>
  <c r="AD21" i="1"/>
  <c r="C22" i="1"/>
  <c r="AD22" i="1"/>
  <c r="C23" i="1"/>
  <c r="AD23" i="1"/>
  <c r="C25" i="1"/>
  <c r="AD25" i="1"/>
  <c r="AD26" i="1"/>
  <c r="C26" i="1" l="1"/>
  <c r="U26" i="1"/>
  <c r="C16" i="1"/>
  <c r="U16" i="1"/>
  <c r="C19" i="1"/>
  <c r="U19" i="1"/>
  <c r="U27" i="1" l="1"/>
  <c r="U29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</futureMetadata>
  <valueMetadata count="2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</valueMetadata>
</metadata>
</file>

<file path=xl/sharedStrings.xml><?xml version="1.0" encoding="utf-8"?>
<sst xmlns="http://schemas.openxmlformats.org/spreadsheetml/2006/main" count="239" uniqueCount="109">
  <si>
    <t>Omschrijving</t>
  </si>
  <si>
    <t>W</t>
  </si>
  <si>
    <t>1)</t>
  </si>
  <si>
    <t>2)</t>
  </si>
  <si>
    <t>gr. nr.:</t>
  </si>
  <si>
    <t>Reserve</t>
  </si>
  <si>
    <t>X</t>
  </si>
  <si>
    <t>Armatuur aanduiding</t>
  </si>
  <si>
    <t>Vluchtwegtransparant opbouw NVO (Bestaand vervangen)</t>
  </si>
  <si>
    <t>Vluchtwegtransparant inbouw NVI (Bestaand vervangen)</t>
  </si>
  <si>
    <t>Aanlichten centrale noodverlichtingkast 5 lux verticaal (Nieuw)</t>
  </si>
  <si>
    <t>Noodverlichting buiten - boven buitendeur (Nieuw)</t>
  </si>
  <si>
    <t>ICT-patchruimte 10 lux op vloerniveau (Nieuw)</t>
  </si>
  <si>
    <t>Opbouw noodverlichting (slagvast/waterdicht) (Nieuw)</t>
  </si>
  <si>
    <t>Hoog risico ruimte minimaal 15 lux op vloerniveau (Nieuw)</t>
  </si>
  <si>
    <t>Vluchtroute noodverlichting (inbouw) (Nieuw)</t>
  </si>
  <si>
    <t>Vluchtroute noodverlichting (opbouw) (Nieuw)</t>
  </si>
  <si>
    <t>Noodverlichting sanitaire ruimte (Nieuw)</t>
  </si>
  <si>
    <t>Aanlichten toilet alarmsysteem (MIVA) 5 lux verticaal (Nieuw)</t>
  </si>
  <si>
    <t>Vluchtwegtransparant (aanvullend) (Nieuw)</t>
  </si>
  <si>
    <t>Transparantverlichting, Begane grond</t>
  </si>
  <si>
    <t>Transparantverlichting, 1e Verdieping</t>
  </si>
  <si>
    <t>Noodverlichting brandstofopslagruimten - Kelder</t>
  </si>
  <si>
    <t>Noodverlichting opslag/techniek/verkeersruimte/data-zalen - Kelder</t>
  </si>
  <si>
    <t>Aantal armaturen totaal</t>
  </si>
  <si>
    <t>Noodverlichting techniek/data-zalen - Kelder</t>
  </si>
  <si>
    <t>1N/N2/N3</t>
  </si>
  <si>
    <t>N4/N5</t>
  </si>
  <si>
    <t>N6/N7</t>
  </si>
  <si>
    <t>N8/N9</t>
  </si>
  <si>
    <t>N10/N11</t>
  </si>
  <si>
    <t>N12/N13/N14</t>
  </si>
  <si>
    <t>N15/N16/N17</t>
  </si>
  <si>
    <t>Transparantverlichting, Kelder + Tussenverdieping</t>
  </si>
  <si>
    <t>Noodverlichting technische ruimte / noodstroominstallaties Begane grond</t>
  </si>
  <si>
    <t>Noodverlichting verkeeruimte/sanitair/kantoren - Begane grond</t>
  </si>
  <si>
    <t>Noodverlichting Voormalige data-zalen</t>
  </si>
  <si>
    <t>N18/N19/N20</t>
  </si>
  <si>
    <t>N21/N22/N23</t>
  </si>
  <si>
    <t>N24/N25</t>
  </si>
  <si>
    <t>N26/N27</t>
  </si>
  <si>
    <t>Noodverlichting techniek/opslag/trappenhuis/sanitair - Kelder + 1e verdieping</t>
  </si>
  <si>
    <t>Noodverlichting techniekruimten 1e verdieping</t>
  </si>
  <si>
    <t>Noodverlichting trappenhuizen / techniek ruimten - Kelder + Tussenverdieping + Begane grond + 1e verdieping</t>
  </si>
  <si>
    <t>N28/N29</t>
  </si>
  <si>
    <t>N30</t>
  </si>
  <si>
    <t>N31</t>
  </si>
  <si>
    <t>Subtotaal</t>
  </si>
  <si>
    <t>Totaal incl reserve</t>
  </si>
  <si>
    <t>Groepsnummers</t>
  </si>
  <si>
    <t>Totaal 
Vermogen
(W)</t>
  </si>
  <si>
    <t>Project :</t>
  </si>
  <si>
    <t>Vervanging Noodverlichting</t>
  </si>
  <si>
    <t>WBC Apeldoorn en Quintax - RNL150.07970.00 - 0200 TO</t>
  </si>
  <si>
    <t>Walterboscomplex te Apeldoorn</t>
  </si>
  <si>
    <t xml:space="preserve">Projectnummer : </t>
  </si>
  <si>
    <t>Locatie :</t>
  </si>
  <si>
    <t>Versie :</t>
  </si>
  <si>
    <t>Datum :</t>
  </si>
  <si>
    <t>Verklaring</t>
  </si>
  <si>
    <t>Noodverlichting buitendeuren</t>
  </si>
  <si>
    <t>N32</t>
  </si>
  <si>
    <t>3)</t>
  </si>
  <si>
    <t>P001LN03 - groepen P7 en P8</t>
  </si>
  <si>
    <t>P001L04 - groepen 2, 6 en 7</t>
  </si>
  <si>
    <t>P001L03 - groepen 1 t/m 5</t>
  </si>
  <si>
    <t>P001L02 - groepen 1 t/m 7</t>
  </si>
  <si>
    <t>P001L01 - groepen 1 t/m 14</t>
  </si>
  <si>
    <t>P00L04 - groepen 1 t/m 6</t>
  </si>
  <si>
    <t>P00L03 - groepen 2 t/m 5</t>
  </si>
  <si>
    <t>P00L01 - groepen 2 t/m 7
&amp;
P00L02 - groepen 2 t/m 5</t>
  </si>
  <si>
    <t>P01LN02 - groepen B1 t/m B6
&amp; 
P01L01 - groepen 2 t/m 4</t>
  </si>
  <si>
    <t>4)</t>
  </si>
  <si>
    <t>5)</t>
  </si>
  <si>
    <t>6)</t>
  </si>
  <si>
    <t>Verdeelinrichting
(groepen met netwachter)</t>
  </si>
  <si>
    <t>Onderwerp :</t>
  </si>
  <si>
    <t>Armaturenlijst Gebouw P</t>
  </si>
  <si>
    <t>1.0</t>
  </si>
  <si>
    <t>Montagewijze</t>
  </si>
  <si>
    <t>Fabricaat
Type</t>
  </si>
  <si>
    <t>Kleur behuizing
IP</t>
  </si>
  <si>
    <t xml:space="preserve">Type lichtbron
</t>
  </si>
  <si>
    <t xml:space="preserve">Lichtkleur
Kleurweergave
</t>
  </si>
  <si>
    <t>Opmerking</t>
  </si>
  <si>
    <t>Illustratie armatuur</t>
  </si>
  <si>
    <t>Inbouw</t>
  </si>
  <si>
    <t>ABB, ETAP 
of gelijkwaarding</t>
  </si>
  <si>
    <t>Kleur op basis omgeving
 IP40</t>
  </si>
  <si>
    <t>LED</t>
  </si>
  <si>
    <t>5000K
CRI ≥ 80</t>
  </si>
  <si>
    <t>Inbouwen in blind/afdekplaat</t>
  </si>
  <si>
    <t>Opbouw</t>
  </si>
  <si>
    <t>-</t>
  </si>
  <si>
    <t>Opmerking:
- Definitieve kleurstelling (zwart/wit/grijs) armaturen nader te bepalen per situatie.
- Definitieve vormgeving armaturen nader te bepalen op basis van mock-up.
- De toe te passen lens nader af te stemmen op basis van locatie situatie en eisen.
- Alle benodigde materialen voor de montagen en aansluiten van het armatuur, inclusief blindplaat/pasplaten is onderdeel van de werkomvang.
- Uitvoering pictogram op basis van toepassing met betrekking tot richtings aanduiding, enkelzijdig c.q. dubbelzijdig</t>
  </si>
  <si>
    <t>Kleur op basis omgeving
IP54</t>
  </si>
  <si>
    <r>
      <t xml:space="preserve">Aanlichten handbrandmelder 5 lux verticaal (Nieuw) </t>
    </r>
    <r>
      <rPr>
        <b/>
        <sz val="10"/>
        <color rgb="FFFF0000"/>
        <rFont val="Arial"/>
        <family val="2"/>
      </rPr>
      <t>met verlaagd plafond</t>
    </r>
  </si>
  <si>
    <t>Kleur op basis omgeving
 IP42</t>
  </si>
  <si>
    <r>
      <t xml:space="preserve">Aanlichten handbrandmelder 5 lux verticaal (Nieuw) </t>
    </r>
    <r>
      <rPr>
        <b/>
        <sz val="10"/>
        <color rgb="FFFF0000"/>
        <rFont val="Arial"/>
        <family val="2"/>
      </rPr>
      <t>zonder verlaagd plafond</t>
    </r>
  </si>
  <si>
    <t>Kleur op basis opgeving
IP65</t>
  </si>
  <si>
    <t>Kleurstelling afstemmen op gevel kleurstelling. Armatuur voorzien van individuele schemerschakelaar</t>
  </si>
  <si>
    <r>
      <t xml:space="preserve">Aanlichten handmatige ontgrendeling elektrisch vergrendelde deur 5 lux verticaal (Nieuw) </t>
    </r>
    <r>
      <rPr>
        <b/>
        <sz val="10"/>
        <color rgb="FFFF0000"/>
        <rFont val="Arial"/>
        <family val="2"/>
      </rPr>
      <t>met verlaagd plafond</t>
    </r>
  </si>
  <si>
    <t>Kleur op basis omgeving
IP42</t>
  </si>
  <si>
    <r>
      <t xml:space="preserve">Aanlichten handmatige ontgrendeling elektrisch vergrendelde deur 5 lux verticaal (Nieuw) </t>
    </r>
    <r>
      <rPr>
        <b/>
        <sz val="10"/>
        <color rgb="FFFF0000"/>
        <rFont val="Arial"/>
        <family val="2"/>
      </rPr>
      <t>zonder verlaagd plafond</t>
    </r>
  </si>
  <si>
    <t>Kleur op basis omgeving
IP65</t>
  </si>
  <si>
    <r>
      <t>Aanlichten brandmeld- ontruimingsapparatuur 5 lux verticaal (Nieuw)</t>
    </r>
    <r>
      <rPr>
        <b/>
        <sz val="10"/>
        <color rgb="FFFF0000"/>
        <rFont val="Arial"/>
        <family val="2"/>
      </rPr>
      <t xml:space="preserve"> met verlaagd plafond</t>
    </r>
  </si>
  <si>
    <r>
      <t>Aanlichten brandmeld- ontruimingsapparatuur 5 lux verticaal (Nieuw)</t>
    </r>
    <r>
      <rPr>
        <b/>
        <sz val="10"/>
        <color rgb="FFFF0000"/>
        <rFont val="Arial"/>
        <family val="2"/>
      </rPr>
      <t xml:space="preserve"> zonder verlaagd plafond</t>
    </r>
  </si>
  <si>
    <r>
      <t xml:space="preserve">Aanlichten vluchtwegplan 5 lux verticaal (Nieuw) </t>
    </r>
    <r>
      <rPr>
        <b/>
        <sz val="10"/>
        <color rgb="FFFF0000"/>
        <rFont val="Arial"/>
        <family val="2"/>
      </rPr>
      <t>met verlaagd plafond</t>
    </r>
  </si>
  <si>
    <r>
      <t>Aanlichten vluchtwegplan 5 lux verticaal (Nieuw) zonder</t>
    </r>
    <r>
      <rPr>
        <b/>
        <sz val="10"/>
        <color rgb="FFFF0000"/>
        <rFont val="Arial"/>
        <family val="2"/>
      </rPr>
      <t xml:space="preserve"> verlaagd plafond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</si>
</sst>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i/>
      <u/>
      <sz val="10"/>
      <name val="Arial"/>
      <family val="2"/>
    </font>
    <font>
      <b/>
      <sz val="8"/>
      <color indexed="22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  <font>
      <b/>
      <sz val="10"/>
      <name val="Univers"/>
      <family val="2"/>
    </font>
    <font>
      <b/>
      <sz val="9"/>
      <color theme="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8"/>
        <bgColor indexed="64"/>
      </patternFill>
    </fill>
    <fill>
      <patternFill patternType="solid">
        <fgColor rgb="FF0047BA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1">
      <alignment horizontal="center"/>
    </xf>
    <xf numFmtId="0" fontId="11" fillId="2" borderId="72">
      <alignment horizontal="center" vertical="center" wrapText="1"/>
    </xf>
  </cellStyleXfs>
  <cellXfs count="185">
    <xf numFmtId="0" fontId="0" fillId="0" borderId="0" xfId="0"/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1" fillId="0" borderId="0" xfId="0" applyFont="1" applyAlignment="1">
      <alignment horizontal="left" vertical="center" indent="1"/>
    </xf>
    <xf numFmtId="0" fontId="5" fillId="0" borderId="0" xfId="0" applyFont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4" fillId="0" borderId="0" xfId="0" applyFont="1" applyAlignment="1" applyProtection="1">
      <alignment vertical="center" textRotation="90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2" fontId="0" fillId="0" borderId="1" xfId="0" applyNumberFormat="1" applyBorder="1" applyAlignment="1">
      <alignment horizont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3" fontId="0" fillId="0" borderId="29" xfId="0" applyNumberFormat="1" applyBorder="1" applyAlignment="1" applyProtection="1">
      <alignment horizontal="center"/>
      <protection locked="0"/>
    </xf>
    <xf numFmtId="9" fontId="0" fillId="0" borderId="30" xfId="0" applyNumberFormat="1" applyBorder="1" applyAlignment="1" applyProtection="1">
      <alignment horizontal="center"/>
      <protection locked="0"/>
    </xf>
    <xf numFmtId="3" fontId="0" fillId="0" borderId="31" xfId="0" applyNumberFormat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0" fontId="2" fillId="0" borderId="33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/>
      <protection locked="0"/>
    </xf>
    <xf numFmtId="3" fontId="0" fillId="0" borderId="37" xfId="0" applyNumberFormat="1" applyBorder="1" applyAlignment="1" applyProtection="1">
      <alignment horizontal="center"/>
      <protection locked="0"/>
    </xf>
    <xf numFmtId="3" fontId="0" fillId="0" borderId="38" xfId="0" applyNumberFormat="1" applyBorder="1" applyAlignment="1" applyProtection="1">
      <alignment horizontal="center"/>
      <protection locked="0"/>
    </xf>
    <xf numFmtId="3" fontId="0" fillId="0" borderId="38" xfId="0" applyNumberFormat="1" applyBorder="1" applyAlignment="1" applyProtection="1">
      <alignment horizontal="center" vertical="center"/>
      <protection locked="0"/>
    </xf>
    <xf numFmtId="3" fontId="0" fillId="0" borderId="39" xfId="0" applyNumberFormat="1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35" xfId="0" applyBorder="1" applyAlignment="1">
      <alignment horizontal="center"/>
    </xf>
    <xf numFmtId="2" fontId="0" fillId="0" borderId="36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43" xfId="0" applyFont="1" applyBorder="1" applyAlignment="1" applyProtection="1">
      <alignment horizontal="right"/>
      <protection locked="0"/>
    </xf>
    <xf numFmtId="0" fontId="3" fillId="0" borderId="55" xfId="0" applyFont="1" applyBorder="1" applyAlignment="1" applyProtection="1">
      <alignment horizontal="right"/>
      <protection locked="0"/>
    </xf>
    <xf numFmtId="0" fontId="3" fillId="0" borderId="56" xfId="0" applyFont="1" applyBorder="1" applyAlignment="1" applyProtection="1">
      <alignment horizontal="center"/>
      <protection locked="0"/>
    </xf>
    <xf numFmtId="0" fontId="9" fillId="0" borderId="21" xfId="0" applyFont="1" applyBorder="1"/>
    <xf numFmtId="0" fontId="9" fillId="0" borderId="22" xfId="0" applyFont="1" applyBorder="1"/>
    <xf numFmtId="0" fontId="9" fillId="0" borderId="24" xfId="0" applyFont="1" applyBorder="1"/>
    <xf numFmtId="0" fontId="9" fillId="0" borderId="60" xfId="0" applyFont="1" applyBorder="1"/>
    <xf numFmtId="0" fontId="9" fillId="0" borderId="8" xfId="0" applyFont="1" applyBorder="1"/>
    <xf numFmtId="0" fontId="9" fillId="0" borderId="14" xfId="0" applyFont="1" applyBorder="1"/>
    <xf numFmtId="14" fontId="9" fillId="0" borderId="15" xfId="0" applyNumberFormat="1" applyFont="1" applyBorder="1" applyAlignment="1">
      <alignment horizontal="left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Protection="1">
      <protection locked="0"/>
    </xf>
    <xf numFmtId="49" fontId="2" fillId="0" borderId="0" xfId="0" applyNumberFormat="1" applyFont="1" applyProtection="1">
      <protection locked="0"/>
    </xf>
    <xf numFmtId="0" fontId="3" fillId="0" borderId="44" xfId="0" applyFont="1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3" fillId="0" borderId="52" xfId="0" applyFont="1" applyBorder="1" applyAlignment="1" applyProtection="1">
      <alignment horizontal="center"/>
      <protection locked="0"/>
    </xf>
    <xf numFmtId="0" fontId="3" fillId="0" borderId="53" xfId="0" applyFont="1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2" fillId="0" borderId="46" xfId="0" applyFont="1" applyBorder="1" applyAlignment="1" applyProtection="1">
      <alignment horizont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54" xfId="0" applyFont="1" applyBorder="1" applyAlignment="1" applyProtection="1">
      <alignment horizontal="center"/>
      <protection locked="0"/>
    </xf>
    <xf numFmtId="0" fontId="2" fillId="0" borderId="66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vertical="center" wrapText="1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49" fontId="0" fillId="0" borderId="40" xfId="0" applyNumberFormat="1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3" fillId="0" borderId="68" xfId="0" applyFont="1" applyBorder="1" applyAlignment="1" applyProtection="1">
      <alignment horizontal="center"/>
      <protection locked="0"/>
    </xf>
    <xf numFmtId="0" fontId="3" fillId="0" borderId="64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69" xfId="0" applyFont="1" applyBorder="1" applyAlignment="1" applyProtection="1">
      <alignment horizontal="center"/>
      <protection locked="0"/>
    </xf>
    <xf numFmtId="0" fontId="3" fillId="0" borderId="69" xfId="0" applyFont="1" applyBorder="1" applyAlignment="1" applyProtection="1">
      <alignment horizontal="center" vertical="center"/>
      <protection locked="0"/>
    </xf>
    <xf numFmtId="0" fontId="3" fillId="0" borderId="70" xfId="0" applyFont="1" applyBorder="1" applyAlignment="1" applyProtection="1">
      <alignment horizontal="center"/>
      <protection locked="0"/>
    </xf>
    <xf numFmtId="0" fontId="3" fillId="0" borderId="71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65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quotePrefix="1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8" xfId="0" quotePrefix="1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12" fillId="3" borderId="73" xfId="2" applyFont="1" applyFill="1" applyBorder="1">
      <alignment horizontal="center" vertical="center" wrapText="1"/>
    </xf>
    <xf numFmtId="0" fontId="12" fillId="3" borderId="62" xfId="2" applyFont="1" applyFill="1" applyBorder="1">
      <alignment horizontal="center" vertical="center" wrapText="1"/>
    </xf>
    <xf numFmtId="0" fontId="0" fillId="0" borderId="21" xfId="0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4" xfId="0" quotePrefix="1" applyFont="1" applyBorder="1" applyAlignment="1" applyProtection="1">
      <alignment horizontal="center" vertical="center" wrapText="1"/>
      <protection locked="0"/>
    </xf>
    <xf numFmtId="0" fontId="2" fillId="0" borderId="66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9" xfId="0" quotePrefix="1" applyFont="1" applyBorder="1" applyAlignment="1" applyProtection="1">
      <alignment horizontal="center" vertical="center" wrapText="1"/>
      <protection locked="0"/>
    </xf>
    <xf numFmtId="0" fontId="2" fillId="0" borderId="9" xfId="0" quotePrefix="1" applyFont="1" applyBorder="1" applyAlignment="1" applyProtection="1">
      <alignment horizontal="center" vertical="center"/>
      <protection locked="0"/>
    </xf>
    <xf numFmtId="0" fontId="2" fillId="0" borderId="74" xfId="0" applyFont="1" applyBorder="1" applyAlignment="1" applyProtection="1">
      <alignment horizontal="center" vertical="center"/>
      <protection locked="0"/>
    </xf>
    <xf numFmtId="0" fontId="2" fillId="0" borderId="74" xfId="0" applyFont="1" applyBorder="1" applyAlignment="1" applyProtection="1">
      <alignment horizontal="center" vertical="center" wrapText="1"/>
      <protection locked="0"/>
    </xf>
    <xf numFmtId="0" fontId="2" fillId="0" borderId="74" xfId="0" quotePrefix="1" applyFont="1" applyBorder="1" applyAlignment="1" applyProtection="1">
      <alignment horizontal="center" vertical="center" wrapText="1"/>
      <protection locked="0"/>
    </xf>
    <xf numFmtId="0" fontId="2" fillId="0" borderId="74" xfId="0" quotePrefix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left" vertical="top"/>
    </xf>
    <xf numFmtId="0" fontId="0" fillId="0" borderId="43" xfId="0" applyBorder="1"/>
    <xf numFmtId="0" fontId="0" fillId="0" borderId="45" xfId="0" applyBorder="1"/>
    <xf numFmtId="0" fontId="0" fillId="0" borderId="54" xfId="0" applyBorder="1"/>
    <xf numFmtId="0" fontId="3" fillId="0" borderId="61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>
      <alignment horizontal="center" vertical="center"/>
    </xf>
    <xf numFmtId="0" fontId="3" fillId="0" borderId="49" xfId="0" applyFont="1" applyBorder="1" applyAlignment="1" applyProtection="1">
      <alignment horizontal="center" vertical="center"/>
      <protection locked="0"/>
    </xf>
    <xf numFmtId="0" fontId="0" fillId="0" borderId="50" xfId="0" applyBorder="1" applyAlignment="1">
      <alignment horizontal="center" vertical="center"/>
    </xf>
    <xf numFmtId="0" fontId="0" fillId="0" borderId="44" xfId="0" applyBorder="1" applyAlignment="1" applyProtection="1">
      <alignment horizontal="center"/>
      <protection locked="0"/>
    </xf>
    <xf numFmtId="0" fontId="0" fillId="0" borderId="0" xfId="0"/>
    <xf numFmtId="0" fontId="0" fillId="0" borderId="6" xfId="0" applyBorder="1"/>
    <xf numFmtId="0" fontId="0" fillId="0" borderId="44" xfId="0" applyBorder="1"/>
    <xf numFmtId="0" fontId="0" fillId="0" borderId="52" xfId="0" applyBorder="1"/>
    <xf numFmtId="0" fontId="0" fillId="0" borderId="53" xfId="0" applyBorder="1"/>
    <xf numFmtId="0" fontId="2" fillId="0" borderId="57" xfId="0" applyFont="1" applyBorder="1" applyProtection="1">
      <protection locked="0"/>
    </xf>
    <xf numFmtId="0" fontId="0" fillId="0" borderId="58" xfId="0" applyBorder="1"/>
    <xf numFmtId="0" fontId="0" fillId="0" borderId="59" xfId="0" applyBorder="1"/>
    <xf numFmtId="0" fontId="3" fillId="0" borderId="49" xfId="0" applyFont="1" applyBorder="1" applyAlignment="1" applyProtection="1">
      <alignment horizontal="center" vertical="center" wrapText="1"/>
      <protection locked="0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3" fillId="0" borderId="62" xfId="0" applyFont="1" applyBorder="1" applyAlignment="1" applyProtection="1">
      <alignment horizontal="left" vertical="center"/>
      <protection locked="0"/>
    </xf>
    <xf numFmtId="0" fontId="0" fillId="0" borderId="63" xfId="0" applyBorder="1" applyAlignment="1">
      <alignment horizontal="left" vertical="center"/>
    </xf>
    <xf numFmtId="0" fontId="2" fillId="0" borderId="21" xfId="0" applyFont="1" applyBorder="1" applyAlignment="1" applyProtection="1">
      <alignment horizontal="center"/>
      <protection locked="0"/>
    </xf>
    <xf numFmtId="0" fontId="0" fillId="0" borderId="26" xfId="0" applyBorder="1" applyAlignment="1">
      <alignment horizontal="center"/>
    </xf>
    <xf numFmtId="0" fontId="2" fillId="0" borderId="22" xfId="0" applyFont="1" applyBorder="1" applyAlignment="1" applyProtection="1">
      <alignment horizontal="center"/>
      <protection locked="0"/>
    </xf>
    <xf numFmtId="0" fontId="0" fillId="0" borderId="27" xfId="0" applyBorder="1" applyAlignment="1">
      <alignment horizontal="center"/>
    </xf>
    <xf numFmtId="0" fontId="2" fillId="0" borderId="24" xfId="0" applyFont="1" applyBorder="1" applyAlignment="1" applyProtection="1">
      <alignment horizontal="center"/>
      <protection locked="0"/>
    </xf>
    <xf numFmtId="0" fontId="0" fillId="0" borderId="28" xfId="0" applyBorder="1" applyAlignment="1">
      <alignment horizontal="center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5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46" xfId="0" applyBorder="1" applyAlignment="1">
      <alignment horizontal="center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0" fillId="0" borderId="48" xfId="0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</cellXfs>
  <cellStyles count="3">
    <cellStyle name="Kopregel" xfId="2" xr:uid="{6F236BC8-FBF7-4B6C-B055-07DD89F33BB5}"/>
    <cellStyle name="Standaard" xfId="0" builtinId="0"/>
    <cellStyle name="Stijl 1" xfId="1" xr:uid="{74C6F5D6-4C9B-4D75-BA52-2BD7616847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10160</xdr:colOff>
      <xdr:row>2</xdr:row>
      <xdr:rowOff>0</xdr:rowOff>
    </xdr:from>
    <xdr:to>
      <xdr:col>2</xdr:col>
      <xdr:colOff>1070956</xdr:colOff>
      <xdr:row>3</xdr:row>
      <xdr:rowOff>52854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5F5B0D7-9D07-E180-80FE-559F16BF5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9680" y="406400"/>
          <a:ext cx="1060796" cy="25605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5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828C1-8082-4483-AE73-671F3F55F50C}">
  <sheetPr>
    <pageSetUpPr autoPageBreaks="0" fitToPage="1"/>
  </sheetPr>
  <dimension ref="A1:AN62"/>
  <sheetViews>
    <sheetView showGridLines="0" tabSelected="1" topLeftCell="A40" zoomScale="60" zoomScaleNormal="60" workbookViewId="0">
      <selection activeCell="I42" sqref="C41:I42"/>
    </sheetView>
  </sheetViews>
  <sheetFormatPr defaultColWidth="9.109375" defaultRowHeight="13.2" x14ac:dyDescent="0.25"/>
  <cols>
    <col min="1" max="1" width="16.21875" style="3" customWidth="1"/>
    <col min="2" max="2" width="103.21875" style="6" customWidth="1"/>
    <col min="3" max="3" width="30.33203125" style="6" customWidth="1"/>
    <col min="4" max="4" width="17.21875" style="6" customWidth="1"/>
    <col min="5" max="5" width="25.109375" style="2" customWidth="1"/>
    <col min="6" max="6" width="19.21875" style="2" customWidth="1"/>
    <col min="7" max="7" width="22.88671875" style="2" customWidth="1"/>
    <col min="8" max="8" width="52.88671875" style="2" customWidth="1"/>
    <col min="9" max="9" width="27.6640625" style="2" customWidth="1"/>
    <col min="10" max="19" width="7.88671875" style="2" customWidth="1"/>
    <col min="20" max="20" width="8.6640625" style="2" customWidth="1"/>
    <col min="21" max="21" width="14.44140625" style="4" customWidth="1"/>
    <col min="22" max="22" width="3.44140625" style="5" bestFit="1" customWidth="1"/>
    <col min="23" max="26" width="3.44140625" style="5" customWidth="1"/>
    <col min="27" max="27" width="3.5546875" style="5" bestFit="1" customWidth="1"/>
    <col min="28" max="28" width="37.33203125" style="3" customWidth="1"/>
    <col min="29" max="29" width="10" style="3" hidden="1" customWidth="1"/>
    <col min="30" max="30" width="17.44140625" style="3" customWidth="1"/>
    <col min="31" max="31" width="1.6640625" style="6" customWidth="1"/>
    <col min="32" max="32" width="3.6640625" style="7" customWidth="1"/>
    <col min="33" max="33" width="80" style="6" customWidth="1"/>
    <col min="34" max="16384" width="9.109375" style="6"/>
  </cols>
  <sheetData>
    <row r="1" spans="1:33" ht="15.6" x14ac:dyDescent="0.25">
      <c r="A1" s="58" t="s">
        <v>51</v>
      </c>
      <c r="B1" s="63" t="s">
        <v>52</v>
      </c>
      <c r="C1" s="144"/>
      <c r="D1" s="1"/>
    </row>
    <row r="2" spans="1:33" ht="15.6" x14ac:dyDescent="0.25">
      <c r="A2" s="59" t="s">
        <v>55</v>
      </c>
      <c r="B2" s="62" t="s">
        <v>53</v>
      </c>
      <c r="C2" s="145"/>
      <c r="D2" s="1"/>
    </row>
    <row r="3" spans="1:33" ht="15.6" x14ac:dyDescent="0.25">
      <c r="A3" s="59" t="s">
        <v>76</v>
      </c>
      <c r="B3" s="62" t="s">
        <v>77</v>
      </c>
      <c r="C3" s="145"/>
      <c r="D3" s="8"/>
    </row>
    <row r="4" spans="1:33" ht="15.6" x14ac:dyDescent="0.25">
      <c r="A4" s="59" t="s">
        <v>56</v>
      </c>
      <c r="B4" s="62" t="s">
        <v>54</v>
      </c>
      <c r="C4" s="145"/>
      <c r="D4" s="8"/>
    </row>
    <row r="5" spans="1:33" ht="15.6" x14ac:dyDescent="0.25">
      <c r="A5" s="59" t="s">
        <v>57</v>
      </c>
      <c r="B5" s="62" t="s">
        <v>78</v>
      </c>
      <c r="C5" s="145"/>
      <c r="D5" s="8"/>
    </row>
    <row r="6" spans="1:33" ht="16.2" thickBot="1" x14ac:dyDescent="0.3">
      <c r="A6" s="60" t="s">
        <v>58</v>
      </c>
      <c r="B6" s="64">
        <v>46129</v>
      </c>
      <c r="C6" s="146"/>
      <c r="D6" s="8"/>
    </row>
    <row r="7" spans="1:33" ht="16.2" thickBot="1" x14ac:dyDescent="0.3">
      <c r="A7" s="61"/>
      <c r="B7" s="8"/>
      <c r="C7" s="8"/>
      <c r="D7" s="8"/>
    </row>
    <row r="8" spans="1:33" ht="13.8" thickBot="1" x14ac:dyDescent="0.3">
      <c r="A8" s="147" t="s">
        <v>49</v>
      </c>
      <c r="B8" s="164" t="s">
        <v>0</v>
      </c>
      <c r="C8" s="160" t="s">
        <v>24</v>
      </c>
      <c r="D8" s="183" t="s">
        <v>7</v>
      </c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60" t="s">
        <v>50</v>
      </c>
      <c r="V8" s="172"/>
      <c r="W8" s="173"/>
      <c r="X8" s="173"/>
      <c r="Y8" s="173"/>
      <c r="Z8" s="173"/>
      <c r="AA8" s="174"/>
      <c r="AB8" s="181" t="s">
        <v>75</v>
      </c>
      <c r="AC8" s="19"/>
      <c r="AD8" s="149" t="s">
        <v>49</v>
      </c>
      <c r="AE8" s="18"/>
      <c r="AG8" s="9"/>
    </row>
    <row r="9" spans="1:33" ht="15" customHeight="1" x14ac:dyDescent="0.25">
      <c r="A9" s="163"/>
      <c r="B9" s="165"/>
      <c r="C9" s="161"/>
      <c r="D9" s="55"/>
      <c r="E9" s="52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33"/>
      <c r="U9" s="161"/>
      <c r="V9" s="175"/>
      <c r="W9" s="176"/>
      <c r="X9" s="176"/>
      <c r="Y9" s="176"/>
      <c r="Z9" s="176"/>
      <c r="AA9" s="177"/>
      <c r="AB9" s="182"/>
      <c r="AC9" s="10"/>
      <c r="AD9" s="150"/>
      <c r="AE9" s="18"/>
    </row>
    <row r="10" spans="1:33" ht="15" customHeight="1" x14ac:dyDescent="0.25">
      <c r="A10" s="163"/>
      <c r="B10" s="165"/>
      <c r="C10" s="161"/>
      <c r="D10" s="56"/>
      <c r="E10" s="53" t="e" vm="1">
        <v>#VALUE!</v>
      </c>
      <c r="F10" s="21" t="e" vm="2">
        <v>#VALUE!</v>
      </c>
      <c r="G10" s="21" t="e" vm="3">
        <v>#VALUE!</v>
      </c>
      <c r="H10" s="21" t="e" vm="4">
        <v>#VALUE!</v>
      </c>
      <c r="I10" s="21" t="e" vm="5">
        <v>#VALUE!</v>
      </c>
      <c r="J10" s="21" t="e" vm="6">
        <v>#VALUE!</v>
      </c>
      <c r="K10" s="21" t="e" vm="7">
        <v>#VALUE!</v>
      </c>
      <c r="L10" s="21" t="e" vm="8">
        <v>#VALUE!</v>
      </c>
      <c r="M10" s="21" t="e" vm="9">
        <v>#VALUE!</v>
      </c>
      <c r="N10" s="21" t="e" vm="10">
        <v>#VALUE!</v>
      </c>
      <c r="O10" s="21" t="e" vm="11">
        <v>#VALUE!</v>
      </c>
      <c r="P10" s="21" t="e" vm="12">
        <v>#VALUE!</v>
      </c>
      <c r="Q10" s="21" t="e" vm="13">
        <v>#VALUE!</v>
      </c>
      <c r="R10" s="21" t="e" vm="14">
        <v>#VALUE!</v>
      </c>
      <c r="S10" s="21" t="e" vm="15">
        <v>#VALUE!</v>
      </c>
      <c r="T10" s="34" t="e" vm="16">
        <v>#VALUE!</v>
      </c>
      <c r="U10" s="161"/>
      <c r="V10" s="178"/>
      <c r="W10" s="179"/>
      <c r="X10" s="179"/>
      <c r="Y10" s="179"/>
      <c r="Z10" s="179"/>
      <c r="AA10" s="180"/>
      <c r="AB10" s="182"/>
      <c r="AC10" s="11"/>
      <c r="AD10" s="150"/>
      <c r="AE10" s="18"/>
    </row>
    <row r="11" spans="1:33" ht="15" customHeight="1" thickBot="1" x14ac:dyDescent="0.3">
      <c r="A11" s="163"/>
      <c r="B11" s="165"/>
      <c r="C11" s="162"/>
      <c r="D11" s="57" t="s">
        <v>1</v>
      </c>
      <c r="E11" s="54">
        <v>4</v>
      </c>
      <c r="F11" s="17">
        <v>4</v>
      </c>
      <c r="G11" s="17">
        <v>5</v>
      </c>
      <c r="H11" s="17">
        <v>5</v>
      </c>
      <c r="I11" s="17">
        <v>5</v>
      </c>
      <c r="J11" s="17">
        <v>5</v>
      </c>
      <c r="K11" s="17">
        <v>5</v>
      </c>
      <c r="L11" s="17">
        <v>5</v>
      </c>
      <c r="M11" s="17">
        <v>5</v>
      </c>
      <c r="N11" s="17">
        <v>5</v>
      </c>
      <c r="O11" s="17">
        <v>5</v>
      </c>
      <c r="P11" s="17">
        <v>5</v>
      </c>
      <c r="Q11" s="17">
        <v>5</v>
      </c>
      <c r="R11" s="17">
        <v>5</v>
      </c>
      <c r="S11" s="17">
        <v>5</v>
      </c>
      <c r="T11" s="35">
        <v>4</v>
      </c>
      <c r="U11" s="162"/>
      <c r="V11" s="49" t="s">
        <v>2</v>
      </c>
      <c r="W11" s="109" t="s">
        <v>3</v>
      </c>
      <c r="X11" s="92" t="s">
        <v>62</v>
      </c>
      <c r="Y11" s="92" t="s">
        <v>72</v>
      </c>
      <c r="Z11" s="92" t="s">
        <v>73</v>
      </c>
      <c r="AA11" s="50" t="s">
        <v>74</v>
      </c>
      <c r="AB11" s="182"/>
      <c r="AC11" s="20" t="s">
        <v>4</v>
      </c>
      <c r="AD11" s="150"/>
      <c r="AE11" s="18"/>
      <c r="AG11" s="12"/>
    </row>
    <row r="12" spans="1:33" ht="15" customHeight="1" x14ac:dyDescent="0.25">
      <c r="A12" s="27" t="s">
        <v>26</v>
      </c>
      <c r="B12" s="79" t="s">
        <v>33</v>
      </c>
      <c r="C12" s="76">
        <f>SUM(E12:T12)</f>
        <v>46</v>
      </c>
      <c r="D12" s="157"/>
      <c r="E12" s="16">
        <v>2</v>
      </c>
      <c r="F12" s="16">
        <v>33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36">
        <f>7+4</f>
        <v>11</v>
      </c>
      <c r="U12" s="40">
        <f>E12*E11+F12*F11+G12*G11+H12*H11+I12*I11+J12*J11+K12*K11+L12*L11+M12*M11+N12*N11+O12*O11+P12*P11+Q12*Q11+R12*R11+S12*S11+T12*T11</f>
        <v>184</v>
      </c>
      <c r="V12" s="93" t="s">
        <v>6</v>
      </c>
      <c r="W12" s="113" t="s">
        <v>6</v>
      </c>
      <c r="X12" s="114"/>
      <c r="Y12" s="114"/>
      <c r="Z12" s="94" t="s">
        <v>6</v>
      </c>
      <c r="AA12" s="115" t="s">
        <v>6</v>
      </c>
      <c r="AB12" s="87"/>
      <c r="AC12" s="44"/>
      <c r="AD12" s="87" t="str">
        <f t="shared" ref="AD12:AD26" si="0">A12</f>
        <v>1N/N2/N3</v>
      </c>
      <c r="AE12" s="18"/>
      <c r="AF12" s="6"/>
    </row>
    <row r="13" spans="1:33" ht="15" customHeight="1" x14ac:dyDescent="0.25">
      <c r="A13" s="28" t="s">
        <v>27</v>
      </c>
      <c r="B13" s="80" t="s">
        <v>20</v>
      </c>
      <c r="C13" s="76">
        <f t="shared" ref="C13:C26" si="1">SUM(E13:T13)</f>
        <v>38</v>
      </c>
      <c r="D13" s="158"/>
      <c r="E13" s="15">
        <v>0</v>
      </c>
      <c r="F13" s="15">
        <v>38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37">
        <v>0</v>
      </c>
      <c r="U13" s="41">
        <f>E13*E11+F13*F11+G13*G11+H13*H11+I13*I11+J13*J11+K13*K11+L13*L11+M13*M11+N13*N11+O13*O11+P13*P11+Q13*Q11+R13*R11+S13*S11+T13*T11</f>
        <v>152</v>
      </c>
      <c r="V13" s="48" t="s">
        <v>6</v>
      </c>
      <c r="W13" s="110" t="s">
        <v>6</v>
      </c>
      <c r="X13" s="104"/>
      <c r="Y13" s="104"/>
      <c r="Z13" s="83" t="s">
        <v>6</v>
      </c>
      <c r="AA13" s="107" t="s">
        <v>6</v>
      </c>
      <c r="AB13" s="88"/>
      <c r="AC13" s="45"/>
      <c r="AD13" s="88" t="str">
        <f t="shared" si="0"/>
        <v>N4/N5</v>
      </c>
      <c r="AE13" s="18"/>
      <c r="AF13" s="6"/>
    </row>
    <row r="14" spans="1:33" ht="15" customHeight="1" x14ac:dyDescent="0.25">
      <c r="A14" s="28" t="s">
        <v>28</v>
      </c>
      <c r="B14" s="80" t="s">
        <v>21</v>
      </c>
      <c r="C14" s="76">
        <f t="shared" si="1"/>
        <v>11</v>
      </c>
      <c r="D14" s="158"/>
      <c r="E14" s="15">
        <v>0</v>
      </c>
      <c r="F14" s="15">
        <v>10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37">
        <v>1</v>
      </c>
      <c r="U14" s="41">
        <f>E14*E11+F14*F11+G14*G11+H14*H11+I14*I11+J14*J11+K14*K11+L14*L11+M14*M11+N14*N11+O14*O11+P14*P11+Q14*Q11+R14*R11+S14*S11+T14*T11</f>
        <v>44</v>
      </c>
      <c r="V14" s="48" t="s">
        <v>6</v>
      </c>
      <c r="W14" s="110" t="s">
        <v>6</v>
      </c>
      <c r="X14" s="104"/>
      <c r="Y14" s="104"/>
      <c r="Z14" s="83" t="s">
        <v>6</v>
      </c>
      <c r="AA14" s="107" t="s">
        <v>6</v>
      </c>
      <c r="AB14" s="89"/>
      <c r="AC14" s="45"/>
      <c r="AD14" s="88" t="str">
        <f t="shared" si="0"/>
        <v>N6/N7</v>
      </c>
      <c r="AE14" s="18"/>
      <c r="AF14" s="6"/>
    </row>
    <row r="15" spans="1:33" ht="15" customHeight="1" x14ac:dyDescent="0.25">
      <c r="A15" s="28" t="s">
        <v>29</v>
      </c>
      <c r="B15" s="80" t="s">
        <v>22</v>
      </c>
      <c r="C15" s="76">
        <f t="shared" si="1"/>
        <v>8</v>
      </c>
      <c r="D15" s="158"/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8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37">
        <v>0</v>
      </c>
      <c r="U15" s="41">
        <f>E15*E11+F15*F11+G15*G11+H15*H11+I15*I11+J15*J11+K15*K11+L15*L11+M15*M11+N15*N11+O15*O11+P15*P11+Q15*Q11+R15*R11+S15*S11+T15*T11</f>
        <v>40</v>
      </c>
      <c r="V15" s="48"/>
      <c r="W15" s="110"/>
      <c r="X15" s="104" t="s">
        <v>6</v>
      </c>
      <c r="Y15" s="104"/>
      <c r="Z15" s="83"/>
      <c r="AA15" s="107"/>
      <c r="AB15" s="89" t="s">
        <v>63</v>
      </c>
      <c r="AC15" s="85"/>
      <c r="AD15" s="88" t="str">
        <f t="shared" si="0"/>
        <v>N8/N9</v>
      </c>
      <c r="AE15" s="18"/>
      <c r="AF15" s="6"/>
    </row>
    <row r="16" spans="1:33" ht="15" customHeight="1" x14ac:dyDescent="0.25">
      <c r="A16" s="28" t="s">
        <v>30</v>
      </c>
      <c r="B16" s="80" t="s">
        <v>41</v>
      </c>
      <c r="C16" s="76">
        <f t="shared" si="1"/>
        <v>26</v>
      </c>
      <c r="D16" s="158"/>
      <c r="E16" s="15">
        <v>0</v>
      </c>
      <c r="F16" s="15">
        <v>0</v>
      </c>
      <c r="G16" s="15">
        <v>0</v>
      </c>
      <c r="H16" s="15">
        <v>1</v>
      </c>
      <c r="I16" s="15">
        <v>0</v>
      </c>
      <c r="J16" s="15">
        <v>1</v>
      </c>
      <c r="K16" s="15">
        <v>6</v>
      </c>
      <c r="L16" s="15">
        <v>2</v>
      </c>
      <c r="M16" s="15">
        <v>6</v>
      </c>
      <c r="N16" s="15">
        <v>0</v>
      </c>
      <c r="O16" s="15">
        <v>0</v>
      </c>
      <c r="P16" s="15">
        <v>0</v>
      </c>
      <c r="Q16" s="15">
        <f>3+3</f>
        <v>6</v>
      </c>
      <c r="R16" s="15">
        <v>4</v>
      </c>
      <c r="S16" s="15">
        <v>0</v>
      </c>
      <c r="T16" s="37">
        <v>0</v>
      </c>
      <c r="U16" s="41">
        <f>E16*E11+F16*F11+G16*G11+H16*H11+I16*I11+J16*J11+K16*K11+L16*L11+M16*M11+N16*N11+O16*O11+P16*P11+Q16*Q11+R16*R11+S16*S11+T16*T11</f>
        <v>130</v>
      </c>
      <c r="V16" s="48"/>
      <c r="W16" s="110"/>
      <c r="X16" s="104" t="s">
        <v>6</v>
      </c>
      <c r="Y16" s="104"/>
      <c r="Z16" s="83"/>
      <c r="AA16" s="107"/>
      <c r="AB16" s="89" t="s">
        <v>64</v>
      </c>
      <c r="AC16" s="86"/>
      <c r="AD16" s="88" t="str">
        <f t="shared" si="0"/>
        <v>N10/N11</v>
      </c>
      <c r="AE16" s="18"/>
      <c r="AF16" s="6"/>
    </row>
    <row r="17" spans="1:32" ht="15" customHeight="1" x14ac:dyDescent="0.25">
      <c r="A17" s="28" t="s">
        <v>31</v>
      </c>
      <c r="B17" s="80" t="s">
        <v>23</v>
      </c>
      <c r="C17" s="76">
        <f t="shared" si="1"/>
        <v>55</v>
      </c>
      <c r="D17" s="158"/>
      <c r="E17" s="15">
        <v>0</v>
      </c>
      <c r="F17" s="15">
        <v>0</v>
      </c>
      <c r="G17" s="15">
        <v>0</v>
      </c>
      <c r="H17" s="15">
        <v>8</v>
      </c>
      <c r="I17" s="15">
        <v>0</v>
      </c>
      <c r="J17" s="15">
        <v>4</v>
      </c>
      <c r="K17" s="15">
        <v>0</v>
      </c>
      <c r="L17" s="15">
        <v>1</v>
      </c>
      <c r="M17" s="15">
        <v>31</v>
      </c>
      <c r="N17" s="15">
        <v>0</v>
      </c>
      <c r="O17" s="15">
        <v>1</v>
      </c>
      <c r="P17" s="15">
        <v>3</v>
      </c>
      <c r="Q17" s="15">
        <v>7</v>
      </c>
      <c r="R17" s="15">
        <v>0</v>
      </c>
      <c r="S17" s="15">
        <v>0</v>
      </c>
      <c r="T17" s="37">
        <v>0</v>
      </c>
      <c r="U17" s="41">
        <f>E17*E11+F17*F11+G17*G11+H17*H11+I17*I11+J17*J11+K17*K11+L17*L11+M17*M11+N17*N11+O17*O11+P17*P11+Q17*Q11+R17*R11+S17*S11+T17*T11</f>
        <v>275</v>
      </c>
      <c r="V17" s="48"/>
      <c r="W17" s="110"/>
      <c r="X17" s="104" t="s">
        <v>6</v>
      </c>
      <c r="Y17" s="104"/>
      <c r="Z17" s="83"/>
      <c r="AA17" s="107"/>
      <c r="AB17" s="89" t="s">
        <v>65</v>
      </c>
      <c r="AC17" s="46"/>
      <c r="AD17" s="88" t="str">
        <f t="shared" si="0"/>
        <v>N12/N13/N14</v>
      </c>
      <c r="AE17" s="18"/>
      <c r="AF17" s="6"/>
    </row>
    <row r="18" spans="1:32" ht="15" customHeight="1" x14ac:dyDescent="0.25">
      <c r="A18" s="28" t="s">
        <v>32</v>
      </c>
      <c r="B18" s="80" t="s">
        <v>25</v>
      </c>
      <c r="C18" s="76">
        <f t="shared" si="1"/>
        <v>53</v>
      </c>
      <c r="D18" s="158"/>
      <c r="E18" s="15">
        <v>0</v>
      </c>
      <c r="F18" s="15">
        <v>0</v>
      </c>
      <c r="G18" s="15">
        <v>0</v>
      </c>
      <c r="H18" s="15">
        <v>7</v>
      </c>
      <c r="I18" s="15">
        <v>0</v>
      </c>
      <c r="J18" s="15">
        <v>6</v>
      </c>
      <c r="K18" s="15">
        <v>0</v>
      </c>
      <c r="L18" s="15">
        <v>0</v>
      </c>
      <c r="M18" s="15">
        <v>40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37">
        <v>0</v>
      </c>
      <c r="U18" s="41">
        <f>E18*E11+F18*F11+G18*G11+H18*H11+I18*I11+J18*J11+K18*K11+L18*L11+M18*M11+N18*N11+O18*O11+P18*P11+Q18*Q11+R18*R11+S18*S11+T18*T11</f>
        <v>265</v>
      </c>
      <c r="V18" s="48"/>
      <c r="W18" s="110"/>
      <c r="X18" s="104" t="s">
        <v>6</v>
      </c>
      <c r="Y18" s="104"/>
      <c r="Z18" s="83"/>
      <c r="AA18" s="107"/>
      <c r="AB18" s="89" t="s">
        <v>66</v>
      </c>
      <c r="AC18" s="47"/>
      <c r="AD18" s="88" t="str">
        <f t="shared" si="0"/>
        <v>N15/N16/N17</v>
      </c>
      <c r="AE18" s="18"/>
      <c r="AF18" s="6"/>
    </row>
    <row r="19" spans="1:32" ht="30" customHeight="1" x14ac:dyDescent="0.25">
      <c r="A19" s="81" t="s">
        <v>37</v>
      </c>
      <c r="B19" s="82" t="s">
        <v>43</v>
      </c>
      <c r="C19" s="77">
        <f t="shared" si="1"/>
        <v>47</v>
      </c>
      <c r="D19" s="158"/>
      <c r="E19" s="22">
        <v>0</v>
      </c>
      <c r="F19" s="22">
        <v>0</v>
      </c>
      <c r="G19" s="22">
        <v>0</v>
      </c>
      <c r="H19" s="22">
        <f>6+4+3</f>
        <v>13</v>
      </c>
      <c r="I19" s="22">
        <v>0</v>
      </c>
      <c r="J19" s="22">
        <f>0+2</f>
        <v>2</v>
      </c>
      <c r="K19" s="22">
        <v>0</v>
      </c>
      <c r="L19" s="22">
        <f>0+1</f>
        <v>1</v>
      </c>
      <c r="M19" s="22">
        <f>3+6+5</f>
        <v>14</v>
      </c>
      <c r="N19" s="22">
        <v>0</v>
      </c>
      <c r="O19" s="22">
        <f>1+1</f>
        <v>2</v>
      </c>
      <c r="P19" s="22">
        <v>0</v>
      </c>
      <c r="Q19" s="22">
        <f>4+4+5+2</f>
        <v>15</v>
      </c>
      <c r="R19" s="22">
        <v>0</v>
      </c>
      <c r="S19" s="22">
        <v>0</v>
      </c>
      <c r="T19" s="38">
        <v>0</v>
      </c>
      <c r="U19" s="42">
        <f>E19*E11+F19*F11+G19*G11+H19*H11+I19*I11+J19*J11+K19*K11+L19*L11+M19*M11+N19*N11+O19*O11+P19*P11+Q19*Q11+R19*R11+S19*S11+T19*T11</f>
        <v>235</v>
      </c>
      <c r="V19" s="48"/>
      <c r="W19" s="110"/>
      <c r="X19" s="104" t="s">
        <v>6</v>
      </c>
      <c r="Y19" s="104"/>
      <c r="Z19" s="83"/>
      <c r="AA19" s="107"/>
      <c r="AB19" s="90" t="s">
        <v>67</v>
      </c>
      <c r="AC19" s="85"/>
      <c r="AD19" s="95" t="str">
        <f t="shared" si="0"/>
        <v>N18/N19/N20</v>
      </c>
      <c r="AE19" s="18"/>
      <c r="AF19" s="6"/>
    </row>
    <row r="20" spans="1:32" ht="15" customHeight="1" x14ac:dyDescent="0.25">
      <c r="A20" s="65" t="s">
        <v>38</v>
      </c>
      <c r="B20" s="66" t="s">
        <v>34</v>
      </c>
      <c r="C20" s="76">
        <f t="shared" si="1"/>
        <v>42</v>
      </c>
      <c r="D20" s="158"/>
      <c r="E20" s="15">
        <v>0</v>
      </c>
      <c r="F20" s="15">
        <v>0</v>
      </c>
      <c r="G20" s="15">
        <v>0</v>
      </c>
      <c r="H20" s="15">
        <v>9</v>
      </c>
      <c r="I20" s="15">
        <v>0</v>
      </c>
      <c r="J20" s="15">
        <v>4</v>
      </c>
      <c r="K20" s="15">
        <v>0</v>
      </c>
      <c r="L20" s="15">
        <v>0</v>
      </c>
      <c r="M20" s="15">
        <v>29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37">
        <v>0</v>
      </c>
      <c r="U20" s="41">
        <f>E20*E11+F20*F11+G20*G11+H20*H11+I20*I11+J20*J11+K20*K11+L20*L11+M20*M11+N20*N11+O20*O11+P20*P11+Q20*Q11+R20*R11+S20*S11+T20*T11</f>
        <v>210</v>
      </c>
      <c r="V20" s="48"/>
      <c r="W20" s="110"/>
      <c r="X20" s="104" t="s">
        <v>6</v>
      </c>
      <c r="Y20" s="104"/>
      <c r="Z20" s="83"/>
      <c r="AA20" s="107"/>
      <c r="AB20" s="88" t="s">
        <v>68</v>
      </c>
      <c r="AC20" s="44"/>
      <c r="AD20" s="88" t="str">
        <f t="shared" si="0"/>
        <v>N21/N22/N23</v>
      </c>
      <c r="AE20" s="18"/>
      <c r="AF20" s="6"/>
    </row>
    <row r="21" spans="1:32" ht="15" customHeight="1" x14ac:dyDescent="0.25">
      <c r="A21" s="65" t="s">
        <v>39</v>
      </c>
      <c r="B21" s="66" t="s">
        <v>35</v>
      </c>
      <c r="C21" s="76">
        <f t="shared" si="1"/>
        <v>24</v>
      </c>
      <c r="D21" s="158"/>
      <c r="E21" s="15">
        <v>0</v>
      </c>
      <c r="F21" s="15">
        <v>0</v>
      </c>
      <c r="G21" s="15">
        <v>0</v>
      </c>
      <c r="H21" s="15">
        <v>4</v>
      </c>
      <c r="I21" s="15">
        <v>0</v>
      </c>
      <c r="J21" s="15">
        <v>2</v>
      </c>
      <c r="K21" s="15">
        <v>0</v>
      </c>
      <c r="L21" s="15">
        <v>0</v>
      </c>
      <c r="M21" s="15">
        <v>3</v>
      </c>
      <c r="N21" s="15">
        <v>0</v>
      </c>
      <c r="O21" s="15">
        <v>0</v>
      </c>
      <c r="P21" s="15">
        <v>2</v>
      </c>
      <c r="Q21" s="15">
        <v>8</v>
      </c>
      <c r="R21" s="15">
        <v>4</v>
      </c>
      <c r="S21" s="15">
        <v>1</v>
      </c>
      <c r="T21" s="37">
        <v>0</v>
      </c>
      <c r="U21" s="41">
        <f>E21*E11+F21*F11+G21*G11+H21*H11+I21*I11+J21*J11+K21*K11+L21*L11+M21*M11+N21*N11+O21*O11+P21*P11+Q21*Q11+R21*R11+S21*S11+T21*T11</f>
        <v>120</v>
      </c>
      <c r="V21" s="48"/>
      <c r="W21" s="110"/>
      <c r="X21" s="104" t="s">
        <v>6</v>
      </c>
      <c r="Y21" s="104"/>
      <c r="Z21" s="83"/>
      <c r="AA21" s="107"/>
      <c r="AB21" s="88" t="s">
        <v>69</v>
      </c>
      <c r="AC21" s="46"/>
      <c r="AD21" s="88" t="str">
        <f t="shared" si="0"/>
        <v>N24/N25</v>
      </c>
      <c r="AE21" s="18"/>
      <c r="AF21" s="6"/>
    </row>
    <row r="22" spans="1:32" ht="46.2" customHeight="1" x14ac:dyDescent="0.25">
      <c r="A22" s="96" t="s">
        <v>40</v>
      </c>
      <c r="B22" s="97" t="s">
        <v>36</v>
      </c>
      <c r="C22" s="77">
        <f t="shared" si="1"/>
        <v>37</v>
      </c>
      <c r="D22" s="158"/>
      <c r="E22" s="22">
        <v>0</v>
      </c>
      <c r="F22" s="22">
        <v>0</v>
      </c>
      <c r="G22" s="22">
        <v>0</v>
      </c>
      <c r="H22" s="22">
        <v>5</v>
      </c>
      <c r="I22" s="22">
        <v>0</v>
      </c>
      <c r="J22" s="22">
        <v>5</v>
      </c>
      <c r="K22" s="22">
        <v>0</v>
      </c>
      <c r="L22" s="22">
        <v>0</v>
      </c>
      <c r="M22" s="22">
        <v>27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38">
        <v>0</v>
      </c>
      <c r="U22" s="42">
        <f>E22*E11+F22*F11+G22*G11+H22*H11+I22*I11+J22*J11+K22*K11+L22*L11+M22*M11+N22*N11+O22*O11+P22*P11+Q22*Q11+R22*R11+S22*S11+T22*T11</f>
        <v>185</v>
      </c>
      <c r="V22" s="98"/>
      <c r="W22" s="111"/>
      <c r="X22" s="105" t="s">
        <v>6</v>
      </c>
      <c r="Y22" s="105"/>
      <c r="Z22" s="99"/>
      <c r="AA22" s="108"/>
      <c r="AB22" s="100" t="s">
        <v>70</v>
      </c>
      <c r="AC22" s="101"/>
      <c r="AD22" s="95" t="str">
        <f t="shared" si="0"/>
        <v>N26/N27</v>
      </c>
      <c r="AE22" s="18"/>
      <c r="AF22" s="6"/>
    </row>
    <row r="23" spans="1:32" ht="45" customHeight="1" x14ac:dyDescent="0.25">
      <c r="A23" s="81" t="s">
        <v>44</v>
      </c>
      <c r="B23" s="97" t="s">
        <v>42</v>
      </c>
      <c r="C23" s="77">
        <f t="shared" si="1"/>
        <v>40</v>
      </c>
      <c r="D23" s="158"/>
      <c r="E23" s="22">
        <v>0</v>
      </c>
      <c r="F23" s="22">
        <v>0</v>
      </c>
      <c r="G23" s="22">
        <v>0</v>
      </c>
      <c r="H23" s="22">
        <v>5</v>
      </c>
      <c r="I23" s="22">
        <v>0</v>
      </c>
      <c r="J23" s="22">
        <v>1</v>
      </c>
      <c r="K23" s="22">
        <v>0</v>
      </c>
      <c r="L23" s="22">
        <v>0</v>
      </c>
      <c r="M23" s="22">
        <v>33</v>
      </c>
      <c r="N23" s="22">
        <v>0</v>
      </c>
      <c r="O23" s="22">
        <v>1</v>
      </c>
      <c r="P23" s="22">
        <v>0</v>
      </c>
      <c r="Q23" s="22">
        <v>0</v>
      </c>
      <c r="R23" s="22">
        <v>0</v>
      </c>
      <c r="S23" s="22">
        <v>0</v>
      </c>
      <c r="T23" s="38">
        <v>0</v>
      </c>
      <c r="U23" s="42">
        <f>E23*E11+F23*F11+G23*G11+H23*H11+I23*I11+J23*J11+K23*K11+L23*L11+M23*M11+N23*N11+O23*O11+P23*P11+Q23*Q11+R23*R11+S23*S11+T23*T11</f>
        <v>200</v>
      </c>
      <c r="V23" s="98"/>
      <c r="W23" s="111"/>
      <c r="X23" s="105" t="s">
        <v>6</v>
      </c>
      <c r="Y23" s="105"/>
      <c r="Z23" s="99"/>
      <c r="AA23" s="108"/>
      <c r="AB23" s="102" t="s">
        <v>71</v>
      </c>
      <c r="AC23" s="103"/>
      <c r="AD23" s="95" t="str">
        <f t="shared" si="0"/>
        <v>N28/N29</v>
      </c>
      <c r="AE23" s="18"/>
      <c r="AF23" s="6"/>
    </row>
    <row r="24" spans="1:32" ht="15" customHeight="1" x14ac:dyDescent="0.25">
      <c r="A24" s="28" t="s">
        <v>45</v>
      </c>
      <c r="B24" s="80" t="s">
        <v>60</v>
      </c>
      <c r="C24" s="76">
        <f t="shared" si="1"/>
        <v>6</v>
      </c>
      <c r="D24" s="158"/>
      <c r="E24" s="15">
        <v>0</v>
      </c>
      <c r="F24" s="15">
        <v>0</v>
      </c>
      <c r="G24" s="15">
        <v>0</v>
      </c>
      <c r="H24" s="15">
        <v>0</v>
      </c>
      <c r="I24" s="15">
        <v>6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37">
        <v>0</v>
      </c>
      <c r="U24" s="41">
        <f>E24*E11+F24*F11+G24*G11+H24*H11+I24*I11+J24*J11+K24*K11+L24*L11+M24*M11+N24*N11+O24*O11+P24*P11+Q24*Q11+R24*R11+S24*S11+T24*T11</f>
        <v>30</v>
      </c>
      <c r="V24" s="48"/>
      <c r="W24" s="110"/>
      <c r="X24" s="104"/>
      <c r="Y24" s="104" t="s">
        <v>6</v>
      </c>
      <c r="Z24" s="83"/>
      <c r="AA24" s="107"/>
      <c r="AB24" s="89"/>
      <c r="AD24" s="88" t="str">
        <f t="shared" si="0"/>
        <v>N30</v>
      </c>
      <c r="AE24" s="18"/>
      <c r="AF24" s="6"/>
    </row>
    <row r="25" spans="1:32" ht="15" customHeight="1" x14ac:dyDescent="0.25">
      <c r="A25" s="28" t="s">
        <v>46</v>
      </c>
      <c r="B25" s="80" t="s">
        <v>5</v>
      </c>
      <c r="C25" s="76">
        <f t="shared" si="1"/>
        <v>0</v>
      </c>
      <c r="D25" s="158"/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37">
        <v>0</v>
      </c>
      <c r="U25" s="41">
        <f>E25*E11+F25*F11+G25*G11+H25*H11+I25*I11+J25*J11+K25*K11+L25*L11+M25*M11+N25*N11+O25*O11+P25*P11+Q25*Q11+R25*R11+S25*S11+T25*T11</f>
        <v>0</v>
      </c>
      <c r="V25" s="48"/>
      <c r="W25" s="110"/>
      <c r="X25" s="104"/>
      <c r="Y25" s="104"/>
      <c r="Z25" s="83"/>
      <c r="AA25" s="107"/>
      <c r="AB25" s="88"/>
      <c r="AC25" s="44"/>
      <c r="AD25" s="88" t="str">
        <f t="shared" si="0"/>
        <v>N31</v>
      </c>
      <c r="AE25" s="18"/>
      <c r="AF25" s="6"/>
    </row>
    <row r="26" spans="1:32" ht="15" customHeight="1" thickBot="1" x14ac:dyDescent="0.3">
      <c r="A26" s="29" t="s">
        <v>61</v>
      </c>
      <c r="B26" s="68" t="s">
        <v>5</v>
      </c>
      <c r="C26" s="78">
        <f t="shared" si="1"/>
        <v>0</v>
      </c>
      <c r="D26" s="159"/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39">
        <v>0</v>
      </c>
      <c r="U26" s="43">
        <f>E26*E11+F26*F11+G26*G11+H26*H11+I26*I11+J26*J11+K26*K11+L26*L11+M26*M11+N26*N11+O26*O11+P26*P11+Q26*Q11+R26*R11+S26*S11+T26*T11</f>
        <v>0</v>
      </c>
      <c r="V26" s="49"/>
      <c r="W26" s="112"/>
      <c r="X26" s="109"/>
      <c r="Y26" s="109"/>
      <c r="Z26" s="84"/>
      <c r="AA26" s="50"/>
      <c r="AB26" s="91"/>
      <c r="AC26" s="45"/>
      <c r="AD26" s="91" t="str">
        <f t="shared" si="0"/>
        <v>N32</v>
      </c>
      <c r="AE26" s="18"/>
      <c r="AF26" s="6"/>
    </row>
    <row r="27" spans="1:32" x14ac:dyDescent="0.25">
      <c r="A27" s="151"/>
      <c r="B27" s="152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44"/>
      <c r="S27" s="166" t="s">
        <v>47</v>
      </c>
      <c r="T27" s="167"/>
      <c r="U27" s="30">
        <f>SUM(U12:U26)</f>
        <v>2070</v>
      </c>
      <c r="V27" s="70"/>
      <c r="AA27" s="106"/>
      <c r="AC27" s="13"/>
      <c r="AD27" s="71"/>
      <c r="AE27" s="18"/>
      <c r="AF27" s="6"/>
    </row>
    <row r="28" spans="1:32" x14ac:dyDescent="0.25">
      <c r="A28" s="154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45"/>
      <c r="S28" s="168" t="s">
        <v>5</v>
      </c>
      <c r="T28" s="169"/>
      <c r="U28" s="31">
        <v>0.4</v>
      </c>
      <c r="V28" s="70"/>
      <c r="AD28" s="71"/>
      <c r="AE28" s="18"/>
      <c r="AF28" s="6"/>
    </row>
    <row r="29" spans="1:32" ht="13.8" thickBot="1" x14ac:dyDescent="0.3">
      <c r="A29" s="155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46"/>
      <c r="S29" s="170" t="s">
        <v>48</v>
      </c>
      <c r="T29" s="171"/>
      <c r="U29" s="32">
        <f>U27*(1+U28)</f>
        <v>2898</v>
      </c>
      <c r="V29" s="72"/>
      <c r="W29" s="73"/>
      <c r="X29" s="73"/>
      <c r="Y29" s="73"/>
      <c r="Z29" s="73"/>
      <c r="AA29" s="73"/>
      <c r="AB29" s="74"/>
      <c r="AC29" s="74"/>
      <c r="AD29" s="75"/>
      <c r="AE29" s="18"/>
      <c r="AF29" s="6"/>
    </row>
    <row r="30" spans="1:32" ht="12.75" customHeight="1" x14ac:dyDescent="0.25">
      <c r="B30" s="51"/>
      <c r="C30" s="51"/>
      <c r="D30" s="51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3"/>
      <c r="V30" s="23"/>
      <c r="W30" s="23"/>
      <c r="X30" s="23"/>
      <c r="Y30" s="23"/>
      <c r="Z30" s="23"/>
      <c r="AA30" s="23"/>
      <c r="AB30" s="23"/>
    </row>
    <row r="31" spans="1:32" ht="12.75" customHeight="1" x14ac:dyDescent="0.25">
      <c r="B31" s="116"/>
      <c r="C31" s="51"/>
      <c r="D31" s="51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3"/>
      <c r="V31" s="23"/>
      <c r="W31" s="23"/>
      <c r="X31" s="23"/>
      <c r="Y31" s="23"/>
      <c r="Z31" s="23"/>
      <c r="AA31" s="23"/>
      <c r="AB31" s="23"/>
    </row>
    <row r="32" spans="1:32" ht="12.75" customHeight="1" x14ac:dyDescent="0.25">
      <c r="B32" s="51"/>
      <c r="C32" s="51"/>
      <c r="D32" s="51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3"/>
      <c r="V32" s="23"/>
      <c r="W32" s="23"/>
      <c r="X32" s="23"/>
      <c r="Y32" s="23"/>
      <c r="Z32" s="23"/>
      <c r="AA32" s="23"/>
      <c r="AB32" s="23"/>
    </row>
    <row r="33" spans="1:40" x14ac:dyDescent="0.25">
      <c r="A33" s="7"/>
    </row>
    <row r="34" spans="1:40" x14ac:dyDescent="0.25">
      <c r="A34" s="7"/>
    </row>
    <row r="35" spans="1:40" x14ac:dyDescent="0.25">
      <c r="A35" s="7"/>
      <c r="B35" s="69"/>
      <c r="C35" s="14"/>
      <c r="D35" s="14"/>
    </row>
    <row r="36" spans="1:40" x14ac:dyDescent="0.25">
      <c r="A36" s="7"/>
      <c r="B36" s="69"/>
      <c r="C36" s="14"/>
      <c r="D36" s="14"/>
    </row>
    <row r="37" spans="1:40" x14ac:dyDescent="0.25">
      <c r="A37" s="7"/>
      <c r="B37" s="69"/>
      <c r="C37" s="14"/>
      <c r="D37" s="14"/>
    </row>
    <row r="38" spans="1:40" x14ac:dyDescent="0.25">
      <c r="A38" s="7"/>
      <c r="B38" s="69"/>
      <c r="C38" s="14"/>
      <c r="D38" s="14"/>
    </row>
    <row r="39" spans="1:40" ht="13.8" thickBot="1" x14ac:dyDescent="0.3">
      <c r="A39" s="7"/>
      <c r="B39" s="14"/>
      <c r="C39" s="14"/>
      <c r="D39" s="14"/>
    </row>
    <row r="40" spans="1:40" ht="55.2" customHeight="1" thickBot="1" x14ac:dyDescent="0.3">
      <c r="A40" s="147" t="s">
        <v>59</v>
      </c>
      <c r="B40" s="148"/>
      <c r="C40" s="124" t="s">
        <v>79</v>
      </c>
      <c r="D40" s="124" t="s">
        <v>80</v>
      </c>
      <c r="E40" s="124" t="s">
        <v>81</v>
      </c>
      <c r="F40" s="124" t="s">
        <v>82</v>
      </c>
      <c r="G40" s="124" t="s">
        <v>83</v>
      </c>
      <c r="H40" s="124" t="s">
        <v>84</v>
      </c>
      <c r="I40" s="125" t="s">
        <v>85</v>
      </c>
      <c r="U40" s="2"/>
      <c r="V40" s="2"/>
      <c r="W40" s="2"/>
      <c r="X40" s="2"/>
      <c r="Y40" s="2"/>
      <c r="Z40" s="2"/>
      <c r="AA40" s="2"/>
      <c r="AB40" s="2"/>
      <c r="AC40" s="4"/>
      <c r="AD40" s="5"/>
      <c r="AE40" s="5"/>
      <c r="AF40" s="5"/>
      <c r="AG40" s="5"/>
      <c r="AH40" s="5"/>
      <c r="AI40" s="5"/>
      <c r="AJ40" s="3"/>
      <c r="AK40" s="3"/>
      <c r="AL40" s="3"/>
      <c r="AN40" s="7"/>
    </row>
    <row r="41" spans="1:40" ht="26.4" x14ac:dyDescent="0.25">
      <c r="A41" s="126" t="e" vm="1">
        <v>#VALUE!</v>
      </c>
      <c r="B41" s="132" t="s">
        <v>9</v>
      </c>
      <c r="C41" s="127" t="s">
        <v>86</v>
      </c>
      <c r="D41" s="128" t="s">
        <v>87</v>
      </c>
      <c r="E41" s="128" t="s">
        <v>88</v>
      </c>
      <c r="F41" s="127" t="s">
        <v>89</v>
      </c>
      <c r="G41" s="129" t="s">
        <v>90</v>
      </c>
      <c r="H41" s="127" t="s">
        <v>91</v>
      </c>
      <c r="I41" s="130" t="e" vm="17">
        <v>#VALUE!</v>
      </c>
    </row>
    <row r="42" spans="1:40" ht="26.4" x14ac:dyDescent="0.25">
      <c r="A42" s="65" t="e" vm="2">
        <v>#VALUE!</v>
      </c>
      <c r="B42" s="121" t="s">
        <v>8</v>
      </c>
      <c r="C42" s="134" t="s">
        <v>92</v>
      </c>
      <c r="D42" s="135" t="s">
        <v>87</v>
      </c>
      <c r="E42" s="135" t="s">
        <v>104</v>
      </c>
      <c r="F42" s="134" t="s">
        <v>89</v>
      </c>
      <c r="G42" s="136" t="s">
        <v>90</v>
      </c>
      <c r="H42" s="137" t="s">
        <v>93</v>
      </c>
      <c r="I42" s="119" t="e" vm="18">
        <v>#VALUE!</v>
      </c>
    </row>
    <row r="43" spans="1:40" ht="26.4" x14ac:dyDescent="0.25">
      <c r="A43" s="65" t="e" vm="3">
        <v>#VALUE!</v>
      </c>
      <c r="B43" s="121" t="s">
        <v>10</v>
      </c>
      <c r="C43" s="22" t="s">
        <v>92</v>
      </c>
      <c r="D43" s="117" t="s">
        <v>87</v>
      </c>
      <c r="E43" s="117" t="s">
        <v>95</v>
      </c>
      <c r="F43" s="22" t="s">
        <v>89</v>
      </c>
      <c r="G43" s="118" t="s">
        <v>90</v>
      </c>
      <c r="H43" s="120" t="s">
        <v>93</v>
      </c>
      <c r="I43" s="119" t="e" vm="19">
        <v>#VALUE!</v>
      </c>
    </row>
    <row r="44" spans="1:40" ht="26.4" x14ac:dyDescent="0.25">
      <c r="A44" s="65" t="e" vm="4">
        <v>#VALUE!</v>
      </c>
      <c r="B44" s="122" t="s">
        <v>96</v>
      </c>
      <c r="C44" s="22" t="s">
        <v>86</v>
      </c>
      <c r="D44" s="117" t="s">
        <v>87</v>
      </c>
      <c r="E44" s="117" t="s">
        <v>97</v>
      </c>
      <c r="F44" s="22" t="s">
        <v>89</v>
      </c>
      <c r="G44" s="118" t="s">
        <v>90</v>
      </c>
      <c r="H44" s="120" t="s">
        <v>93</v>
      </c>
      <c r="I44" s="123" t="e" vm="20">
        <v>#VALUE!</v>
      </c>
    </row>
    <row r="45" spans="1:40" ht="26.4" x14ac:dyDescent="0.25">
      <c r="A45" s="65" t="e" vm="21">
        <v>#VALUE!</v>
      </c>
      <c r="B45" s="122" t="s">
        <v>98</v>
      </c>
      <c r="C45" s="22" t="s">
        <v>92</v>
      </c>
      <c r="D45" s="117" t="s">
        <v>87</v>
      </c>
      <c r="E45" s="117" t="s">
        <v>95</v>
      </c>
      <c r="F45" s="22" t="s">
        <v>89</v>
      </c>
      <c r="G45" s="118" t="s">
        <v>90</v>
      </c>
      <c r="H45" s="120" t="s">
        <v>93</v>
      </c>
      <c r="I45" s="119" t="e" vm="19">
        <v>#VALUE!</v>
      </c>
    </row>
    <row r="46" spans="1:40" ht="26.4" customHeight="1" x14ac:dyDescent="0.25">
      <c r="A46" s="65" t="e" vm="5">
        <v>#VALUE!</v>
      </c>
      <c r="B46" s="121" t="s">
        <v>11</v>
      </c>
      <c r="C46" s="22" t="s">
        <v>92</v>
      </c>
      <c r="D46" s="117" t="s">
        <v>87</v>
      </c>
      <c r="E46" s="117" t="s">
        <v>99</v>
      </c>
      <c r="F46" s="22" t="s">
        <v>89</v>
      </c>
      <c r="G46" s="118" t="s">
        <v>90</v>
      </c>
      <c r="H46" s="118" t="s">
        <v>100</v>
      </c>
      <c r="I46" s="119" t="e" vm="22">
        <v>#VALUE!</v>
      </c>
    </row>
    <row r="47" spans="1:40" ht="26.4" x14ac:dyDescent="0.25">
      <c r="A47" s="65" t="e" vm="23">
        <v>#VALUE!</v>
      </c>
      <c r="B47" s="122" t="s">
        <v>101</v>
      </c>
      <c r="C47" s="22" t="s">
        <v>86</v>
      </c>
      <c r="D47" s="117" t="s">
        <v>87</v>
      </c>
      <c r="E47" s="117" t="s">
        <v>102</v>
      </c>
      <c r="F47" s="22" t="s">
        <v>89</v>
      </c>
      <c r="G47" s="118" t="s">
        <v>90</v>
      </c>
      <c r="H47" s="120" t="s">
        <v>93</v>
      </c>
      <c r="I47" s="123" t="e" vm="20">
        <v>#VALUE!</v>
      </c>
    </row>
    <row r="48" spans="1:40" ht="26.4" x14ac:dyDescent="0.25">
      <c r="A48" s="65" t="e" vm="23">
        <v>#VALUE!</v>
      </c>
      <c r="B48" s="122" t="s">
        <v>103</v>
      </c>
      <c r="C48" s="22" t="s">
        <v>92</v>
      </c>
      <c r="D48" s="117" t="s">
        <v>87</v>
      </c>
      <c r="E48" s="117" t="s">
        <v>95</v>
      </c>
      <c r="F48" s="22" t="s">
        <v>89</v>
      </c>
      <c r="G48" s="118" t="s">
        <v>90</v>
      </c>
      <c r="H48" s="120" t="s">
        <v>93</v>
      </c>
      <c r="I48" s="119" t="e" vm="19">
        <v>#VALUE!</v>
      </c>
    </row>
    <row r="49" spans="1:9" ht="26.4" x14ac:dyDescent="0.25">
      <c r="A49" s="65" t="e" vm="7">
        <v>#VALUE!</v>
      </c>
      <c r="B49" s="121" t="s">
        <v>12</v>
      </c>
      <c r="C49" s="22" t="s">
        <v>92</v>
      </c>
      <c r="D49" s="117" t="s">
        <v>87</v>
      </c>
      <c r="E49" s="117" t="s">
        <v>104</v>
      </c>
      <c r="F49" s="22" t="s">
        <v>89</v>
      </c>
      <c r="G49" s="118" t="s">
        <v>90</v>
      </c>
      <c r="H49" s="120" t="s">
        <v>93</v>
      </c>
      <c r="I49" s="119" t="e" vm="24">
        <v>#VALUE!</v>
      </c>
    </row>
    <row r="50" spans="1:9" ht="26.4" x14ac:dyDescent="0.25">
      <c r="A50" s="65" t="e" vm="25">
        <v>#VALUE!</v>
      </c>
      <c r="B50" s="122" t="s">
        <v>105</v>
      </c>
      <c r="C50" s="22" t="s">
        <v>86</v>
      </c>
      <c r="D50" s="117" t="s">
        <v>87</v>
      </c>
      <c r="E50" s="117" t="s">
        <v>102</v>
      </c>
      <c r="F50" s="22" t="s">
        <v>89</v>
      </c>
      <c r="G50" s="118" t="s">
        <v>90</v>
      </c>
      <c r="H50" s="120" t="s">
        <v>93</v>
      </c>
      <c r="I50" s="123" t="e" vm="20">
        <v>#VALUE!</v>
      </c>
    </row>
    <row r="51" spans="1:9" ht="26.4" x14ac:dyDescent="0.25">
      <c r="A51" s="65" t="e" vm="25">
        <v>#VALUE!</v>
      </c>
      <c r="B51" s="122" t="s">
        <v>106</v>
      </c>
      <c r="C51" s="22" t="s">
        <v>92</v>
      </c>
      <c r="D51" s="117" t="s">
        <v>87</v>
      </c>
      <c r="E51" s="117" t="s">
        <v>95</v>
      </c>
      <c r="F51" s="22" t="s">
        <v>89</v>
      </c>
      <c r="G51" s="118" t="s">
        <v>90</v>
      </c>
      <c r="H51" s="120" t="s">
        <v>93</v>
      </c>
      <c r="I51" s="119" t="e" vm="19">
        <v>#VALUE!</v>
      </c>
    </row>
    <row r="52" spans="1:9" ht="26.4" x14ac:dyDescent="0.25">
      <c r="A52" s="65" t="e" vm="9">
        <v>#VALUE!</v>
      </c>
      <c r="B52" s="121" t="s">
        <v>13</v>
      </c>
      <c r="C52" s="22" t="s">
        <v>92</v>
      </c>
      <c r="D52" s="117" t="s">
        <v>87</v>
      </c>
      <c r="E52" s="117" t="s">
        <v>99</v>
      </c>
      <c r="F52" s="22" t="s">
        <v>89</v>
      </c>
      <c r="G52" s="118" t="s">
        <v>90</v>
      </c>
      <c r="H52" s="120" t="s">
        <v>93</v>
      </c>
      <c r="I52" s="119" t="e" vm="24">
        <v>#VALUE!</v>
      </c>
    </row>
    <row r="53" spans="1:9" ht="26.4" x14ac:dyDescent="0.25">
      <c r="A53" s="65" t="e" vm="10">
        <v>#VALUE!</v>
      </c>
      <c r="B53" s="121" t="s">
        <v>14</v>
      </c>
      <c r="C53" s="22" t="s">
        <v>92</v>
      </c>
      <c r="D53" s="117" t="s">
        <v>87</v>
      </c>
      <c r="E53" s="117" t="s">
        <v>99</v>
      </c>
      <c r="F53" s="22" t="s">
        <v>89</v>
      </c>
      <c r="G53" s="118" t="s">
        <v>90</v>
      </c>
      <c r="H53" s="120" t="s">
        <v>93</v>
      </c>
      <c r="I53" s="119" t="e" vm="24">
        <v>#VALUE!</v>
      </c>
    </row>
    <row r="54" spans="1:9" ht="26.4" x14ac:dyDescent="0.25">
      <c r="A54" s="65" t="e" vm="11">
        <v>#VALUE!</v>
      </c>
      <c r="B54" s="122" t="s">
        <v>107</v>
      </c>
      <c r="C54" s="22" t="s">
        <v>86</v>
      </c>
      <c r="D54" s="117" t="s">
        <v>87</v>
      </c>
      <c r="E54" s="117" t="s">
        <v>102</v>
      </c>
      <c r="F54" s="22" t="s">
        <v>89</v>
      </c>
      <c r="G54" s="118" t="s">
        <v>90</v>
      </c>
      <c r="H54" s="120" t="s">
        <v>93</v>
      </c>
      <c r="I54" s="123" t="e" vm="20">
        <v>#VALUE!</v>
      </c>
    </row>
    <row r="55" spans="1:9" ht="26.4" x14ac:dyDescent="0.25">
      <c r="A55" s="65" t="e" vm="11">
        <v>#VALUE!</v>
      </c>
      <c r="B55" s="122" t="s">
        <v>108</v>
      </c>
      <c r="C55" s="22" t="s">
        <v>92</v>
      </c>
      <c r="D55" s="117" t="s">
        <v>87</v>
      </c>
      <c r="E55" s="117" t="s">
        <v>95</v>
      </c>
      <c r="F55" s="22" t="s">
        <v>89</v>
      </c>
      <c r="G55" s="118" t="s">
        <v>90</v>
      </c>
      <c r="H55" s="120" t="s">
        <v>93</v>
      </c>
      <c r="I55" s="119" t="e" vm="19">
        <v>#VALUE!</v>
      </c>
    </row>
    <row r="56" spans="1:9" ht="26.4" x14ac:dyDescent="0.25">
      <c r="A56" s="65" t="e" vm="12">
        <v>#VALUE!</v>
      </c>
      <c r="B56" s="121" t="s">
        <v>15</v>
      </c>
      <c r="C56" s="22" t="s">
        <v>86</v>
      </c>
      <c r="D56" s="117" t="s">
        <v>87</v>
      </c>
      <c r="E56" s="117" t="s">
        <v>102</v>
      </c>
      <c r="F56" s="22" t="s">
        <v>89</v>
      </c>
      <c r="G56" s="118" t="s">
        <v>90</v>
      </c>
      <c r="H56" s="120" t="s">
        <v>93</v>
      </c>
      <c r="I56" s="123" t="e" vm="20">
        <v>#VALUE!</v>
      </c>
    </row>
    <row r="57" spans="1:9" ht="26.4" x14ac:dyDescent="0.25">
      <c r="A57" s="65" t="e" vm="13">
        <v>#VALUE!</v>
      </c>
      <c r="B57" s="121" t="s">
        <v>16</v>
      </c>
      <c r="C57" s="22" t="s">
        <v>92</v>
      </c>
      <c r="D57" s="117" t="s">
        <v>87</v>
      </c>
      <c r="E57" s="117" t="s">
        <v>95</v>
      </c>
      <c r="F57" s="22" t="s">
        <v>89</v>
      </c>
      <c r="G57" s="118" t="s">
        <v>90</v>
      </c>
      <c r="H57" s="120" t="s">
        <v>93</v>
      </c>
      <c r="I57" s="119" t="e" vm="19">
        <v>#VALUE!</v>
      </c>
    </row>
    <row r="58" spans="1:9" ht="26.4" x14ac:dyDescent="0.25">
      <c r="A58" s="65" t="e" vm="14">
        <v>#VALUE!</v>
      </c>
      <c r="B58" s="121" t="s">
        <v>17</v>
      </c>
      <c r="C58" s="22" t="s">
        <v>86</v>
      </c>
      <c r="D58" s="117" t="s">
        <v>87</v>
      </c>
      <c r="E58" s="117" t="s">
        <v>102</v>
      </c>
      <c r="F58" s="22" t="s">
        <v>89</v>
      </c>
      <c r="G58" s="118" t="s">
        <v>90</v>
      </c>
      <c r="H58" s="120" t="s">
        <v>93</v>
      </c>
      <c r="I58" s="123" t="e" vm="20">
        <v>#VALUE!</v>
      </c>
    </row>
    <row r="59" spans="1:9" ht="26.4" x14ac:dyDescent="0.25">
      <c r="A59" s="65" t="e" vm="15">
        <v>#VALUE!</v>
      </c>
      <c r="B59" s="121" t="s">
        <v>18</v>
      </c>
      <c r="C59" s="22" t="s">
        <v>86</v>
      </c>
      <c r="D59" s="117" t="s">
        <v>87</v>
      </c>
      <c r="E59" s="117" t="s">
        <v>102</v>
      </c>
      <c r="F59" s="22" t="s">
        <v>89</v>
      </c>
      <c r="G59" s="118" t="s">
        <v>90</v>
      </c>
      <c r="H59" s="120" t="s">
        <v>93</v>
      </c>
      <c r="I59" s="123" t="e" vm="20">
        <v>#VALUE!</v>
      </c>
    </row>
    <row r="60" spans="1:9" ht="27" thickBot="1" x14ac:dyDescent="0.3">
      <c r="A60" s="67" t="e" vm="16">
        <v>#VALUE!</v>
      </c>
      <c r="B60" s="133" t="s">
        <v>19</v>
      </c>
      <c r="C60" s="138" t="s">
        <v>92</v>
      </c>
      <c r="D60" s="139" t="s">
        <v>87</v>
      </c>
      <c r="E60" s="139" t="s">
        <v>104</v>
      </c>
      <c r="F60" s="138" t="s">
        <v>89</v>
      </c>
      <c r="G60" s="140" t="s">
        <v>90</v>
      </c>
      <c r="H60" s="141" t="s">
        <v>93</v>
      </c>
      <c r="I60" s="131" t="e" vm="18">
        <v>#VALUE!</v>
      </c>
    </row>
    <row r="62" spans="1:9" ht="114.6" customHeight="1" x14ac:dyDescent="0.25">
      <c r="A62" s="142" t="s">
        <v>94</v>
      </c>
      <c r="B62" s="143"/>
      <c r="C62" s="143"/>
      <c r="D62" s="143"/>
      <c r="E62" s="143"/>
      <c r="F62" s="143"/>
      <c r="G62" s="143"/>
      <c r="H62" s="143"/>
      <c r="I62" s="143"/>
    </row>
  </sheetData>
  <mergeCells count="16">
    <mergeCell ref="A62:I62"/>
    <mergeCell ref="C1:C6"/>
    <mergeCell ref="A40:B40"/>
    <mergeCell ref="AD8:AD11"/>
    <mergeCell ref="A27:R29"/>
    <mergeCell ref="D12:D26"/>
    <mergeCell ref="C8:C11"/>
    <mergeCell ref="U8:U11"/>
    <mergeCell ref="A8:A11"/>
    <mergeCell ref="B8:B11"/>
    <mergeCell ref="S27:T27"/>
    <mergeCell ref="S28:T28"/>
    <mergeCell ref="S29:T29"/>
    <mergeCell ref="V8:AA10"/>
    <mergeCell ref="AB8:AB11"/>
    <mergeCell ref="D8:T8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61" orientation="landscape" r:id="rId1"/>
  <headerFooter alignWithMargins="0">
    <oddFooter>Pagina &amp;P&amp;RGroepsverklaring Noodverlichting Gebouw P - 20260306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5F1A72D208104EB2E0C87ECC213177" ma:contentTypeVersion="0" ma:contentTypeDescription="Create a new document." ma:contentTypeScope="" ma:versionID="db94793972b92c3c3a6f3a975fbaf11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24fd2d4348e31d7b7bcc391e9da95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CA953C-14F6-4E0E-98AF-775829A452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4B81E85-8515-42DD-9914-4CFF54917C73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1400059-BE81-42A8-B4BD-A2D514FBCD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BURGERS ERGON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Berends</dc:creator>
  <cp:lastModifiedBy>Geutjes, Anita</cp:lastModifiedBy>
  <cp:lastPrinted>2026-03-05T13:19:45Z</cp:lastPrinted>
  <dcterms:created xsi:type="dcterms:W3CDTF">2007-07-26T06:11:15Z</dcterms:created>
  <dcterms:modified xsi:type="dcterms:W3CDTF">2026-05-12T08:16:12Z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0x0101008A5F1A72D208104EB2E0C87ECC213177</vt:lpwstr>
  </property>
  <property fmtid="{D5CDD505-2E9C-101B-9397-08002B2CF9AE}" pid="3" name="MediaServiceImageTags">
    <vt:lpwstr/>
  </property>
</Properties>
</file>