
<file path=[Content_Types].xml><?xml version="1.0" encoding="utf-8"?>
<Types xmlns="http://schemas.openxmlformats.org/package/2006/content-types">
  <Default Extension="bin" ContentType="application/vnd.openxmlformats-officedocument.spreadsheetml.customProperty"/>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rinterSettings/printerSettings1.bin" ContentType="application/vnd.openxmlformats-officedocument.spreadsheetml.printerSettings"/>
  <Override PartName="/xl/drawings/drawing1.xml" ContentType="application/vnd.openxmlformats-officedocument.drawing+xml"/>
  <Override PartName="/xl/printerSettings/printerSettings2.bin" ContentType="application/vnd.openxmlformats-officedocument.spreadsheetml.printerSettings"/>
  <Override PartName="/xl/drawings/drawing2.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codeName="ThisWorkbook" defaultThemeVersion="124226"/>
  <mc:AlternateContent xmlns:mc="http://schemas.openxmlformats.org/markup-compatibility/2006">
    <mc:Choice Requires="x15">
      <x15ac:absPath xmlns:x15ac="http://schemas.microsoft.com/office/spreadsheetml/2010/11/ac" url="https://prorailbv.sharepoint.com/teams/AanbestedingGeneriekeRAS/Gedeelde documenten/Generieke RAS/Aanbesteding/Aanbestedingsdossier/"/>
    </mc:Choice>
  </mc:AlternateContent>
  <xr:revisionPtr revIDLastSave="993" documentId="8_{D2F3845D-8038-44D1-A85A-E2F9D38B32A2}" xr6:coauthVersionLast="47" xr6:coauthVersionMax="47" xr10:uidLastSave="{E86699CE-D4F7-4E55-9522-406F057E9D26}"/>
  <bookViews>
    <workbookView xWindow="-165" yWindow="-165" windowWidth="29130" windowHeight="15810" firstSheet="1" activeTab="1" xr2:uid="{00000000-000D-0000-FFFF-FFFF00000000}"/>
  </bookViews>
  <sheets>
    <sheet name="SLDataSheet" sheetId="4" state="veryHidden" r:id="rId1"/>
    <sheet name="Aanbiedingsbegroting" sheetId="1" r:id="rId2"/>
    <sheet name="Toelichting" sheetId="3" r:id="rId3"/>
  </sheets>
  <definedNames>
    <definedName name="_xlnm.Print_Area" localSheetId="1">Aanbiedingsbegroting!$A$1:$R$46</definedName>
    <definedName name="_xlnm.Print_Area" localSheetId="2">Toelichting!$B$2:$G$21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25" i="1" l="1"/>
  <c r="N22" i="1"/>
  <c r="D14" i="3"/>
  <c r="D18" i="3"/>
  <c r="C4" i="3"/>
  <c r="N35" i="1"/>
  <c r="C15" i="3"/>
  <c r="C14" i="3"/>
  <c r="C13" i="3"/>
  <c r="J26" i="1"/>
  <c r="I26" i="1"/>
  <c r="H26" i="1"/>
  <c r="C19" i="3" l="1"/>
  <c r="N28" i="1"/>
  <c r="C20" i="3"/>
  <c r="C18" i="3"/>
  <c r="C17" i="3"/>
  <c r="N32" i="1"/>
  <c r="P32" i="1" s="1"/>
  <c r="P29" i="1" l="1"/>
  <c r="P35" i="1"/>
  <c r="C16" i="3"/>
  <c r="C12" i="3"/>
  <c r="P37" i="1" l="1"/>
</calcChain>
</file>

<file path=xl/sharedStrings.xml><?xml version="1.0" encoding="utf-8"?>
<sst xmlns="http://schemas.openxmlformats.org/spreadsheetml/2006/main" count="59" uniqueCount="54">
  <si>
    <t>- Alle gele cellen dienen door de leverancier te worden in gevuld (De niet-gele velden mogen niet worden gewijzigd). Formules en calculaties zijn wel inzichtelijk.</t>
  </si>
  <si>
    <t>(Uw logo hier)</t>
  </si>
  <si>
    <t>- Deze aanbiedingsbegroting dient rechtsgeldig te worden ondertekend.</t>
  </si>
  <si>
    <t>- Het tabblad "toelichting" bij deze aanbiedingsbegroting is integraal onderdeel van de aanbieding.</t>
  </si>
  <si>
    <t>- Er gelden maximale uurtarieven voor verschillende rollen en daarnaast een maximum totaalbedrag voor implementatiekosten. Overschrijding van een of meer van deze waarden is niet toegestaan en maakt deze aanbieding ongeldig.</t>
  </si>
  <si>
    <t>- Aantallen bovenop de minimale afname worden per stuk afgenomen en afgerekend tegen het bij de betreffende volumestaffel genoemde prijs per stuk.</t>
  </si>
  <si>
    <t>- De ingevulde bedragen zijn zonder enig voorbehoud opgegeven.</t>
  </si>
  <si>
    <t>- Alle kosten, belastingen of importtarieven (excl. BTW) en verdere verrekeningen om te voldoen aan gestelde eisen bij deze aanbesteding zijn opgenomen in de aanbieding op deze aanbiedingsbegroting.</t>
  </si>
  <si>
    <t>Duur van de overeenkomst: 4 jaar voor het beschikbaar stellen van de 'Dienst' en de optionele consultancy uren (plus 2 x 2 jaar optionele verlenging )</t>
  </si>
  <si>
    <t>Prijscomponenten:</t>
  </si>
  <si>
    <t>Prijs per contractjaar voor gehele looptijd (incl. verlengingen)</t>
  </si>
  <si>
    <t>Totale kosten voor de duur van de overeenkomst (inclusief optionele verlengingen):</t>
  </si>
  <si>
    <t>Beschikbaar stellen van de 'Dienst' aan ProRail met volledige beschikbare functionaliteit</t>
  </si>
  <si>
    <t>Prijs per (1) benodigde licentie en/of gebruiksrecht per (1) contractjaar per (1) connector of assetdomein:
(Prijs per 1 licentie:)</t>
  </si>
  <si>
    <t>afname kans:</t>
  </si>
  <si>
    <t>Prijs per (1) benodigde licentie en/of gebruiksrecht per (1) contractjaar per (1) gebruikerslicentie ("named user'):
(Prijs per 1 licentie:)</t>
  </si>
  <si>
    <t>&gt; 300</t>
  </si>
  <si>
    <t>Eenmalige implementatie van de 'Dienst'</t>
  </si>
  <si>
    <t>Benodigde implementatieuren - totaal bedrag is maximaal € 160.000</t>
  </si>
  <si>
    <t>Optionele consultancy uren</t>
  </si>
  <si>
    <t>Totale contractwaarde, tevens inschrijfsom:</t>
  </si>
  <si>
    <t>Handtekening:</t>
  </si>
  <si>
    <t>Organisatie:</t>
  </si>
  <si>
    <t xml:space="preserve"> </t>
  </si>
  <si>
    <t>Naam:</t>
  </si>
  <si>
    <t>Functie:</t>
  </si>
  <si>
    <t>Plaats:</t>
  </si>
  <si>
    <t>Datum:</t>
  </si>
  <si>
    <t>Algemeen</t>
  </si>
  <si>
    <t xml:space="preserve">Alle opgegeven prijzen en tarieven worden na aanbesteding onverkort en onveranderd opgenomen in of bij de overeenkomst, en zijn geldig voor de duur van de overeenkomst. 
In de overeenkomst is een indexeringsregeling opgenomen. 
Het tabblad "Aanbiedingsbegroting" en het tabblad "Toelichting" zijn onderdelen van de overeenkomst en/of dienen als een annex hierbij. </t>
  </si>
  <si>
    <r>
      <t xml:space="preserve">Voor alle opgegeven uurtarieven geldt: ProRail verwacht hier all-in uurtarieven voor werkzaamheden verbonden met deze overeenkomst en daaruit voorvloeiende opdrachten. Daarmee zijn deze tarieven inclusief onder meer, maar niet uitsluitend, reis- en verblijfskosten, opleidings- en certificeringskosten, tooling-, machine-, materieel-, materiaal-, administratie- en supportkosten, ontwikkel-, test-, simulatie- en overige benodigde hardware- en -softwarekosten, kosten voor PC's, mobiele telefonie en andere hulpmiddelen, kosten voor klantcontact, verkoop, offreren en quoteren, management-, overhead- en risicokosten, winstopslagen. 
Locatie van persoonlijk contact met ProRail is in het algemeen Utrecht. Alleen reistijd op expliciet verzoek ProRail wordt verrekend. Voor bezoek aan ProRail locaties in Utrecht onder kantoortijd wordt geen reistijd en reiskosten verrekend.
Opgegeven uurtarieven zijn fixed-price. Nacalculatie heeft alleen plaats op het in opdracht van ProRail verbruikte aantal uren bij leverancier, indien het een opdracht op basis van nacalculatie betreft. Op fixed-price opdrachten heeft geen nacalculatie plaats.
De tarieven zijn geldig gedurende gangbare kantooruren, voor werkzaamheden op expliciet verzoek ProRail buiten kantoortijd gelden de volgende opslagen:
</t>
    </r>
    <r>
      <rPr>
        <b/>
        <sz val="11"/>
        <rFont val="Calibri"/>
        <family val="2"/>
        <scheme val="minor"/>
      </rPr>
      <t xml:space="preserve">Tijdvenster:                                                  Opslag:  </t>
    </r>
    <r>
      <rPr>
        <sz val="11"/>
        <rFont val="Calibri"/>
        <family val="2"/>
        <scheme val="minor"/>
      </rPr>
      <t xml:space="preserve">
Maandag t/m vrijdag         18:00-24:00 uur: 30%
Maandag t/m vrijdag         00:00-08:00 uur: 40%
Zaterdag     	                         08:00-24:00 uur: 50%
Zaterdag	                              00:00-08:00 uur: 60%
Zon- en feestdagen           00:00-24:00 uur: 60%</t>
    </r>
  </si>
  <si>
    <t>Alleen de prijscomponenten die in deze Aanbiedingsbegroting zijn opgenomen komen in aanmerking voor vergoeding.</t>
  </si>
  <si>
    <t>Toelichting op elementen uit de aanbiedingsbegroting:</t>
  </si>
  <si>
    <t>- Er mogen geen negatieve bedragen en/of percentages worden ingevuld. U kunt voor de regels 22, 25, 28 kiezen welk afrekenmodel of afrekenmodellen u aanbiedt, daarmee zijn bedragen van € 0 hier toegestaan. U dient wel te voldoen aan de verdere voorwaarden uit de tabbladen ‘Aanbiedingsbegroting’ en ‘Toelichting’.</t>
  </si>
  <si>
    <t>- De prijs voor de aangeboden connector en licentie is gestaffeld, waarbij ProRail eist dat de aangeboden prijs per licentie in de staffel met een hoger volume niet hoger is dan de prijs in de links gelegen staffel met een lager volume (op dezelfde regel).</t>
  </si>
  <si>
    <t>&gt; 5 &lt; 8</t>
  </si>
  <si>
    <t>&gt; 8</t>
  </si>
  <si>
    <t>&gt; 50 &lt; 150</t>
  </si>
  <si>
    <t>&gt; 150 &lt; 300</t>
  </si>
  <si>
    <r>
      <t xml:space="preserve">Consultancy-uren worden alleen door opdrachtnemer verrekend op nadrukkelijk en schriftelijk verzoek van ProRail. 
Onder "Senior" wordt verstaan: minimaal 5 jaar aantoonbare ervaring in het werkgebied van RAS Software en -dienstverlening </t>
    </r>
    <r>
      <rPr>
        <u/>
        <sz val="11"/>
        <rFont val="Calibri"/>
        <family val="2"/>
        <scheme val="minor"/>
      </rPr>
      <t>en</t>
    </r>
    <r>
      <rPr>
        <sz val="11"/>
        <rFont val="Calibri"/>
        <family val="2"/>
        <scheme val="minor"/>
      </rPr>
      <t xml:space="preserve"> minimaal 5 jaar relevante ervaring bij het vraagstuk waarvoor ProRail de consultancy-vraag stelt.
Voertaal voor de schriftelijke of mondelinge communicatie bij de consultancy opdracht is Nederlands en/of Engels.</t>
    </r>
  </si>
  <si>
    <t>All-in uurtarief algemene consultancy-uren - Senior level - maximaal € 150 / uur</t>
  </si>
  <si>
    <t>All-in uurtarief implementatiewerkzaamheden - maximaal € 150 / uur</t>
  </si>
  <si>
    <t>Vaste jaarlijkse beheerkosten van de 'Dienst', inclusief supportdesk en alle activiteiten benodigd om aan SLA en overeenkomst te voldoen (maximaal € 50.000):</t>
  </si>
  <si>
    <t>- Genoemde prijzen zijn opgegeven conform de Voorwaarden, in Euro's, excl. BTW.</t>
  </si>
  <si>
    <t>versie 1.0</t>
  </si>
  <si>
    <t>Generieke RAS: "Dienst"</t>
  </si>
  <si>
    <t xml:space="preserve">Deze prijscomponent is nader omschreven in de Annex 3.1 Programma van Eisen hfdst 3 en Overeenkomst (onder meer) § 7, 8, 15 en 22 
</t>
  </si>
  <si>
    <r>
      <t xml:space="preserve">Deze prijscomponent is nader omschreven in de Annex 3.1 Programma van Eisen hfdst 3 en Overeenkomst (onder meer) </t>
    </r>
    <r>
      <rPr>
        <sz val="11"/>
        <rFont val="Arial"/>
        <family val="2"/>
      </rPr>
      <t>§</t>
    </r>
    <r>
      <rPr>
        <sz val="11"/>
        <rFont val="Calibri"/>
        <family val="2"/>
      </rPr>
      <t xml:space="preserve"> 7, 8, 19 en 22</t>
    </r>
    <r>
      <rPr>
        <sz val="11"/>
        <rFont val="Calibri"/>
        <family val="2"/>
        <scheme val="minor"/>
      </rPr>
      <t xml:space="preserve"> 
</t>
    </r>
  </si>
  <si>
    <t>Deze prijscomponent is nader omschreven in de Annex 3.1 Programma van Eisen hfdst. 3 en daarnaast de Overeenkomst (onder meer) § 7, 8 en 22. 
De prijs is gestaffeld, waarbij ProRail eist dat de aangeboden prijs in de staffel met een hoger volume niet hoger is dan de prijs in de links gelegen staffel met een lager volume (op dezelfde regel).</t>
  </si>
  <si>
    <t>Annex 5.1 - Aanbiedingsbegroting TN 592693</t>
  </si>
  <si>
    <t>Afname en staffels</t>
  </si>
  <si>
    <t>1 tot en met 2</t>
  </si>
  <si>
    <t>1 tot en met 50</t>
  </si>
  <si>
    <t>&gt;2 &lt; 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</si>
</sst>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quot;€&quot;\ * #,##0.00_ ;_ &quot;€&quot;\ * \-#,##0.00_ ;_ &quot;€&quot;\ * &quot;-&quot;??_ ;_ @_ "/>
    <numFmt numFmtId="43" formatCode="_ * #,##0.00_ ;_ * \-#,##0.00_ ;_ * &quot;-&quot;??_ ;_ @_ "/>
    <numFmt numFmtId="164" formatCode="[$-413]d\ mmmm\ yyyy;@"/>
    <numFmt numFmtId="165" formatCode="_ * #,##0_ ;_ * \-#,##0_ ;_ * &quot;-&quot;??_ ;_ @_ "/>
    <numFmt numFmtId="166" formatCode="\+0;\ \-0;\ 0"/>
  </numFmts>
  <fonts count="25" x14ac:knownFonts="1">
    <font>
      <sz val="10"/>
      <color theme="1"/>
      <name val="Arial"/>
      <family val="2"/>
    </font>
    <font>
      <sz val="11"/>
      <color theme="1"/>
      <name val="Calibri"/>
      <family val="2"/>
      <scheme val="minor"/>
    </font>
    <font>
      <sz val="10"/>
      <color theme="1"/>
      <name val="Arial"/>
      <family val="2"/>
    </font>
    <font>
      <sz val="8"/>
      <color theme="1"/>
      <name val="Calibri"/>
      <family val="2"/>
    </font>
    <font>
      <b/>
      <sz val="18"/>
      <color theme="1"/>
      <name val="Calibri"/>
      <family val="2"/>
      <scheme val="minor"/>
    </font>
    <font>
      <sz val="11"/>
      <color theme="1"/>
      <name val="Calibri"/>
      <family val="2"/>
      <scheme val="minor"/>
    </font>
    <font>
      <b/>
      <sz val="16"/>
      <color theme="1"/>
      <name val="Calibri"/>
      <family val="2"/>
      <scheme val="minor"/>
    </font>
    <font>
      <sz val="10"/>
      <color theme="1"/>
      <name val="Calibri"/>
      <family val="2"/>
      <scheme val="minor"/>
    </font>
    <font>
      <b/>
      <sz val="11"/>
      <color theme="1"/>
      <name val="Calibri"/>
      <family val="2"/>
      <scheme val="minor"/>
    </font>
    <font>
      <sz val="10"/>
      <name val="Calibri"/>
      <family val="2"/>
      <scheme val="minor"/>
    </font>
    <font>
      <b/>
      <sz val="14"/>
      <name val="Calibri"/>
      <family val="2"/>
      <scheme val="minor"/>
    </font>
    <font>
      <b/>
      <sz val="11"/>
      <name val="Calibri"/>
      <family val="2"/>
      <scheme val="minor"/>
    </font>
    <font>
      <sz val="11"/>
      <name val="Calibri"/>
      <family val="2"/>
      <scheme val="minor"/>
    </font>
    <font>
      <b/>
      <sz val="10"/>
      <color theme="1"/>
      <name val="Calibri"/>
      <family val="2"/>
      <scheme val="minor"/>
    </font>
    <font>
      <sz val="12"/>
      <color theme="1"/>
      <name val="Calibri"/>
      <family val="2"/>
      <scheme val="minor"/>
    </font>
    <font>
      <sz val="11"/>
      <color theme="6" tint="-0.499984740745262"/>
      <name val="Calibri"/>
      <family val="2"/>
      <scheme val="minor"/>
    </font>
    <font>
      <sz val="10"/>
      <color theme="6" tint="-0.499984740745262"/>
      <name val="Calibri"/>
      <family val="2"/>
      <scheme val="minor"/>
    </font>
    <font>
      <b/>
      <sz val="20"/>
      <color theme="1"/>
      <name val="Calibri"/>
      <family val="2"/>
      <scheme val="minor"/>
    </font>
    <font>
      <sz val="11"/>
      <name val="Arial"/>
      <family val="2"/>
    </font>
    <font>
      <sz val="11"/>
      <name val="Calibri"/>
      <family val="2"/>
    </font>
    <font>
      <b/>
      <i/>
      <sz val="11"/>
      <color theme="1"/>
      <name val="Calibri"/>
      <family val="2"/>
      <scheme val="minor"/>
    </font>
    <font>
      <sz val="10"/>
      <color rgb="FF0070C0"/>
      <name val="Calibri"/>
      <family val="2"/>
      <scheme val="minor"/>
    </font>
    <font>
      <u/>
      <sz val="11"/>
      <name val="Calibri"/>
      <family val="2"/>
      <scheme val="minor"/>
    </font>
    <font>
      <b/>
      <sz val="11"/>
      <color theme="1"/>
      <name val="Calibri"/>
      <scheme val="minor"/>
    </font>
    <font>
      <b/>
      <sz val="11"/>
      <name val="Calibri"/>
      <scheme val="minor"/>
    </font>
  </fonts>
  <fills count="7">
    <fill>
      <patternFill patternType="none"/>
    </fill>
    <fill>
      <patternFill patternType="gray125"/>
    </fill>
    <fill>
      <patternFill patternType="solid">
        <fgColor theme="6" tint="0.79998168889431442"/>
        <bgColor indexed="64"/>
      </patternFill>
    </fill>
    <fill>
      <patternFill patternType="solid">
        <fgColor rgb="FFFFFF00"/>
        <bgColor indexed="64"/>
      </patternFill>
    </fill>
    <fill>
      <patternFill patternType="solid">
        <fgColor theme="6"/>
        <bgColor indexed="64"/>
      </patternFill>
    </fill>
    <fill>
      <patternFill patternType="solid">
        <fgColor theme="6" tint="0.39997558519241921"/>
        <bgColor indexed="64"/>
      </patternFill>
    </fill>
    <fill>
      <patternFill patternType="solid">
        <fgColor rgb="FFFFC000"/>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bottom style="thin">
        <color indexed="64"/>
      </bottom>
      <diagonal/>
    </border>
    <border>
      <left style="thick">
        <color theme="3" tint="-0.24994659260841701"/>
      </left>
      <right/>
      <top style="thick">
        <color theme="3" tint="-0.24994659260841701"/>
      </top>
      <bottom/>
      <diagonal/>
    </border>
    <border>
      <left/>
      <right/>
      <top style="thick">
        <color theme="3" tint="-0.24994659260841701"/>
      </top>
      <bottom/>
      <diagonal/>
    </border>
    <border>
      <left/>
      <right style="thick">
        <color theme="3" tint="-0.24994659260841701"/>
      </right>
      <top style="thick">
        <color theme="3" tint="-0.24994659260841701"/>
      </top>
      <bottom/>
      <diagonal/>
    </border>
    <border>
      <left style="thick">
        <color theme="3" tint="-0.24994659260841701"/>
      </left>
      <right/>
      <top/>
      <bottom/>
      <diagonal/>
    </border>
    <border>
      <left/>
      <right style="thick">
        <color theme="3" tint="-0.24994659260841701"/>
      </right>
      <top/>
      <bottom/>
      <diagonal/>
    </border>
    <border>
      <left style="thick">
        <color theme="3" tint="-0.24994659260841701"/>
      </left>
      <right/>
      <top/>
      <bottom style="thick">
        <color theme="3" tint="-0.24994659260841701"/>
      </bottom>
      <diagonal/>
    </border>
    <border>
      <left/>
      <right/>
      <top/>
      <bottom style="thick">
        <color theme="3" tint="-0.24994659260841701"/>
      </bottom>
      <diagonal/>
    </border>
    <border>
      <left/>
      <right style="thick">
        <color theme="3" tint="-0.24994659260841701"/>
      </right>
      <top/>
      <bottom style="thick">
        <color theme="3" tint="-0.2499465926084170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ck">
        <color theme="3" tint="-0.499984740745262"/>
      </left>
      <right/>
      <top style="thick">
        <color theme="3" tint="-0.499984740745262"/>
      </top>
      <bottom/>
      <diagonal/>
    </border>
    <border>
      <left/>
      <right/>
      <top style="thick">
        <color theme="3" tint="-0.499984740745262"/>
      </top>
      <bottom/>
      <diagonal/>
    </border>
    <border>
      <left/>
      <right style="thick">
        <color theme="3" tint="-0.499984740745262"/>
      </right>
      <top style="thick">
        <color theme="3" tint="-0.499984740745262"/>
      </top>
      <bottom/>
      <diagonal/>
    </border>
    <border>
      <left style="thick">
        <color theme="3" tint="-0.499984740745262"/>
      </left>
      <right/>
      <top/>
      <bottom/>
      <diagonal/>
    </border>
    <border>
      <left/>
      <right style="thick">
        <color theme="3" tint="-0.499984740745262"/>
      </right>
      <top/>
      <bottom/>
      <diagonal/>
    </border>
    <border>
      <left style="thick">
        <color theme="3" tint="-0.499984740745262"/>
      </left>
      <right/>
      <top/>
      <bottom style="thick">
        <color theme="3" tint="-0.499984740745262"/>
      </bottom>
      <diagonal/>
    </border>
    <border>
      <left/>
      <right/>
      <top/>
      <bottom style="thick">
        <color theme="3" tint="-0.499984740745262"/>
      </bottom>
      <diagonal/>
    </border>
    <border>
      <left/>
      <right style="thick">
        <color theme="3" tint="-0.499984740745262"/>
      </right>
      <top/>
      <bottom style="thick">
        <color theme="3" tint="-0.499984740745262"/>
      </bottom>
      <diagonal/>
    </border>
    <border>
      <left style="thick">
        <color theme="3" tint="-0.24994659260841701"/>
      </left>
      <right/>
      <top/>
      <bottom style="dashed">
        <color theme="3" tint="-0.24994659260841701"/>
      </bottom>
      <diagonal/>
    </border>
    <border>
      <left/>
      <right/>
      <top/>
      <bottom style="dashed">
        <color theme="3" tint="-0.24994659260841701"/>
      </bottom>
      <diagonal/>
    </border>
    <border>
      <left/>
      <right style="thick">
        <color theme="3" tint="-0.24994659260841701"/>
      </right>
      <top/>
      <bottom style="dashed">
        <color theme="3" tint="-0.24994659260841701"/>
      </bottom>
      <diagonal/>
    </border>
  </borders>
  <cellStyleXfs count="7">
    <xf numFmtId="0" fontId="0" fillId="0" borderId="0"/>
    <xf numFmtId="44" fontId="5" fillId="3" borderId="1">
      <alignment horizontal="center"/>
    </xf>
    <xf numFmtId="0" fontId="5" fillId="2" borderId="0"/>
    <xf numFmtId="0" fontId="3" fillId="0" borderId="0"/>
    <xf numFmtId="44" fontId="5" fillId="2" borderId="1"/>
    <xf numFmtId="44" fontId="2" fillId="0" borderId="0" applyFont="0" applyFill="0" applyBorder="0" applyAlignment="0" applyProtection="0"/>
    <xf numFmtId="43" fontId="2" fillId="0" borderId="0" applyFont="0" applyFill="0" applyBorder="0" applyAlignment="0" applyProtection="0"/>
  </cellStyleXfs>
  <cellXfs count="138">
    <xf numFmtId="0" fontId="0" fillId="0" borderId="0" xfId="0"/>
    <xf numFmtId="0" fontId="4" fillId="2" borderId="0" xfId="0" applyFont="1" applyFill="1" applyAlignment="1">
      <alignment horizontal="center"/>
    </xf>
    <xf numFmtId="0" fontId="4" fillId="2" borderId="8" xfId="0" applyFont="1" applyFill="1" applyBorder="1" applyAlignment="1">
      <alignment horizontal="left"/>
    </xf>
    <xf numFmtId="0" fontId="4" fillId="2" borderId="0" xfId="0" applyFont="1" applyFill="1" applyAlignment="1">
      <alignment horizontal="left"/>
    </xf>
    <xf numFmtId="0" fontId="6" fillId="2" borderId="0" xfId="0" quotePrefix="1" applyFont="1" applyFill="1" applyAlignment="1">
      <alignment horizontal="center"/>
    </xf>
    <xf numFmtId="0" fontId="7" fillId="2" borderId="0" xfId="0" applyFont="1" applyFill="1"/>
    <xf numFmtId="0" fontId="7" fillId="2" borderId="7" xfId="0" applyFont="1" applyFill="1" applyBorder="1"/>
    <xf numFmtId="0" fontId="7" fillId="2" borderId="9" xfId="0" applyFont="1" applyFill="1" applyBorder="1"/>
    <xf numFmtId="0" fontId="7" fillId="2" borderId="10" xfId="0" applyFont="1" applyFill="1" applyBorder="1"/>
    <xf numFmtId="0" fontId="7" fillId="2" borderId="11" xfId="0" applyFont="1" applyFill="1" applyBorder="1"/>
    <xf numFmtId="0" fontId="7" fillId="2" borderId="12" xfId="0" applyFont="1" applyFill="1" applyBorder="1"/>
    <xf numFmtId="0" fontId="7" fillId="2" borderId="13" xfId="0" applyFont="1" applyFill="1" applyBorder="1"/>
    <xf numFmtId="0" fontId="7" fillId="2" borderId="14" xfId="0" applyFont="1" applyFill="1" applyBorder="1"/>
    <xf numFmtId="0" fontId="5" fillId="2" borderId="0" xfId="0" applyFont="1" applyFill="1"/>
    <xf numFmtId="0" fontId="9" fillId="0" borderId="0" xfId="0" applyFont="1"/>
    <xf numFmtId="0" fontId="7" fillId="0" borderId="0" xfId="0" applyFont="1"/>
    <xf numFmtId="0" fontId="9" fillId="0" borderId="0" xfId="0" applyFont="1" applyAlignment="1">
      <alignment horizontal="left" vertical="top" wrapText="1"/>
    </xf>
    <xf numFmtId="0" fontId="5" fillId="0" borderId="0" xfId="0" applyFont="1"/>
    <xf numFmtId="0" fontId="12" fillId="0" borderId="0" xfId="0" applyFont="1" applyAlignment="1">
      <alignment horizontal="left" vertical="top" wrapText="1"/>
    </xf>
    <xf numFmtId="0" fontId="12" fillId="2" borderId="0" xfId="0" applyFont="1" applyFill="1"/>
    <xf numFmtId="0" fontId="9" fillId="2" borderId="0" xfId="0" applyFont="1" applyFill="1" applyAlignment="1">
      <alignment wrapText="1"/>
    </xf>
    <xf numFmtId="0" fontId="9" fillId="2" borderId="0" xfId="0" applyFont="1" applyFill="1"/>
    <xf numFmtId="0" fontId="9" fillId="0" borderId="0" xfId="0" applyFont="1" applyAlignment="1">
      <alignment wrapText="1"/>
    </xf>
    <xf numFmtId="0" fontId="7" fillId="0" borderId="0" xfId="0" applyFont="1" applyAlignment="1">
      <alignment wrapText="1"/>
    </xf>
    <xf numFmtId="0" fontId="12" fillId="2" borderId="27" xfId="0" applyFont="1" applyFill="1" applyBorder="1"/>
    <xf numFmtId="0" fontId="12" fillId="2" borderId="0" xfId="0" applyFont="1" applyFill="1" applyAlignment="1">
      <alignment wrapText="1"/>
    </xf>
    <xf numFmtId="0" fontId="7" fillId="2" borderId="26" xfId="0" applyFont="1" applyFill="1" applyBorder="1"/>
    <xf numFmtId="0" fontId="9" fillId="2" borderId="27" xfId="0" applyFont="1" applyFill="1" applyBorder="1"/>
    <xf numFmtId="0" fontId="7" fillId="2" borderId="28" xfId="0" applyFont="1" applyFill="1" applyBorder="1"/>
    <xf numFmtId="0" fontId="9" fillId="2" borderId="29" xfId="0" applyFont="1" applyFill="1" applyBorder="1" applyAlignment="1">
      <alignment wrapText="1"/>
    </xf>
    <xf numFmtId="0" fontId="9" fillId="2" borderId="30" xfId="0" applyFont="1" applyFill="1" applyBorder="1"/>
    <xf numFmtId="0" fontId="7" fillId="2" borderId="0" xfId="0" applyFont="1" applyFill="1" applyAlignment="1">
      <alignment wrapText="1"/>
    </xf>
    <xf numFmtId="0" fontId="7" fillId="2" borderId="23" xfId="0" applyFont="1" applyFill="1" applyBorder="1"/>
    <xf numFmtId="0" fontId="7" fillId="2" borderId="24" xfId="0" applyFont="1" applyFill="1" applyBorder="1" applyAlignment="1">
      <alignment wrapText="1"/>
    </xf>
    <xf numFmtId="0" fontId="7" fillId="2" borderId="25" xfId="0" applyFont="1" applyFill="1" applyBorder="1"/>
    <xf numFmtId="0" fontId="7" fillId="2" borderId="27" xfId="0" applyFont="1" applyFill="1" applyBorder="1"/>
    <xf numFmtId="0" fontId="10" fillId="2" borderId="27" xfId="0" applyFont="1" applyFill="1" applyBorder="1" applyAlignment="1">
      <alignment horizontal="left"/>
    </xf>
    <xf numFmtId="0" fontId="10" fillId="2" borderId="0" xfId="0" applyFont="1" applyFill="1" applyAlignment="1">
      <alignment horizontal="left"/>
    </xf>
    <xf numFmtId="0" fontId="10" fillId="2" borderId="0" xfId="0" quotePrefix="1" applyFont="1" applyFill="1" applyAlignment="1">
      <alignment horizontal="center" wrapText="1"/>
    </xf>
    <xf numFmtId="0" fontId="10" fillId="2" borderId="0" xfId="0" applyFont="1" applyFill="1" applyAlignment="1">
      <alignment horizontal="center" wrapText="1"/>
    </xf>
    <xf numFmtId="0" fontId="11" fillId="2" borderId="0" xfId="0" applyFont="1" applyFill="1" applyAlignment="1">
      <alignment wrapText="1"/>
    </xf>
    <xf numFmtId="0" fontId="9" fillId="2" borderId="0" xfId="0" applyFont="1" applyFill="1" applyAlignment="1">
      <alignment horizontal="left" vertical="top" wrapText="1"/>
    </xf>
    <xf numFmtId="0" fontId="11" fillId="2" borderId="0" xfId="0" quotePrefix="1" applyFont="1" applyFill="1" applyAlignment="1">
      <alignment horizontal="left" wrapText="1"/>
    </xf>
    <xf numFmtId="0" fontId="12" fillId="2" borderId="1" xfId="0" applyFont="1" applyFill="1" applyBorder="1" applyAlignment="1">
      <alignment vertical="top" wrapText="1"/>
    </xf>
    <xf numFmtId="0" fontId="8" fillId="2" borderId="1" xfId="0" quotePrefix="1" applyFont="1" applyFill="1" applyBorder="1" applyAlignment="1">
      <alignment horizontal="center" wrapText="1"/>
    </xf>
    <xf numFmtId="0" fontId="8" fillId="2" borderId="18" xfId="0" quotePrefix="1" applyFont="1" applyFill="1" applyBorder="1" applyAlignment="1">
      <alignment horizontal="center" wrapText="1"/>
    </xf>
    <xf numFmtId="0" fontId="13" fillId="2" borderId="0" xfId="0" applyFont="1" applyFill="1" applyAlignment="1">
      <alignment wrapText="1"/>
    </xf>
    <xf numFmtId="44" fontId="8" fillId="4" borderId="1" xfId="5" applyFont="1" applyFill="1" applyBorder="1" applyAlignment="1"/>
    <xf numFmtId="0" fontId="14" fillId="2" borderId="8" xfId="0" applyFont="1" applyFill="1" applyBorder="1" applyAlignment="1">
      <alignment horizontal="left"/>
    </xf>
    <xf numFmtId="164" fontId="14" fillId="2" borderId="8" xfId="0" applyNumberFormat="1" applyFont="1" applyFill="1" applyBorder="1" applyAlignment="1">
      <alignment horizontal="left"/>
    </xf>
    <xf numFmtId="0" fontId="8" fillId="2" borderId="3" xfId="0" quotePrefix="1" applyFont="1" applyFill="1" applyBorder="1" applyAlignment="1">
      <alignment vertical="top" wrapText="1"/>
    </xf>
    <xf numFmtId="0" fontId="15" fillId="2" borderId="4" xfId="0" quotePrefix="1" applyFont="1" applyFill="1" applyBorder="1" applyAlignment="1">
      <alignment horizontal="right" vertical="top" wrapText="1"/>
    </xf>
    <xf numFmtId="0" fontId="16" fillId="2" borderId="0" xfId="0" applyFont="1" applyFill="1"/>
    <xf numFmtId="0" fontId="8" fillId="2" borderId="22" xfId="0" quotePrefix="1" applyFont="1" applyFill="1" applyBorder="1" applyAlignment="1">
      <alignment vertical="center" wrapText="1"/>
    </xf>
    <xf numFmtId="0" fontId="8" fillId="2" borderId="2" xfId="0" quotePrefix="1" applyFont="1" applyFill="1" applyBorder="1" applyAlignment="1">
      <alignment horizontal="left" vertical="top"/>
    </xf>
    <xf numFmtId="0" fontId="1" fillId="2" borderId="0" xfId="0" quotePrefix="1" applyFont="1" applyFill="1" applyAlignment="1">
      <alignment horizontal="left"/>
    </xf>
    <xf numFmtId="44" fontId="8" fillId="2" borderId="22" xfId="0" quotePrefix="1" applyNumberFormat="1" applyFont="1" applyFill="1" applyBorder="1" applyAlignment="1">
      <alignment vertical="center" wrapText="1"/>
    </xf>
    <xf numFmtId="0" fontId="14" fillId="2" borderId="0" xfId="0" quotePrefix="1" applyFont="1" applyFill="1" applyAlignment="1">
      <alignment horizontal="center"/>
    </xf>
    <xf numFmtId="0" fontId="8" fillId="2" borderId="21" xfId="0" quotePrefix="1" applyFont="1" applyFill="1" applyBorder="1" applyAlignment="1">
      <alignment horizontal="center" vertical="center" wrapText="1"/>
    </xf>
    <xf numFmtId="0" fontId="1" fillId="2" borderId="0" xfId="0" quotePrefix="1" applyFont="1" applyFill="1" applyAlignment="1">
      <alignment horizontal="left" vertical="top" wrapText="1"/>
    </xf>
    <xf numFmtId="0" fontId="1" fillId="2" borderId="0" xfId="0" quotePrefix="1" applyFont="1" applyFill="1" applyAlignment="1">
      <alignment horizontal="left" vertical="top"/>
    </xf>
    <xf numFmtId="0" fontId="1" fillId="2" borderId="0" xfId="0" quotePrefix="1" applyFont="1" applyFill="1" applyAlignment="1">
      <alignment vertical="top"/>
    </xf>
    <xf numFmtId="164" fontId="1" fillId="2" borderId="0" xfId="0" quotePrefix="1" applyNumberFormat="1" applyFont="1" applyFill="1" applyAlignment="1">
      <alignment horizontal="left"/>
    </xf>
    <xf numFmtId="0" fontId="1" fillId="2" borderId="0" xfId="0" applyFont="1" applyFill="1" applyAlignment="1">
      <alignment horizontal="left" wrapText="1"/>
    </xf>
    <xf numFmtId="0" fontId="1" fillId="2" borderId="0" xfId="0" applyFont="1" applyFill="1"/>
    <xf numFmtId="0" fontId="1" fillId="2" borderId="0" xfId="0" quotePrefix="1" applyFont="1" applyFill="1" applyAlignment="1">
      <alignment horizontal="left" wrapText="1"/>
    </xf>
    <xf numFmtId="165" fontId="1" fillId="2" borderId="0" xfId="6" applyNumberFormat="1" applyFont="1" applyFill="1" applyBorder="1" applyAlignment="1">
      <alignment wrapText="1"/>
    </xf>
    <xf numFmtId="44" fontId="1" fillId="2" borderId="0" xfId="0" applyNumberFormat="1" applyFont="1" applyFill="1"/>
    <xf numFmtId="44" fontId="1" fillId="3" borderId="1" xfId="5" applyFont="1" applyFill="1" applyBorder="1" applyAlignment="1" applyProtection="1">
      <protection locked="0"/>
    </xf>
    <xf numFmtId="165" fontId="1" fillId="2" borderId="18" xfId="6" applyNumberFormat="1" applyFont="1" applyFill="1" applyBorder="1" applyAlignment="1">
      <alignment wrapText="1"/>
    </xf>
    <xf numFmtId="44" fontId="1" fillId="2" borderId="1" xfId="5" applyFont="1" applyFill="1" applyBorder="1" applyAlignment="1"/>
    <xf numFmtId="44" fontId="1" fillId="2" borderId="0" xfId="5" applyFont="1" applyFill="1" applyBorder="1" applyAlignment="1"/>
    <xf numFmtId="165" fontId="1" fillId="3" borderId="1" xfId="6" applyNumberFormat="1" applyFont="1" applyFill="1" applyBorder="1" applyAlignment="1" applyProtection="1">
      <protection locked="0"/>
    </xf>
    <xf numFmtId="0" fontId="1" fillId="2" borderId="31" xfId="0" applyFont="1" applyFill="1" applyBorder="1"/>
    <xf numFmtId="0" fontId="1" fillId="2" borderId="32" xfId="0" applyFont="1" applyFill="1" applyBorder="1"/>
    <xf numFmtId="0" fontId="1" fillId="2" borderId="33" xfId="0" applyFont="1" applyFill="1" applyBorder="1"/>
    <xf numFmtId="0" fontId="1" fillId="2" borderId="10" xfId="0" applyFont="1" applyFill="1" applyBorder="1"/>
    <xf numFmtId="0" fontId="1" fillId="2" borderId="11" xfId="0" applyFont="1" applyFill="1" applyBorder="1"/>
    <xf numFmtId="0" fontId="1" fillId="2" borderId="26" xfId="0" applyFont="1" applyFill="1" applyBorder="1"/>
    <xf numFmtId="0" fontId="1" fillId="0" borderId="0" xfId="0" applyFont="1"/>
    <xf numFmtId="0" fontId="1" fillId="2" borderId="0" xfId="0" applyFont="1" applyFill="1" applyAlignment="1">
      <alignment wrapText="1"/>
    </xf>
    <xf numFmtId="0" fontId="1" fillId="2" borderId="3" xfId="0" quotePrefix="1" applyFont="1" applyFill="1" applyBorder="1" applyAlignment="1">
      <alignment horizontal="left" vertical="top" wrapText="1"/>
    </xf>
    <xf numFmtId="166" fontId="11" fillId="2" borderId="0" xfId="0" quotePrefix="1" applyNumberFormat="1" applyFont="1" applyFill="1" applyAlignment="1">
      <alignment horizontal="center" wrapText="1"/>
    </xf>
    <xf numFmtId="166" fontId="11" fillId="2" borderId="1" xfId="0" quotePrefix="1" applyNumberFormat="1" applyFont="1" applyFill="1" applyBorder="1" applyAlignment="1">
      <alignment horizontal="center" wrapText="1"/>
    </xf>
    <xf numFmtId="9" fontId="21" fillId="2" borderId="0" xfId="0" applyNumberFormat="1" applyFont="1" applyFill="1" applyAlignment="1">
      <alignment horizontal="center"/>
    </xf>
    <xf numFmtId="44" fontId="1" fillId="2" borderId="16" xfId="5" applyFont="1" applyFill="1" applyBorder="1" applyAlignment="1"/>
    <xf numFmtId="44" fontId="1" fillId="2" borderId="6" xfId="5" applyFont="1" applyFill="1" applyBorder="1" applyAlignment="1"/>
    <xf numFmtId="0" fontId="21" fillId="2" borderId="3" xfId="0" quotePrefix="1" applyFont="1" applyFill="1" applyBorder="1" applyAlignment="1">
      <alignment horizontal="right" wrapText="1"/>
    </xf>
    <xf numFmtId="164" fontId="14" fillId="6" borderId="0" xfId="0" applyNumberFormat="1" applyFont="1" applyFill="1" applyAlignment="1">
      <alignment horizontal="center"/>
    </xf>
    <xf numFmtId="164" fontId="4" fillId="2" borderId="8" xfId="0" applyNumberFormat="1" applyFont="1" applyFill="1" applyBorder="1" applyAlignment="1">
      <alignment horizontal="left"/>
    </xf>
    <xf numFmtId="0" fontId="1" fillId="3" borderId="1" xfId="0" applyFont="1" applyFill="1" applyBorder="1" applyAlignment="1" applyProtection="1">
      <alignment horizontal="center"/>
      <protection locked="0"/>
    </xf>
    <xf numFmtId="0" fontId="1" fillId="3" borderId="2" xfId="0" applyFont="1" applyFill="1" applyBorder="1" applyAlignment="1" applyProtection="1">
      <alignment horizontal="left"/>
      <protection locked="0"/>
    </xf>
    <xf numFmtId="0" fontId="1" fillId="3" borderId="3" xfId="0" applyFont="1" applyFill="1" applyBorder="1" applyAlignment="1" applyProtection="1">
      <alignment horizontal="left"/>
      <protection locked="0"/>
    </xf>
    <xf numFmtId="0" fontId="1" fillId="3" borderId="4" xfId="0" applyFont="1" applyFill="1" applyBorder="1" applyAlignment="1" applyProtection="1">
      <alignment horizontal="left"/>
      <protection locked="0"/>
    </xf>
    <xf numFmtId="0" fontId="17" fillId="6" borderId="0" xfId="0" quotePrefix="1" applyFont="1" applyFill="1" applyAlignment="1">
      <alignment horizontal="center" wrapText="1"/>
    </xf>
    <xf numFmtId="0" fontId="1" fillId="3" borderId="15" xfId="0" quotePrefix="1" applyFont="1" applyFill="1" applyBorder="1" applyAlignment="1" applyProtection="1">
      <alignment horizontal="center" vertical="center"/>
      <protection locked="0"/>
    </xf>
    <xf numFmtId="0" fontId="1" fillId="3" borderId="16" xfId="0" quotePrefix="1" applyFont="1" applyFill="1" applyBorder="1" applyAlignment="1" applyProtection="1">
      <alignment horizontal="center" vertical="center"/>
      <protection locked="0"/>
    </xf>
    <xf numFmtId="0" fontId="1" fillId="3" borderId="17" xfId="0" quotePrefix="1" applyFont="1" applyFill="1" applyBorder="1" applyAlignment="1" applyProtection="1">
      <alignment horizontal="center" vertical="center"/>
      <protection locked="0"/>
    </xf>
    <xf numFmtId="0" fontId="1" fillId="3" borderId="5" xfId="0" quotePrefix="1" applyFont="1" applyFill="1" applyBorder="1" applyAlignment="1" applyProtection="1">
      <alignment horizontal="center" vertical="center"/>
      <protection locked="0"/>
    </xf>
    <xf numFmtId="0" fontId="1" fillId="3" borderId="0" xfId="0" quotePrefix="1" applyFont="1" applyFill="1" applyAlignment="1" applyProtection="1">
      <alignment horizontal="center" vertical="center"/>
      <protection locked="0"/>
    </xf>
    <xf numFmtId="0" fontId="1" fillId="3" borderId="18" xfId="0" quotePrefix="1" applyFont="1" applyFill="1" applyBorder="1" applyAlignment="1" applyProtection="1">
      <alignment horizontal="center" vertical="center"/>
      <protection locked="0"/>
    </xf>
    <xf numFmtId="0" fontId="1" fillId="3" borderId="19" xfId="0" quotePrefix="1" applyFont="1" applyFill="1" applyBorder="1" applyAlignment="1" applyProtection="1">
      <alignment horizontal="center" vertical="center"/>
      <protection locked="0"/>
    </xf>
    <xf numFmtId="0" fontId="1" fillId="3" borderId="6" xfId="0" quotePrefix="1" applyFont="1" applyFill="1" applyBorder="1" applyAlignment="1" applyProtection="1">
      <alignment horizontal="center" vertical="center"/>
      <protection locked="0"/>
    </xf>
    <xf numFmtId="0" fontId="1" fillId="3" borderId="20" xfId="0" quotePrefix="1" applyFont="1" applyFill="1" applyBorder="1" applyAlignment="1" applyProtection="1">
      <alignment horizontal="center" vertical="center"/>
      <protection locked="0"/>
    </xf>
    <xf numFmtId="0" fontId="1" fillId="2" borderId="0" xfId="0" quotePrefix="1" applyFont="1" applyFill="1" applyAlignment="1">
      <alignment horizontal="left" vertical="top" wrapText="1"/>
    </xf>
    <xf numFmtId="0" fontId="1" fillId="2" borderId="0" xfId="0" quotePrefix="1" applyFont="1" applyFill="1" applyAlignment="1">
      <alignment horizontal="left" vertical="top"/>
    </xf>
    <xf numFmtId="0" fontId="1" fillId="2" borderId="18" xfId="0" quotePrefix="1" applyFont="1" applyFill="1" applyBorder="1" applyAlignment="1">
      <alignment horizontal="left" vertical="top" wrapText="1"/>
    </xf>
    <xf numFmtId="0" fontId="20" fillId="2" borderId="3" xfId="0" quotePrefix="1" applyFont="1" applyFill="1" applyBorder="1" applyAlignment="1">
      <alignment horizontal="left" vertical="top"/>
    </xf>
    <xf numFmtId="0" fontId="1" fillId="2" borderId="2" xfId="0" quotePrefix="1" applyFont="1" applyFill="1" applyBorder="1" applyAlignment="1">
      <alignment horizontal="left" vertical="top" wrapText="1"/>
    </xf>
    <xf numFmtId="0" fontId="1" fillId="2" borderId="3" xfId="0" quotePrefix="1" applyFont="1" applyFill="1" applyBorder="1" applyAlignment="1">
      <alignment horizontal="left" vertical="top" wrapText="1"/>
    </xf>
    <xf numFmtId="0" fontId="1" fillId="2" borderId="4" xfId="0" quotePrefix="1" applyFont="1" applyFill="1" applyBorder="1" applyAlignment="1">
      <alignment horizontal="left" vertical="top" wrapText="1"/>
    </xf>
    <xf numFmtId="0" fontId="8" fillId="5" borderId="2" xfId="0" quotePrefix="1" applyFont="1" applyFill="1" applyBorder="1" applyAlignment="1">
      <alignment horizontal="left"/>
    </xf>
    <xf numFmtId="0" fontId="8" fillId="5" borderId="3" xfId="0" applyFont="1" applyFill="1" applyBorder="1" applyAlignment="1">
      <alignment horizontal="left"/>
    </xf>
    <xf numFmtId="0" fontId="8" fillId="5" borderId="4" xfId="0" applyFont="1" applyFill="1" applyBorder="1" applyAlignment="1">
      <alignment horizontal="left"/>
    </xf>
    <xf numFmtId="0" fontId="8" fillId="2" borderId="2" xfId="0" quotePrefix="1" applyFont="1" applyFill="1" applyBorder="1" applyAlignment="1">
      <alignment horizontal="left" vertical="top" wrapText="1"/>
    </xf>
    <xf numFmtId="0" fontId="8" fillId="2" borderId="3" xfId="0" quotePrefix="1" applyFont="1" applyFill="1" applyBorder="1" applyAlignment="1">
      <alignment horizontal="left" vertical="top" wrapText="1"/>
    </xf>
    <xf numFmtId="0" fontId="8" fillId="2" borderId="4" xfId="0" quotePrefix="1" applyFont="1" applyFill="1" applyBorder="1" applyAlignment="1">
      <alignment horizontal="left" vertical="top" wrapText="1"/>
    </xf>
    <xf numFmtId="0" fontId="1" fillId="2" borderId="15" xfId="0" quotePrefix="1" applyFont="1" applyFill="1" applyBorder="1" applyAlignment="1">
      <alignment horizontal="left" vertical="top" wrapText="1"/>
    </xf>
    <xf numFmtId="0" fontId="1" fillId="2" borderId="16" xfId="0" quotePrefix="1" applyFont="1" applyFill="1" applyBorder="1" applyAlignment="1">
      <alignment horizontal="left" vertical="top" wrapText="1"/>
    </xf>
    <xf numFmtId="0" fontId="1" fillId="2" borderId="17" xfId="0" quotePrefix="1" applyFont="1" applyFill="1" applyBorder="1" applyAlignment="1">
      <alignment horizontal="left" vertical="top" wrapText="1"/>
    </xf>
    <xf numFmtId="0" fontId="1" fillId="2" borderId="19" xfId="0" quotePrefix="1" applyFont="1" applyFill="1" applyBorder="1" applyAlignment="1">
      <alignment horizontal="left" vertical="top" wrapText="1"/>
    </xf>
    <xf numFmtId="0" fontId="1" fillId="2" borderId="6" xfId="0" quotePrefix="1" applyFont="1" applyFill="1" applyBorder="1" applyAlignment="1">
      <alignment horizontal="left" vertical="top" wrapText="1"/>
    </xf>
    <xf numFmtId="0" fontId="1" fillId="2" borderId="20" xfId="0" quotePrefix="1" applyFont="1" applyFill="1" applyBorder="1" applyAlignment="1">
      <alignment horizontal="left" vertical="top" wrapText="1"/>
    </xf>
    <xf numFmtId="0" fontId="8" fillId="5" borderId="2" xfId="0" quotePrefix="1" applyFont="1" applyFill="1" applyBorder="1" applyAlignment="1">
      <alignment horizontal="left" wrapText="1"/>
    </xf>
    <xf numFmtId="0" fontId="8" fillId="5" borderId="3" xfId="0" quotePrefix="1" applyFont="1" applyFill="1" applyBorder="1" applyAlignment="1">
      <alignment horizontal="left" wrapText="1"/>
    </xf>
    <xf numFmtId="0" fontId="8" fillId="5" borderId="4" xfId="0" quotePrefix="1" applyFont="1" applyFill="1" applyBorder="1" applyAlignment="1">
      <alignment horizontal="left" wrapText="1"/>
    </xf>
    <xf numFmtId="0" fontId="12" fillId="2" borderId="1" xfId="0" quotePrefix="1" applyFont="1" applyFill="1" applyBorder="1" applyAlignment="1">
      <alignment horizontal="left" vertical="top" wrapText="1"/>
    </xf>
    <xf numFmtId="0" fontId="12" fillId="2" borderId="1" xfId="0" applyFont="1" applyFill="1" applyBorder="1" applyAlignment="1">
      <alignment horizontal="left" vertical="top" wrapText="1"/>
    </xf>
    <xf numFmtId="0" fontId="10" fillId="2" borderId="2" xfId="0" quotePrefix="1" applyFont="1" applyFill="1" applyBorder="1" applyAlignment="1">
      <alignment horizontal="center" wrapText="1"/>
    </xf>
    <xf numFmtId="0" fontId="10" fillId="2" borderId="3" xfId="0" applyFont="1" applyFill="1" applyBorder="1" applyAlignment="1">
      <alignment horizontal="center" wrapText="1"/>
    </xf>
    <xf numFmtId="0" fontId="10" fillId="2" borderId="4" xfId="0" applyFont="1" applyFill="1" applyBorder="1" applyAlignment="1">
      <alignment horizontal="center" wrapText="1"/>
    </xf>
    <xf numFmtId="0" fontId="12" fillId="2" borderId="0" xfId="0" quotePrefix="1" applyFont="1" applyFill="1" applyAlignment="1">
      <alignment horizontal="left" vertical="top" wrapText="1"/>
    </xf>
    <xf numFmtId="0" fontId="12" fillId="2" borderId="0" xfId="0" applyFont="1" applyFill="1" applyAlignment="1">
      <alignment horizontal="left" vertical="top" wrapText="1"/>
    </xf>
    <xf numFmtId="0" fontId="11" fillId="2" borderId="6" xfId="0" quotePrefix="1" applyFont="1" applyFill="1" applyBorder="1" applyAlignment="1">
      <alignment horizontal="left" wrapText="1"/>
    </xf>
    <xf numFmtId="0" fontId="23" fillId="5" borderId="2" xfId="0" quotePrefix="1" applyFont="1" applyFill="1" applyBorder="1" applyAlignment="1">
      <alignment horizontal="center" vertical="center" wrapText="1"/>
    </xf>
    <xf numFmtId="0" fontId="23" fillId="5" borderId="3" xfId="0" applyFont="1" applyFill="1" applyBorder="1" applyAlignment="1">
      <alignment horizontal="center" vertical="center" wrapText="1"/>
    </xf>
    <xf numFmtId="0" fontId="23" fillId="5" borderId="4" xfId="0" applyFont="1" applyFill="1" applyBorder="1" applyAlignment="1">
      <alignment horizontal="center" vertical="center" wrapText="1"/>
    </xf>
    <xf numFmtId="166" fontId="24" fillId="2" borderId="1" xfId="0" quotePrefix="1" applyNumberFormat="1" applyFont="1" applyFill="1" applyBorder="1" applyAlignment="1">
      <alignment horizontal="center" wrapText="1"/>
    </xf>
  </cellXfs>
  <cellStyles count="7">
    <cellStyle name="Invulcel" xfId="1" xr:uid="{00000000-0005-0000-0000-000000000000}"/>
    <cellStyle name="Komma" xfId="6" builtinId="3"/>
    <cellStyle name="Lege cel" xfId="2" xr:uid="{00000000-0005-0000-0000-000002000000}"/>
    <cellStyle name="Standaard" xfId="0" builtinId="0"/>
    <cellStyle name="Standaard 2" xfId="3" xr:uid="{00000000-0005-0000-0000-000005000000}"/>
    <cellStyle name="Uitgerekende cel" xfId="4" xr:uid="{00000000-0005-0000-0000-000006000000}"/>
    <cellStyle name="Valuta" xfId="5" builtinId="4"/>
  </cellStyles>
  <dxfs count="8">
    <dxf>
      <font>
        <color rgb="FF9C0006"/>
      </font>
      <fill>
        <patternFill>
          <bgColor rgb="FFFFC7CE"/>
        </patternFill>
      </fill>
    </dxf>
    <dxf>
      <font>
        <color rgb="FF9C0006"/>
      </font>
      <fill>
        <patternFill>
          <bgColor rgb="FFFFC7CE"/>
        </patternFill>
      </fill>
    </dxf>
    <dxf>
      <fill>
        <patternFill>
          <bgColor rgb="FFFF0000"/>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3.xml"/><Relationship Id="rId5" Type="http://schemas.openxmlformats.org/officeDocument/2006/relationships/styles" Target="styles.xml"/><Relationship Id="rId10" Type="http://schemas.openxmlformats.org/officeDocument/2006/relationships/customXml" Target="../customXml/item2.xml"/><Relationship Id="rId4" Type="http://schemas.openxmlformats.org/officeDocument/2006/relationships/theme" Target="theme/theme1.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13</xdr:col>
      <xdr:colOff>475106</xdr:colOff>
      <xdr:row>2</xdr:row>
      <xdr:rowOff>69582</xdr:rowOff>
    </xdr:from>
    <xdr:to>
      <xdr:col>15</xdr:col>
      <xdr:colOff>1359895</xdr:colOff>
      <xdr:row>2</xdr:row>
      <xdr:rowOff>542347</xdr:rowOff>
    </xdr:to>
    <xdr:pic>
      <xdr:nvPicPr>
        <xdr:cNvPr id="1026" name="Afbeelding 1">
          <a:extLst>
            <a:ext uri="{FF2B5EF4-FFF2-40B4-BE49-F238E27FC236}">
              <a16:creationId xmlns:a16="http://schemas.microsoft.com/office/drawing/2014/main" id="{00000000-0008-0000-0000-00000204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307879" y="511196"/>
          <a:ext cx="2022305" cy="4759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345111</xdr:colOff>
      <xdr:row>3</xdr:row>
      <xdr:rowOff>26698</xdr:rowOff>
    </xdr:from>
    <xdr:to>
      <xdr:col>5</xdr:col>
      <xdr:colOff>1506010</xdr:colOff>
      <xdr:row>3</xdr:row>
      <xdr:rowOff>455961</xdr:rowOff>
    </xdr:to>
    <xdr:pic>
      <xdr:nvPicPr>
        <xdr:cNvPr id="4" name="Afbeelding 3">
          <a:extLst>
            <a:ext uri="{FF2B5EF4-FFF2-40B4-BE49-F238E27FC236}">
              <a16:creationId xmlns:a16="http://schemas.microsoft.com/office/drawing/2014/main" id="{9EA65A3E-1EA9-44C9-9FE6-6287E2725AC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370299" y="479136"/>
          <a:ext cx="1160899" cy="4292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customProperty" Target="../customProperty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11E61C-BFC8-4F3E-8F0D-7D3C67AFD18E}">
  <sheetPr codeName="Blad1"/>
  <dimension ref="A1"/>
  <sheetViews>
    <sheetView workbookViewId="0"/>
  </sheetViews>
  <sheetFormatPr defaultRowHeight="12.5" x14ac:dyDescent="0.25"/>
  <sheetData/>
  <pageMargins left="0.7" right="0.7" top="0.75" bottom="0.75" header="0.3" footer="0.3"/>
  <customProperties>
    <customPr name="SLWorkbookGuid" r:id="rId1"/>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2">
    <pageSetUpPr fitToPage="1"/>
  </sheetPr>
  <dimension ref="A1:X46"/>
  <sheetViews>
    <sheetView tabSelected="1" topLeftCell="A7" zoomScale="90" zoomScaleNormal="90" zoomScaleSheetLayoutView="110" workbookViewId="0">
      <selection activeCell="H20" sqref="H20"/>
    </sheetView>
  </sheetViews>
  <sheetFormatPr defaultColWidth="0" defaultRowHeight="13" zeroHeight="1" x14ac:dyDescent="0.3"/>
  <cols>
    <col min="1" max="1" width="1" style="5" customWidth="1"/>
    <col min="2" max="2" width="2" style="5" customWidth="1"/>
    <col min="3" max="3" width="13.26953125" style="5" customWidth="1"/>
    <col min="4" max="4" width="20.54296875" style="5" customWidth="1"/>
    <col min="5" max="5" width="69" style="5" customWidth="1"/>
    <col min="6" max="6" width="14.7265625" style="5" customWidth="1"/>
    <col min="7" max="7" width="2.1796875" style="5" customWidth="1"/>
    <col min="8" max="8" width="14" style="5" bestFit="1" customWidth="1"/>
    <col min="9" max="10" width="13.81640625" style="5" customWidth="1"/>
    <col min="11" max="11" width="15.1796875" style="5" customWidth="1"/>
    <col min="12" max="12" width="11.1796875" style="5" customWidth="1"/>
    <col min="13" max="13" width="1.81640625" style="5" customWidth="1"/>
    <col min="14" max="14" width="15.54296875" style="5" customWidth="1"/>
    <col min="15" max="15" width="1.453125" style="5" customWidth="1"/>
    <col min="16" max="16" width="20.7265625" style="5" customWidth="1"/>
    <col min="17" max="17" width="1.81640625" style="5" customWidth="1"/>
    <col min="18" max="18" width="1" style="5" customWidth="1"/>
    <col min="19" max="24" width="2.453125" style="5" hidden="1" customWidth="1"/>
    <col min="25" max="26" width="9.26953125" style="5" hidden="1" customWidth="1"/>
    <col min="27" max="16384" width="9.26953125" style="5" hidden="1"/>
  </cols>
  <sheetData>
    <row r="1" spans="2:17" ht="6.75" customHeight="1" thickBot="1" x14ac:dyDescent="0.35"/>
    <row r="2" spans="2:17" ht="28.15" customHeight="1" thickTop="1" x14ac:dyDescent="0.55000000000000004">
      <c r="B2" s="6"/>
      <c r="C2" s="89" t="s">
        <v>49</v>
      </c>
      <c r="D2" s="49"/>
      <c r="E2" s="48"/>
      <c r="F2" s="2"/>
      <c r="G2" s="2"/>
      <c r="H2" s="2"/>
      <c r="I2" s="2"/>
      <c r="J2" s="2"/>
      <c r="K2" s="2"/>
      <c r="L2" s="2"/>
      <c r="M2" s="2"/>
      <c r="N2" s="2"/>
      <c r="O2" s="2"/>
      <c r="P2" s="2"/>
      <c r="Q2" s="7"/>
    </row>
    <row r="3" spans="2:17" ht="50.25" customHeight="1" x14ac:dyDescent="0.6">
      <c r="B3" s="8"/>
      <c r="C3" s="57" t="s">
        <v>44</v>
      </c>
      <c r="D3" s="88">
        <v>46171</v>
      </c>
      <c r="E3" s="94" t="s">
        <v>45</v>
      </c>
      <c r="F3" s="94"/>
      <c r="G3" s="94"/>
      <c r="H3" s="94"/>
      <c r="I3" s="94"/>
      <c r="J3" s="94"/>
      <c r="K3" s="94"/>
      <c r="L3" s="94"/>
      <c r="M3" s="94"/>
      <c r="N3" s="94"/>
      <c r="O3" s="94"/>
      <c r="P3" s="3"/>
      <c r="Q3" s="9"/>
    </row>
    <row r="4" spans="2:17" ht="15" customHeight="1" x14ac:dyDescent="0.55000000000000004">
      <c r="B4" s="8"/>
      <c r="C4" s="1"/>
      <c r="D4" s="1"/>
      <c r="E4" s="1"/>
      <c r="F4" s="4"/>
      <c r="G4" s="4"/>
      <c r="H4" s="4"/>
      <c r="I4" s="4"/>
      <c r="J4" s="4"/>
      <c r="K4" s="4"/>
      <c r="L4" s="1"/>
      <c r="M4" s="1"/>
      <c r="N4" s="1"/>
      <c r="O4" s="1"/>
      <c r="P4" s="1"/>
      <c r="Q4" s="9"/>
    </row>
    <row r="5" spans="2:17" ht="15" customHeight="1" x14ac:dyDescent="0.3">
      <c r="B5" s="8"/>
      <c r="C5" s="60" t="s">
        <v>0</v>
      </c>
      <c r="D5" s="61"/>
      <c r="E5" s="61"/>
      <c r="F5" s="61"/>
      <c r="G5" s="61"/>
      <c r="H5" s="60"/>
      <c r="I5" s="60"/>
      <c r="J5" s="60"/>
      <c r="K5" s="60"/>
      <c r="L5" s="95" t="s">
        <v>1</v>
      </c>
      <c r="M5" s="96"/>
      <c r="N5" s="96"/>
      <c r="O5" s="96"/>
      <c r="P5" s="97"/>
      <c r="Q5" s="9"/>
    </row>
    <row r="6" spans="2:17" ht="15" customHeight="1" x14ac:dyDescent="0.3">
      <c r="B6" s="8"/>
      <c r="C6" s="105" t="s">
        <v>2</v>
      </c>
      <c r="D6" s="105"/>
      <c r="E6" s="105"/>
      <c r="F6" s="105"/>
      <c r="G6" s="105"/>
      <c r="H6" s="60"/>
      <c r="I6" s="60"/>
      <c r="J6" s="60"/>
      <c r="K6" s="60"/>
      <c r="L6" s="98"/>
      <c r="M6" s="99"/>
      <c r="N6" s="99"/>
      <c r="O6" s="99"/>
      <c r="P6" s="100"/>
      <c r="Q6" s="9"/>
    </row>
    <row r="7" spans="2:17" ht="15" customHeight="1" x14ac:dyDescent="0.3">
      <c r="B7" s="8"/>
      <c r="C7" s="104" t="s">
        <v>3</v>
      </c>
      <c r="D7" s="104"/>
      <c r="E7" s="104"/>
      <c r="F7" s="104"/>
      <c r="G7" s="104"/>
      <c r="H7" s="59"/>
      <c r="I7" s="59"/>
      <c r="J7" s="59"/>
      <c r="K7" s="59"/>
      <c r="L7" s="98"/>
      <c r="M7" s="99"/>
      <c r="N7" s="99"/>
      <c r="O7" s="99"/>
      <c r="P7" s="100"/>
      <c r="Q7" s="9"/>
    </row>
    <row r="8" spans="2:17" ht="31.5" customHeight="1" x14ac:dyDescent="0.3">
      <c r="B8" s="8"/>
      <c r="C8" s="104" t="s">
        <v>33</v>
      </c>
      <c r="D8" s="104"/>
      <c r="E8" s="104"/>
      <c r="F8" s="104"/>
      <c r="G8" s="104"/>
      <c r="H8" s="104"/>
      <c r="I8" s="104"/>
      <c r="J8" s="104"/>
      <c r="K8" s="106"/>
      <c r="L8" s="98"/>
      <c r="M8" s="99"/>
      <c r="N8" s="99"/>
      <c r="O8" s="99"/>
      <c r="P8" s="100"/>
      <c r="Q8" s="9"/>
    </row>
    <row r="9" spans="2:17" ht="30.75" customHeight="1" x14ac:dyDescent="0.3">
      <c r="B9" s="8"/>
      <c r="C9" s="104" t="s">
        <v>4</v>
      </c>
      <c r="D9" s="104"/>
      <c r="E9" s="104"/>
      <c r="F9" s="104"/>
      <c r="G9" s="104"/>
      <c r="H9" s="104"/>
      <c r="I9" s="104"/>
      <c r="J9" s="104"/>
      <c r="K9" s="104"/>
      <c r="L9" s="98"/>
      <c r="M9" s="99"/>
      <c r="N9" s="99"/>
      <c r="O9" s="99"/>
      <c r="P9" s="100"/>
      <c r="Q9" s="9"/>
    </row>
    <row r="10" spans="2:17" ht="30.75" customHeight="1" x14ac:dyDescent="0.3">
      <c r="B10" s="8"/>
      <c r="C10" s="104" t="s">
        <v>34</v>
      </c>
      <c r="D10" s="104"/>
      <c r="E10" s="104"/>
      <c r="F10" s="104"/>
      <c r="G10" s="104"/>
      <c r="H10" s="104"/>
      <c r="I10" s="104"/>
      <c r="J10" s="104"/>
      <c r="K10" s="104"/>
      <c r="L10" s="98"/>
      <c r="M10" s="99"/>
      <c r="N10" s="99"/>
      <c r="O10" s="99"/>
      <c r="P10" s="100"/>
      <c r="Q10" s="9"/>
    </row>
    <row r="11" spans="2:17" ht="15" customHeight="1" x14ac:dyDescent="0.3">
      <c r="B11" s="8"/>
      <c r="C11" s="104" t="s">
        <v>5</v>
      </c>
      <c r="D11" s="104"/>
      <c r="E11" s="104"/>
      <c r="F11" s="104"/>
      <c r="G11" s="104"/>
      <c r="H11" s="104"/>
      <c r="I11" s="104"/>
      <c r="J11" s="104"/>
      <c r="K11" s="104"/>
      <c r="L11" s="98"/>
      <c r="M11" s="99"/>
      <c r="N11" s="99"/>
      <c r="O11" s="99"/>
      <c r="P11" s="100"/>
      <c r="Q11" s="9"/>
    </row>
    <row r="12" spans="2:17" ht="15" customHeight="1" x14ac:dyDescent="0.3">
      <c r="B12" s="8"/>
      <c r="C12" s="104" t="s">
        <v>6</v>
      </c>
      <c r="D12" s="104"/>
      <c r="E12" s="104"/>
      <c r="F12" s="104"/>
      <c r="G12" s="104"/>
      <c r="H12" s="59"/>
      <c r="I12" s="59"/>
      <c r="J12" s="59"/>
      <c r="K12" s="59"/>
      <c r="L12" s="98"/>
      <c r="M12" s="99"/>
      <c r="N12" s="99"/>
      <c r="O12" s="99"/>
      <c r="P12" s="100"/>
      <c r="Q12" s="9"/>
    </row>
    <row r="13" spans="2:17" ht="15" customHeight="1" x14ac:dyDescent="0.3">
      <c r="B13" s="8"/>
      <c r="C13" s="104" t="s">
        <v>7</v>
      </c>
      <c r="D13" s="104"/>
      <c r="E13" s="104"/>
      <c r="F13" s="104"/>
      <c r="G13" s="104"/>
      <c r="H13" s="104"/>
      <c r="I13" s="104"/>
      <c r="J13" s="104"/>
      <c r="K13" s="104"/>
      <c r="L13" s="98"/>
      <c r="M13" s="99"/>
      <c r="N13" s="99"/>
      <c r="O13" s="99"/>
      <c r="P13" s="100"/>
      <c r="Q13" s="9"/>
    </row>
    <row r="14" spans="2:17" ht="15" customHeight="1" x14ac:dyDescent="0.3">
      <c r="B14" s="8"/>
      <c r="C14" s="104" t="s">
        <v>43</v>
      </c>
      <c r="D14" s="104"/>
      <c r="E14" s="104"/>
      <c r="F14" s="104"/>
      <c r="G14" s="104"/>
      <c r="H14" s="104"/>
      <c r="I14" s="104"/>
      <c r="J14" s="104"/>
      <c r="K14" s="104"/>
      <c r="L14" s="98"/>
      <c r="M14" s="99"/>
      <c r="N14" s="99"/>
      <c r="O14" s="99"/>
      <c r="P14" s="100"/>
      <c r="Q14" s="9"/>
    </row>
    <row r="15" spans="2:17" ht="15" customHeight="1" x14ac:dyDescent="0.35">
      <c r="B15" s="8"/>
      <c r="C15" s="55"/>
      <c r="D15" s="62"/>
      <c r="E15" s="62"/>
      <c r="F15" s="63"/>
      <c r="G15" s="64"/>
      <c r="H15" s="64"/>
      <c r="I15" s="64"/>
      <c r="J15" s="64"/>
      <c r="K15" s="64"/>
      <c r="L15" s="98"/>
      <c r="M15" s="99"/>
      <c r="N15" s="99"/>
      <c r="O15" s="99"/>
      <c r="P15" s="100"/>
      <c r="Q15" s="9"/>
    </row>
    <row r="16" spans="2:17" ht="14.5" x14ac:dyDescent="0.35">
      <c r="B16" s="8"/>
      <c r="C16" s="55" t="s">
        <v>8</v>
      </c>
      <c r="D16" s="62"/>
      <c r="E16" s="62"/>
      <c r="F16" s="63"/>
      <c r="G16" s="64"/>
      <c r="H16" s="64"/>
      <c r="I16" s="64"/>
      <c r="J16" s="64"/>
      <c r="K16" s="64"/>
      <c r="L16" s="98"/>
      <c r="M16" s="99"/>
      <c r="N16" s="99"/>
      <c r="O16" s="99"/>
      <c r="P16" s="100"/>
      <c r="Q16" s="9"/>
    </row>
    <row r="17" spans="2:17" ht="14.5" x14ac:dyDescent="0.35">
      <c r="B17" s="8"/>
      <c r="C17" s="55"/>
      <c r="D17" s="55"/>
      <c r="E17" s="63"/>
      <c r="F17" s="63"/>
      <c r="G17" s="64"/>
      <c r="H17" s="64"/>
      <c r="I17" s="64"/>
      <c r="J17" s="64"/>
      <c r="K17" s="64"/>
      <c r="L17" s="101"/>
      <c r="M17" s="102"/>
      <c r="N17" s="102"/>
      <c r="O17" s="102"/>
      <c r="P17" s="103"/>
      <c r="Q17" s="9"/>
    </row>
    <row r="18" spans="2:17" ht="6" customHeight="1" x14ac:dyDescent="0.35">
      <c r="B18" s="8"/>
      <c r="C18" s="65"/>
      <c r="D18" s="65"/>
      <c r="E18" s="65"/>
      <c r="F18" s="65"/>
      <c r="L18" s="66"/>
      <c r="M18" s="66"/>
      <c r="N18" s="66"/>
      <c r="O18" s="64"/>
      <c r="P18" s="67"/>
      <c r="Q18" s="9"/>
    </row>
    <row r="19" spans="2:17" ht="72.5" x14ac:dyDescent="0.35">
      <c r="B19" s="8"/>
      <c r="C19" s="123" t="s">
        <v>9</v>
      </c>
      <c r="D19" s="124"/>
      <c r="E19" s="124"/>
      <c r="F19" s="125"/>
      <c r="G19" s="46"/>
      <c r="H19" s="134" t="s">
        <v>50</v>
      </c>
      <c r="I19" s="135"/>
      <c r="J19" s="135"/>
      <c r="K19" s="136"/>
      <c r="L19" s="82"/>
      <c r="M19" s="45"/>
      <c r="N19" s="44" t="s">
        <v>10</v>
      </c>
      <c r="O19" s="64"/>
      <c r="P19" s="58" t="s">
        <v>11</v>
      </c>
      <c r="Q19" s="9"/>
    </row>
    <row r="20" spans="2:17" ht="14.5" customHeight="1" x14ac:dyDescent="0.35">
      <c r="B20" s="8"/>
      <c r="C20" s="54" t="s">
        <v>12</v>
      </c>
      <c r="D20" s="50"/>
      <c r="E20" s="50"/>
      <c r="F20" s="51"/>
      <c r="G20" s="52"/>
      <c r="L20" s="82"/>
      <c r="M20" s="66"/>
      <c r="N20" s="66"/>
      <c r="O20" s="64"/>
      <c r="P20" s="53"/>
      <c r="Q20" s="9"/>
    </row>
    <row r="21" spans="2:17" ht="14.25" customHeight="1" x14ac:dyDescent="0.35">
      <c r="B21" s="8"/>
      <c r="C21" s="117" t="s">
        <v>13</v>
      </c>
      <c r="D21" s="118"/>
      <c r="E21" s="118"/>
      <c r="F21" s="119"/>
      <c r="H21" s="137" t="s">
        <v>51</v>
      </c>
      <c r="I21" s="83" t="s">
        <v>53</v>
      </c>
      <c r="J21" s="83" t="s">
        <v>35</v>
      </c>
      <c r="K21" s="83" t="s">
        <v>36</v>
      </c>
      <c r="P21" s="53"/>
      <c r="Q21" s="9"/>
    </row>
    <row r="22" spans="2:17" ht="15" customHeight="1" x14ac:dyDescent="0.35">
      <c r="B22" s="8"/>
      <c r="C22" s="120"/>
      <c r="D22" s="121"/>
      <c r="E22" s="121"/>
      <c r="F22" s="122"/>
      <c r="H22" s="68">
        <v>0</v>
      </c>
      <c r="I22" s="68">
        <v>0</v>
      </c>
      <c r="J22" s="68">
        <v>0</v>
      </c>
      <c r="K22" s="68">
        <v>0</v>
      </c>
      <c r="N22" s="70">
        <f>+H22*2*H23+I22*(5-2)*I23+J22*(8-5)*J23+K22*(11-8)*K23</f>
        <v>0</v>
      </c>
      <c r="O22" s="64"/>
      <c r="P22" s="53"/>
      <c r="Q22" s="9"/>
    </row>
    <row r="23" spans="2:17" ht="14.5" x14ac:dyDescent="0.35">
      <c r="B23" s="8"/>
      <c r="C23" s="81"/>
      <c r="D23" s="81"/>
      <c r="E23" s="81"/>
      <c r="F23" s="87" t="s">
        <v>14</v>
      </c>
      <c r="H23" s="84">
        <v>1</v>
      </c>
      <c r="I23" s="84">
        <v>0.8</v>
      </c>
      <c r="J23" s="84">
        <v>0.6</v>
      </c>
      <c r="K23" s="84">
        <v>0.1</v>
      </c>
      <c r="N23" s="85"/>
      <c r="O23" s="64"/>
      <c r="P23" s="53"/>
      <c r="Q23" s="9"/>
    </row>
    <row r="24" spans="2:17" ht="15" customHeight="1" x14ac:dyDescent="0.35">
      <c r="B24" s="8"/>
      <c r="C24" s="117" t="s">
        <v>15</v>
      </c>
      <c r="D24" s="118"/>
      <c r="E24" s="118"/>
      <c r="F24" s="119"/>
      <c r="H24" s="137" t="s">
        <v>52</v>
      </c>
      <c r="I24" s="83" t="s">
        <v>37</v>
      </c>
      <c r="J24" s="83" t="s">
        <v>38</v>
      </c>
      <c r="K24" s="83" t="s">
        <v>16</v>
      </c>
      <c r="N24" s="86"/>
      <c r="O24" s="64"/>
      <c r="P24" s="53"/>
      <c r="Q24" s="9"/>
    </row>
    <row r="25" spans="2:17" ht="14.5" x14ac:dyDescent="0.35">
      <c r="B25" s="8"/>
      <c r="C25" s="120"/>
      <c r="D25" s="121"/>
      <c r="E25" s="121"/>
      <c r="F25" s="122"/>
      <c r="H25" s="68">
        <v>0</v>
      </c>
      <c r="I25" s="68">
        <v>0</v>
      </c>
      <c r="J25" s="68">
        <v>0</v>
      </c>
      <c r="K25" s="68">
        <v>0</v>
      </c>
      <c r="N25" s="70">
        <f>50*H25*H26+I25*(150-50)*I26+J25*(300-150)*J26+K25*(350-300)*K26</f>
        <v>0</v>
      </c>
      <c r="O25" s="64"/>
      <c r="P25" s="53"/>
      <c r="Q25" s="9"/>
    </row>
    <row r="26" spans="2:17" ht="14.5" x14ac:dyDescent="0.35">
      <c r="B26" s="8"/>
      <c r="C26" s="81"/>
      <c r="D26" s="81"/>
      <c r="E26" s="81"/>
      <c r="F26" s="87" t="s">
        <v>14</v>
      </c>
      <c r="H26" s="84">
        <f>+H23</f>
        <v>1</v>
      </c>
      <c r="I26" s="84">
        <f>+I23</f>
        <v>0.8</v>
      </c>
      <c r="J26" s="84">
        <f>+J23</f>
        <v>0.6</v>
      </c>
      <c r="K26" s="84">
        <v>0.4</v>
      </c>
      <c r="N26" s="85"/>
      <c r="O26" s="64"/>
      <c r="P26" s="56"/>
      <c r="Q26" s="9"/>
    </row>
    <row r="27" spans="2:17" ht="15" customHeight="1" x14ac:dyDescent="0.35">
      <c r="B27" s="8"/>
      <c r="C27" s="117" t="s">
        <v>42</v>
      </c>
      <c r="D27" s="118"/>
      <c r="E27" s="118"/>
      <c r="F27" s="119"/>
      <c r="G27" s="52"/>
      <c r="L27" s="82"/>
      <c r="M27" s="66"/>
      <c r="N27" s="86"/>
      <c r="O27" s="64"/>
      <c r="P27" s="53"/>
      <c r="Q27" s="9"/>
    </row>
    <row r="28" spans="2:17" ht="15" customHeight="1" x14ac:dyDescent="0.35">
      <c r="B28" s="8"/>
      <c r="C28" s="120"/>
      <c r="D28" s="121"/>
      <c r="E28" s="121"/>
      <c r="F28" s="122"/>
      <c r="G28" s="52"/>
      <c r="H28" s="68">
        <v>0</v>
      </c>
      <c r="L28" s="82"/>
      <c r="M28" s="66"/>
      <c r="N28" s="70">
        <f>+H28</f>
        <v>0</v>
      </c>
      <c r="O28" s="64"/>
      <c r="P28" s="53"/>
      <c r="Q28" s="9"/>
    </row>
    <row r="29" spans="2:17" ht="14.5" x14ac:dyDescent="0.35">
      <c r="B29" s="8"/>
      <c r="C29" s="81"/>
      <c r="D29" s="107"/>
      <c r="E29" s="107"/>
      <c r="F29" s="107"/>
      <c r="N29" s="71"/>
      <c r="O29" s="64"/>
      <c r="P29" s="56">
        <f>(+N28+N22+N25)*8</f>
        <v>0</v>
      </c>
      <c r="Q29" s="9"/>
    </row>
    <row r="30" spans="2:17" ht="14.5" x14ac:dyDescent="0.35">
      <c r="B30" s="8"/>
      <c r="C30" s="114" t="s">
        <v>17</v>
      </c>
      <c r="D30" s="115"/>
      <c r="E30" s="115"/>
      <c r="F30" s="116"/>
      <c r="M30" s="66"/>
      <c r="N30" s="66"/>
      <c r="O30" s="64"/>
      <c r="P30" s="53"/>
      <c r="Q30" s="9"/>
    </row>
    <row r="31" spans="2:17" ht="14.5" x14ac:dyDescent="0.35">
      <c r="B31" s="8"/>
      <c r="C31" s="108" t="s">
        <v>18</v>
      </c>
      <c r="D31" s="109"/>
      <c r="E31" s="109"/>
      <c r="F31" s="110"/>
      <c r="H31" s="72">
        <v>0</v>
      </c>
      <c r="M31" s="66"/>
      <c r="O31" s="64"/>
      <c r="P31" s="53"/>
      <c r="Q31" s="9"/>
    </row>
    <row r="32" spans="2:17" ht="14.5" x14ac:dyDescent="0.35">
      <c r="B32" s="8"/>
      <c r="C32" s="108" t="s">
        <v>41</v>
      </c>
      <c r="D32" s="109"/>
      <c r="E32" s="109"/>
      <c r="F32" s="110"/>
      <c r="H32" s="68">
        <v>0</v>
      </c>
      <c r="M32" s="69"/>
      <c r="N32" s="70">
        <f>+H32*H31</f>
        <v>0</v>
      </c>
      <c r="O32" s="64"/>
      <c r="P32" s="56">
        <f>IF(N32&gt;160000,"Te hoog!!",+N32)</f>
        <v>0</v>
      </c>
      <c r="Q32" s="9"/>
    </row>
    <row r="33" spans="2:17" ht="7.9" customHeight="1" x14ac:dyDescent="0.35">
      <c r="B33" s="8"/>
      <c r="N33" s="71"/>
      <c r="O33" s="64"/>
      <c r="P33" s="53"/>
      <c r="Q33" s="9"/>
    </row>
    <row r="34" spans="2:17" ht="14.5" x14ac:dyDescent="0.35">
      <c r="B34" s="8"/>
      <c r="C34" s="114" t="s">
        <v>19</v>
      </c>
      <c r="D34" s="115"/>
      <c r="E34" s="115"/>
      <c r="F34" s="116"/>
      <c r="M34" s="66"/>
      <c r="N34" s="66"/>
      <c r="O34" s="64"/>
      <c r="P34" s="53"/>
      <c r="Q34" s="9"/>
    </row>
    <row r="35" spans="2:17" ht="15" customHeight="1" x14ac:dyDescent="0.35">
      <c r="B35" s="8"/>
      <c r="C35" s="108" t="s">
        <v>40</v>
      </c>
      <c r="D35" s="109"/>
      <c r="E35" s="109"/>
      <c r="F35" s="110"/>
      <c r="H35" s="68">
        <v>0</v>
      </c>
      <c r="M35" s="66"/>
      <c r="N35" s="70">
        <f>+H35*(50*1.5+25)</f>
        <v>0</v>
      </c>
      <c r="O35" s="64"/>
      <c r="P35" s="56">
        <f>+N35*8</f>
        <v>0</v>
      </c>
      <c r="Q35" s="9"/>
    </row>
    <row r="36" spans="2:17" ht="8.25" customHeight="1" x14ac:dyDescent="0.35">
      <c r="B36" s="8"/>
      <c r="N36" s="71"/>
      <c r="O36" s="64"/>
      <c r="P36" s="53"/>
      <c r="Q36" s="9"/>
    </row>
    <row r="37" spans="2:17" ht="15" customHeight="1" x14ac:dyDescent="0.35">
      <c r="B37" s="8"/>
      <c r="C37" s="111" t="s">
        <v>20</v>
      </c>
      <c r="D37" s="112"/>
      <c r="E37" s="112"/>
      <c r="F37" s="113"/>
      <c r="G37" s="64"/>
      <c r="H37" s="64"/>
      <c r="I37" s="64"/>
      <c r="J37" s="64"/>
      <c r="K37" s="64"/>
      <c r="L37" s="64"/>
      <c r="M37" s="64"/>
      <c r="N37" s="64"/>
      <c r="O37" s="64"/>
      <c r="P37" s="47">
        <f>+P35+P32+P29</f>
        <v>0</v>
      </c>
      <c r="Q37" s="9"/>
    </row>
    <row r="38" spans="2:17" s="13" customFormat="1" ht="5.25" customHeight="1" x14ac:dyDescent="0.35">
      <c r="B38" s="73"/>
      <c r="C38" s="74"/>
      <c r="D38" s="74"/>
      <c r="E38" s="74"/>
      <c r="F38" s="74"/>
      <c r="G38" s="74"/>
      <c r="H38" s="74"/>
      <c r="I38" s="74"/>
      <c r="J38" s="74"/>
      <c r="K38" s="74"/>
      <c r="L38" s="74"/>
      <c r="M38" s="74"/>
      <c r="N38" s="74"/>
      <c r="O38" s="74"/>
      <c r="P38" s="74"/>
      <c r="Q38" s="75"/>
    </row>
    <row r="39" spans="2:17" s="13" customFormat="1" ht="15" customHeight="1" x14ac:dyDescent="0.35">
      <c r="B39" s="76"/>
      <c r="C39" s="64"/>
      <c r="D39" s="64"/>
      <c r="E39" s="64"/>
      <c r="F39" s="64"/>
      <c r="G39" s="64"/>
      <c r="H39" s="64"/>
      <c r="I39" s="64"/>
      <c r="J39" s="64"/>
      <c r="K39" s="64"/>
      <c r="L39" s="64"/>
      <c r="M39" s="64"/>
      <c r="N39" s="64" t="s">
        <v>21</v>
      </c>
      <c r="O39" s="64"/>
      <c r="P39" s="64"/>
      <c r="Q39" s="77"/>
    </row>
    <row r="40" spans="2:17" ht="15" customHeight="1" x14ac:dyDescent="0.35">
      <c r="B40" s="8"/>
      <c r="C40" s="64" t="s">
        <v>22</v>
      </c>
      <c r="D40" s="91" t="s">
        <v>23</v>
      </c>
      <c r="E40" s="92"/>
      <c r="F40" s="92"/>
      <c r="G40" s="93"/>
      <c r="H40" s="64"/>
      <c r="I40" s="64"/>
      <c r="J40" s="64"/>
      <c r="K40" s="64"/>
      <c r="L40" s="64"/>
      <c r="M40" s="64"/>
      <c r="N40" s="90"/>
      <c r="O40" s="90"/>
      <c r="P40" s="90"/>
      <c r="Q40" s="9"/>
    </row>
    <row r="41" spans="2:17" ht="15" customHeight="1" x14ac:dyDescent="0.35">
      <c r="B41" s="8"/>
      <c r="C41" s="64" t="s">
        <v>24</v>
      </c>
      <c r="D41" s="91" t="s">
        <v>23</v>
      </c>
      <c r="E41" s="92"/>
      <c r="F41" s="92"/>
      <c r="G41" s="93"/>
      <c r="H41" s="64"/>
      <c r="I41" s="64"/>
      <c r="J41" s="64"/>
      <c r="K41" s="64"/>
      <c r="L41" s="64"/>
      <c r="M41" s="64"/>
      <c r="N41" s="90"/>
      <c r="O41" s="90"/>
      <c r="P41" s="90"/>
      <c r="Q41" s="9"/>
    </row>
    <row r="42" spans="2:17" ht="15" customHeight="1" x14ac:dyDescent="0.35">
      <c r="B42" s="8"/>
      <c r="C42" s="64" t="s">
        <v>25</v>
      </c>
      <c r="D42" s="91" t="s">
        <v>23</v>
      </c>
      <c r="E42" s="92"/>
      <c r="F42" s="92"/>
      <c r="G42" s="93"/>
      <c r="H42" s="64"/>
      <c r="I42" s="64"/>
      <c r="J42" s="64"/>
      <c r="K42" s="64"/>
      <c r="L42" s="64"/>
      <c r="M42" s="64"/>
      <c r="N42" s="90"/>
      <c r="O42" s="90"/>
      <c r="P42" s="90"/>
      <c r="Q42" s="9"/>
    </row>
    <row r="43" spans="2:17" ht="15" customHeight="1" x14ac:dyDescent="0.35">
      <c r="B43" s="8"/>
      <c r="C43" s="64" t="s">
        <v>26</v>
      </c>
      <c r="D43" s="91" t="s">
        <v>23</v>
      </c>
      <c r="E43" s="92"/>
      <c r="F43" s="92"/>
      <c r="G43" s="93"/>
      <c r="H43" s="64"/>
      <c r="I43" s="64"/>
      <c r="J43" s="64"/>
      <c r="K43" s="64"/>
      <c r="L43" s="64"/>
      <c r="M43" s="64"/>
      <c r="N43" s="90"/>
      <c r="O43" s="90"/>
      <c r="P43" s="90"/>
      <c r="Q43" s="9"/>
    </row>
    <row r="44" spans="2:17" ht="15" customHeight="1" x14ac:dyDescent="0.35">
      <c r="B44" s="8"/>
      <c r="C44" s="64" t="s">
        <v>27</v>
      </c>
      <c r="D44" s="91" t="s">
        <v>23</v>
      </c>
      <c r="E44" s="92"/>
      <c r="F44" s="92"/>
      <c r="G44" s="93"/>
      <c r="H44" s="64"/>
      <c r="I44" s="64"/>
      <c r="J44" s="64"/>
      <c r="K44" s="67"/>
      <c r="L44" s="64"/>
      <c r="M44" s="64"/>
      <c r="N44" s="90"/>
      <c r="O44" s="90"/>
      <c r="P44" s="90"/>
      <c r="Q44" s="9"/>
    </row>
    <row r="45" spans="2:17" ht="9" customHeight="1" thickBot="1" x14ac:dyDescent="0.35">
      <c r="B45" s="10"/>
      <c r="C45" s="11"/>
      <c r="D45" s="11"/>
      <c r="E45" s="11"/>
      <c r="F45" s="11"/>
      <c r="G45" s="11"/>
      <c r="H45" s="11"/>
      <c r="I45" s="11"/>
      <c r="J45" s="11"/>
      <c r="K45" s="11"/>
      <c r="L45" s="11"/>
      <c r="M45" s="11"/>
      <c r="N45" s="11"/>
      <c r="O45" s="11"/>
      <c r="P45" s="11"/>
      <c r="Q45" s="12"/>
    </row>
    <row r="46" spans="2:17" ht="9" customHeight="1" thickTop="1" x14ac:dyDescent="0.3"/>
  </sheetData>
  <sheetProtection selectLockedCells="1"/>
  <mergeCells count="29">
    <mergeCell ref="C27:F28"/>
    <mergeCell ref="C21:F22"/>
    <mergeCell ref="C24:F25"/>
    <mergeCell ref="C19:F19"/>
    <mergeCell ref="H19:K19"/>
    <mergeCell ref="D29:F29"/>
    <mergeCell ref="C31:F31"/>
    <mergeCell ref="C37:F37"/>
    <mergeCell ref="C30:F30"/>
    <mergeCell ref="C32:F32"/>
    <mergeCell ref="C35:F35"/>
    <mergeCell ref="C34:F34"/>
    <mergeCell ref="E3:O3"/>
    <mergeCell ref="L5:P17"/>
    <mergeCell ref="C7:G7"/>
    <mergeCell ref="C12:G12"/>
    <mergeCell ref="C6:G6"/>
    <mergeCell ref="C11:K11"/>
    <mergeCell ref="C9:K9"/>
    <mergeCell ref="C14:K14"/>
    <mergeCell ref="C13:K13"/>
    <mergeCell ref="C10:K10"/>
    <mergeCell ref="C8:K8"/>
    <mergeCell ref="N40:P44"/>
    <mergeCell ref="D43:G43"/>
    <mergeCell ref="D44:G44"/>
    <mergeCell ref="D40:G40"/>
    <mergeCell ref="D41:G41"/>
    <mergeCell ref="D42:G42"/>
  </mergeCells>
  <conditionalFormatting sqref="H28">
    <cfRule type="cellIs" dxfId="7" priority="9" operator="greaterThan">
      <formula>50000</formula>
    </cfRule>
  </conditionalFormatting>
  <conditionalFormatting sqref="H35">
    <cfRule type="cellIs" dxfId="6" priority="1" operator="greaterThan">
      <formula>150</formula>
    </cfRule>
  </conditionalFormatting>
  <conditionalFormatting sqref="H32:J32">
    <cfRule type="cellIs" dxfId="5" priority="14" operator="greaterThan">
      <formula>175</formula>
    </cfRule>
  </conditionalFormatting>
  <conditionalFormatting sqref="I35:J35">
    <cfRule type="cellIs" dxfId="4" priority="12" operator="greaterThan">
      <formula>200</formula>
    </cfRule>
  </conditionalFormatting>
  <conditionalFormatting sqref="I22:K22">
    <cfRule type="expression" dxfId="3" priority="5">
      <formula>I22 &gt; H22</formula>
    </cfRule>
  </conditionalFormatting>
  <conditionalFormatting sqref="I25:K25">
    <cfRule type="expression" dxfId="2" priority="2">
      <formula>I25 &gt; H25</formula>
    </cfRule>
  </conditionalFormatting>
  <conditionalFormatting sqref="N32">
    <cfRule type="cellIs" dxfId="1" priority="45" operator="greaterThan">
      <formula>160000</formula>
    </cfRule>
  </conditionalFormatting>
  <conditionalFormatting sqref="N35">
    <cfRule type="cellIs" dxfId="0" priority="11" operator="greaterThan">
      <formula>20000</formula>
    </cfRule>
  </conditionalFormatting>
  <dataValidations count="4">
    <dataValidation type="whole" operator="lessThan" allowBlank="1" showInputMessage="1" showErrorMessage="1" sqref="N32 N35" xr:uid="{4C243154-63A2-411A-A019-7B0654C22215}">
      <formula1>400001</formula1>
    </dataValidation>
    <dataValidation type="custom" allowBlank="1" showInputMessage="1" showErrorMessage="1" sqref="I22:K22 I25:K25" xr:uid="{E851FE5C-B0B5-4FCF-85B6-112570F8C79C}">
      <formula1>I22&lt;=H22</formula1>
    </dataValidation>
    <dataValidation type="whole" operator="lessThan" allowBlank="1" showInputMessage="1" showErrorMessage="1" sqref="H28" xr:uid="{6F2AF91D-4E94-455F-92B3-4D608D5B9FF1}">
      <formula1>50000</formula1>
    </dataValidation>
    <dataValidation type="whole" operator="lessThan" allowBlank="1" showInputMessage="1" showErrorMessage="1" sqref="H32 H35" xr:uid="{887932B3-839F-414C-A9C4-EE373940E243}">
      <formula1>151</formula1>
    </dataValidation>
  </dataValidations>
  <printOptions horizontalCentered="1" verticalCentered="1"/>
  <pageMargins left="0" right="0" top="0" bottom="0" header="0" footer="0"/>
  <pageSetup paperSize="9" scale="64"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Blad3">
    <pageSetUpPr fitToPage="1"/>
  </sheetPr>
  <dimension ref="A1:M41"/>
  <sheetViews>
    <sheetView topLeftCell="A8" zoomScale="120" zoomScaleNormal="120" workbookViewId="0">
      <selection activeCell="D20" sqref="D20:F20"/>
    </sheetView>
  </sheetViews>
  <sheetFormatPr defaultColWidth="0" defaultRowHeight="13" zeroHeight="1" x14ac:dyDescent="0.3"/>
  <cols>
    <col min="1" max="1" width="2.453125" style="15" customWidth="1"/>
    <col min="2" max="2" width="2.7265625" style="15" customWidth="1"/>
    <col min="3" max="3" width="90.54296875" style="23" customWidth="1"/>
    <col min="4" max="4" width="32.7265625" style="23" customWidth="1"/>
    <col min="5" max="5" width="39.1796875" style="23" customWidth="1"/>
    <col min="6" max="6" width="23.26953125" style="23" customWidth="1"/>
    <col min="7" max="7" width="2.26953125" style="15" customWidth="1"/>
    <col min="8" max="8" width="1.54296875" style="15" customWidth="1"/>
    <col min="9" max="9" width="2.54296875" style="15" hidden="1" customWidth="1"/>
    <col min="10" max="10" width="2.54296875" style="16" hidden="1" customWidth="1"/>
    <col min="11" max="11" width="54.7265625" style="15" hidden="1" customWidth="1"/>
    <col min="12" max="16384" width="0" style="15" hidden="1"/>
  </cols>
  <sheetData>
    <row r="1" spans="1:13" ht="7.5" customHeight="1" thickBot="1" x14ac:dyDescent="0.35">
      <c r="A1" s="5"/>
      <c r="B1" s="5"/>
      <c r="C1" s="31"/>
      <c r="D1" s="31"/>
      <c r="E1" s="31"/>
      <c r="F1" s="31"/>
      <c r="G1" s="5"/>
      <c r="H1" s="5"/>
      <c r="I1" s="14"/>
      <c r="J1" s="14"/>
      <c r="K1" s="14"/>
      <c r="L1" s="14"/>
      <c r="M1" s="14"/>
    </row>
    <row r="2" spans="1:13" ht="13.5" thickTop="1" x14ac:dyDescent="0.3">
      <c r="A2" s="5"/>
      <c r="B2" s="32"/>
      <c r="C2" s="33"/>
      <c r="D2" s="33"/>
      <c r="E2" s="33"/>
      <c r="F2" s="33"/>
      <c r="G2" s="34"/>
      <c r="H2" s="5"/>
      <c r="I2" s="14"/>
      <c r="J2" s="14"/>
      <c r="K2" s="14"/>
      <c r="L2" s="14"/>
      <c r="M2" s="14"/>
    </row>
    <row r="3" spans="1:13" ht="14.5" customHeight="1" x14ac:dyDescent="0.3">
      <c r="A3" s="5"/>
      <c r="B3" s="26"/>
      <c r="C3" s="31"/>
      <c r="D3" s="31"/>
      <c r="E3" s="31"/>
      <c r="F3" s="31"/>
      <c r="G3" s="35"/>
      <c r="H3" s="5"/>
      <c r="I3" s="14"/>
      <c r="J3" s="14"/>
      <c r="K3" s="14"/>
      <c r="L3" s="14"/>
      <c r="M3" s="14"/>
    </row>
    <row r="4" spans="1:13" ht="36" customHeight="1" x14ac:dyDescent="0.45">
      <c r="A4" s="5"/>
      <c r="B4" s="26"/>
      <c r="C4" s="128" t="str">
        <f>"Toelichting aanbiedingsbegroting "&amp;Aanbiedingsbegroting!E3</f>
        <v>Toelichting aanbiedingsbegroting Generieke RAS: "Dienst"</v>
      </c>
      <c r="D4" s="129"/>
      <c r="E4" s="129"/>
      <c r="F4" s="130"/>
      <c r="G4" s="36"/>
      <c r="H4" s="37"/>
      <c r="I4" s="14"/>
      <c r="J4" s="14"/>
      <c r="K4" s="14"/>
      <c r="L4" s="14"/>
      <c r="M4" s="14"/>
    </row>
    <row r="5" spans="1:13" ht="8.25" customHeight="1" x14ac:dyDescent="0.45">
      <c r="A5" s="5"/>
      <c r="B5" s="26"/>
      <c r="C5" s="38"/>
      <c r="D5" s="39"/>
      <c r="E5" s="39"/>
      <c r="F5" s="39"/>
      <c r="G5" s="36"/>
      <c r="H5" s="37"/>
      <c r="I5" s="14"/>
      <c r="J5" s="14"/>
      <c r="K5" s="14"/>
      <c r="L5" s="14"/>
      <c r="M5" s="14"/>
    </row>
    <row r="6" spans="1:13" s="17" customFormat="1" ht="14.5" x14ac:dyDescent="0.35">
      <c r="A6" s="64"/>
      <c r="B6" s="78"/>
      <c r="C6" s="40" t="s">
        <v>28</v>
      </c>
      <c r="D6" s="25"/>
      <c r="E6" s="25"/>
      <c r="F6" s="25"/>
      <c r="G6" s="24"/>
      <c r="H6" s="19"/>
      <c r="I6" s="79"/>
      <c r="J6" s="18"/>
      <c r="K6" s="79"/>
      <c r="L6" s="79"/>
      <c r="M6" s="79"/>
    </row>
    <row r="7" spans="1:13" s="17" customFormat="1" ht="49.15" customHeight="1" x14ac:dyDescent="0.35">
      <c r="A7" s="64"/>
      <c r="B7" s="78"/>
      <c r="C7" s="131" t="s">
        <v>29</v>
      </c>
      <c r="D7" s="132"/>
      <c r="E7" s="132"/>
      <c r="F7" s="132"/>
      <c r="G7" s="24"/>
      <c r="H7" s="19"/>
      <c r="I7" s="79"/>
      <c r="J7" s="18"/>
      <c r="K7" s="79"/>
      <c r="L7" s="79"/>
      <c r="M7" s="79"/>
    </row>
    <row r="8" spans="1:13" s="17" customFormat="1" ht="273.75" customHeight="1" x14ac:dyDescent="0.35">
      <c r="A8" s="64"/>
      <c r="B8" s="78"/>
      <c r="C8" s="131" t="s">
        <v>30</v>
      </c>
      <c r="D8" s="132"/>
      <c r="E8" s="132"/>
      <c r="F8" s="132"/>
      <c r="G8" s="24"/>
      <c r="H8" s="19"/>
      <c r="I8" s="79"/>
      <c r="J8" s="18"/>
      <c r="K8" s="79"/>
      <c r="L8" s="79"/>
      <c r="M8" s="79"/>
    </row>
    <row r="9" spans="1:13" s="17" customFormat="1" ht="20.5" customHeight="1" x14ac:dyDescent="0.35">
      <c r="A9" s="64"/>
      <c r="B9" s="78"/>
      <c r="C9" s="131" t="s">
        <v>31</v>
      </c>
      <c r="D9" s="131"/>
      <c r="E9" s="131"/>
      <c r="F9" s="131"/>
      <c r="G9" s="24"/>
      <c r="H9" s="19"/>
      <c r="I9" s="79"/>
      <c r="J9" s="18"/>
      <c r="K9" s="79"/>
      <c r="L9" s="79"/>
      <c r="M9" s="79"/>
    </row>
    <row r="10" spans="1:13" ht="6" customHeight="1" x14ac:dyDescent="0.3">
      <c r="A10" s="5"/>
      <c r="B10" s="26"/>
      <c r="C10" s="41"/>
      <c r="D10" s="41"/>
      <c r="E10" s="41"/>
      <c r="F10" s="41"/>
      <c r="G10" s="27"/>
      <c r="H10" s="21"/>
    </row>
    <row r="11" spans="1:13" s="17" customFormat="1" ht="14.5" x14ac:dyDescent="0.35">
      <c r="A11" s="64"/>
      <c r="B11" s="78"/>
      <c r="C11" s="42" t="s">
        <v>32</v>
      </c>
      <c r="D11" s="25"/>
      <c r="E11" s="80"/>
      <c r="F11" s="40"/>
      <c r="G11" s="24"/>
      <c r="H11" s="19"/>
      <c r="I11" s="79"/>
      <c r="J11" s="18"/>
      <c r="K11" s="79"/>
      <c r="L11" s="79"/>
      <c r="M11" s="79"/>
    </row>
    <row r="12" spans="1:13" s="17" customFormat="1" ht="14.5" x14ac:dyDescent="0.35">
      <c r="A12" s="64"/>
      <c r="B12" s="78"/>
      <c r="C12" s="133" t="str">
        <f>+Aanbiedingsbegroting!C20</f>
        <v>Beschikbaar stellen van de 'Dienst' aan ProRail met volledige beschikbare functionaliteit</v>
      </c>
      <c r="D12" s="133"/>
      <c r="E12" s="80"/>
      <c r="F12" s="40"/>
      <c r="G12" s="24"/>
      <c r="H12" s="19"/>
      <c r="I12" s="79"/>
      <c r="J12" s="18"/>
      <c r="K12" s="79"/>
      <c r="L12" s="79"/>
      <c r="M12" s="79"/>
    </row>
    <row r="13" spans="1:13" s="17" customFormat="1" ht="69" customHeight="1" x14ac:dyDescent="0.35">
      <c r="A13" s="64"/>
      <c r="B13" s="78"/>
      <c r="C13" s="43" t="str">
        <f>+Aanbiedingsbegroting!C21</f>
        <v>Prijs per (1) benodigde licentie en/of gebruiksrecht per (1) contractjaar per (1) connector of assetdomein:
(Prijs per 1 licentie:)</v>
      </c>
      <c r="D13" s="126" t="s">
        <v>48</v>
      </c>
      <c r="E13" s="127"/>
      <c r="F13" s="127"/>
      <c r="G13" s="24"/>
      <c r="H13" s="19"/>
      <c r="I13" s="79"/>
      <c r="J13" s="18"/>
      <c r="K13" s="79"/>
      <c r="L13" s="79"/>
      <c r="M13" s="79"/>
    </row>
    <row r="14" spans="1:13" s="17" customFormat="1" ht="65.25" customHeight="1" x14ac:dyDescent="0.35">
      <c r="A14" s="64"/>
      <c r="B14" s="78"/>
      <c r="C14" s="43" t="str">
        <f>+Aanbiedingsbegroting!C24</f>
        <v>Prijs per (1) benodigde licentie en/of gebruiksrecht per (1) contractjaar per (1) gebruikerslicentie ("named user'):
(Prijs per 1 licentie:)</v>
      </c>
      <c r="D14" s="126" t="str">
        <f>+D13</f>
        <v>Deze prijscomponent is nader omschreven in de Annex 3.1 Programma van Eisen hfdst. 3 en daarnaast de Overeenkomst (onder meer) § 7, 8 en 22. 
De prijs is gestaffeld, waarbij ProRail eist dat de aangeboden prijs in de staffel met een hoger volume niet hoger is dan de prijs in de links gelegen staffel met een lager volume (op dezelfde regel).</v>
      </c>
      <c r="E14" s="127"/>
      <c r="F14" s="127"/>
      <c r="G14" s="24"/>
      <c r="H14" s="19"/>
      <c r="I14" s="79"/>
      <c r="J14" s="18"/>
      <c r="K14" s="79"/>
      <c r="L14" s="79"/>
      <c r="M14" s="79"/>
    </row>
    <row r="15" spans="1:13" s="17" customFormat="1" ht="30" customHeight="1" x14ac:dyDescent="0.35">
      <c r="A15" s="64"/>
      <c r="B15" s="78"/>
      <c r="C15" s="43" t="str">
        <f>+Aanbiedingsbegroting!C27</f>
        <v>Vaste jaarlijkse beheerkosten van de 'Dienst', inclusief supportdesk en alle activiteiten benodigd om aan SLA en overeenkomst te voldoen (maximaal € 50.000):</v>
      </c>
      <c r="D15" s="126" t="s">
        <v>47</v>
      </c>
      <c r="E15" s="127"/>
      <c r="F15" s="127"/>
      <c r="G15" s="24"/>
      <c r="H15" s="19"/>
      <c r="I15" s="79"/>
      <c r="J15" s="18"/>
      <c r="K15" s="79"/>
      <c r="L15" s="79"/>
      <c r="M15" s="79"/>
    </row>
    <row r="16" spans="1:13" s="17" customFormat="1" ht="14.5" x14ac:dyDescent="0.35">
      <c r="A16" s="64"/>
      <c r="B16" s="78"/>
      <c r="C16" s="133" t="str">
        <f>+Aanbiedingsbegroting!C30</f>
        <v>Eenmalige implementatie van de 'Dienst'</v>
      </c>
      <c r="D16" s="133"/>
      <c r="E16" s="80"/>
      <c r="F16" s="40"/>
      <c r="G16" s="24"/>
      <c r="H16" s="19"/>
      <c r="I16" s="79"/>
      <c r="J16" s="18"/>
      <c r="K16" s="79"/>
      <c r="L16" s="79"/>
      <c r="M16" s="79"/>
    </row>
    <row r="17" spans="1:13" s="17" customFormat="1" ht="30" customHeight="1" x14ac:dyDescent="0.35">
      <c r="A17" s="64"/>
      <c r="B17" s="78"/>
      <c r="C17" s="43" t="str">
        <f>+Aanbiedingsbegroting!C31</f>
        <v>Benodigde implementatieuren - totaal bedrag is maximaal € 160.000</v>
      </c>
      <c r="D17" s="126" t="s">
        <v>46</v>
      </c>
      <c r="E17" s="127"/>
      <c r="F17" s="127"/>
      <c r="G17" s="24"/>
      <c r="H17" s="19"/>
      <c r="I17" s="79"/>
      <c r="J17" s="18"/>
      <c r="K17" s="79"/>
      <c r="L17" s="79"/>
      <c r="M17" s="79"/>
    </row>
    <row r="18" spans="1:13" s="17" customFormat="1" ht="30" customHeight="1" x14ac:dyDescent="0.35">
      <c r="A18" s="64"/>
      <c r="B18" s="78"/>
      <c r="C18" s="43" t="str">
        <f>+Aanbiedingsbegroting!C32</f>
        <v>All-in uurtarief implementatiewerkzaamheden - maximaal € 150 / uur</v>
      </c>
      <c r="D18" s="126" t="str">
        <f>D17</f>
        <v xml:space="preserve">Deze prijscomponent is nader omschreven in de Annex 3.1 Programma van Eisen hfdst 3 en Overeenkomst (onder meer) § 7, 8, 15 en 22 
</v>
      </c>
      <c r="E18" s="127"/>
      <c r="F18" s="127"/>
      <c r="G18" s="24"/>
      <c r="H18" s="19"/>
      <c r="I18" s="79"/>
      <c r="J18" s="18"/>
      <c r="K18" s="79"/>
      <c r="L18" s="79"/>
      <c r="M18" s="79"/>
    </row>
    <row r="19" spans="1:13" s="17" customFormat="1" ht="14.5" x14ac:dyDescent="0.35">
      <c r="A19" s="64"/>
      <c r="B19" s="78"/>
      <c r="C19" s="133" t="str">
        <f>+Aanbiedingsbegroting!C34</f>
        <v>Optionele consultancy uren</v>
      </c>
      <c r="D19" s="133"/>
      <c r="E19" s="80"/>
      <c r="F19" s="40"/>
      <c r="G19" s="24"/>
      <c r="H19" s="19"/>
      <c r="I19" s="79"/>
      <c r="J19" s="18"/>
      <c r="K19" s="79"/>
      <c r="L19" s="79"/>
      <c r="M19" s="79"/>
    </row>
    <row r="20" spans="1:13" s="17" customFormat="1" ht="108" customHeight="1" x14ac:dyDescent="0.35">
      <c r="A20" s="64"/>
      <c r="B20" s="78"/>
      <c r="C20" s="43" t="str">
        <f>+Aanbiedingsbegroting!C35</f>
        <v>All-in uurtarief algemene consultancy-uren - Senior level - maximaal € 150 / uur</v>
      </c>
      <c r="D20" s="126" t="s">
        <v>39</v>
      </c>
      <c r="E20" s="127"/>
      <c r="F20" s="127"/>
      <c r="G20" s="24"/>
      <c r="H20" s="19"/>
      <c r="I20" s="79"/>
      <c r="J20" s="18"/>
      <c r="K20" s="79"/>
      <c r="L20" s="79"/>
      <c r="M20" s="79"/>
    </row>
    <row r="21" spans="1:13" ht="12" customHeight="1" thickBot="1" x14ac:dyDescent="0.35">
      <c r="A21" s="5"/>
      <c r="B21" s="28"/>
      <c r="C21" s="29"/>
      <c r="D21" s="29"/>
      <c r="E21" s="29"/>
      <c r="F21" s="29"/>
      <c r="G21" s="30"/>
      <c r="H21" s="21"/>
    </row>
    <row r="22" spans="1:13" ht="9" customHeight="1" thickTop="1" x14ac:dyDescent="0.3">
      <c r="A22" s="5"/>
      <c r="B22" s="5"/>
      <c r="C22" s="20"/>
      <c r="D22" s="20"/>
      <c r="E22" s="20"/>
      <c r="F22" s="20"/>
      <c r="G22" s="21"/>
      <c r="H22" s="21"/>
    </row>
    <row r="23" spans="1:13" hidden="1" x14ac:dyDescent="0.3">
      <c r="A23" s="5"/>
      <c r="B23" s="5"/>
      <c r="C23" s="20"/>
      <c r="D23" s="20"/>
      <c r="E23" s="20"/>
      <c r="F23" s="20"/>
      <c r="G23" s="21"/>
      <c r="H23" s="21"/>
    </row>
    <row r="24" spans="1:13" hidden="1" x14ac:dyDescent="0.3">
      <c r="A24" s="5"/>
      <c r="B24" s="5"/>
      <c r="C24" s="20"/>
      <c r="D24" s="20"/>
      <c r="E24" s="20"/>
      <c r="F24" s="20"/>
      <c r="G24" s="21"/>
      <c r="H24" s="21"/>
    </row>
    <row r="25" spans="1:13" hidden="1" x14ac:dyDescent="0.3">
      <c r="A25" s="5"/>
      <c r="B25" s="5"/>
      <c r="C25" s="20"/>
      <c r="D25" s="20"/>
      <c r="E25" s="20"/>
      <c r="F25" s="20"/>
      <c r="G25" s="21"/>
      <c r="H25" s="21"/>
    </row>
    <row r="26" spans="1:13" hidden="1" x14ac:dyDescent="0.3">
      <c r="A26" s="5"/>
      <c r="B26" s="5"/>
      <c r="C26" s="20"/>
      <c r="D26" s="20"/>
      <c r="E26" s="20"/>
      <c r="F26" s="20"/>
      <c r="G26" s="21"/>
      <c r="H26" s="21"/>
    </row>
    <row r="27" spans="1:13" hidden="1" x14ac:dyDescent="0.3">
      <c r="A27" s="5"/>
      <c r="B27" s="5"/>
      <c r="C27" s="20"/>
      <c r="D27" s="20"/>
      <c r="E27" s="20"/>
      <c r="F27" s="20"/>
      <c r="G27" s="21"/>
      <c r="H27" s="21"/>
    </row>
    <row r="28" spans="1:13" hidden="1" x14ac:dyDescent="0.3">
      <c r="A28" s="5"/>
      <c r="B28" s="5"/>
      <c r="C28" s="20"/>
      <c r="D28" s="20"/>
      <c r="E28" s="20"/>
      <c r="F28" s="20"/>
      <c r="G28" s="21"/>
      <c r="H28" s="21"/>
    </row>
    <row r="29" spans="1:13" hidden="1" x14ac:dyDescent="0.3">
      <c r="A29" s="5"/>
      <c r="B29" s="5"/>
      <c r="C29" s="20"/>
      <c r="D29" s="20"/>
      <c r="E29" s="20"/>
      <c r="F29" s="20"/>
      <c r="G29" s="21"/>
      <c r="H29" s="21"/>
    </row>
    <row r="30" spans="1:13" hidden="1" x14ac:dyDescent="0.3">
      <c r="A30" s="5"/>
      <c r="B30" s="5"/>
      <c r="C30" s="20"/>
      <c r="D30" s="20"/>
      <c r="E30" s="20"/>
      <c r="F30" s="20"/>
      <c r="G30" s="21"/>
      <c r="H30" s="21"/>
    </row>
    <row r="31" spans="1:13" hidden="1" x14ac:dyDescent="0.3">
      <c r="C31" s="22"/>
      <c r="D31" s="22"/>
      <c r="E31" s="22"/>
      <c r="F31" s="22"/>
      <c r="G31" s="14"/>
      <c r="H31" s="14"/>
    </row>
    <row r="32" spans="1:13" hidden="1" x14ac:dyDescent="0.3">
      <c r="C32" s="22"/>
      <c r="D32" s="22"/>
      <c r="E32" s="22"/>
      <c r="F32" s="22"/>
      <c r="G32" s="14"/>
      <c r="H32" s="14"/>
    </row>
    <row r="33" spans="3:8" hidden="1" x14ac:dyDescent="0.3">
      <c r="C33" s="22"/>
      <c r="D33" s="22"/>
      <c r="E33" s="22"/>
      <c r="F33" s="22"/>
      <c r="G33" s="14"/>
      <c r="H33" s="14"/>
    </row>
    <row r="34" spans="3:8" hidden="1" x14ac:dyDescent="0.3">
      <c r="C34" s="22"/>
      <c r="D34" s="22"/>
      <c r="E34" s="22"/>
      <c r="F34" s="22"/>
      <c r="G34" s="14"/>
      <c r="H34" s="14"/>
    </row>
    <row r="35" spans="3:8" hidden="1" x14ac:dyDescent="0.3">
      <c r="C35" s="22"/>
      <c r="D35" s="22"/>
      <c r="E35" s="22"/>
      <c r="F35" s="22"/>
      <c r="G35" s="14"/>
      <c r="H35" s="14"/>
    </row>
    <row r="36" spans="3:8" hidden="1" x14ac:dyDescent="0.3">
      <c r="C36" s="22"/>
      <c r="D36" s="22"/>
      <c r="E36" s="22"/>
      <c r="F36" s="22"/>
      <c r="G36" s="14"/>
      <c r="H36" s="14"/>
    </row>
    <row r="37" spans="3:8" hidden="1" x14ac:dyDescent="0.3">
      <c r="C37" s="22"/>
      <c r="D37" s="22"/>
      <c r="E37" s="22"/>
      <c r="F37" s="22"/>
      <c r="G37" s="14"/>
      <c r="H37" s="14"/>
    </row>
    <row r="38" spans="3:8" hidden="1" x14ac:dyDescent="0.3">
      <c r="C38" s="22"/>
      <c r="D38" s="22"/>
      <c r="E38" s="22"/>
      <c r="F38" s="22"/>
      <c r="G38" s="14"/>
      <c r="H38" s="14"/>
    </row>
    <row r="39" spans="3:8" hidden="1" x14ac:dyDescent="0.3">
      <c r="C39" s="22"/>
      <c r="D39" s="22"/>
      <c r="E39" s="22"/>
      <c r="F39" s="22"/>
      <c r="G39" s="14"/>
      <c r="H39" s="14"/>
    </row>
    <row r="40" spans="3:8" hidden="1" x14ac:dyDescent="0.3">
      <c r="C40" s="22"/>
      <c r="D40" s="22"/>
      <c r="E40" s="22"/>
      <c r="F40" s="22"/>
      <c r="G40" s="14"/>
      <c r="H40" s="14"/>
    </row>
    <row r="41" spans="3:8" hidden="1" x14ac:dyDescent="0.3">
      <c r="C41" s="22"/>
      <c r="D41" s="22"/>
      <c r="E41" s="22"/>
      <c r="F41" s="22"/>
      <c r="G41" s="14"/>
      <c r="H41" s="14"/>
    </row>
  </sheetData>
  <mergeCells count="13">
    <mergeCell ref="C19:D19"/>
    <mergeCell ref="D20:F20"/>
    <mergeCell ref="D14:F14"/>
    <mergeCell ref="D17:F17"/>
    <mergeCell ref="D15:F15"/>
    <mergeCell ref="D18:F18"/>
    <mergeCell ref="C16:D16"/>
    <mergeCell ref="D13:F13"/>
    <mergeCell ref="C4:F4"/>
    <mergeCell ref="C7:F7"/>
    <mergeCell ref="C12:D12"/>
    <mergeCell ref="C9:F9"/>
    <mergeCell ref="C8:F8"/>
  </mergeCells>
  <printOptions horizontalCentered="1" verticalCentered="1"/>
  <pageMargins left="0" right="0" top="0" bottom="0" header="0" footer="0"/>
  <pageSetup paperSize="8"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DCB83A4B0E314479B7F5DB1D6BD5321" ma:contentTypeVersion="11" ma:contentTypeDescription="Een nieuw document maken." ma:contentTypeScope="" ma:versionID="5e743a3d164b50b5faf6c9373a1141c5">
  <xsd:schema xmlns:xsd="http://www.w3.org/2001/XMLSchema" xmlns:xs="http://www.w3.org/2001/XMLSchema" xmlns:p="http://schemas.microsoft.com/office/2006/metadata/properties" xmlns:ns2="8e6cd13f-41b0-4cfb-b7ea-7ced8466c7a5" xmlns:ns3="934e8564-5404-404f-8117-a5730470df8a" targetNamespace="http://schemas.microsoft.com/office/2006/metadata/properties" ma:root="true" ma:fieldsID="771459ae1552a8be0e603219ba142185" ns2:_="" ns3:_="">
    <xsd:import namespace="8e6cd13f-41b0-4cfb-b7ea-7ced8466c7a5"/>
    <xsd:import namespace="934e8564-5404-404f-8117-a5730470df8a"/>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DateTaken" minOccurs="0"/>
                <xsd:element ref="ns3:lcf76f155ced4ddcb4097134ff3c332f" minOccurs="0"/>
                <xsd:element ref="ns2:TaxCatchAll"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e6cd13f-41b0-4cfb-b7ea-7ced8466c7a5" elementFormDefault="qualified">
    <xsd:import namespace="http://schemas.microsoft.com/office/2006/documentManagement/types"/>
    <xsd:import namespace="http://schemas.microsoft.com/office/infopath/2007/PartnerControls"/>
    <xsd:element name="_dlc_DocId" ma:index="8" nillable="true" ma:displayName="Waarde van de document-id" ma:description="De waarde van de document-id die aan dit item is toegewezen." ma:indexed="true" ma:internalName="_dlc_DocId" ma:readOnly="true">
      <xsd:simpleType>
        <xsd:restriction base="dms:Text"/>
      </xsd:simpleType>
    </xsd:element>
    <xsd:element name="_dlc_DocIdUrl" ma:index="9" nillable="true" ma:displayName="Document-id" ma:description="Permanente koppeling naar dit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17" nillable="true" ma:displayName="Taxonomy Catch All Column" ma:hidden="true" ma:list="{308cbf49-e57b-4234-ae2a-b7e172ae0d99}" ma:internalName="TaxCatchAll" ma:showField="CatchAllData" ma:web="8e6cd13f-41b0-4cfb-b7ea-7ced8466c7a5">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934e8564-5404-404f-8117-a5730470df8a"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lcf76f155ced4ddcb4097134ff3c332f" ma:index="16" nillable="true" ma:taxonomy="true" ma:internalName="lcf76f155ced4ddcb4097134ff3c332f" ma:taxonomyFieldName="MediaServiceImageTags" ma:displayName="Afbeeldingtags" ma:readOnly="false" ma:fieldId="{5cf76f15-5ced-4ddc-b409-7134ff3c332f}" ma:taxonomyMulti="true" ma:sspId="c2a34957-f4c5-4396-b3a3-e9c9104dfe78"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p:properties xmlns:p="http://schemas.microsoft.com/office/2006/metadata/properties" xmlns:xsi="http://www.w3.org/2001/XMLSchema-instance" xmlns:pc="http://schemas.microsoft.com/office/infopath/2007/PartnerControls">
  <documentManagement>
    <_dlc_DocId xmlns="8e6cd13f-41b0-4cfb-b7ea-7ced8466c7a5">TS0114AB00C-564374398-152</_dlc_DocId>
    <_dlc_DocIdUrl xmlns="8e6cd13f-41b0-4cfb-b7ea-7ced8466c7a5">
      <Url>https://prorailbv.sharepoint.com/teams/AanbestedingGeneriekeRAS/_layouts/15/DocIdRedir.aspx?ID=TS0114AB00C-564374398-152</Url>
      <Description>TS0114AB00C-564374398-152</Description>
    </_dlc_DocIdUrl>
    <TaxCatchAll xmlns="8e6cd13f-41b0-4cfb-b7ea-7ced8466c7a5" xsi:nil="true"/>
    <lcf76f155ced4ddcb4097134ff3c332f xmlns="934e8564-5404-404f-8117-a5730470df8a">
      <Terms xmlns="http://schemas.microsoft.com/office/infopath/2007/PartnerControls"/>
    </lcf76f155ced4ddcb4097134ff3c332f>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1DA6397-B25A-46A4-98AA-5E5C21169E6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e6cd13f-41b0-4cfb-b7ea-7ced8466c7a5"/>
    <ds:schemaRef ds:uri="934e8564-5404-404f-8117-a5730470df8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097DA7A-365F-43E6-A19E-AE4AD515479C}">
  <ds:schemaRefs>
    <ds:schemaRef ds:uri="http://schemas.microsoft.com/sharepoint/events"/>
  </ds:schemaRefs>
</ds:datastoreItem>
</file>

<file path=customXml/itemProps3.xml><?xml version="1.0" encoding="utf-8"?>
<ds:datastoreItem xmlns:ds="http://schemas.openxmlformats.org/officeDocument/2006/customXml" ds:itemID="{6353BDFE-CBAC-44A1-80FB-B6BD2A0BC037}">
  <ds:schemaRefs>
    <ds:schemaRef ds:uri="http://purl.org/dc/dcmitype/"/>
    <ds:schemaRef ds:uri="http://schemas.microsoft.com/office/infopath/2007/PartnerControls"/>
    <ds:schemaRef ds:uri="http://www.w3.org/XML/1998/namespace"/>
    <ds:schemaRef ds:uri="http://purl.org/dc/terms/"/>
    <ds:schemaRef ds:uri="http://schemas.microsoft.com/office/2006/documentManagement/types"/>
    <ds:schemaRef ds:uri="http://purl.org/dc/elements/1.1/"/>
    <ds:schemaRef ds:uri="http://schemas.openxmlformats.org/package/2006/metadata/core-properties"/>
    <ds:schemaRef ds:uri="934e8564-5404-404f-8117-a5730470df8a"/>
    <ds:schemaRef ds:uri="8e6cd13f-41b0-4cfb-b7ea-7ced8466c7a5"/>
    <ds:schemaRef ds:uri="http://schemas.microsoft.com/office/2006/metadata/properties"/>
  </ds:schemaRefs>
</ds:datastoreItem>
</file>

<file path=customXml/itemProps4.xml><?xml version="1.0" encoding="utf-8"?>
<ds:datastoreItem xmlns:ds="http://schemas.openxmlformats.org/officeDocument/2006/customXml" ds:itemID="{5659E899-2814-4FBC-9DC0-91D31BB6A19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2</vt:i4>
      </vt:variant>
      <vt:variant>
        <vt:lpstr>Benoemde bereiken</vt:lpstr>
      </vt:variant>
      <vt:variant>
        <vt:i4>2</vt:i4>
      </vt:variant>
    </vt:vector>
  </HeadingPairs>
  <TitlesOfParts>
    <vt:vector size="4" baseType="lpstr">
      <vt:lpstr>Aanbiedingsbegroting</vt:lpstr>
      <vt:lpstr>Toelichting</vt:lpstr>
      <vt:lpstr>Aanbiedingsbegroting!Afdrukbereik</vt:lpstr>
      <vt:lpstr>Toelichting!Afdrukbereik</vt:lpstr>
    </vt:vector>
  </TitlesOfParts>
  <Manager/>
  <Company>ProRail</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Bijlage - Aanbiedingsbegroting</dc:title>
  <dc:subject>IT research database en advies</dc:subject>
  <dc:creator>marcel.lacomble@ProRail.nl</dc:creator>
  <cp:keywords>IT research database en advies</cp:keywords>
  <dc:description/>
  <cp:lastModifiedBy>Bijleveld, A.F. (Aarnoud)</cp:lastModifiedBy>
  <cp:revision/>
  <dcterms:created xsi:type="dcterms:W3CDTF">2017-01-20T10:16:47Z</dcterms:created>
  <dcterms:modified xsi:type="dcterms:W3CDTF">2026-05-29T10:32:47Z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0x0101009DCB83A4B0E314479B7F5DB1D6BD5321</vt:lpwstr>
  </property>
  <property fmtid="{D5CDD505-2E9C-101B-9397-08002B2CF9AE}" pid="3" name="_dlc_DocIdItemGuid">
    <vt:lpwstr>2cc72863-11b4-485f-b8b2-a76c73a5658f</vt:lpwstr>
  </property>
  <property fmtid="{D5CDD505-2E9C-101B-9397-08002B2CF9AE}" pid="4" name="_dlc_policyId">
    <vt:lpwstr/>
  </property>
  <property fmtid="{D5CDD505-2E9C-101B-9397-08002B2CF9AE}" pid="5" name="ItemRetentionFormula">
    <vt:lpwstr/>
  </property>
  <property fmtid="{D5CDD505-2E9C-101B-9397-08002B2CF9AE}" pid="6" name="Vertrouwelijkheid">
    <vt:lpwstr>2;#Intern|8a639747-e233-49a8-819f-e74cd9528f9e</vt:lpwstr>
  </property>
  <property fmtid="{D5CDD505-2E9C-101B-9397-08002B2CF9AE}" pid="7" name="TaxKeyword">
    <vt:lpwstr/>
  </property>
  <property fmtid="{D5CDD505-2E9C-101B-9397-08002B2CF9AE}" pid="8" name="pfc1de68b0bc4286a25a1f006370b9c9">
    <vt:lpwstr/>
  </property>
  <property fmtid="{D5CDD505-2E9C-101B-9397-08002B2CF9AE}" pid="9" name="Type document">
    <vt:lpwstr/>
  </property>
  <property fmtid="{D5CDD505-2E9C-101B-9397-08002B2CF9AE}" pid="10" name="Verantwoordelijke afdeling">
    <vt:lpwstr>39;#Procurement Assets en ICT|4394047b-9246-4a8e-9ae2-2f7f45cabe5c</vt:lpwstr>
  </property>
  <property fmtid="{D5CDD505-2E9C-101B-9397-08002B2CF9AE}" pid="11" name="Documentstatus">
    <vt:lpwstr>3;#Concept|b56e2604-821a-409c-9774-7587ed426a31</vt:lpwstr>
  </property>
  <property fmtid="{D5CDD505-2E9C-101B-9397-08002B2CF9AE}" pid="12" name="Handeling">
    <vt:lpwstr/>
  </property>
  <property fmtid="{D5CDD505-2E9C-101B-9397-08002B2CF9AE}" pid="13" name="MSIP_Label_24e57bac-d225-40fb-8a9e-62b5be587a96_Enabled">
    <vt:lpwstr>true</vt:lpwstr>
  </property>
  <property fmtid="{D5CDD505-2E9C-101B-9397-08002B2CF9AE}" pid="14" name="MSIP_Label_24e57bac-d225-40fb-8a9e-62b5be587a96_SetDate">
    <vt:lpwstr>2025-11-06T09:01:17Z</vt:lpwstr>
  </property>
  <property fmtid="{D5CDD505-2E9C-101B-9397-08002B2CF9AE}" pid="15" name="MSIP_Label_24e57bac-d225-40fb-8a9e-62b5be587a96_Method">
    <vt:lpwstr>Standard</vt:lpwstr>
  </property>
  <property fmtid="{D5CDD505-2E9C-101B-9397-08002B2CF9AE}" pid="16" name="MSIP_Label_24e57bac-d225-40fb-8a9e-62b5be587a96_Name">
    <vt:lpwstr>Internal</vt:lpwstr>
  </property>
  <property fmtid="{D5CDD505-2E9C-101B-9397-08002B2CF9AE}" pid="17" name="MSIP_Label_24e57bac-d225-40fb-8a9e-62b5be587a96_SiteId">
    <vt:lpwstr>a398fcff-8d2b-4930-a7f7-e1c99a108d77</vt:lpwstr>
  </property>
  <property fmtid="{D5CDD505-2E9C-101B-9397-08002B2CF9AE}" pid="18" name="MSIP_Label_24e57bac-d225-40fb-8a9e-62b5be587a96_ActionId">
    <vt:lpwstr>ee5cbaf4-b2a8-4366-8212-c556021817d6</vt:lpwstr>
  </property>
  <property fmtid="{D5CDD505-2E9C-101B-9397-08002B2CF9AE}" pid="19" name="MSIP_Label_24e57bac-d225-40fb-8a9e-62b5be587a96_ContentBits">
    <vt:lpwstr>0</vt:lpwstr>
  </property>
  <property fmtid="{D5CDD505-2E9C-101B-9397-08002B2CF9AE}" pid="20" name="MSIP_Label_24e57bac-d225-40fb-8a9e-62b5be587a96_Tag">
    <vt:lpwstr>10, 3, 0, 1</vt:lpwstr>
  </property>
  <property fmtid="{D5CDD505-2E9C-101B-9397-08002B2CF9AE}" pid="21" name="MediaServiceImageTags">
    <vt:lpwstr/>
  </property>
</Properties>
</file>