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weePuntNul/Gedeelde documenten/Trajecten EM + FD + FR/Meerderweert - Eduquaat/Aanbesteding/"/>
    </mc:Choice>
  </mc:AlternateContent>
  <xr:revisionPtr revIDLastSave="5" documentId="8_{992B414B-77A3-466C-AF45-B8ECC124AA53}" xr6:coauthVersionLast="47" xr6:coauthVersionMax="47" xr10:uidLastSave="{A2E2ED50-2D9D-4E53-86EF-EC4C37554A0E}"/>
  <bookViews>
    <workbookView xWindow="-120" yWindow="-120" windowWidth="38640" windowHeight="15720" xr2:uid="{00000000-000D-0000-FFFF-FFFF00000000}"/>
  </bookViews>
  <sheets>
    <sheet name="Initiële periode" sheetId="1" r:id="rId1"/>
    <sheet name="Verlengingsperiode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B11" i="1" l="1"/>
  <c r="B10" i="4" s="1"/>
  <c r="E10" i="4" s="1"/>
  <c r="A10" i="4"/>
  <c r="A5" i="4"/>
  <c r="A4" i="4"/>
  <c r="E29" i="1"/>
  <c r="F29" i="1"/>
  <c r="F30" i="1"/>
  <c r="F32" i="1" s="1"/>
  <c r="E32" i="1"/>
  <c r="C40" i="1"/>
  <c r="F23" i="1"/>
  <c r="E23" i="1"/>
  <c r="D23" i="1"/>
  <c r="F19" i="1"/>
  <c r="E19" i="1"/>
  <c r="D19" i="1"/>
  <c r="C5" i="4"/>
  <c r="E5" i="4" s="1"/>
  <c r="C4" i="4"/>
  <c r="E4" i="4" s="1"/>
  <c r="B42" i="1"/>
  <c r="C42" i="1"/>
  <c r="F1" i="4"/>
  <c r="B1" i="4"/>
  <c r="E7" i="4" l="1"/>
  <c r="F4" i="4"/>
  <c r="C14" i="4"/>
  <c r="C17" i="4"/>
  <c r="C20" i="4"/>
  <c r="D3" i="4"/>
  <c r="F9" i="4"/>
  <c r="F3" i="4"/>
  <c r="F5" i="4"/>
  <c r="F10" i="4"/>
  <c r="F11" i="1"/>
  <c r="F6" i="1"/>
  <c r="F5" i="1"/>
  <c r="F4" i="1"/>
  <c r="E11" i="1"/>
  <c r="F14" i="1"/>
  <c r="F10" i="1"/>
  <c r="D4" i="1"/>
  <c r="F26" i="1"/>
  <c r="F25" i="1"/>
  <c r="F24" i="1"/>
  <c r="F20" i="1"/>
  <c r="E6" i="1"/>
  <c r="E5" i="1"/>
  <c r="E11" i="4" l="1"/>
  <c r="B15" i="4" s="1"/>
  <c r="F11" i="4"/>
  <c r="F27" i="1"/>
  <c r="F7" i="4"/>
  <c r="F8" i="1"/>
  <c r="F12" i="1"/>
  <c r="E12" i="1"/>
  <c r="E8" i="1"/>
  <c r="F21" i="1"/>
  <c r="C15" i="4" l="1"/>
  <c r="D40" i="1"/>
  <c r="E15" i="1"/>
  <c r="F15" i="1" s="1"/>
  <c r="E16" i="1" l="1"/>
  <c r="F16" i="1" s="1"/>
  <c r="F17" i="1" s="1"/>
  <c r="E17" i="1" l="1"/>
  <c r="B40" i="1" s="1"/>
  <c r="B43" i="1" s="1"/>
  <c r="B18" i="4" l="1"/>
  <c r="C18" i="4" s="1"/>
  <c r="C21" i="4" l="1"/>
  <c r="C43" i="1" s="1"/>
  <c r="B21" i="4"/>
  <c r="D43" i="1" l="1"/>
</calcChain>
</file>

<file path=xl/sharedStrings.xml><?xml version="1.0" encoding="utf-8"?>
<sst xmlns="http://schemas.openxmlformats.org/spreadsheetml/2006/main" count="76" uniqueCount="52">
  <si>
    <t xml:space="preserve">Aantal </t>
  </si>
  <si>
    <t>Totalen</t>
  </si>
  <si>
    <t>Aantal</t>
  </si>
  <si>
    <t xml:space="preserve">Onderhoud per jaar </t>
  </si>
  <si>
    <t>Geprognotiseerd aantal</t>
  </si>
  <si>
    <t>Afdrukprijs</t>
  </si>
  <si>
    <t>Maandbedrag</t>
  </si>
  <si>
    <t>Projectprijs</t>
  </si>
  <si>
    <t>Projectprijs éénmalig</t>
  </si>
  <si>
    <t>Handtekening inschrijver</t>
  </si>
  <si>
    <t>Totaal per maand</t>
  </si>
  <si>
    <t>Naam inschrijver:</t>
  </si>
  <si>
    <t>Naam organisatie:</t>
  </si>
  <si>
    <t>TOTAAL INSCHRIJVING</t>
  </si>
  <si>
    <t>Totale beoordelingsprijs</t>
  </si>
  <si>
    <t xml:space="preserve">Let op! Graag een realistisch bedrag (maximaal 3% van de totale inschrijfsom) </t>
  </si>
  <si>
    <t>voor de volledige installatie, implementatie en projectmanagement afgeven.</t>
  </si>
  <si>
    <t>Verhuiskosten</t>
  </si>
  <si>
    <t>Uurtarief</t>
  </si>
  <si>
    <t>Consultancy</t>
  </si>
  <si>
    <t>Service engineer hardware</t>
  </si>
  <si>
    <t>Service engineer software</t>
  </si>
  <si>
    <t>Nietjes</t>
  </si>
  <si>
    <t>Print- en scanmanagement oplossing aangeboden als SaaS</t>
  </si>
  <si>
    <t>Type 1</t>
  </si>
  <si>
    <t>Interne verhuizing</t>
  </si>
  <si>
    <t>Externe verhuizing</t>
  </si>
  <si>
    <t>Voorrijkosten (bij voorrijden)</t>
  </si>
  <si>
    <t>Werkzaamheden buiten het inbegrepen onderhoud</t>
  </si>
  <si>
    <t>Aantal nietjes per besteleenheid</t>
  </si>
  <si>
    <t>Prijs per besteleenheid</t>
  </si>
  <si>
    <t>Onderhoud en supplies (aantal afdrukken)</t>
  </si>
  <si>
    <t>Licentie per device</t>
  </si>
  <si>
    <t>Hardware model</t>
  </si>
  <si>
    <t>Huurbedrag p/stuk, p/mnd</t>
  </si>
  <si>
    <t>Totaal huurbedrag per maand</t>
  </si>
  <si>
    <t>Afdrukken kleur</t>
  </si>
  <si>
    <t>Afdrukken zwart</t>
  </si>
  <si>
    <t>Periode initiële overeenkomst in aantal maanden:</t>
  </si>
  <si>
    <t>Aantal optionele verlengingsperiodes:</t>
  </si>
  <si>
    <t>Optionele verlengingsperiode in aantal maanden, per periode:</t>
  </si>
  <si>
    <t>Per maand</t>
  </si>
  <si>
    <t>Totaal huur en afdrukken verlengingsperiode</t>
  </si>
  <si>
    <t>Totaal huur en software verlengingsperiode</t>
  </si>
  <si>
    <t>Totaal afdrukken verlengingsperiode</t>
  </si>
  <si>
    <t>TOTAAL INSCHRIJVING excl. optionele verlenging</t>
  </si>
  <si>
    <t>Totaal eenmalig</t>
  </si>
  <si>
    <t>Totaal overig (prognose)</t>
  </si>
  <si>
    <t>Type 1: A3 MFP kleur 45 ppm</t>
  </si>
  <si>
    <t>Booklet finisher t.b.v. type 1</t>
  </si>
  <si>
    <t>Booklet Finisher Type 1 nietjes t.b.v rugnieten</t>
  </si>
  <si>
    <t>Booklet Finisher Type 1 nietjes t.b.v normaal nieten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</si>
</sst>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&quot;€&quot;\ #,##0.00000"/>
    <numFmt numFmtId="166" formatCode="#,##0_ ;[Red]\-#,##0\ "/>
  </numFmts>
  <fonts count="15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164" fontId="2" fillId="6" borderId="1" xfId="0" applyNumberFormat="1" applyFont="1" applyFill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0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1" fontId="2" fillId="0" borderId="1" xfId="0" applyNumberFormat="1" applyFont="1" applyBorder="1" applyAlignment="1">
      <alignment horizontal="center"/>
    </xf>
    <xf numFmtId="0" fontId="12" fillId="0" borderId="12" xfId="2" applyFont="1" applyBorder="1"/>
    <xf numFmtId="8" fontId="13" fillId="8" borderId="12" xfId="2" applyNumberFormat="1" applyFont="1" applyFill="1" applyBorder="1" applyAlignment="1">
      <alignment horizontal="center"/>
    </xf>
    <xf numFmtId="0" fontId="12" fillId="0" borderId="0" xfId="2" applyFont="1"/>
    <xf numFmtId="1" fontId="4" fillId="3" borderId="2" xfId="0" applyNumberFormat="1" applyFont="1" applyFill="1" applyBorder="1"/>
    <xf numFmtId="1" fontId="4" fillId="3" borderId="3" xfId="0" applyNumberFormat="1" applyFont="1" applyFill="1" applyBorder="1"/>
    <xf numFmtId="1" fontId="4" fillId="5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3" fontId="2" fillId="5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166" fontId="13" fillId="8" borderId="12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4" fillId="5" borderId="2" xfId="0" applyFont="1" applyFill="1" applyBorder="1"/>
    <xf numFmtId="0" fontId="2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4" fillId="5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0" borderId="2" xfId="0" applyFont="1" applyBorder="1"/>
    <xf numFmtId="0" fontId="2" fillId="5" borderId="2" xfId="0" applyFont="1" applyFill="1" applyBorder="1"/>
    <xf numFmtId="0" fontId="2" fillId="0" borderId="3" xfId="0" applyFont="1" applyBorder="1"/>
    <xf numFmtId="0" fontId="2" fillId="5" borderId="3" xfId="0" applyFont="1" applyFill="1" applyBorder="1"/>
    <xf numFmtId="0" fontId="12" fillId="0" borderId="13" xfId="2" applyFont="1" applyBorder="1"/>
    <xf numFmtId="0" fontId="12" fillId="0" borderId="14" xfId="2" applyFont="1" applyBorder="1"/>
    <xf numFmtId="1" fontId="4" fillId="5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1" xr:uid="{00000000-0005-0000-0000-000001000000}"/>
    <cellStyle name="Standaard 5" xfId="2" xr:uid="{11DD4E82-487E-4D93-8A40-5F029E6CE092}"/>
  </cellStyles>
  <dxfs count="0"/>
  <tableStyles count="0" defaultTableStyle="TableStyleMedium2" defaultPivotStyle="PivotStyleLight16"/>
  <colors>
    <mruColors>
      <color rgb="FFC0C0C0"/>
      <color rgb="FF96969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C0C0"/>
    <pageSetUpPr fitToPage="1"/>
  </sheetPr>
  <dimension ref="A1:G44"/>
  <sheetViews>
    <sheetView tabSelected="1" zoomScaleNormal="100" workbookViewId="0">
      <selection activeCell="E46" sqref="E46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38</v>
      </c>
      <c r="B1" s="57">
        <v>60</v>
      </c>
    </row>
    <row r="2" spans="1:6" x14ac:dyDescent="0.2">
      <c r="A2" s="58" t="s">
        <v>39</v>
      </c>
      <c r="B2" s="57">
        <v>2</v>
      </c>
    </row>
    <row r="3" spans="1:6" x14ac:dyDescent="0.2">
      <c r="A3" s="58" t="s">
        <v>40</v>
      </c>
      <c r="B3" s="57">
        <v>12</v>
      </c>
    </row>
    <row r="4" spans="1:6" ht="24" customHeight="1" x14ac:dyDescent="0.2">
      <c r="A4" s="45" t="s">
        <v>33</v>
      </c>
      <c r="B4" s="48"/>
      <c r="C4" s="39" t="s">
        <v>0</v>
      </c>
      <c r="D4" s="40" t="str">
        <f>"Huurprijs unit/mnd bij " &amp; B1 &amp; " mnd"</f>
        <v>Huurprijs unit/mnd bij 60 mnd</v>
      </c>
      <c r="E4" s="40" t="s">
        <v>35</v>
      </c>
      <c r="F4" s="40" t="str">
        <f>"Totaal huurbedrag 
over " &amp; B1 &amp; " maanden"</f>
        <v>Totaal huurbedrag 
over 60 maanden</v>
      </c>
    </row>
    <row r="5" spans="1:6" x14ac:dyDescent="0.2">
      <c r="A5" s="46" t="s">
        <v>48</v>
      </c>
      <c r="B5" s="49"/>
      <c r="C5" s="36">
        <v>28</v>
      </c>
      <c r="D5" s="12"/>
      <c r="E5" s="4">
        <f t="shared" ref="E5:E6" si="0">C5*D5</f>
        <v>0</v>
      </c>
      <c r="F5" s="4">
        <f t="shared" ref="F5:F6" si="1">(C5*D5)*$B$1</f>
        <v>0</v>
      </c>
    </row>
    <row r="6" spans="1:6" x14ac:dyDescent="0.2">
      <c r="A6" s="46" t="s">
        <v>49</v>
      </c>
      <c r="B6" s="49"/>
      <c r="C6" s="36">
        <v>28</v>
      </c>
      <c r="D6" s="12"/>
      <c r="E6" s="4">
        <f t="shared" si="0"/>
        <v>0</v>
      </c>
      <c r="F6" s="4">
        <f t="shared" si="1"/>
        <v>0</v>
      </c>
    </row>
    <row r="7" spans="1:6" x14ac:dyDescent="0.2">
      <c r="A7" s="47"/>
      <c r="B7" s="50"/>
      <c r="C7" s="37"/>
      <c r="D7" s="34"/>
      <c r="E7" s="35"/>
      <c r="F7" s="35"/>
    </row>
    <row r="8" spans="1:6" x14ac:dyDescent="0.2">
      <c r="D8" s="41" t="s">
        <v>1</v>
      </c>
      <c r="E8" s="5">
        <f>SUM(E5:E7)</f>
        <v>0</v>
      </c>
      <c r="F8" s="5">
        <f>SUM(F5:F7)</f>
        <v>0</v>
      </c>
    </row>
    <row r="10" spans="1:6" ht="24" x14ac:dyDescent="0.2">
      <c r="A10" s="38" t="s">
        <v>23</v>
      </c>
      <c r="B10" s="39" t="s">
        <v>2</v>
      </c>
      <c r="C10" s="40" t="s">
        <v>34</v>
      </c>
      <c r="D10" s="40" t="s">
        <v>3</v>
      </c>
      <c r="E10" s="40" t="s">
        <v>10</v>
      </c>
      <c r="F10" s="40" t="str">
        <f>"Totaal over " &amp; B1 &amp; " maanden"</f>
        <v>Totaal over 60 maanden</v>
      </c>
    </row>
    <row r="11" spans="1:6" x14ac:dyDescent="0.2">
      <c r="A11" s="7" t="s">
        <v>32</v>
      </c>
      <c r="B11" s="30">
        <f>C5</f>
        <v>28</v>
      </c>
      <c r="C11" s="17"/>
      <c r="D11" s="17"/>
      <c r="E11" s="18">
        <f>B11*C11+D11/12</f>
        <v>0</v>
      </c>
      <c r="F11" s="18">
        <f>((B11*C11)*$B$1)+(D11*($B$1/12))</f>
        <v>0</v>
      </c>
    </row>
    <row r="12" spans="1:6" x14ac:dyDescent="0.2">
      <c r="A12" s="19"/>
      <c r="C12" s="9"/>
      <c r="D12" s="9" t="s">
        <v>1</v>
      </c>
      <c r="E12" s="20">
        <f>SUM(E11:E11)</f>
        <v>0</v>
      </c>
      <c r="F12" s="20">
        <f>SUM(F11:F11)</f>
        <v>0</v>
      </c>
    </row>
    <row r="14" spans="1:6" x14ac:dyDescent="0.2">
      <c r="A14" s="45" t="s">
        <v>31</v>
      </c>
      <c r="B14" s="48"/>
      <c r="C14" s="39" t="s">
        <v>4</v>
      </c>
      <c r="D14" s="40" t="s">
        <v>5</v>
      </c>
      <c r="E14" s="40" t="s">
        <v>6</v>
      </c>
      <c r="F14" s="40" t="str">
        <f>"Totaal over " &amp; B1 &amp; " maanden"</f>
        <v>Totaal over 60 maanden</v>
      </c>
    </row>
    <row r="15" spans="1:6" x14ac:dyDescent="0.2">
      <c r="A15" s="51" t="s">
        <v>37</v>
      </c>
      <c r="B15" s="53"/>
      <c r="C15" s="13">
        <v>198831</v>
      </c>
      <c r="D15" s="15"/>
      <c r="E15" s="8">
        <f>C15*D15</f>
        <v>0</v>
      </c>
      <c r="F15" s="8">
        <f>E15*$B$1</f>
        <v>0</v>
      </c>
    </row>
    <row r="16" spans="1:6" x14ac:dyDescent="0.2">
      <c r="A16" s="52" t="s">
        <v>36</v>
      </c>
      <c r="B16" s="54"/>
      <c r="C16" s="14">
        <v>239875</v>
      </c>
      <c r="D16" s="15"/>
      <c r="E16" s="4">
        <f>C16*D16</f>
        <v>0</v>
      </c>
      <c r="F16" s="8">
        <f>E16*$B$1</f>
        <v>0</v>
      </c>
    </row>
    <row r="17" spans="1:7" x14ac:dyDescent="0.2">
      <c r="D17" s="9" t="s">
        <v>1</v>
      </c>
      <c r="E17" s="5">
        <f>SUM(E15:E16)</f>
        <v>0</v>
      </c>
      <c r="F17" s="5">
        <f>SUM(F15:F16)</f>
        <v>0</v>
      </c>
      <c r="G17" s="10"/>
    </row>
    <row r="18" spans="1:7" x14ac:dyDescent="0.2">
      <c r="C18" s="9"/>
    </row>
    <row r="19" spans="1:7" ht="24" x14ac:dyDescent="0.2">
      <c r="A19" s="38" t="s">
        <v>17</v>
      </c>
      <c r="B19" s="39" t="s">
        <v>25</v>
      </c>
      <c r="C19" s="40" t="s">
        <v>26</v>
      </c>
      <c r="D19" s="40" t="str">
        <f>"Geprognotiseerd aantal interne verhuizingen in " &amp;B1+B2*B3&amp;" maanden"</f>
        <v>Geprognotiseerd aantal interne verhuizingen in 84 maanden</v>
      </c>
      <c r="E19" s="40" t="str">
        <f>"Geprognotiseerd aantal externe verhuizingen in " &amp;B1+B2*B3&amp;" maanden"</f>
        <v>Geprognotiseerd aantal externe verhuizingen in 84 maanden</v>
      </c>
      <c r="F19" s="40" t="str">
        <f>"Geprognotiseerde kosten in " &amp;B1+B2*B3&amp;" maanden"</f>
        <v>Geprognotiseerde kosten in 84 maanden</v>
      </c>
    </row>
    <row r="20" spans="1:7" x14ac:dyDescent="0.2">
      <c r="A20" s="31" t="s">
        <v>24</v>
      </c>
      <c r="B20" s="32"/>
      <c r="C20" s="32"/>
      <c r="D20" s="36">
        <v>4</v>
      </c>
      <c r="E20" s="36">
        <v>4</v>
      </c>
      <c r="F20" s="8">
        <f>D20*B20+E20*C20</f>
        <v>0</v>
      </c>
    </row>
    <row r="21" spans="1:7" x14ac:dyDescent="0.2">
      <c r="A21" s="33"/>
      <c r="E21" s="41" t="s">
        <v>1</v>
      </c>
      <c r="F21" s="5">
        <f>SUM(F20:F20)</f>
        <v>0</v>
      </c>
    </row>
    <row r="22" spans="1:7" x14ac:dyDescent="0.2">
      <c r="A22" s="33"/>
    </row>
    <row r="23" spans="1:7" ht="24" x14ac:dyDescent="0.2">
      <c r="A23" s="38" t="s">
        <v>28</v>
      </c>
      <c r="B23" s="39" t="s">
        <v>18</v>
      </c>
      <c r="C23" s="40" t="s">
        <v>27</v>
      </c>
      <c r="D23" s="40" t="str">
        <f>"Geprognotiseerd aantal uren 
in " &amp;B1+B2*B3&amp;" maanden"</f>
        <v>Geprognotiseerd aantal uren 
in 84 maanden</v>
      </c>
      <c r="E23" s="40" t="str">
        <f>"Geprognotiseerd aantal keer voorrijden in " &amp;B1+B2*B3&amp;" maanden"</f>
        <v>Geprognotiseerd aantal keer voorrijden in 84 maanden</v>
      </c>
      <c r="F23" s="40" t="str">
        <f>"Geprognotiseerde kosten in " &amp;B1+B2*B3&amp;" maanden"</f>
        <v>Geprognotiseerde kosten in 84 maanden</v>
      </c>
    </row>
    <row r="24" spans="1:7" x14ac:dyDescent="0.2">
      <c r="A24" s="31" t="s">
        <v>19</v>
      </c>
      <c r="B24" s="32"/>
      <c r="C24" s="32"/>
      <c r="D24" s="36">
        <v>8</v>
      </c>
      <c r="E24" s="36">
        <v>2</v>
      </c>
      <c r="F24" s="8">
        <f>D24*B24+E24*C24</f>
        <v>0</v>
      </c>
    </row>
    <row r="25" spans="1:7" x14ac:dyDescent="0.2">
      <c r="A25" s="31" t="s">
        <v>20</v>
      </c>
      <c r="B25" s="32"/>
      <c r="C25" s="32"/>
      <c r="D25" s="36">
        <v>8</v>
      </c>
      <c r="E25" s="36">
        <v>2</v>
      </c>
      <c r="F25" s="8">
        <f>D25*B25+E25*C25</f>
        <v>0</v>
      </c>
    </row>
    <row r="26" spans="1:7" x14ac:dyDescent="0.2">
      <c r="A26" s="31" t="s">
        <v>21</v>
      </c>
      <c r="B26" s="32"/>
      <c r="C26" s="32"/>
      <c r="D26" s="36">
        <v>8</v>
      </c>
      <c r="E26" s="36">
        <v>2</v>
      </c>
      <c r="F26" s="8">
        <f>D26*B26+E26*C26</f>
        <v>0</v>
      </c>
    </row>
    <row r="27" spans="1:7" x14ac:dyDescent="0.2">
      <c r="A27" s="33"/>
      <c r="B27" s="33"/>
      <c r="C27" s="9" t="s">
        <v>1</v>
      </c>
      <c r="E27" s="33"/>
      <c r="F27" s="5">
        <f>SUM(F24:F26)</f>
        <v>0</v>
      </c>
    </row>
    <row r="28" spans="1:7" x14ac:dyDescent="0.2">
      <c r="A28" s="33"/>
      <c r="B28" s="33"/>
      <c r="C28" s="33"/>
      <c r="D28" s="33"/>
      <c r="E28" s="33"/>
    </row>
    <row r="29" spans="1:7" ht="24" x14ac:dyDescent="0.2">
      <c r="A29" s="45" t="s">
        <v>22</v>
      </c>
      <c r="B29" s="48"/>
      <c r="C29" s="39" t="s">
        <v>29</v>
      </c>
      <c r="D29" s="40" t="s">
        <v>30</v>
      </c>
      <c r="E29" s="40" t="str">
        <f>"Geschat verbruik in " &amp;B1+B2*B3&amp;" maanden"</f>
        <v>Geschat verbruik in 84 maanden</v>
      </c>
      <c r="F29" s="40" t="str">
        <f>"Prijs aantal benodigde besteleenheden in " &amp;B1+B2*B3&amp;" maanden"</f>
        <v>Prijs aantal benodigde besteleenheden in 84 maanden</v>
      </c>
    </row>
    <row r="30" spans="1:7" x14ac:dyDescent="0.2">
      <c r="A30" s="55" t="s">
        <v>50</v>
      </c>
      <c r="B30" s="56"/>
      <c r="C30" s="44"/>
      <c r="D30" s="32"/>
      <c r="E30" s="42">
        <v>900000</v>
      </c>
      <c r="F30" s="8" t="str">
        <f t="shared" ref="F30" si="2">IF(C30=0,"",ROUNDUP(E30/C30,0)*D30)</f>
        <v/>
      </c>
    </row>
    <row r="31" spans="1:7" x14ac:dyDescent="0.2">
      <c r="A31" s="55" t="s">
        <v>51</v>
      </c>
      <c r="B31" s="56"/>
      <c r="C31" s="44"/>
      <c r="D31" s="32"/>
      <c r="E31" s="42">
        <v>900000</v>
      </c>
      <c r="F31" s="8" t="str">
        <f t="shared" ref="F31" si="3">IF(C31=0,"",ROUNDUP(E31/C31,0)*D31)</f>
        <v/>
      </c>
    </row>
    <row r="32" spans="1:7" x14ac:dyDescent="0.2">
      <c r="A32" s="33"/>
      <c r="C32" s="33"/>
      <c r="D32" s="9" t="s">
        <v>1</v>
      </c>
      <c r="E32" s="43">
        <f>SUM(E30:E30)</f>
        <v>900000</v>
      </c>
      <c r="F32" s="5">
        <f>SUM(F30:F31)</f>
        <v>0</v>
      </c>
    </row>
    <row r="33" spans="1:6" ht="12.75" thickBot="1" x14ac:dyDescent="0.25">
      <c r="A33" s="33"/>
      <c r="B33" s="33"/>
      <c r="C33" s="33"/>
      <c r="D33" s="33"/>
      <c r="E33" s="33"/>
    </row>
    <row r="34" spans="1:6" x14ac:dyDescent="0.2">
      <c r="A34" s="6" t="s">
        <v>7</v>
      </c>
      <c r="B34" s="40" t="s">
        <v>8</v>
      </c>
      <c r="E34" s="21"/>
      <c r="F34" s="22"/>
    </row>
    <row r="35" spans="1:6" x14ac:dyDescent="0.2">
      <c r="A35" s="7" t="s">
        <v>7</v>
      </c>
      <c r="B35" s="32"/>
      <c r="E35" s="23"/>
      <c r="F35" s="24"/>
    </row>
    <row r="36" spans="1:6" x14ac:dyDescent="0.2">
      <c r="A36" s="16" t="s">
        <v>15</v>
      </c>
      <c r="E36" s="23"/>
      <c r="F36" s="24"/>
    </row>
    <row r="37" spans="1:6" x14ac:dyDescent="0.2">
      <c r="A37" s="16" t="s">
        <v>16</v>
      </c>
      <c r="E37" s="23"/>
      <c r="F37" s="24"/>
    </row>
    <row r="38" spans="1:6" x14ac:dyDescent="0.2">
      <c r="A38" s="11"/>
      <c r="B38" s="10"/>
      <c r="E38" s="25" t="s">
        <v>9</v>
      </c>
      <c r="F38" s="24"/>
    </row>
    <row r="39" spans="1:6" x14ac:dyDescent="0.2">
      <c r="A39" s="1" t="s">
        <v>45</v>
      </c>
      <c r="B39" s="3" t="s">
        <v>10</v>
      </c>
      <c r="C39" s="3" t="s">
        <v>46</v>
      </c>
      <c r="D39" s="3" t="s">
        <v>47</v>
      </c>
      <c r="E39" s="26" t="s">
        <v>11</v>
      </c>
      <c r="F39" s="27"/>
    </row>
    <row r="40" spans="1:6" ht="12.75" thickBot="1" x14ac:dyDescent="0.25">
      <c r="A40" s="1"/>
      <c r="B40" s="5">
        <f>E8+E12+E17</f>
        <v>0</v>
      </c>
      <c r="C40" s="5">
        <f>B35</f>
        <v>0</v>
      </c>
      <c r="D40" s="5">
        <f>F21+F27+F32</f>
        <v>0</v>
      </c>
      <c r="E40" s="28" t="s">
        <v>12</v>
      </c>
      <c r="F40" s="29"/>
    </row>
    <row r="42" spans="1:6" ht="24" x14ac:dyDescent="0.2">
      <c r="A42" s="1" t="s">
        <v>13</v>
      </c>
      <c r="B42" s="39" t="str">
        <f>"Prijs " &amp; B1 &amp; " maanden"</f>
        <v>Prijs 60 maanden</v>
      </c>
      <c r="C42" s="39" t="str">
        <f>"Prijs verlenging 
" &amp; B2*B3 &amp; " maanden"</f>
        <v>Prijs verlenging 
24 maanden</v>
      </c>
      <c r="D42" s="40" t="s">
        <v>14</v>
      </c>
    </row>
    <row r="43" spans="1:6" x14ac:dyDescent="0.2">
      <c r="A43" s="1"/>
      <c r="B43" s="5">
        <f>IF(B40*$B$1+D40+B35&lt;&gt;F8+F12+F17+F21+F27+F32+C40,"FOUT: VERSCHIL",B40*$B$1+C40+(D40/($B$1+$B$2*$B$3)*$B$1))</f>
        <v>0</v>
      </c>
      <c r="C43" s="5">
        <f>Verlengingsperiode!C21*B2+(D40/84*$B$2*$B$3)</f>
        <v>0</v>
      </c>
      <c r="D43" s="5">
        <f>B43+C43</f>
        <v>0</v>
      </c>
    </row>
    <row r="44" spans="1:6" x14ac:dyDescent="0.2">
      <c r="B44" s="10"/>
      <c r="C44" s="10"/>
    </row>
  </sheetData>
  <phoneticPr fontId="14" type="noConversion"/>
  <printOptions horizontalCentered="1"/>
  <pageMargins left="0.70866141732283472" right="0.70866141732283472" top="0.5184375" bottom="0.74803149606299213" header="0.31496062992125984" footer="0.31496062992125984"/>
  <pageSetup paperSize="9" scale="57" orientation="landscape" r:id="rId1"/>
  <headerFooter>
    <oddHeader xml:space="preserve">&amp;L&amp;12Prijzenblad 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F222-1C5A-4E15-89BC-24C90AFF3D87}">
  <sheetPr>
    <tabColor rgb="FFC0C0C0"/>
    <pageSetUpPr fitToPage="1"/>
  </sheetPr>
  <dimension ref="A1:F23"/>
  <sheetViews>
    <sheetView zoomScaleNormal="100" workbookViewId="0">
      <selection activeCell="B32" sqref="B32"/>
    </sheetView>
  </sheetViews>
  <sheetFormatPr defaultColWidth="9.140625" defaultRowHeight="12" x14ac:dyDescent="0.2"/>
  <cols>
    <col min="1" max="1" width="50" style="2" customWidth="1"/>
    <col min="2" max="3" width="18.7109375" style="2" customWidth="1"/>
    <col min="4" max="5" width="24.7109375" style="2" customWidth="1"/>
    <col min="6" max="6" width="26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58" t="s">
        <v>40</v>
      </c>
      <c r="B1" s="57">
        <f>'Initiële periode'!B3</f>
        <v>12</v>
      </c>
      <c r="C1" s="59" t="s">
        <v>39</v>
      </c>
      <c r="D1" s="60"/>
      <c r="E1" s="61"/>
      <c r="F1" s="57">
        <f>'Initiële periode'!B2</f>
        <v>2</v>
      </c>
    </row>
    <row r="3" spans="1:6" ht="24" customHeight="1" x14ac:dyDescent="0.2">
      <c r="A3" s="45" t="s">
        <v>33</v>
      </c>
      <c r="B3" s="48"/>
      <c r="C3" s="39" t="s">
        <v>0</v>
      </c>
      <c r="D3" s="40" t="str">
        <f>"Huurprijs unit/mnd bij " &amp; B1 &amp; " mnd"</f>
        <v>Huurprijs unit/mnd bij 12 mnd</v>
      </c>
      <c r="E3" s="40" t="s">
        <v>35</v>
      </c>
      <c r="F3" s="40" t="str">
        <f>"Totaal huurbedrag 
over " &amp; B1 &amp; " maanden"</f>
        <v>Totaal huurbedrag 
over 12 maanden</v>
      </c>
    </row>
    <row r="4" spans="1:6" x14ac:dyDescent="0.2">
      <c r="A4" s="46" t="str">
        <f>'Initiële periode'!A5</f>
        <v>Type 1: A3 MFP kleur 45 ppm</v>
      </c>
      <c r="B4" s="49"/>
      <c r="C4" s="36">
        <f>'Initiële periode'!C5</f>
        <v>28</v>
      </c>
      <c r="D4" s="12"/>
      <c r="E4" s="4">
        <f t="shared" ref="E4:E5" si="0">C4*D4</f>
        <v>0</v>
      </c>
      <c r="F4" s="4">
        <f t="shared" ref="F4:F5" si="1">(C4*D4)*$B$1</f>
        <v>0</v>
      </c>
    </row>
    <row r="5" spans="1:6" x14ac:dyDescent="0.2">
      <c r="A5" s="46" t="str">
        <f>'Initiële periode'!A6</f>
        <v>Booklet finisher t.b.v. type 1</v>
      </c>
      <c r="B5" s="49"/>
      <c r="C5" s="36">
        <f>'Initiële periode'!C6</f>
        <v>28</v>
      </c>
      <c r="D5" s="12"/>
      <c r="E5" s="4">
        <f t="shared" si="0"/>
        <v>0</v>
      </c>
      <c r="F5" s="4">
        <f t="shared" si="1"/>
        <v>0</v>
      </c>
    </row>
    <row r="6" spans="1:6" x14ac:dyDescent="0.2">
      <c r="A6" s="47"/>
      <c r="B6" s="50"/>
      <c r="C6" s="37"/>
      <c r="D6" s="34"/>
      <c r="E6" s="35"/>
      <c r="F6" s="35"/>
    </row>
    <row r="7" spans="1:6" x14ac:dyDescent="0.2">
      <c r="D7" s="41" t="s">
        <v>1</v>
      </c>
      <c r="E7" s="5">
        <f>SUM(E4:E6)</f>
        <v>0</v>
      </c>
      <c r="F7" s="5">
        <f>SUM(F4:F6)</f>
        <v>0</v>
      </c>
    </row>
    <row r="9" spans="1:6" ht="24" x14ac:dyDescent="0.2">
      <c r="A9" s="38" t="s">
        <v>23</v>
      </c>
      <c r="B9" s="39" t="s">
        <v>2</v>
      </c>
      <c r="C9" s="40" t="s">
        <v>34</v>
      </c>
      <c r="D9" s="40" t="s">
        <v>3</v>
      </c>
      <c r="E9" s="40" t="s">
        <v>10</v>
      </c>
      <c r="F9" s="40" t="str">
        <f>"Totaal over " &amp; B1 &amp; " maanden"</f>
        <v>Totaal over 12 maanden</v>
      </c>
    </row>
    <row r="10" spans="1:6" x14ac:dyDescent="0.2">
      <c r="A10" s="7" t="str">
        <f>'Initiële periode'!A11</f>
        <v>Licentie per device</v>
      </c>
      <c r="B10" s="30">
        <f>'Initiële periode'!B11</f>
        <v>28</v>
      </c>
      <c r="C10" s="12"/>
      <c r="D10" s="12"/>
      <c r="E10" s="18">
        <f>B10*C10+D10/12</f>
        <v>0</v>
      </c>
      <c r="F10" s="18">
        <f>((B10*C10)*$B$1)+(D10*($B$1/12))</f>
        <v>0</v>
      </c>
    </row>
    <row r="11" spans="1:6" x14ac:dyDescent="0.2">
      <c r="A11" s="19"/>
      <c r="C11" s="9"/>
      <c r="D11" s="9" t="s">
        <v>1</v>
      </c>
      <c r="E11" s="20">
        <f>SUM(E10:E10)</f>
        <v>0</v>
      </c>
      <c r="F11" s="20">
        <f>SUM(F10:F10)</f>
        <v>0</v>
      </c>
    </row>
    <row r="13" spans="1:6" ht="12.75" thickBot="1" x14ac:dyDescent="0.25">
      <c r="D13" s="33"/>
      <c r="E13" s="33"/>
    </row>
    <row r="14" spans="1:6" x14ac:dyDescent="0.2">
      <c r="A14" s="1" t="s">
        <v>43</v>
      </c>
      <c r="B14" s="3" t="s">
        <v>41</v>
      </c>
      <c r="C14" s="3" t="str">
        <f>"Per " &amp;$B$1 &amp;" maanden"</f>
        <v>Per 12 maanden</v>
      </c>
      <c r="E14" s="21"/>
      <c r="F14" s="22"/>
    </row>
    <row r="15" spans="1:6" x14ac:dyDescent="0.2">
      <c r="A15" s="1"/>
      <c r="B15" s="5">
        <f>E7+E11</f>
        <v>0</v>
      </c>
      <c r="C15" s="5">
        <f>IF(F7+F11&lt;&gt;B15*12,"FOUT: VERSCHIL",F7+F11)</f>
        <v>0</v>
      </c>
      <c r="E15" s="23"/>
      <c r="F15" s="24"/>
    </row>
    <row r="16" spans="1:6" x14ac:dyDescent="0.2">
      <c r="E16" s="23"/>
      <c r="F16" s="24"/>
    </row>
    <row r="17" spans="1:6" x14ac:dyDescent="0.2">
      <c r="A17" s="1" t="s">
        <v>44</v>
      </c>
      <c r="B17" s="3" t="s">
        <v>41</v>
      </c>
      <c r="C17" s="3" t="str">
        <f>"Per " &amp;$B$1 &amp;" maanden"</f>
        <v>Per 12 maanden</v>
      </c>
      <c r="E17" s="23"/>
      <c r="F17" s="24"/>
    </row>
    <row r="18" spans="1:6" x14ac:dyDescent="0.2">
      <c r="A18" s="1"/>
      <c r="B18" s="5">
        <f>'Initiële periode'!E17</f>
        <v>0</v>
      </c>
      <c r="C18" s="5">
        <f>B18*12</f>
        <v>0</v>
      </c>
      <c r="E18" s="25" t="s">
        <v>9</v>
      </c>
      <c r="F18" s="24"/>
    </row>
    <row r="19" spans="1:6" x14ac:dyDescent="0.2">
      <c r="E19" s="26" t="s">
        <v>11</v>
      </c>
      <c r="F19" s="27"/>
    </row>
    <row r="20" spans="1:6" ht="12.75" thickBot="1" x14ac:dyDescent="0.25">
      <c r="A20" s="1" t="s">
        <v>42</v>
      </c>
      <c r="B20" s="3" t="s">
        <v>41</v>
      </c>
      <c r="C20" s="3" t="str">
        <f>"Per " &amp;$B$1 &amp;" maanden"</f>
        <v>Per 12 maanden</v>
      </c>
      <c r="E20" s="28" t="s">
        <v>12</v>
      </c>
      <c r="F20" s="29"/>
    </row>
    <row r="21" spans="1:6" x14ac:dyDescent="0.2">
      <c r="A21" s="1"/>
      <c r="B21" s="5">
        <f>B15+B18</f>
        <v>0</v>
      </c>
      <c r="C21" s="5">
        <f>C15+C18</f>
        <v>0</v>
      </c>
    </row>
    <row r="23" spans="1:6" x14ac:dyDescent="0.2">
      <c r="B23" s="10"/>
    </row>
  </sheetData>
  <mergeCells count="1">
    <mergeCell ref="C1:E1"/>
  </mergeCells>
  <printOptions horizontalCentered="1"/>
  <pageMargins left="0.70866141732283472" right="0.70866141732283472" top="0.5184375" bottom="0.74803149606299213" header="0.31496062992125984" footer="0.31496062992125984"/>
  <pageSetup paperSize="9" scale="80" orientation="landscape" r:id="rId1"/>
  <headerFooter>
    <oddHeader>&amp;L&amp;12Prijzenblad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d3753d-d11c-4198-a2f9-765d8b65ee94">
      <Terms xmlns="http://schemas.microsoft.com/office/infopath/2007/PartnerControls"/>
    </lcf76f155ced4ddcb4097134ff3c332f>
    <TaxCatchAll xmlns="4bd08b59-cfbf-481d-8f19-1e2337c6fe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96120C318664F8F6D00C6CD83E35F" ma:contentTypeVersion="14" ma:contentTypeDescription="Een nieuw document maken." ma:contentTypeScope="" ma:versionID="274dfeeb133f09f27c3244351c370ccd">
  <xsd:schema xmlns:xsd="http://www.w3.org/2001/XMLSchema" xmlns:xs="http://www.w3.org/2001/XMLSchema" xmlns:p="http://schemas.microsoft.com/office/2006/metadata/properties" xmlns:ns2="8ad3753d-d11c-4198-a2f9-765d8b65ee94" xmlns:ns3="4bd08b59-cfbf-481d-8f19-1e2337c6fec9" targetNamespace="http://schemas.microsoft.com/office/2006/metadata/properties" ma:root="true" ma:fieldsID="6d61230bf551d1ad130ed7309d2246b1" ns2:_="" ns3:_="">
    <xsd:import namespace="8ad3753d-d11c-4198-a2f9-765d8b65ee94"/>
    <xsd:import namespace="4bd08b59-cfbf-481d-8f19-1e2337c6f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3753d-d11c-4198-a2f9-765d8b65e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08b59-cfbf-481d-8f19-1e2337c6fec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e285aa-35c9-4372-9b33-856f6c31eec7}" ma:internalName="TaxCatchAll" ma:showField="CatchAllData" ma:web="4bd08b59-cfbf-481d-8f19-1e2337c6f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BD2BDA-F60A-4183-9ED5-AEE901FE3639}">
  <ds:schemaRefs>
    <ds:schemaRef ds:uri="http://www.w3.org/XML/1998/namespace"/>
    <ds:schemaRef ds:uri="http://purl.org/dc/terms/"/>
    <ds:schemaRef ds:uri="8ad3753d-d11c-4198-a2f9-765d8b65ee94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4bd08b59-cfbf-481d-8f19-1e2337c6fec9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CE3371D-E0F6-4ED4-992C-95457D7BA969}"/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Initiële periode</vt:lpstr>
      <vt:lpstr>Verlengingsperiode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Dijkzeul | PrintScan BV</dc:creator>
  <cp:keywords/>
  <dc:description/>
  <cp:lastModifiedBy>Frank Dijkzeul | PrintScan BV</cp:lastModifiedBy>
  <cp:revision/>
  <cp:lastPrinted>2025-08-21T09:04:03Z</cp:lastPrinted>
  <dcterms:created xsi:type="dcterms:W3CDTF">2014-04-04T09:08:18Z</dcterms:created>
  <dcterms:modified xsi:type="dcterms:W3CDTF">2026-01-21T12:24:58Z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0x0101002AB96120C318664F8F6D00C6CD83E35F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