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Stichting Carmelcollege/Kantoorartikelen 2026/4. Leidraad/"/>
    </mc:Choice>
  </mc:AlternateContent>
  <xr:revisionPtr revIDLastSave="867" documentId="8_{5F994D4B-4917-4684-9913-489527DC69E6}" xr6:coauthVersionLast="47" xr6:coauthVersionMax="47" xr10:uidLastSave="{CFD6750C-0609-4A34-BB75-30C297D51C66}"/>
  <bookViews>
    <workbookView xWindow="28695" yWindow="0" windowWidth="29010" windowHeight="17385" xr2:uid="{00000000-000D-0000-FFFF-FFFF00000000}"/>
  </bookViews>
  <sheets>
    <sheet name="prijzenblad" sheetId="6" r:id="rId1"/>
    <sheet name="DND"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1" i="6" l="1"/>
  <c r="M42" i="6"/>
  <c r="M43" i="6"/>
  <c r="M44" i="6"/>
  <c r="M45" i="6"/>
  <c r="M46" i="6"/>
  <c r="M47" i="6"/>
  <c r="M48" i="6"/>
  <c r="M49" i="6"/>
  <c r="M50" i="6"/>
  <c r="M51" i="6"/>
  <c r="M40" i="6"/>
  <c r="K25" i="6"/>
  <c r="K26" i="6"/>
  <c r="K27" i="6"/>
  <c r="K28" i="6"/>
  <c r="K29" i="6"/>
  <c r="K30" i="6"/>
  <c r="K31" i="6"/>
  <c r="K32" i="6"/>
  <c r="K33" i="6"/>
  <c r="K34" i="6"/>
  <c r="K22" i="6"/>
  <c r="K18" i="6"/>
  <c r="K19" i="6"/>
  <c r="K20" i="6"/>
  <c r="K40" i="6"/>
  <c r="L40" i="6" s="1"/>
  <c r="K41" i="6"/>
  <c r="L41" i="6"/>
  <c r="K42" i="6"/>
  <c r="L42" i="6"/>
  <c r="K43" i="6"/>
  <c r="L43" i="6" s="1"/>
  <c r="K44" i="6"/>
  <c r="L44" i="6" s="1"/>
  <c r="K45" i="6"/>
  <c r="L45" i="6" s="1"/>
  <c r="N41" i="6" l="1"/>
  <c r="N44" i="6"/>
  <c r="N45" i="6"/>
  <c r="N43" i="6"/>
  <c r="N42" i="6"/>
  <c r="N40" i="6"/>
  <c r="K23" i="6" l="1"/>
  <c r="L23" i="6" s="1"/>
  <c r="K24" i="6"/>
  <c r="L24" i="6" s="1"/>
  <c r="M24" i="6" s="1"/>
  <c r="L26" i="6"/>
  <c r="M26" i="6" s="1"/>
  <c r="L34" i="6"/>
  <c r="L55" i="6"/>
  <c r="N55" i="6" s="1"/>
  <c r="K46" i="6"/>
  <c r="L46" i="6" s="1"/>
  <c r="L18" i="6"/>
  <c r="M18" i="6" s="1"/>
  <c r="N18" i="6" s="1"/>
  <c r="L19" i="6"/>
  <c r="M19" i="6" s="1"/>
  <c r="L20" i="6"/>
  <c r="M20" i="6" s="1"/>
  <c r="K21" i="6"/>
  <c r="L21" i="6" s="1"/>
  <c r="K48" i="6"/>
  <c r="L48" i="6" s="1"/>
  <c r="K47" i="6"/>
  <c r="L47" i="6" s="1"/>
  <c r="K50" i="6"/>
  <c r="L50" i="6" s="1"/>
  <c r="K51" i="6"/>
  <c r="L51" i="6" s="1"/>
  <c r="K49" i="6"/>
  <c r="L49" i="6" s="1"/>
  <c r="K17" i="6"/>
  <c r="L17" i="6" s="1"/>
  <c r="M17" i="6" s="1"/>
  <c r="N17" i="6" s="1"/>
  <c r="L28" i="6"/>
  <c r="L29" i="6"/>
  <c r="M29" i="6" s="1"/>
  <c r="K16" i="6"/>
  <c r="L16" i="6" s="1"/>
  <c r="L31" i="6"/>
  <c r="M31" i="6" s="1"/>
  <c r="L33" i="6"/>
  <c r="M33" i="6" s="1"/>
  <c r="N33" i="6" s="1"/>
  <c r="N24" i="6" l="1"/>
  <c r="N26" i="6"/>
  <c r="M23" i="6"/>
  <c r="N23" i="6" s="1"/>
  <c r="M34" i="6"/>
  <c r="N34" i="6" s="1"/>
  <c r="N46" i="6"/>
  <c r="N50" i="6"/>
  <c r="N47" i="6"/>
  <c r="N20" i="6"/>
  <c r="N19" i="6"/>
  <c r="M21" i="6"/>
  <c r="N21" i="6" s="1"/>
  <c r="N48" i="6"/>
  <c r="N51" i="6"/>
  <c r="M28" i="6"/>
  <c r="N28" i="6" s="1"/>
  <c r="N29" i="6"/>
  <c r="N49" i="6"/>
  <c r="M16" i="6"/>
  <c r="N16" i="6" s="1"/>
  <c r="N31" i="6"/>
  <c r="N52" i="6" l="1"/>
  <c r="N35" i="6"/>
  <c r="N59" i="6" l="1"/>
</calcChain>
</file>

<file path=xl/sharedStrings.xml><?xml version="1.0" encoding="utf-8"?>
<sst xmlns="http://schemas.openxmlformats.org/spreadsheetml/2006/main" count="179" uniqueCount="92">
  <si>
    <t>Prijzenblad Kantoorartikelen</t>
  </si>
  <si>
    <t>Stichting Carmelcollege</t>
  </si>
  <si>
    <t>Opslagmarge</t>
  </si>
  <si>
    <t>Referentie : 2026</t>
  </si>
  <si>
    <t>Inschrijver dient de blauw gearceerde cellen in te vullen</t>
  </si>
  <si>
    <t>Prijsdeel A: Duurzame productcategorieën</t>
  </si>
  <si>
    <t>Nr.</t>
  </si>
  <si>
    <t xml:space="preserve">Artikelomschrijving </t>
  </si>
  <si>
    <t>geoffreerde product voldoet aan duurzaamheid</t>
  </si>
  <si>
    <t>Verpakkings
eenheid</t>
  </si>
  <si>
    <t>Merk</t>
  </si>
  <si>
    <t>Artikelnr Lyreco</t>
  </si>
  <si>
    <t>Alternatief (zie toelichting hierboven)</t>
  </si>
  <si>
    <t>Uw artikelnummer</t>
  </si>
  <si>
    <t>Fictief aantal per jaar</t>
  </si>
  <si>
    <t>Opslag-
percentage</t>
  </si>
  <si>
    <t>Fictieve jaaromzet excl. btw</t>
  </si>
  <si>
    <t>fictieve korting duurzaamheid</t>
  </si>
  <si>
    <t>Fictieve jaaromzet excl. btw met duurzaamheidskorting</t>
  </si>
  <si>
    <t>Gom voor potlood 6x2 cm</t>
  </si>
  <si>
    <t>ja</t>
  </si>
  <si>
    <t>Stuk</t>
  </si>
  <si>
    <t>Maped</t>
  </si>
  <si>
    <t>Renature lijmstift, permanent klevende lijm, 21 gram</t>
  </si>
  <si>
    <t>UHU</t>
  </si>
  <si>
    <t>Post-it geel, 76x76, doos van 12</t>
  </si>
  <si>
    <t>Doos</t>
  </si>
  <si>
    <t>Post-It</t>
  </si>
  <si>
    <t>kleurpotloden, doos van 12</t>
  </si>
  <si>
    <t>Bic</t>
  </si>
  <si>
    <t>Potlood, HB, gedoopte top, doos van 12</t>
  </si>
  <si>
    <t>Huismerk</t>
  </si>
  <si>
    <t>BIC Ecolutions balpen met dop, medium, blauw (alle kleuren zelfde prijs), doos 36 stuks</t>
  </si>
  <si>
    <t>Aurora Splendid schrift, A4, lijn, 60 vellen, 80 grams PFEC</t>
  </si>
  <si>
    <t>Aurora</t>
  </si>
  <si>
    <t>Edding 28 ecoline whiteboardmarker ronde punt zwart</t>
  </si>
  <si>
    <t>Edding</t>
  </si>
  <si>
    <t>Whiteboard marker, ronde punt, 1,5-3 mm zwart (groen, rood en blauw zelfde prijs)</t>
  </si>
  <si>
    <t>BIC Ecolutions Clic Stic Intrekbaar Balpen Blauw 0,4 mm Medium Balpen 62% Gerecycled 50 Stuks</t>
  </si>
  <si>
    <t>Totaal prijsdeel A</t>
  </si>
  <si>
    <t>Prijsdeel B: Overige productcategorieën</t>
  </si>
  <si>
    <t>nvt</t>
  </si>
  <si>
    <t>Permanente marker, ronde punt zwart 3000</t>
  </si>
  <si>
    <t>Nietjes, 24/6, 1000 stuks</t>
  </si>
  <si>
    <t>Avery L7159 etiketten voor laserprinters, 2400 stuks</t>
  </si>
  <si>
    <t>Avery</t>
  </si>
  <si>
    <t>whiteboard magnetisch 120x90 cm email</t>
  </si>
  <si>
    <t>Lamineerhoezen A4, 2x100 glanzend, doos 100 stuks</t>
  </si>
  <si>
    <t xml:space="preserve">Casio FX-82NL Scientific Calculator </t>
  </si>
  <si>
    <t>Casio</t>
  </si>
  <si>
    <t>Energizer</t>
  </si>
  <si>
    <t>Scotch</t>
  </si>
  <si>
    <t>Stabilo</t>
  </si>
  <si>
    <t>Leitz</t>
  </si>
  <si>
    <t>Exacompta</t>
  </si>
  <si>
    <t>Totaal prijsdeel B</t>
  </si>
  <si>
    <t>Prijsdeel C: Bestel- en afleverkosten onder de € 50,- exclusief btw. Prijs per aflevering.</t>
  </si>
  <si>
    <t>prijs per aflevering</t>
  </si>
  <si>
    <t>Naam Inschrijver</t>
  </si>
  <si>
    <t>Fictieve inschrijfsom (bedrag voor gunning)</t>
  </si>
  <si>
    <t>Naam ondertekenaar</t>
  </si>
  <si>
    <t>Handtekening</t>
  </si>
  <si>
    <t>Datum</t>
  </si>
  <si>
    <t>keuze</t>
  </si>
  <si>
    <t>Producten dienen in de gevraagde verpakkingsgrootte leverbaar te zijn: Hieronder wordt verstaan dat bij stuksprijzen geldt dat producten tegen het aangeboden tarief leverbaar zijn per stuk. Bij doos-prijzen zijn afwijkingen toegestaan, waarbij inschrijver inschrijft met de verpakkingsgrootte uit zijn assortiment die zo dicht mogelijk bij de gevraagde verpakkingsgrootte ligt. Hierbij wordt de prijs omgerekend.</t>
  </si>
  <si>
    <t>Indien in kolom E een (A-)merk wordt uitgevraagd dat u niet kunt leveren dan biedt u een vergelijkbaar (A-)merk aan. Het product is 1-op-1 vergelijkbaar in look en feel, een en ander ter beoordeling van de aanbestedende dienst. Een fantasiemerk is in dat geval niet toegestaan.</t>
  </si>
  <si>
    <t xml:space="preserve">Kolom G vult u alleen in als u een alternatief product aanbiedt. Het aanbieden van een alternatief is alleen toegestaan als u het gevraagde product niet in uw collectie heeft of als u een duurzaam vergelijkbaar alternatief aanbiedt in prijsdeel B. Een duurzaam vergelijkbaar alternatief houdt in: het product is 1-op-1 vergelijkbaar in look en feel (een alternatief voor een Leitz snelhechter is dus niet een kartonnen omslaghoes) en voldoet aan de duurzaamheidseisen uit het programma van eisen. Eén en ander ter beoordeling van de aanbestedende dienst. </t>
  </si>
  <si>
    <t>In prijsdeel A dient een artikel aangeboden te worden dat voldoet aan eis 46 uit het programma van eisen. In prijsdeel B is een niet-duurzaam artikel toegestaan. Enkel indien u in prijsdeel B een artikel aanbiedt dat voldoet aan eis 46 uit het programma van eisen kiest u bij kolom C voor "ja".</t>
  </si>
  <si>
    <t>geoffreerde product voldoet aan duurzaamheid (eis 43)</t>
  </si>
  <si>
    <t>Leitz standaard plastic offertemap, 30% pre-consumer gerecycled plastic Leitz 4191, alle kleuren</t>
  </si>
  <si>
    <t>Bi-Office Earth Whiteboardwisser, magnetisch, kurk</t>
  </si>
  <si>
    <t>Bi-office</t>
  </si>
  <si>
    <t>Cilinderpin 14920 10 mm assorti, doos van 200</t>
  </si>
  <si>
    <t>markeerstift, alle kleuren</t>
  </si>
  <si>
    <t>schaar, softgrip, 21 cm voor links en rechtshandigen</t>
  </si>
  <si>
    <t>E301323500 Max Plus Alkaline AA batterij, 1.5V, 20 stuks</t>
  </si>
  <si>
    <t>Leitz Recycle 5604 nietmachine, blauw, capaciteit 30 vel</t>
  </si>
  <si>
    <t>geodriehoek, transparant, 14 cm</t>
  </si>
  <si>
    <t>Collegedictaat spiraalschrift, A5+, gelijnd, 80 vellen, 17 perforaties</t>
  </si>
  <si>
    <t>elastiek smal, 1,5x90 mm, zak van 900 gram</t>
  </si>
  <si>
    <t>Kartonnen map met 3 kleppen, A4, karton 280 gram, alle kleuren, doos met 50 stuks</t>
  </si>
  <si>
    <t>Showtassen, A4, PP 7/100e, geperforeerd, per 100 stuks</t>
  </si>
  <si>
    <t>Esselte</t>
  </si>
  <si>
    <t>Greenpoint stift, medium, alle kleuren</t>
  </si>
  <si>
    <t>Magic Tape 810, onzichtbaar, B 19x33mm. Doos 24 stuks</t>
  </si>
  <si>
    <t>Getal en Ruimte</t>
  </si>
  <si>
    <t>9789011085596</t>
  </si>
  <si>
    <t>koershoekmeter, doos 30 stuks</t>
  </si>
  <si>
    <t>Inkoopprijs excl. btw per verpakkings-eenheid</t>
  </si>
  <si>
    <t>Groter dan € 4,00</t>
  </si>
  <si>
    <t>In prijsdeel C dient een prijs voor kleine verzendingen te worden aangeboden groter dan € 4,00. Twee decimalen achter de komma.</t>
  </si>
  <si>
    <t>De gehanteerde opslagmarge dient minimaal 18,00% te zijn. Twee decimalen achter de komma.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</si>
</sst>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 [$€-413]\ * #,##0.00_ ;_ [$€-413]\ * \-#,##0.00_ ;_ [$€-413]\ * &quot;-&quot;??_ ;_ @_ "/>
  </numFmts>
  <fonts count="23" x14ac:knownFonts="1">
    <font>
      <sz val="10"/>
      <color theme="1"/>
      <name val="Arial"/>
      <family val="2"/>
    </font>
    <font>
      <sz val="10"/>
      <color theme="1"/>
      <name val="Arial"/>
      <family val="2"/>
    </font>
    <font>
      <sz val="8"/>
      <color theme="1"/>
      <name val="Verdana"/>
      <family val="2"/>
    </font>
    <font>
      <sz val="8"/>
      <name val="Verdana"/>
      <family val="2"/>
    </font>
    <font>
      <b/>
      <sz val="8"/>
      <color theme="1"/>
      <name val="Verdana"/>
      <family val="2"/>
    </font>
    <font>
      <sz val="10"/>
      <color theme="0"/>
      <name val="Arial"/>
      <family val="2"/>
    </font>
    <font>
      <sz val="8"/>
      <color theme="1"/>
      <name val="Verdana"/>
    </font>
    <font>
      <b/>
      <sz val="11"/>
      <color indexed="8"/>
      <name val="Verdana"/>
    </font>
    <font>
      <sz val="8"/>
      <name val="Verdana"/>
    </font>
    <font>
      <sz val="11"/>
      <name val="Calibri"/>
      <scheme val="minor"/>
    </font>
    <font>
      <sz val="11"/>
      <color rgb="FFFF0000"/>
      <name val="Calibri"/>
      <scheme val="minor"/>
    </font>
    <font>
      <b/>
      <sz val="11"/>
      <color theme="1"/>
      <name val="Calibri"/>
      <scheme val="minor"/>
    </font>
    <font>
      <b/>
      <sz val="8"/>
      <color theme="1"/>
      <name val="Verdana"/>
    </font>
    <font>
      <sz val="11"/>
      <color rgb="FF000000"/>
      <name val="Calibri"/>
      <scheme val="minor"/>
    </font>
    <font>
      <b/>
      <sz val="11"/>
      <color rgb="FF000000"/>
      <name val="Calibri"/>
      <scheme val="minor"/>
    </font>
    <font>
      <sz val="10"/>
      <color rgb="FF000000"/>
      <name val="Arial"/>
      <family val="2"/>
    </font>
    <font>
      <sz val="8"/>
      <color rgb="FF000000"/>
      <name val="Verdana"/>
    </font>
    <font>
      <b/>
      <sz val="10"/>
      <color indexed="9"/>
      <name val="Tahoma"/>
    </font>
    <font>
      <sz val="8"/>
      <color rgb="FF000000"/>
      <name val="Verdana"/>
      <family val="2"/>
    </font>
    <font>
      <b/>
      <sz val="8"/>
      <name val="Verdana"/>
      <family val="2"/>
    </font>
    <font>
      <sz val="8"/>
      <name val="Verdana"/>
      <family val="2"/>
    </font>
    <font>
      <i/>
      <sz val="10"/>
      <color theme="1"/>
      <name val="Arial"/>
      <family val="2"/>
    </font>
    <font>
      <i/>
      <sz val="8"/>
      <color theme="1"/>
      <name val="Verdana"/>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indexed="12"/>
        <bgColor indexed="64"/>
      </patternFill>
    </fill>
    <fill>
      <patternFill patternType="solid">
        <fgColor theme="9" tint="-0.249977111117893"/>
        <bgColor indexed="64"/>
      </patternFill>
    </fill>
  </fills>
  <borders count="42">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double">
        <color rgb="FF000000"/>
      </left>
      <right style="double">
        <color rgb="FF000000"/>
      </right>
      <top style="double">
        <color rgb="FF000000"/>
      </top>
      <bottom style="double">
        <color rgb="FF000000"/>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style="double">
        <color auto="1"/>
      </right>
      <top style="double">
        <color auto="1"/>
      </top>
      <bottom style="double">
        <color auto="1"/>
      </bottom>
      <diagonal/>
    </border>
    <border>
      <left style="thin">
        <color theme="0"/>
      </left>
      <right style="thin">
        <color theme="0"/>
      </right>
      <top style="double">
        <color rgb="FF000000"/>
      </top>
      <bottom style="double">
        <color rgb="FF000000"/>
      </bottom>
      <diagonal/>
    </border>
    <border>
      <left style="thin">
        <color theme="0"/>
      </left>
      <right style="double">
        <color rgb="FF000000"/>
      </right>
      <top style="double">
        <color rgb="FF000000"/>
      </top>
      <bottom style="double">
        <color rgb="FF000000"/>
      </bottom>
      <diagonal/>
    </border>
    <border>
      <left/>
      <right style="thin">
        <color theme="0"/>
      </right>
      <top style="double">
        <color rgb="FF000000"/>
      </top>
      <bottom style="double">
        <color rgb="FF000000"/>
      </bottom>
      <diagonal/>
    </border>
    <border>
      <left style="thin">
        <color rgb="FF000000"/>
      </left>
      <right style="double">
        <color rgb="FF000000"/>
      </right>
      <top style="thin">
        <color rgb="FF000000"/>
      </top>
      <bottom/>
      <diagonal/>
    </border>
    <border>
      <left style="double">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theme="1"/>
      </left>
      <right/>
      <top style="thin">
        <color indexed="64"/>
      </top>
      <bottom style="thin">
        <color indexed="64"/>
      </bottom>
      <diagonal/>
    </border>
    <border>
      <left/>
      <right style="double">
        <color rgb="FF000000"/>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16">
    <xf numFmtId="0" fontId="0" fillId="0" borderId="0" xfId="0"/>
    <xf numFmtId="0" fontId="6" fillId="5" borderId="2" xfId="0" applyFont="1" applyFill="1" applyBorder="1" applyAlignment="1" applyProtection="1">
      <alignment wrapText="1"/>
      <protection locked="0"/>
    </xf>
    <xf numFmtId="10" fontId="6" fillId="5" borderId="2" xfId="1" applyNumberFormat="1" applyFont="1" applyFill="1" applyBorder="1" applyAlignment="1" applyProtection="1">
      <alignment horizontal="center" wrapText="1"/>
      <protection locked="0"/>
    </xf>
    <xf numFmtId="0" fontId="3" fillId="5" borderId="2" xfId="0" applyFont="1" applyFill="1" applyBorder="1" applyAlignment="1" applyProtection="1">
      <alignment wrapText="1"/>
      <protection locked="0"/>
    </xf>
    <xf numFmtId="0" fontId="3" fillId="5" borderId="2" xfId="0" applyFont="1" applyFill="1" applyBorder="1" applyProtection="1">
      <protection locked="0"/>
    </xf>
    <xf numFmtId="164" fontId="6" fillId="5" borderId="6" xfId="0" applyNumberFormat="1" applyFont="1" applyFill="1" applyBorder="1" applyAlignment="1" applyProtection="1">
      <alignment wrapText="1"/>
      <protection locked="0"/>
    </xf>
    <xf numFmtId="0" fontId="7" fillId="0" borderId="7" xfId="0" applyFont="1" applyBorder="1"/>
    <xf numFmtId="0" fontId="0" fillId="0" borderId="7" xfId="0" applyBorder="1"/>
    <xf numFmtId="0" fontId="0" fillId="0" borderId="7" xfId="0" applyBorder="1" applyAlignment="1">
      <alignment horizontal="center"/>
    </xf>
    <xf numFmtId="0" fontId="0" fillId="0" borderId="9" xfId="0" applyBorder="1"/>
    <xf numFmtId="0" fontId="6" fillId="0" borderId="7" xfId="0" applyFont="1" applyBorder="1"/>
    <xf numFmtId="0" fontId="0" fillId="0" borderId="12" xfId="0" applyBorder="1"/>
    <xf numFmtId="0" fontId="0" fillId="4" borderId="2" xfId="0" applyFill="1" applyBorder="1"/>
    <xf numFmtId="0" fontId="0" fillId="0" borderId="8" xfId="0" applyBorder="1"/>
    <xf numFmtId="0" fontId="8" fillId="0" borderId="7" xfId="0" applyFont="1" applyBorder="1"/>
    <xf numFmtId="0" fontId="22" fillId="0" borderId="7" xfId="0" applyFont="1" applyBorder="1"/>
    <xf numFmtId="0" fontId="0" fillId="5" borderId="7" xfId="0" applyFill="1" applyBorder="1"/>
    <xf numFmtId="0" fontId="0" fillId="0" borderId="9" xfId="0" applyBorder="1" applyAlignment="1">
      <alignment horizontal="center"/>
    </xf>
    <xf numFmtId="0" fontId="10" fillId="0" borderId="13" xfId="0" applyFont="1" applyBorder="1"/>
    <xf numFmtId="14" fontId="11" fillId="0" borderId="13" xfId="0" applyNumberFormat="1" applyFont="1" applyBorder="1"/>
    <xf numFmtId="14" fontId="11" fillId="0" borderId="13" xfId="0" applyNumberFormat="1" applyFont="1" applyBorder="1" applyAlignment="1">
      <alignment horizontal="center"/>
    </xf>
    <xf numFmtId="0" fontId="0" fillId="0" borderId="13" xfId="0" applyBorder="1" applyAlignment="1">
      <alignment horizontal="center"/>
    </xf>
    <xf numFmtId="0" fontId="13" fillId="7" borderId="20" xfId="0" applyFont="1" applyFill="1" applyBorder="1"/>
    <xf numFmtId="14" fontId="14" fillId="7" borderId="21" xfId="0" applyNumberFormat="1" applyFont="1" applyFill="1" applyBorder="1"/>
    <xf numFmtId="14" fontId="14" fillId="7" borderId="21" xfId="0" applyNumberFormat="1" applyFont="1" applyFill="1" applyBorder="1" applyAlignment="1">
      <alignment horizontal="center"/>
    </xf>
    <xf numFmtId="0" fontId="15" fillId="7" borderId="21" xfId="0" applyFont="1" applyFill="1" applyBorder="1" applyAlignment="1">
      <alignment horizontal="center"/>
    </xf>
    <xf numFmtId="0" fontId="15" fillId="7" borderId="22" xfId="0" applyFont="1" applyFill="1" applyBorder="1" applyAlignment="1">
      <alignment horizontal="center"/>
    </xf>
    <xf numFmtId="0" fontId="12" fillId="4" borderId="17" xfId="0" applyFont="1" applyFill="1" applyBorder="1"/>
    <xf numFmtId="0" fontId="12" fillId="4" borderId="18" xfId="0" applyFont="1" applyFill="1" applyBorder="1" applyAlignment="1">
      <alignment wrapText="1"/>
    </xf>
    <xf numFmtId="0" fontId="4" fillId="4" borderId="18" xfId="0" applyFont="1" applyFill="1" applyBorder="1" applyAlignment="1">
      <alignment wrapText="1"/>
    </xf>
    <xf numFmtId="0" fontId="4" fillId="4" borderId="18" xfId="0" applyFont="1" applyFill="1" applyBorder="1" applyAlignment="1">
      <alignment horizontal="center" wrapText="1"/>
    </xf>
    <xf numFmtId="0" fontId="12" fillId="4" borderId="18" xfId="0" applyFont="1" applyFill="1" applyBorder="1" applyAlignment="1">
      <alignment horizontal="center" wrapText="1"/>
    </xf>
    <xf numFmtId="164" fontId="12" fillId="4" borderId="18" xfId="0" applyNumberFormat="1" applyFont="1" applyFill="1" applyBorder="1" applyAlignment="1">
      <alignment horizontal="center" wrapText="1"/>
    </xf>
    <xf numFmtId="0" fontId="12" fillId="4" borderId="19" xfId="0" applyFont="1" applyFill="1" applyBorder="1" applyAlignment="1">
      <alignment wrapText="1"/>
    </xf>
    <xf numFmtId="0" fontId="6" fillId="2" borderId="1" xfId="0" applyFont="1" applyFill="1" applyBorder="1"/>
    <xf numFmtId="0" fontId="6" fillId="3" borderId="2" xfId="0" applyFont="1" applyFill="1" applyBorder="1" applyAlignment="1">
      <alignment wrapText="1"/>
    </xf>
    <xf numFmtId="0" fontId="6" fillId="3" borderId="2" xfId="0" applyFont="1" applyFill="1" applyBorder="1"/>
    <xf numFmtId="3" fontId="6" fillId="0" borderId="2" xfId="0" applyNumberFormat="1" applyFont="1" applyBorder="1"/>
    <xf numFmtId="1" fontId="6" fillId="3" borderId="2" xfId="0" applyNumberFormat="1" applyFont="1" applyFill="1" applyBorder="1" applyAlignment="1">
      <alignment horizontal="center"/>
    </xf>
    <xf numFmtId="9" fontId="6" fillId="3" borderId="2" xfId="0" applyNumberFormat="1" applyFont="1" applyFill="1" applyBorder="1" applyAlignment="1">
      <alignment horizontal="center"/>
    </xf>
    <xf numFmtId="165" fontId="6" fillId="2" borderId="2" xfId="0" applyNumberFormat="1" applyFont="1" applyFill="1" applyBorder="1" applyAlignment="1">
      <alignment horizontal="center" wrapText="1"/>
    </xf>
    <xf numFmtId="165" fontId="6" fillId="2" borderId="3" xfId="0" applyNumberFormat="1" applyFont="1" applyFill="1" applyBorder="1" applyAlignment="1">
      <alignment horizontal="center" wrapText="1"/>
    </xf>
    <xf numFmtId="0" fontId="6" fillId="3" borderId="2" xfId="0" applyFont="1" applyFill="1" applyBorder="1" applyAlignment="1">
      <alignment horizontal="right"/>
    </xf>
    <xf numFmtId="0" fontId="2" fillId="3" borderId="2" xfId="0" applyFont="1" applyFill="1" applyBorder="1" applyAlignment="1">
      <alignment wrapText="1"/>
    </xf>
    <xf numFmtId="0" fontId="2" fillId="3" borderId="2" xfId="0" applyFont="1" applyFill="1" applyBorder="1"/>
    <xf numFmtId="3" fontId="6" fillId="3" borderId="2" xfId="0" applyNumberFormat="1" applyFont="1" applyFill="1" applyBorder="1"/>
    <xf numFmtId="0" fontId="2" fillId="3" borderId="39" xfId="0" applyFont="1" applyFill="1" applyBorder="1" applyAlignment="1">
      <alignment wrapText="1"/>
    </xf>
    <xf numFmtId="0" fontId="2" fillId="3" borderId="39" xfId="0" applyFont="1" applyFill="1" applyBorder="1"/>
    <xf numFmtId="3" fontId="2" fillId="3" borderId="39" xfId="0" applyNumberFormat="1" applyFont="1" applyFill="1" applyBorder="1"/>
    <xf numFmtId="1" fontId="2" fillId="3" borderId="39" xfId="0" applyNumberFormat="1" applyFont="1" applyFill="1" applyBorder="1" applyAlignment="1">
      <alignment horizontal="center"/>
    </xf>
    <xf numFmtId="0" fontId="13" fillId="3" borderId="20" xfId="0" applyFont="1" applyFill="1" applyBorder="1"/>
    <xf numFmtId="14" fontId="14" fillId="3" borderId="21" xfId="0" applyNumberFormat="1" applyFont="1" applyFill="1" applyBorder="1"/>
    <xf numFmtId="14" fontId="14" fillId="3" borderId="21" xfId="0" applyNumberFormat="1" applyFont="1" applyFill="1" applyBorder="1" applyAlignment="1">
      <alignment horizontal="center"/>
    </xf>
    <xf numFmtId="0" fontId="15" fillId="3" borderId="21" xfId="0" applyFont="1" applyFill="1" applyBorder="1" applyAlignment="1">
      <alignment horizontal="center"/>
    </xf>
    <xf numFmtId="165" fontId="15" fillId="3" borderId="22" xfId="0" applyNumberFormat="1" applyFont="1" applyFill="1" applyBorder="1" applyAlignment="1">
      <alignment horizontal="center"/>
    </xf>
    <xf numFmtId="0" fontId="3" fillId="7" borderId="20" xfId="0" applyFont="1" applyFill="1" applyBorder="1"/>
    <xf numFmtId="14" fontId="19" fillId="7" borderId="21" xfId="0" applyNumberFormat="1" applyFont="1" applyFill="1" applyBorder="1"/>
    <xf numFmtId="14" fontId="19" fillId="7" borderId="21" xfId="0" applyNumberFormat="1" applyFont="1" applyFill="1" applyBorder="1" applyAlignment="1">
      <alignment horizontal="center"/>
    </xf>
    <xf numFmtId="0" fontId="3" fillId="7" borderId="21" xfId="0" applyFont="1" applyFill="1" applyBorder="1" applyAlignment="1">
      <alignment horizontal="center"/>
    </xf>
    <xf numFmtId="0" fontId="3" fillId="7" borderId="22" xfId="0" applyFont="1" applyFill="1" applyBorder="1" applyAlignment="1">
      <alignment horizontal="center"/>
    </xf>
    <xf numFmtId="0" fontId="19" fillId="4" borderId="17" xfId="0" applyFont="1" applyFill="1" applyBorder="1"/>
    <xf numFmtId="0" fontId="19" fillId="4" borderId="18" xfId="0" applyFont="1" applyFill="1" applyBorder="1" applyAlignment="1">
      <alignment wrapText="1"/>
    </xf>
    <xf numFmtId="0" fontId="19" fillId="4" borderId="18" xfId="0" applyFont="1" applyFill="1" applyBorder="1" applyAlignment="1">
      <alignment horizontal="center" wrapText="1"/>
    </xf>
    <xf numFmtId="164" fontId="19" fillId="4" borderId="18" xfId="0" applyNumberFormat="1" applyFont="1" applyFill="1" applyBorder="1" applyAlignment="1">
      <alignment horizontal="center" wrapText="1"/>
    </xf>
    <xf numFmtId="0" fontId="19" fillId="4" borderId="19" xfId="0" applyFont="1" applyFill="1" applyBorder="1" applyAlignment="1">
      <alignment wrapText="1"/>
    </xf>
    <xf numFmtId="0" fontId="3" fillId="2" borderId="1" xfId="0" applyFont="1" applyFill="1" applyBorder="1"/>
    <xf numFmtId="0" fontId="3" fillId="3" borderId="2" xfId="0" applyFont="1" applyFill="1" applyBorder="1" applyAlignment="1">
      <alignment wrapText="1"/>
    </xf>
    <xf numFmtId="0" fontId="3" fillId="3" borderId="2" xfId="0" applyFont="1" applyFill="1" applyBorder="1"/>
    <xf numFmtId="1" fontId="3" fillId="3" borderId="2" xfId="0" applyNumberFormat="1" applyFont="1" applyFill="1" applyBorder="1" applyAlignment="1">
      <alignment horizontal="center"/>
    </xf>
    <xf numFmtId="9" fontId="3" fillId="3" borderId="2" xfId="0" applyNumberFormat="1" applyFont="1" applyFill="1" applyBorder="1" applyAlignment="1">
      <alignment horizontal="center"/>
    </xf>
    <xf numFmtId="165" fontId="3" fillId="2" borderId="2" xfId="0" applyNumberFormat="1" applyFont="1" applyFill="1" applyBorder="1" applyAlignment="1">
      <alignment horizontal="center" wrapText="1"/>
    </xf>
    <xf numFmtId="165" fontId="3" fillId="2" borderId="3" xfId="0" applyNumberFormat="1" applyFont="1" applyFill="1" applyBorder="1" applyAlignment="1">
      <alignment horizontal="center" wrapText="1"/>
    </xf>
    <xf numFmtId="49" fontId="3" fillId="3" borderId="2" xfId="0" applyNumberFormat="1" applyFont="1" applyFill="1" applyBorder="1" applyAlignment="1">
      <alignment horizontal="right"/>
    </xf>
    <xf numFmtId="3" fontId="20" fillId="0" borderId="0" xfId="0" applyNumberFormat="1" applyFont="1"/>
    <xf numFmtId="0" fontId="3" fillId="3" borderId="2" xfId="0" applyFont="1" applyFill="1" applyBorder="1" applyAlignment="1">
      <alignment horizontal="right"/>
    </xf>
    <xf numFmtId="0" fontId="3" fillId="0" borderId="2" xfId="0" applyFont="1" applyBorder="1" applyAlignment="1">
      <alignment wrapText="1"/>
    </xf>
    <xf numFmtId="3" fontId="3" fillId="3" borderId="2" xfId="0" applyNumberFormat="1" applyFont="1" applyFill="1" applyBorder="1" applyAlignment="1">
      <alignment horizontal="right"/>
    </xf>
    <xf numFmtId="0" fontId="3" fillId="3" borderId="20" xfId="0" applyFont="1" applyFill="1" applyBorder="1"/>
    <xf numFmtId="14" fontId="19" fillId="3" borderId="21" xfId="0" applyNumberFormat="1" applyFont="1" applyFill="1" applyBorder="1"/>
    <xf numFmtId="14" fontId="19" fillId="3" borderId="21" xfId="0" applyNumberFormat="1" applyFont="1" applyFill="1" applyBorder="1" applyAlignment="1">
      <alignment horizontal="center"/>
    </xf>
    <xf numFmtId="0" fontId="3" fillId="3" borderId="21" xfId="0" applyFont="1" applyFill="1" applyBorder="1" applyAlignment="1">
      <alignment horizontal="center"/>
    </xf>
    <xf numFmtId="165" fontId="3" fillId="3" borderId="22" xfId="0" applyNumberFormat="1" applyFont="1" applyFill="1" applyBorder="1" applyAlignment="1">
      <alignment horizontal="center"/>
    </xf>
    <xf numFmtId="0" fontId="6" fillId="2" borderId="10" xfId="0" applyFont="1" applyFill="1" applyBorder="1"/>
    <xf numFmtId="1" fontId="6" fillId="3" borderId="6" xfId="0" applyNumberFormat="1" applyFont="1" applyFill="1" applyBorder="1" applyAlignment="1">
      <alignment horizontal="center"/>
    </xf>
    <xf numFmtId="165" fontId="6" fillId="2" borderId="6" xfId="0" applyNumberFormat="1" applyFont="1" applyFill="1" applyBorder="1" applyAlignment="1">
      <alignment horizontal="center" wrapText="1"/>
    </xf>
    <xf numFmtId="0" fontId="0" fillId="0" borderId="6" xfId="0" applyBorder="1"/>
    <xf numFmtId="165" fontId="0" fillId="0" borderId="11" xfId="0" applyNumberFormat="1" applyBorder="1"/>
    <xf numFmtId="0" fontId="21" fillId="0" borderId="0" xfId="0" applyFont="1"/>
    <xf numFmtId="0" fontId="0" fillId="0" borderId="16" xfId="0" applyBorder="1"/>
    <xf numFmtId="0" fontId="6" fillId="0" borderId="26" xfId="0" applyFont="1" applyBorder="1"/>
    <xf numFmtId="0" fontId="6" fillId="0" borderId="24" xfId="0" applyFont="1" applyBorder="1" applyAlignment="1">
      <alignment horizontal="center"/>
    </xf>
    <xf numFmtId="0" fontId="12" fillId="0" borderId="24" xfId="0" applyFont="1" applyBorder="1" applyAlignment="1">
      <alignment horizontal="right"/>
    </xf>
    <xf numFmtId="0" fontId="0" fillId="0" borderId="25" xfId="0" applyBorder="1"/>
    <xf numFmtId="165" fontId="0" fillId="0" borderId="23" xfId="0" applyNumberFormat="1" applyBorder="1"/>
    <xf numFmtId="0" fontId="17" fillId="6" borderId="14" xfId="0" applyFont="1" applyFill="1" applyBorder="1" applyAlignment="1">
      <alignment horizontal="left" vertical="top"/>
    </xf>
    <xf numFmtId="0" fontId="17" fillId="6" borderId="15" xfId="0" applyFont="1" applyFill="1" applyBorder="1" applyAlignment="1">
      <alignment horizontal="left" vertical="top"/>
    </xf>
    <xf numFmtId="0" fontId="3" fillId="5" borderId="40" xfId="0" applyFont="1" applyFill="1" applyBorder="1" applyAlignment="1" applyProtection="1">
      <alignment horizontal="center" wrapText="1"/>
      <protection locked="0"/>
    </xf>
    <xf numFmtId="0" fontId="3" fillId="5" borderId="4" xfId="0" applyFont="1" applyFill="1" applyBorder="1" applyAlignment="1" applyProtection="1">
      <alignment horizontal="center" wrapText="1"/>
      <protection locked="0"/>
    </xf>
    <xf numFmtId="0" fontId="3" fillId="5" borderId="5" xfId="0" applyFont="1" applyFill="1" applyBorder="1" applyAlignment="1" applyProtection="1">
      <alignment horizontal="center" wrapText="1"/>
      <protection locked="0"/>
    </xf>
    <xf numFmtId="0" fontId="3" fillId="5" borderId="41" xfId="0" applyFont="1" applyFill="1" applyBorder="1" applyAlignment="1" applyProtection="1">
      <alignment horizontal="center" wrapText="1"/>
      <protection locked="0"/>
    </xf>
    <xf numFmtId="0" fontId="18" fillId="0" borderId="27" xfId="0" applyFont="1" applyBorder="1" applyAlignment="1">
      <alignment horizontal="left" wrapText="1"/>
    </xf>
    <xf numFmtId="0" fontId="16" fillId="0" borderId="28" xfId="0" applyFont="1" applyBorder="1" applyAlignment="1">
      <alignment horizontal="left" wrapText="1"/>
    </xf>
    <xf numFmtId="0" fontId="16" fillId="0" borderId="29" xfId="0" applyFont="1" applyBorder="1" applyAlignment="1">
      <alignment horizontal="left" wrapText="1"/>
    </xf>
    <xf numFmtId="0" fontId="18" fillId="0" borderId="33" xfId="0" applyFont="1" applyBorder="1" applyAlignment="1">
      <alignment horizontal="left"/>
    </xf>
    <xf numFmtId="0" fontId="16" fillId="0" borderId="34" xfId="0" applyFont="1" applyBorder="1" applyAlignment="1">
      <alignment horizontal="left"/>
    </xf>
    <xf numFmtId="0" fontId="16" fillId="0" borderId="35" xfId="0" applyFont="1" applyBorder="1" applyAlignment="1">
      <alignment horizontal="left"/>
    </xf>
    <xf numFmtId="0" fontId="18" fillId="0" borderId="30" xfId="0" applyFont="1" applyBorder="1" applyAlignment="1">
      <alignment horizontal="left" wrapText="1"/>
    </xf>
    <xf numFmtId="0" fontId="16" fillId="0" borderId="31" xfId="0" applyFont="1" applyBorder="1" applyAlignment="1">
      <alignment horizontal="left"/>
    </xf>
    <xf numFmtId="0" fontId="16" fillId="0" borderId="32" xfId="0" applyFont="1" applyBorder="1" applyAlignment="1">
      <alignment horizontal="left"/>
    </xf>
    <xf numFmtId="0" fontId="5" fillId="0" borderId="13" xfId="0" applyFont="1" applyBorder="1" applyAlignment="1">
      <alignment horizontal="center"/>
    </xf>
    <xf numFmtId="0" fontId="6" fillId="3" borderId="6" xfId="0" applyFont="1" applyFill="1" applyBorder="1" applyAlignment="1">
      <alignment horizontal="center"/>
    </xf>
    <xf numFmtId="0" fontId="18" fillId="0" borderId="36" xfId="0" applyFont="1" applyBorder="1" applyAlignment="1">
      <alignment horizontal="left" wrapText="1"/>
    </xf>
    <xf numFmtId="0" fontId="16" fillId="0" borderId="37" xfId="0" applyFont="1" applyBorder="1" applyAlignment="1">
      <alignment horizontal="left" wrapText="1"/>
    </xf>
    <xf numFmtId="0" fontId="16" fillId="0" borderId="38" xfId="0" applyFont="1" applyBorder="1" applyAlignment="1">
      <alignment horizontal="left" wrapText="1"/>
    </xf>
    <xf numFmtId="14" fontId="9" fillId="0" borderId="12" xfId="0" applyNumberFormat="1" applyFont="1" applyBorder="1" applyAlignment="1">
      <alignment horizontal="left" vertical="top"/>
    </xf>
    <xf numFmtId="14" fontId="9" fillId="0" borderId="8" xfId="0" applyNumberFormat="1" applyFont="1" applyBorder="1" applyAlignment="1">
      <alignment horizontal="left" vertical="top"/>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142875</xdr:colOff>
      <xdr:row>1</xdr:row>
      <xdr:rowOff>0</xdr:rowOff>
    </xdr:from>
    <xdr:to>
      <xdr:col>13</xdr:col>
      <xdr:colOff>1066800</xdr:colOff>
      <xdr:row>6</xdr:row>
      <xdr:rowOff>15240</xdr:rowOff>
    </xdr:to>
    <xdr:pic>
      <xdr:nvPicPr>
        <xdr:cNvPr id="3" name="Afbeelding 2" descr="Stichting Carmelcollege &gt; Carmel | voortgezet onderwijs in ...">
          <a:extLst>
            <a:ext uri="{FF2B5EF4-FFF2-40B4-BE49-F238E27FC236}">
              <a16:creationId xmlns:a16="http://schemas.microsoft.com/office/drawing/2014/main" id="{35C4A2EF-FC30-B848-B41C-EEFFD0F83A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63575" y="171450"/>
          <a:ext cx="286702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AA9AA-BF41-46B8-BC74-8D20D15BC619}">
  <dimension ref="A1:N62"/>
  <sheetViews>
    <sheetView tabSelected="1" topLeftCell="B15" workbookViewId="0">
      <selection activeCell="G16" sqref="G16:I34"/>
    </sheetView>
  </sheetViews>
  <sheetFormatPr defaultColWidth="16.5546875" defaultRowHeight="13.2" x14ac:dyDescent="0.25"/>
  <cols>
    <col min="1" max="1" width="4.44140625" customWidth="1"/>
    <col min="2" max="2" width="47.5546875" customWidth="1"/>
    <col min="3" max="3" width="17.77734375" customWidth="1"/>
    <col min="4" max="4" width="14.6640625" customWidth="1"/>
    <col min="5" max="5" width="13.88671875" bestFit="1" customWidth="1"/>
    <col min="6" max="6" width="15.77734375" bestFit="1" customWidth="1"/>
    <col min="7" max="7" width="43.6640625" customWidth="1"/>
    <col min="8" max="8" width="15.109375" customWidth="1"/>
    <col min="9" max="9" width="15" customWidth="1"/>
    <col min="10" max="10" width="10.5546875" customWidth="1"/>
    <col min="11" max="11" width="11.21875" bestFit="1" customWidth="1"/>
    <col min="12" max="13" width="14.109375" customWidth="1"/>
    <col min="14" max="14" width="21.21875" customWidth="1"/>
  </cols>
  <sheetData>
    <row r="1" spans="1:14" ht="13.8" x14ac:dyDescent="0.25">
      <c r="A1" s="6" t="s">
        <v>0</v>
      </c>
      <c r="B1" s="7"/>
      <c r="C1" s="7"/>
      <c r="D1" s="7"/>
      <c r="E1" s="7"/>
      <c r="F1" s="7"/>
      <c r="G1" s="7"/>
      <c r="H1" s="7"/>
      <c r="I1" s="8"/>
      <c r="J1" s="8"/>
      <c r="K1" s="8"/>
      <c r="L1" s="8"/>
      <c r="M1" s="7"/>
      <c r="N1" s="7"/>
    </row>
    <row r="2" spans="1:14" x14ac:dyDescent="0.25">
      <c r="A2" s="7"/>
      <c r="B2" s="7"/>
      <c r="C2" s="7"/>
      <c r="D2" s="7"/>
      <c r="E2" s="7"/>
      <c r="F2" s="7"/>
      <c r="G2" s="9"/>
      <c r="H2" s="7"/>
      <c r="I2" s="8"/>
      <c r="J2" s="8"/>
      <c r="K2" s="8"/>
      <c r="L2" s="8"/>
      <c r="M2" s="7"/>
      <c r="N2" s="7"/>
    </row>
    <row r="3" spans="1:14" x14ac:dyDescent="0.25">
      <c r="A3" s="10" t="s">
        <v>1</v>
      </c>
      <c r="B3" s="7"/>
      <c r="C3" s="7"/>
      <c r="D3" s="7"/>
      <c r="E3" s="7"/>
      <c r="F3" s="11"/>
      <c r="G3" s="12" t="s">
        <v>2</v>
      </c>
      <c r="H3" s="13"/>
      <c r="I3" s="8"/>
      <c r="J3" s="8"/>
      <c r="L3" s="8"/>
      <c r="M3" s="7"/>
      <c r="N3" s="7"/>
    </row>
    <row r="4" spans="1:14" x14ac:dyDescent="0.25">
      <c r="A4" s="14" t="s">
        <v>3</v>
      </c>
      <c r="B4" s="7"/>
      <c r="C4" s="7"/>
      <c r="D4" s="7"/>
      <c r="E4" s="7"/>
      <c r="F4" s="11"/>
      <c r="G4" s="2">
        <v>0.18</v>
      </c>
      <c r="H4" s="13"/>
      <c r="I4" s="8"/>
      <c r="J4" s="8"/>
      <c r="K4" s="8"/>
      <c r="L4" s="8"/>
      <c r="M4" s="7"/>
      <c r="N4" s="7"/>
    </row>
    <row r="5" spans="1:14" ht="14.4" x14ac:dyDescent="0.25">
      <c r="A5" s="114">
        <v>46170</v>
      </c>
      <c r="B5" s="115"/>
      <c r="C5" s="7"/>
      <c r="D5" s="7"/>
      <c r="E5" s="7"/>
      <c r="F5" s="7"/>
      <c r="G5" s="15" t="s">
        <v>91</v>
      </c>
      <c r="H5" s="7"/>
      <c r="I5" s="8"/>
      <c r="J5" s="8"/>
      <c r="K5" s="8"/>
      <c r="L5" s="8"/>
      <c r="M5" s="7"/>
      <c r="N5" s="7"/>
    </row>
    <row r="6" spans="1:14" x14ac:dyDescent="0.25">
      <c r="A6" s="16"/>
      <c r="B6" s="10" t="s">
        <v>4</v>
      </c>
      <c r="C6" s="10"/>
      <c r="D6" s="10"/>
      <c r="E6" s="7"/>
      <c r="F6" s="7"/>
      <c r="H6" s="7"/>
      <c r="I6" s="8"/>
      <c r="J6" s="8"/>
      <c r="K6" s="8"/>
      <c r="L6" s="8"/>
      <c r="M6" s="7"/>
      <c r="N6" s="7"/>
    </row>
    <row r="7" spans="1:14" x14ac:dyDescent="0.25">
      <c r="A7" s="9"/>
      <c r="B7" s="9"/>
      <c r="C7" s="9"/>
      <c r="D7" s="9"/>
      <c r="E7" s="9"/>
      <c r="F7" s="9"/>
      <c r="G7" s="9"/>
      <c r="H7" s="9"/>
      <c r="I7" s="17"/>
      <c r="J7" s="17"/>
      <c r="K7" s="17"/>
      <c r="L7" s="17"/>
      <c r="M7" s="9"/>
      <c r="N7" s="9"/>
    </row>
    <row r="8" spans="1:14" ht="24.75" customHeight="1" x14ac:dyDescent="0.25">
      <c r="A8" s="100" t="s">
        <v>66</v>
      </c>
      <c r="B8" s="101"/>
      <c r="C8" s="101"/>
      <c r="D8" s="101"/>
      <c r="E8" s="101"/>
      <c r="F8" s="101"/>
      <c r="G8" s="101"/>
      <c r="H8" s="101"/>
      <c r="I8" s="101"/>
      <c r="J8" s="101"/>
      <c r="K8" s="101"/>
      <c r="L8" s="101"/>
      <c r="M8" s="101"/>
      <c r="N8" s="102"/>
    </row>
    <row r="9" spans="1:14" x14ac:dyDescent="0.25">
      <c r="A9" s="103" t="s">
        <v>65</v>
      </c>
      <c r="B9" s="104"/>
      <c r="C9" s="104"/>
      <c r="D9" s="104"/>
      <c r="E9" s="104"/>
      <c r="F9" s="104"/>
      <c r="G9" s="104"/>
      <c r="H9" s="104"/>
      <c r="I9" s="104"/>
      <c r="J9" s="104"/>
      <c r="K9" s="104"/>
      <c r="L9" s="104"/>
      <c r="M9" s="104"/>
      <c r="N9" s="105"/>
    </row>
    <row r="10" spans="1:14" ht="27" customHeight="1" x14ac:dyDescent="0.25">
      <c r="A10" s="111" t="s">
        <v>64</v>
      </c>
      <c r="B10" s="112"/>
      <c r="C10" s="112"/>
      <c r="D10" s="112"/>
      <c r="E10" s="112"/>
      <c r="F10" s="112"/>
      <c r="G10" s="112"/>
      <c r="H10" s="112"/>
      <c r="I10" s="112"/>
      <c r="J10" s="112"/>
      <c r="K10" s="112"/>
      <c r="L10" s="112"/>
      <c r="M10" s="112"/>
      <c r="N10" s="113"/>
    </row>
    <row r="11" spans="1:14" ht="24" customHeight="1" x14ac:dyDescent="0.25">
      <c r="A11" s="106" t="s">
        <v>67</v>
      </c>
      <c r="B11" s="107"/>
      <c r="C11" s="107"/>
      <c r="D11" s="107"/>
      <c r="E11" s="107"/>
      <c r="F11" s="107"/>
      <c r="G11" s="107"/>
      <c r="H11" s="107"/>
      <c r="I11" s="107"/>
      <c r="J11" s="107"/>
      <c r="K11" s="107"/>
      <c r="L11" s="107"/>
      <c r="M11" s="107"/>
      <c r="N11" s="108"/>
    </row>
    <row r="12" spans="1:14" ht="24" customHeight="1" x14ac:dyDescent="0.25">
      <c r="A12" s="106" t="s">
        <v>90</v>
      </c>
      <c r="B12" s="107"/>
      <c r="C12" s="107"/>
      <c r="D12" s="107"/>
      <c r="E12" s="107"/>
      <c r="F12" s="107"/>
      <c r="G12" s="107"/>
      <c r="H12" s="107"/>
      <c r="I12" s="107"/>
      <c r="J12" s="107"/>
      <c r="K12" s="107"/>
      <c r="L12" s="107"/>
      <c r="M12" s="107"/>
      <c r="N12" s="108"/>
    </row>
    <row r="13" spans="1:14" ht="15" thickBot="1" x14ac:dyDescent="0.35">
      <c r="A13" s="18"/>
      <c r="B13" s="19"/>
      <c r="C13" s="19"/>
      <c r="D13" s="19"/>
      <c r="E13" s="19"/>
      <c r="F13" s="19"/>
      <c r="G13" s="19"/>
      <c r="H13" s="19"/>
      <c r="I13" s="20"/>
      <c r="J13" s="21"/>
      <c r="K13" s="21"/>
      <c r="L13" s="21"/>
      <c r="M13" s="109"/>
      <c r="N13" s="109"/>
    </row>
    <row r="14" spans="1:14" ht="15.6" thickTop="1" thickBot="1" x14ac:dyDescent="0.35">
      <c r="A14" s="22" t="s">
        <v>5</v>
      </c>
      <c r="B14" s="23"/>
      <c r="C14" s="23"/>
      <c r="D14" s="23"/>
      <c r="E14" s="23"/>
      <c r="F14" s="23"/>
      <c r="G14" s="23"/>
      <c r="H14" s="23"/>
      <c r="I14" s="24"/>
      <c r="J14" s="25"/>
      <c r="K14" s="25"/>
      <c r="L14" s="25"/>
      <c r="M14" s="25"/>
      <c r="N14" s="26"/>
    </row>
    <row r="15" spans="1:14" ht="42" thickTop="1" x14ac:dyDescent="0.25">
      <c r="A15" s="27" t="s">
        <v>6</v>
      </c>
      <c r="B15" s="28" t="s">
        <v>7</v>
      </c>
      <c r="C15" s="29" t="s">
        <v>68</v>
      </c>
      <c r="D15" s="28" t="s">
        <v>9</v>
      </c>
      <c r="E15" s="28" t="s">
        <v>10</v>
      </c>
      <c r="F15" s="28" t="s">
        <v>11</v>
      </c>
      <c r="G15" s="28" t="s">
        <v>12</v>
      </c>
      <c r="H15" s="28" t="s">
        <v>13</v>
      </c>
      <c r="I15" s="30" t="s">
        <v>88</v>
      </c>
      <c r="J15" s="31" t="s">
        <v>14</v>
      </c>
      <c r="K15" s="31" t="s">
        <v>15</v>
      </c>
      <c r="L15" s="32" t="s">
        <v>16</v>
      </c>
      <c r="M15" s="28" t="s">
        <v>17</v>
      </c>
      <c r="N15" s="33" t="s">
        <v>18</v>
      </c>
    </row>
    <row r="16" spans="1:14" x14ac:dyDescent="0.25">
      <c r="A16" s="34">
        <v>1</v>
      </c>
      <c r="B16" s="35" t="s">
        <v>19</v>
      </c>
      <c r="C16" s="35" t="s">
        <v>20</v>
      </c>
      <c r="D16" s="36" t="s">
        <v>21</v>
      </c>
      <c r="E16" s="36" t="s">
        <v>22</v>
      </c>
      <c r="F16" s="37">
        <v>4849646</v>
      </c>
      <c r="G16" s="1"/>
      <c r="H16" s="1"/>
      <c r="I16" s="1"/>
      <c r="J16" s="38">
        <v>1600</v>
      </c>
      <c r="K16" s="39">
        <f t="shared" ref="K16:K22" si="0">G$4</f>
        <v>0.18</v>
      </c>
      <c r="L16" s="40">
        <f t="shared" ref="L16:L31" si="1">SUM(I16*(J16+K16))</f>
        <v>0</v>
      </c>
      <c r="M16" s="40">
        <f t="shared" ref="M16:M31" si="2">IF(C16="ja",SUM(L16/100*50),0)</f>
        <v>0</v>
      </c>
      <c r="N16" s="41">
        <f t="shared" ref="N16:N31" si="3">L16-M16</f>
        <v>0</v>
      </c>
    </row>
    <row r="17" spans="1:14" x14ac:dyDescent="0.25">
      <c r="A17" s="34">
        <v>2</v>
      </c>
      <c r="B17" s="35" t="s">
        <v>23</v>
      </c>
      <c r="C17" s="35" t="s">
        <v>20</v>
      </c>
      <c r="D17" s="36" t="s">
        <v>21</v>
      </c>
      <c r="E17" s="36" t="s">
        <v>24</v>
      </c>
      <c r="F17" s="36">
        <v>6577137</v>
      </c>
      <c r="G17" s="1"/>
      <c r="H17" s="1"/>
      <c r="I17" s="1"/>
      <c r="J17" s="38">
        <v>1000</v>
      </c>
      <c r="K17" s="39">
        <f t="shared" si="0"/>
        <v>0.18</v>
      </c>
      <c r="L17" s="40">
        <f t="shared" si="1"/>
        <v>0</v>
      </c>
      <c r="M17" s="40">
        <f t="shared" si="2"/>
        <v>0</v>
      </c>
      <c r="N17" s="41">
        <f t="shared" si="3"/>
        <v>0</v>
      </c>
    </row>
    <row r="18" spans="1:14" x14ac:dyDescent="0.25">
      <c r="A18" s="34">
        <v>3</v>
      </c>
      <c r="B18" s="35" t="s">
        <v>25</v>
      </c>
      <c r="C18" s="35" t="s">
        <v>20</v>
      </c>
      <c r="D18" s="36" t="s">
        <v>26</v>
      </c>
      <c r="E18" s="36" t="s">
        <v>27</v>
      </c>
      <c r="F18" s="36">
        <v>5846197</v>
      </c>
      <c r="G18" s="1"/>
      <c r="H18" s="1"/>
      <c r="I18" s="1"/>
      <c r="J18" s="38">
        <v>40</v>
      </c>
      <c r="K18" s="39">
        <f t="shared" si="0"/>
        <v>0.18</v>
      </c>
      <c r="L18" s="40">
        <f t="shared" si="1"/>
        <v>0</v>
      </c>
      <c r="M18" s="40">
        <f t="shared" si="2"/>
        <v>0</v>
      </c>
      <c r="N18" s="41">
        <f t="shared" si="3"/>
        <v>0</v>
      </c>
    </row>
    <row r="19" spans="1:14" x14ac:dyDescent="0.25">
      <c r="A19" s="34">
        <v>4</v>
      </c>
      <c r="B19" s="35" t="s">
        <v>28</v>
      </c>
      <c r="C19" s="35" t="s">
        <v>20</v>
      </c>
      <c r="D19" s="36" t="s">
        <v>26</v>
      </c>
      <c r="E19" s="36" t="s">
        <v>29</v>
      </c>
      <c r="F19" s="42">
        <v>2749556</v>
      </c>
      <c r="G19" s="1"/>
      <c r="H19" s="1"/>
      <c r="I19" s="1"/>
      <c r="J19" s="38">
        <v>40</v>
      </c>
      <c r="K19" s="39">
        <f t="shared" si="0"/>
        <v>0.18</v>
      </c>
      <c r="L19" s="40">
        <f t="shared" si="1"/>
        <v>0</v>
      </c>
      <c r="M19" s="40">
        <f t="shared" si="2"/>
        <v>0</v>
      </c>
      <c r="N19" s="41">
        <f t="shared" si="3"/>
        <v>0</v>
      </c>
    </row>
    <row r="20" spans="1:14" x14ac:dyDescent="0.25">
      <c r="A20" s="34">
        <v>5</v>
      </c>
      <c r="B20" s="35" t="s">
        <v>30</v>
      </c>
      <c r="C20" s="35" t="s">
        <v>20</v>
      </c>
      <c r="D20" s="36" t="s">
        <v>26</v>
      </c>
      <c r="E20" s="36" t="s">
        <v>31</v>
      </c>
      <c r="F20" s="42">
        <v>127064</v>
      </c>
      <c r="G20" s="1"/>
      <c r="H20" s="1"/>
      <c r="I20" s="1"/>
      <c r="J20" s="38">
        <v>40</v>
      </c>
      <c r="K20" s="39">
        <f t="shared" si="0"/>
        <v>0.18</v>
      </c>
      <c r="L20" s="40">
        <f t="shared" si="1"/>
        <v>0</v>
      </c>
      <c r="M20" s="40">
        <f t="shared" si="2"/>
        <v>0</v>
      </c>
      <c r="N20" s="41">
        <f t="shared" si="3"/>
        <v>0</v>
      </c>
    </row>
    <row r="21" spans="1:14" ht="21" x14ac:dyDescent="0.25">
      <c r="A21" s="34">
        <v>6</v>
      </c>
      <c r="B21" s="35" t="s">
        <v>32</v>
      </c>
      <c r="C21" s="35" t="s">
        <v>20</v>
      </c>
      <c r="D21" s="36" t="s">
        <v>21</v>
      </c>
      <c r="E21" s="36" t="s">
        <v>29</v>
      </c>
      <c r="F21" s="42">
        <v>6598926</v>
      </c>
      <c r="G21" s="1"/>
      <c r="H21" s="1"/>
      <c r="I21" s="1"/>
      <c r="J21" s="38">
        <v>100</v>
      </c>
      <c r="K21" s="39">
        <f t="shared" si="0"/>
        <v>0.18</v>
      </c>
      <c r="L21" s="40">
        <f t="shared" si="1"/>
        <v>0</v>
      </c>
      <c r="M21" s="40">
        <f t="shared" si="2"/>
        <v>0</v>
      </c>
      <c r="N21" s="41">
        <f t="shared" si="3"/>
        <v>0</v>
      </c>
    </row>
    <row r="22" spans="1:14" ht="21" x14ac:dyDescent="0.25">
      <c r="A22" s="34">
        <v>7</v>
      </c>
      <c r="B22" s="43" t="s">
        <v>80</v>
      </c>
      <c r="C22" s="35" t="s">
        <v>20</v>
      </c>
      <c r="D22" s="44" t="s">
        <v>26</v>
      </c>
      <c r="E22" s="44" t="s">
        <v>31</v>
      </c>
      <c r="F22" s="42">
        <v>1006427</v>
      </c>
      <c r="G22" s="1"/>
      <c r="H22" s="1"/>
      <c r="I22" s="1"/>
      <c r="J22" s="38">
        <v>50</v>
      </c>
      <c r="K22" s="39">
        <f t="shared" si="0"/>
        <v>0.18</v>
      </c>
      <c r="L22" s="40"/>
      <c r="M22" s="40"/>
      <c r="N22" s="41"/>
    </row>
    <row r="23" spans="1:14" x14ac:dyDescent="0.25">
      <c r="A23" s="34">
        <v>8</v>
      </c>
      <c r="B23" s="43" t="s">
        <v>42</v>
      </c>
      <c r="C23" s="35" t="s">
        <v>20</v>
      </c>
      <c r="D23" s="44" t="s">
        <v>21</v>
      </c>
      <c r="E23" s="44" t="s">
        <v>36</v>
      </c>
      <c r="F23" s="42">
        <v>148066</v>
      </c>
      <c r="G23" s="1"/>
      <c r="H23" s="1"/>
      <c r="I23" s="1"/>
      <c r="J23" s="38">
        <v>40</v>
      </c>
      <c r="K23" s="39">
        <f t="shared" ref="K23:K34" si="4">G$4</f>
        <v>0.18</v>
      </c>
      <c r="L23" s="40">
        <f t="shared" ref="L23:L26" si="5">SUM(I23*(J23+K23))</f>
        <v>0</v>
      </c>
      <c r="M23" s="40">
        <f t="shared" ref="M23:M26" si="6">IF(C23="ja",SUM(L23/100*50),0)</f>
        <v>0</v>
      </c>
      <c r="N23" s="41">
        <f t="shared" ref="N23:N26" si="7">L23-M23</f>
        <v>0</v>
      </c>
    </row>
    <row r="24" spans="1:14" x14ac:dyDescent="0.25">
      <c r="A24" s="34">
        <v>9</v>
      </c>
      <c r="B24" s="43" t="s">
        <v>75</v>
      </c>
      <c r="C24" s="35" t="s">
        <v>20</v>
      </c>
      <c r="D24" s="44" t="s">
        <v>26</v>
      </c>
      <c r="E24" s="44" t="s">
        <v>50</v>
      </c>
      <c r="F24" s="42">
        <v>8095385</v>
      </c>
      <c r="G24" s="1"/>
      <c r="H24" s="1"/>
      <c r="I24" s="1"/>
      <c r="J24" s="38">
        <v>20</v>
      </c>
      <c r="K24" s="39">
        <f t="shared" si="4"/>
        <v>0.18</v>
      </c>
      <c r="L24" s="40">
        <f t="shared" si="5"/>
        <v>0</v>
      </c>
      <c r="M24" s="40">
        <f t="shared" si="6"/>
        <v>0</v>
      </c>
      <c r="N24" s="41">
        <f t="shared" si="7"/>
        <v>0</v>
      </c>
    </row>
    <row r="25" spans="1:14" x14ac:dyDescent="0.25">
      <c r="A25" s="34">
        <v>10</v>
      </c>
      <c r="B25" s="43" t="s">
        <v>83</v>
      </c>
      <c r="C25" s="35" t="s">
        <v>20</v>
      </c>
      <c r="D25" s="44" t="s">
        <v>21</v>
      </c>
      <c r="E25" s="44" t="s">
        <v>52</v>
      </c>
      <c r="F25" s="42">
        <v>5002306</v>
      </c>
      <c r="G25" s="1"/>
      <c r="H25" s="1"/>
      <c r="I25" s="1"/>
      <c r="J25" s="38">
        <v>750</v>
      </c>
      <c r="K25" s="39">
        <f t="shared" si="4"/>
        <v>0.18</v>
      </c>
      <c r="L25" s="40"/>
      <c r="M25" s="40"/>
      <c r="N25" s="41"/>
    </row>
    <row r="26" spans="1:14" x14ac:dyDescent="0.25">
      <c r="A26" s="34">
        <v>11</v>
      </c>
      <c r="B26" s="43" t="s">
        <v>76</v>
      </c>
      <c r="C26" s="35" t="s">
        <v>20</v>
      </c>
      <c r="D26" s="44" t="s">
        <v>21</v>
      </c>
      <c r="E26" s="44" t="s">
        <v>53</v>
      </c>
      <c r="F26" s="42">
        <v>17542644</v>
      </c>
      <c r="G26" s="1"/>
      <c r="H26" s="1"/>
      <c r="I26" s="1"/>
      <c r="J26" s="38">
        <v>40</v>
      </c>
      <c r="K26" s="39">
        <f t="shared" si="4"/>
        <v>0.18</v>
      </c>
      <c r="L26" s="40">
        <f t="shared" si="5"/>
        <v>0</v>
      </c>
      <c r="M26" s="40">
        <f t="shared" si="6"/>
        <v>0</v>
      </c>
      <c r="N26" s="41">
        <f t="shared" si="7"/>
        <v>0</v>
      </c>
    </row>
    <row r="27" spans="1:14" x14ac:dyDescent="0.25">
      <c r="A27" s="34">
        <v>12</v>
      </c>
      <c r="B27" s="43" t="s">
        <v>81</v>
      </c>
      <c r="C27" s="35" t="s">
        <v>20</v>
      </c>
      <c r="D27" s="44" t="s">
        <v>21</v>
      </c>
      <c r="E27" s="44" t="s">
        <v>82</v>
      </c>
      <c r="F27" s="42">
        <v>13102181</v>
      </c>
      <c r="G27" s="1"/>
      <c r="H27" s="1"/>
      <c r="I27" s="1"/>
      <c r="J27" s="38">
        <v>100</v>
      </c>
      <c r="K27" s="39">
        <f t="shared" si="4"/>
        <v>0.18</v>
      </c>
      <c r="L27" s="40"/>
      <c r="M27" s="40"/>
      <c r="N27" s="41"/>
    </row>
    <row r="28" spans="1:14" x14ac:dyDescent="0.25">
      <c r="A28" s="34">
        <v>13</v>
      </c>
      <c r="B28" s="35" t="s">
        <v>33</v>
      </c>
      <c r="C28" s="35" t="s">
        <v>20</v>
      </c>
      <c r="D28" s="36" t="s">
        <v>21</v>
      </c>
      <c r="E28" s="36" t="s">
        <v>34</v>
      </c>
      <c r="F28" s="36">
        <v>5181394</v>
      </c>
      <c r="G28" s="1"/>
      <c r="H28" s="1"/>
      <c r="I28" s="1"/>
      <c r="J28" s="38">
        <v>1000</v>
      </c>
      <c r="K28" s="39">
        <f t="shared" si="4"/>
        <v>0.18</v>
      </c>
      <c r="L28" s="40">
        <f t="shared" si="1"/>
        <v>0</v>
      </c>
      <c r="M28" s="40">
        <f t="shared" si="2"/>
        <v>0</v>
      </c>
      <c r="N28" s="41">
        <f t="shared" si="3"/>
        <v>0</v>
      </c>
    </row>
    <row r="29" spans="1:14" x14ac:dyDescent="0.25">
      <c r="A29" s="34">
        <v>14</v>
      </c>
      <c r="B29" s="35" t="s">
        <v>35</v>
      </c>
      <c r="C29" s="35" t="s">
        <v>20</v>
      </c>
      <c r="D29" s="36" t="s">
        <v>21</v>
      </c>
      <c r="E29" s="36" t="s">
        <v>36</v>
      </c>
      <c r="F29" s="36">
        <v>5030063</v>
      </c>
      <c r="G29" s="1"/>
      <c r="H29" s="1"/>
      <c r="I29" s="1"/>
      <c r="J29" s="38">
        <v>2300</v>
      </c>
      <c r="K29" s="39">
        <f t="shared" si="4"/>
        <v>0.18</v>
      </c>
      <c r="L29" s="40">
        <f t="shared" si="1"/>
        <v>0</v>
      </c>
      <c r="M29" s="40">
        <f t="shared" si="2"/>
        <v>0</v>
      </c>
      <c r="N29" s="41">
        <f t="shared" si="3"/>
        <v>0</v>
      </c>
    </row>
    <row r="30" spans="1:14" ht="23.25" customHeight="1" x14ac:dyDescent="0.25">
      <c r="A30" s="34">
        <v>15</v>
      </c>
      <c r="B30" s="43" t="s">
        <v>78</v>
      </c>
      <c r="C30" s="35" t="s">
        <v>20</v>
      </c>
      <c r="D30" s="44" t="s">
        <v>21</v>
      </c>
      <c r="E30" s="44" t="s">
        <v>31</v>
      </c>
      <c r="F30" s="36">
        <v>2848467</v>
      </c>
      <c r="G30" s="1"/>
      <c r="H30" s="1"/>
      <c r="I30" s="1"/>
      <c r="J30" s="38">
        <v>500</v>
      </c>
      <c r="K30" s="39">
        <f t="shared" si="4"/>
        <v>0.18</v>
      </c>
      <c r="L30" s="40"/>
      <c r="M30" s="40"/>
      <c r="N30" s="41"/>
    </row>
    <row r="31" spans="1:14" ht="21" x14ac:dyDescent="0.25">
      <c r="A31" s="34">
        <v>16</v>
      </c>
      <c r="B31" s="35" t="s">
        <v>37</v>
      </c>
      <c r="C31" s="35" t="s">
        <v>20</v>
      </c>
      <c r="D31" s="36" t="s">
        <v>21</v>
      </c>
      <c r="E31" s="36" t="s">
        <v>31</v>
      </c>
      <c r="F31" s="36">
        <v>150964</v>
      </c>
      <c r="G31" s="1"/>
      <c r="H31" s="1"/>
      <c r="I31" s="1"/>
      <c r="J31" s="38">
        <v>8000</v>
      </c>
      <c r="K31" s="39">
        <f t="shared" si="4"/>
        <v>0.18</v>
      </c>
      <c r="L31" s="40">
        <f t="shared" si="1"/>
        <v>0</v>
      </c>
      <c r="M31" s="40">
        <f t="shared" si="2"/>
        <v>0</v>
      </c>
      <c r="N31" s="41">
        <f t="shared" si="3"/>
        <v>0</v>
      </c>
    </row>
    <row r="32" spans="1:14" x14ac:dyDescent="0.25">
      <c r="A32" s="34">
        <v>17</v>
      </c>
      <c r="B32" s="43" t="s">
        <v>84</v>
      </c>
      <c r="C32" s="35" t="s">
        <v>20</v>
      </c>
      <c r="D32" s="44" t="s">
        <v>26</v>
      </c>
      <c r="E32" s="44" t="s">
        <v>51</v>
      </c>
      <c r="F32" s="36">
        <v>10079464</v>
      </c>
      <c r="G32" s="1"/>
      <c r="H32" s="1"/>
      <c r="I32" s="1"/>
      <c r="J32" s="38">
        <v>90</v>
      </c>
      <c r="K32" s="39">
        <f t="shared" si="4"/>
        <v>0.18</v>
      </c>
      <c r="L32" s="40"/>
      <c r="M32" s="40"/>
      <c r="N32" s="41"/>
    </row>
    <row r="33" spans="1:14" ht="24.6" customHeight="1" x14ac:dyDescent="0.25">
      <c r="A33" s="34">
        <v>18</v>
      </c>
      <c r="B33" s="35" t="s">
        <v>38</v>
      </c>
      <c r="C33" s="35" t="s">
        <v>20</v>
      </c>
      <c r="D33" s="36" t="s">
        <v>26</v>
      </c>
      <c r="E33" s="36" t="s">
        <v>29</v>
      </c>
      <c r="F33" s="45">
        <v>4560739</v>
      </c>
      <c r="G33" s="1"/>
      <c r="H33" s="1"/>
      <c r="I33" s="1"/>
      <c r="J33" s="38">
        <v>7000</v>
      </c>
      <c r="K33" s="39">
        <f t="shared" si="4"/>
        <v>0.18</v>
      </c>
      <c r="L33" s="40">
        <f t="shared" ref="L33:L34" si="8">SUM(I33*(J33+K33))</f>
        <v>0</v>
      </c>
      <c r="M33" s="40">
        <f t="shared" ref="M33:M34" si="9">IF(C33="ja",SUM(L33/100*50),0)</f>
        <v>0</v>
      </c>
      <c r="N33" s="41">
        <f t="shared" ref="N33:N34" si="10">L33-M33</f>
        <v>0</v>
      </c>
    </row>
    <row r="34" spans="1:14" ht="25.2" customHeight="1" thickBot="1" x14ac:dyDescent="0.3">
      <c r="A34" s="34">
        <v>19</v>
      </c>
      <c r="B34" s="46" t="s">
        <v>69</v>
      </c>
      <c r="C34" s="46" t="s">
        <v>20</v>
      </c>
      <c r="D34" s="47" t="s">
        <v>21</v>
      </c>
      <c r="E34" s="47" t="s">
        <v>53</v>
      </c>
      <c r="F34" s="48">
        <v>135984</v>
      </c>
      <c r="G34" s="1"/>
      <c r="H34" s="1"/>
      <c r="I34" s="1"/>
      <c r="J34" s="49">
        <v>15000</v>
      </c>
      <c r="K34" s="39">
        <f t="shared" si="4"/>
        <v>0.18</v>
      </c>
      <c r="L34" s="40">
        <f t="shared" si="8"/>
        <v>0</v>
      </c>
      <c r="M34" s="40">
        <f t="shared" si="9"/>
        <v>0</v>
      </c>
      <c r="N34" s="41">
        <f t="shared" si="10"/>
        <v>0</v>
      </c>
    </row>
    <row r="35" spans="1:14" ht="15.6" thickTop="1" thickBot="1" x14ac:dyDescent="0.35">
      <c r="A35" s="50" t="s">
        <v>39</v>
      </c>
      <c r="B35" s="51"/>
      <c r="C35" s="51"/>
      <c r="D35" s="51"/>
      <c r="E35" s="51"/>
      <c r="F35" s="51"/>
      <c r="G35" s="51"/>
      <c r="H35" s="51"/>
      <c r="I35" s="52"/>
      <c r="J35" s="53"/>
      <c r="K35" s="53"/>
      <c r="L35" s="53"/>
      <c r="M35" s="53"/>
      <c r="N35" s="54">
        <f>SUM(N16:N34)</f>
        <v>0</v>
      </c>
    </row>
    <row r="36" spans="1:14" ht="13.8" thickTop="1" x14ac:dyDescent="0.25"/>
    <row r="37" spans="1:14" ht="13.8" thickBot="1" x14ac:dyDescent="0.3"/>
    <row r="38" spans="1:14" ht="14.4" thickTop="1" thickBot="1" x14ac:dyDescent="0.3">
      <c r="A38" s="55" t="s">
        <v>40</v>
      </c>
      <c r="B38" s="56"/>
      <c r="C38" s="56"/>
      <c r="D38" s="56"/>
      <c r="E38" s="56"/>
      <c r="F38" s="56"/>
      <c r="G38" s="56"/>
      <c r="H38" s="56"/>
      <c r="I38" s="57"/>
      <c r="J38" s="58"/>
      <c r="K38" s="58"/>
      <c r="L38" s="58"/>
      <c r="M38" s="58"/>
      <c r="N38" s="59"/>
    </row>
    <row r="39" spans="1:14" ht="42" thickTop="1" x14ac:dyDescent="0.25">
      <c r="A39" s="60" t="s">
        <v>6</v>
      </c>
      <c r="B39" s="61" t="s">
        <v>7</v>
      </c>
      <c r="C39" s="61" t="s">
        <v>8</v>
      </c>
      <c r="D39" s="61" t="s">
        <v>9</v>
      </c>
      <c r="E39" s="61" t="s">
        <v>10</v>
      </c>
      <c r="F39" s="61" t="s">
        <v>11</v>
      </c>
      <c r="G39" s="61" t="s">
        <v>12</v>
      </c>
      <c r="H39" s="61" t="s">
        <v>13</v>
      </c>
      <c r="I39" s="62" t="s">
        <v>88</v>
      </c>
      <c r="J39" s="62" t="s">
        <v>14</v>
      </c>
      <c r="K39" s="62" t="s">
        <v>15</v>
      </c>
      <c r="L39" s="63" t="s">
        <v>16</v>
      </c>
      <c r="M39" s="61" t="s">
        <v>17</v>
      </c>
      <c r="N39" s="64" t="s">
        <v>18</v>
      </c>
    </row>
    <row r="40" spans="1:14" x14ac:dyDescent="0.25">
      <c r="A40" s="65">
        <v>20</v>
      </c>
      <c r="B40" s="66" t="s">
        <v>73</v>
      </c>
      <c r="C40" s="3" t="s">
        <v>41</v>
      </c>
      <c r="D40" s="67" t="s">
        <v>21</v>
      </c>
      <c r="E40" s="67" t="s">
        <v>31</v>
      </c>
      <c r="F40" s="67">
        <v>316262</v>
      </c>
      <c r="G40" s="3"/>
      <c r="H40" s="3"/>
      <c r="I40" s="3"/>
      <c r="J40" s="68">
        <v>900</v>
      </c>
      <c r="K40" s="69">
        <f t="shared" ref="K40:K45" si="11">G$4</f>
        <v>0.18</v>
      </c>
      <c r="L40" s="70">
        <f t="shared" ref="L40:L45" si="12">SUM(I40*(J40+K40))</f>
        <v>0</v>
      </c>
      <c r="M40" s="70">
        <f>IF(C40="ja",SUM(L40/100*40),0)</f>
        <v>0</v>
      </c>
      <c r="N40" s="71">
        <f t="shared" ref="N40:N45" si="13">L40-M40</f>
        <v>0</v>
      </c>
    </row>
    <row r="41" spans="1:14" x14ac:dyDescent="0.25">
      <c r="A41" s="65">
        <v>21</v>
      </c>
      <c r="B41" s="66" t="s">
        <v>77</v>
      </c>
      <c r="C41" s="3" t="s">
        <v>41</v>
      </c>
      <c r="D41" s="67" t="s">
        <v>21</v>
      </c>
      <c r="E41" s="67" t="s">
        <v>31</v>
      </c>
      <c r="F41" s="67">
        <v>3121188</v>
      </c>
      <c r="G41" s="3"/>
      <c r="H41" s="3"/>
      <c r="I41" s="3"/>
      <c r="J41" s="68">
        <v>50</v>
      </c>
      <c r="K41" s="69">
        <f t="shared" si="11"/>
        <v>0.18</v>
      </c>
      <c r="L41" s="70">
        <f t="shared" si="12"/>
        <v>0</v>
      </c>
      <c r="M41" s="70">
        <f t="shared" ref="M41:M51" si="14">IF(C41="ja",SUM(L41/100*40),0)</f>
        <v>0</v>
      </c>
      <c r="N41" s="71">
        <f t="shared" si="13"/>
        <v>0</v>
      </c>
    </row>
    <row r="42" spans="1:14" x14ac:dyDescent="0.25">
      <c r="A42" s="65">
        <v>22</v>
      </c>
      <c r="B42" s="66" t="s">
        <v>79</v>
      </c>
      <c r="C42" s="3" t="s">
        <v>41</v>
      </c>
      <c r="D42" s="67" t="s">
        <v>26</v>
      </c>
      <c r="E42" s="67" t="s">
        <v>31</v>
      </c>
      <c r="F42" s="67">
        <v>3491951</v>
      </c>
      <c r="G42" s="3"/>
      <c r="H42" s="3"/>
      <c r="I42" s="3"/>
      <c r="J42" s="68">
        <v>40</v>
      </c>
      <c r="K42" s="69">
        <f t="shared" si="11"/>
        <v>0.18</v>
      </c>
      <c r="L42" s="70">
        <f t="shared" si="12"/>
        <v>0</v>
      </c>
      <c r="M42" s="70">
        <f t="shared" si="14"/>
        <v>0</v>
      </c>
      <c r="N42" s="71">
        <f t="shared" si="13"/>
        <v>0</v>
      </c>
    </row>
    <row r="43" spans="1:14" x14ac:dyDescent="0.25">
      <c r="A43" s="65">
        <v>23</v>
      </c>
      <c r="B43" s="66" t="s">
        <v>87</v>
      </c>
      <c r="C43" s="3" t="s">
        <v>41</v>
      </c>
      <c r="D43" s="67" t="s">
        <v>26</v>
      </c>
      <c r="E43" s="67" t="s">
        <v>85</v>
      </c>
      <c r="F43" s="72" t="s">
        <v>86</v>
      </c>
      <c r="G43" s="3"/>
      <c r="H43" s="3"/>
      <c r="I43" s="3"/>
      <c r="J43" s="68">
        <v>600</v>
      </c>
      <c r="K43" s="69">
        <f t="shared" si="11"/>
        <v>0.18</v>
      </c>
      <c r="L43" s="70">
        <f t="shared" si="12"/>
        <v>0</v>
      </c>
      <c r="M43" s="70">
        <f t="shared" si="14"/>
        <v>0</v>
      </c>
      <c r="N43" s="71">
        <f t="shared" si="13"/>
        <v>0</v>
      </c>
    </row>
    <row r="44" spans="1:14" x14ac:dyDescent="0.25">
      <c r="A44" s="65">
        <v>24</v>
      </c>
      <c r="B44" s="66" t="s">
        <v>74</v>
      </c>
      <c r="C44" s="3" t="s">
        <v>41</v>
      </c>
      <c r="D44" s="67" t="s">
        <v>21</v>
      </c>
      <c r="E44" s="67" t="s">
        <v>31</v>
      </c>
      <c r="F44" s="67">
        <v>1493349</v>
      </c>
      <c r="G44" s="3"/>
      <c r="H44" s="3"/>
      <c r="I44" s="3"/>
      <c r="J44" s="68">
        <v>500</v>
      </c>
      <c r="K44" s="69">
        <f t="shared" si="11"/>
        <v>0.18</v>
      </c>
      <c r="L44" s="70">
        <f t="shared" si="12"/>
        <v>0</v>
      </c>
      <c r="M44" s="70">
        <f t="shared" si="14"/>
        <v>0</v>
      </c>
      <c r="N44" s="71">
        <f t="shared" si="13"/>
        <v>0</v>
      </c>
    </row>
    <row r="45" spans="1:14" x14ac:dyDescent="0.25">
      <c r="A45" s="65">
        <v>25</v>
      </c>
      <c r="B45" s="73" t="s">
        <v>72</v>
      </c>
      <c r="C45" s="3" t="s">
        <v>41</v>
      </c>
      <c r="D45" s="67" t="s">
        <v>26</v>
      </c>
      <c r="E45" s="67" t="s">
        <v>54</v>
      </c>
      <c r="F45" s="73">
        <v>4978219</v>
      </c>
      <c r="G45" s="3"/>
      <c r="H45" s="3"/>
      <c r="I45" s="3"/>
      <c r="J45" s="68">
        <v>50</v>
      </c>
      <c r="K45" s="69">
        <f t="shared" si="11"/>
        <v>0.18</v>
      </c>
      <c r="L45" s="70">
        <f t="shared" si="12"/>
        <v>0</v>
      </c>
      <c r="M45" s="70">
        <f t="shared" si="14"/>
        <v>0</v>
      </c>
      <c r="N45" s="71">
        <f t="shared" si="13"/>
        <v>0</v>
      </c>
    </row>
    <row r="46" spans="1:14" x14ac:dyDescent="0.25">
      <c r="A46" s="65">
        <v>26</v>
      </c>
      <c r="B46" s="66" t="s">
        <v>43</v>
      </c>
      <c r="C46" s="3" t="s">
        <v>41</v>
      </c>
      <c r="D46" s="67" t="s">
        <v>26</v>
      </c>
      <c r="E46" s="67" t="s">
        <v>31</v>
      </c>
      <c r="F46" s="67">
        <v>5619519</v>
      </c>
      <c r="G46" s="3"/>
      <c r="H46" s="3"/>
      <c r="I46" s="3"/>
      <c r="J46" s="68">
        <v>40</v>
      </c>
      <c r="K46" s="69">
        <f t="shared" ref="K46:K51" si="15">G$4</f>
        <v>0.18</v>
      </c>
      <c r="L46" s="70">
        <f t="shared" ref="L46:L51" si="16">SUM(I46*(J46+K46))</f>
        <v>0</v>
      </c>
      <c r="M46" s="70">
        <f t="shared" si="14"/>
        <v>0</v>
      </c>
      <c r="N46" s="71">
        <f t="shared" ref="N46:N51" si="17">L46-M46</f>
        <v>0</v>
      </c>
    </row>
    <row r="47" spans="1:14" x14ac:dyDescent="0.25">
      <c r="A47" s="65">
        <v>27</v>
      </c>
      <c r="B47" s="66" t="s">
        <v>44</v>
      </c>
      <c r="C47" s="3" t="s">
        <v>41</v>
      </c>
      <c r="D47" s="67" t="s">
        <v>26</v>
      </c>
      <c r="E47" s="67" t="s">
        <v>45</v>
      </c>
      <c r="F47" s="74">
        <v>111732</v>
      </c>
      <c r="G47" s="3"/>
      <c r="H47" s="3"/>
      <c r="I47" s="3"/>
      <c r="J47" s="68">
        <v>50</v>
      </c>
      <c r="K47" s="69">
        <f t="shared" si="15"/>
        <v>0.18</v>
      </c>
      <c r="L47" s="70">
        <f t="shared" si="16"/>
        <v>0</v>
      </c>
      <c r="M47" s="70">
        <f t="shared" si="14"/>
        <v>0</v>
      </c>
      <c r="N47" s="71">
        <f t="shared" si="17"/>
        <v>0</v>
      </c>
    </row>
    <row r="48" spans="1:14" x14ac:dyDescent="0.25">
      <c r="A48" s="65">
        <v>28</v>
      </c>
      <c r="B48" s="66" t="s">
        <v>46</v>
      </c>
      <c r="C48" s="3" t="s">
        <v>41</v>
      </c>
      <c r="D48" s="67" t="s">
        <v>21</v>
      </c>
      <c r="E48" s="67" t="s">
        <v>31</v>
      </c>
      <c r="F48" s="74">
        <v>4980718</v>
      </c>
      <c r="G48" s="3"/>
      <c r="H48" s="3"/>
      <c r="I48" s="3"/>
      <c r="J48" s="68">
        <v>40</v>
      </c>
      <c r="K48" s="69">
        <f t="shared" si="15"/>
        <v>0.18</v>
      </c>
      <c r="L48" s="70">
        <f t="shared" si="16"/>
        <v>0</v>
      </c>
      <c r="M48" s="70">
        <f t="shared" si="14"/>
        <v>0</v>
      </c>
      <c r="N48" s="71">
        <f t="shared" si="17"/>
        <v>0</v>
      </c>
    </row>
    <row r="49" spans="1:14" x14ac:dyDescent="0.25">
      <c r="A49" s="65">
        <v>29</v>
      </c>
      <c r="B49" s="66" t="s">
        <v>47</v>
      </c>
      <c r="C49" s="3" t="s">
        <v>41</v>
      </c>
      <c r="D49" s="67" t="s">
        <v>26</v>
      </c>
      <c r="E49" s="67" t="s">
        <v>31</v>
      </c>
      <c r="F49" s="74">
        <v>15204767</v>
      </c>
      <c r="G49" s="3"/>
      <c r="H49" s="3"/>
      <c r="I49" s="3"/>
      <c r="J49" s="68">
        <v>200</v>
      </c>
      <c r="K49" s="69">
        <f t="shared" si="15"/>
        <v>0.18</v>
      </c>
      <c r="L49" s="70">
        <f t="shared" si="16"/>
        <v>0</v>
      </c>
      <c r="M49" s="70">
        <f t="shared" si="14"/>
        <v>0</v>
      </c>
      <c r="N49" s="71">
        <f t="shared" si="17"/>
        <v>0</v>
      </c>
    </row>
    <row r="50" spans="1:14" x14ac:dyDescent="0.25">
      <c r="A50" s="65">
        <v>30</v>
      </c>
      <c r="B50" s="75" t="s">
        <v>48</v>
      </c>
      <c r="C50" s="4" t="s">
        <v>41</v>
      </c>
      <c r="D50" s="67" t="s">
        <v>49</v>
      </c>
      <c r="E50" s="67" t="s">
        <v>49</v>
      </c>
      <c r="F50" s="74">
        <v>21905511</v>
      </c>
      <c r="G50" s="3"/>
      <c r="H50" s="3"/>
      <c r="I50" s="3"/>
      <c r="J50" s="68">
        <v>60</v>
      </c>
      <c r="K50" s="69">
        <f t="shared" si="15"/>
        <v>0.18</v>
      </c>
      <c r="L50" s="70">
        <f t="shared" si="16"/>
        <v>0</v>
      </c>
      <c r="M50" s="70">
        <f t="shared" si="14"/>
        <v>0</v>
      </c>
      <c r="N50" s="71">
        <f t="shared" si="17"/>
        <v>0</v>
      </c>
    </row>
    <row r="51" spans="1:14" ht="13.8" thickBot="1" x14ac:dyDescent="0.3">
      <c r="A51" s="65">
        <v>31</v>
      </c>
      <c r="B51" s="75" t="s">
        <v>70</v>
      </c>
      <c r="C51" s="3" t="s">
        <v>41</v>
      </c>
      <c r="D51" s="67" t="s">
        <v>21</v>
      </c>
      <c r="E51" s="67" t="s">
        <v>71</v>
      </c>
      <c r="F51" s="76">
        <v>21106612</v>
      </c>
      <c r="G51" s="3"/>
      <c r="H51" s="3"/>
      <c r="I51" s="3"/>
      <c r="J51" s="68">
        <v>400</v>
      </c>
      <c r="K51" s="69">
        <f t="shared" si="15"/>
        <v>0.18</v>
      </c>
      <c r="L51" s="70">
        <f t="shared" si="16"/>
        <v>0</v>
      </c>
      <c r="M51" s="70">
        <f t="shared" si="14"/>
        <v>0</v>
      </c>
      <c r="N51" s="71">
        <f t="shared" si="17"/>
        <v>0</v>
      </c>
    </row>
    <row r="52" spans="1:14" ht="14.4" thickTop="1" thickBot="1" x14ac:dyDescent="0.3">
      <c r="A52" s="77" t="s">
        <v>55</v>
      </c>
      <c r="B52" s="78"/>
      <c r="C52" s="78"/>
      <c r="D52" s="78"/>
      <c r="E52" s="78"/>
      <c r="F52" s="78"/>
      <c r="G52" s="78"/>
      <c r="H52" s="78"/>
      <c r="I52" s="79"/>
      <c r="J52" s="80"/>
      <c r="K52" s="80"/>
      <c r="L52" s="80"/>
      <c r="M52" s="80"/>
      <c r="N52" s="81">
        <f>SUM(N40:N51)</f>
        <v>0</v>
      </c>
    </row>
    <row r="53" spans="1:14" ht="14.4" thickTop="1" thickBot="1" x14ac:dyDescent="0.3"/>
    <row r="54" spans="1:14" ht="15.6" thickTop="1" thickBot="1" x14ac:dyDescent="0.35">
      <c r="A54" s="22" t="s">
        <v>56</v>
      </c>
      <c r="B54" s="23"/>
      <c r="C54" s="23"/>
      <c r="D54" s="23"/>
      <c r="E54" s="23"/>
      <c r="F54" s="23"/>
      <c r="G54" s="23"/>
      <c r="H54" s="23"/>
      <c r="I54" s="24"/>
      <c r="J54" s="25"/>
      <c r="K54" s="25"/>
      <c r="L54" s="25"/>
      <c r="M54" s="25"/>
      <c r="N54" s="26"/>
    </row>
    <row r="55" spans="1:14" ht="14.4" thickTop="1" thickBot="1" x14ac:dyDescent="0.3">
      <c r="A55" s="82"/>
      <c r="B55" s="110" t="s">
        <v>57</v>
      </c>
      <c r="C55" s="110"/>
      <c r="D55" s="110"/>
      <c r="E55" s="110"/>
      <c r="F55" s="110"/>
      <c r="G55" s="110"/>
      <c r="H55" s="110"/>
      <c r="I55" s="5"/>
      <c r="J55" s="83">
        <v>175</v>
      </c>
      <c r="K55" s="83"/>
      <c r="L55" s="84">
        <f>SUM(I55*J55)*10</f>
        <v>0</v>
      </c>
      <c r="M55" s="85"/>
      <c r="N55" s="86">
        <f>L55</f>
        <v>0</v>
      </c>
    </row>
    <row r="56" spans="1:14" ht="13.8" thickTop="1" x14ac:dyDescent="0.25">
      <c r="I56" s="87" t="s">
        <v>89</v>
      </c>
    </row>
    <row r="58" spans="1:14" ht="13.8" thickBot="1" x14ac:dyDescent="0.3"/>
    <row r="59" spans="1:14" ht="17.25" customHeight="1" thickTop="1" thickBot="1" x14ac:dyDescent="0.3">
      <c r="B59" s="94" t="s">
        <v>58</v>
      </c>
      <c r="C59" s="95"/>
      <c r="D59" s="96"/>
      <c r="E59" s="97"/>
      <c r="F59" s="99"/>
      <c r="G59" s="88"/>
      <c r="H59" s="89"/>
      <c r="I59" s="90"/>
      <c r="J59" s="91" t="s">
        <v>59</v>
      </c>
      <c r="K59" s="91"/>
      <c r="L59" s="91"/>
      <c r="M59" s="92"/>
      <c r="N59" s="93">
        <f>SUM(N35+N52+N55)</f>
        <v>0</v>
      </c>
    </row>
    <row r="60" spans="1:14" ht="13.8" thickTop="1" x14ac:dyDescent="0.25">
      <c r="B60" s="94" t="s">
        <v>60</v>
      </c>
      <c r="C60" s="95"/>
      <c r="D60" s="96"/>
      <c r="E60" s="97"/>
      <c r="F60" s="98"/>
    </row>
    <row r="61" spans="1:14" ht="60.75" customHeight="1" x14ac:dyDescent="0.25">
      <c r="B61" s="94" t="s">
        <v>61</v>
      </c>
      <c r="C61" s="95"/>
      <c r="D61" s="96"/>
      <c r="E61" s="97"/>
      <c r="F61" s="98"/>
    </row>
    <row r="62" spans="1:14" x14ac:dyDescent="0.25">
      <c r="B62" s="94" t="s">
        <v>62</v>
      </c>
      <c r="C62" s="95"/>
      <c r="D62" s="96"/>
      <c r="E62" s="97"/>
      <c r="F62" s="98"/>
    </row>
  </sheetData>
  <sheetProtection algorithmName="SHA-512" hashValue="3T3bfXZBC3EtECRJL6e0s46GPmKZAXnT47rEj5K8sNCzUZxW7FFQXutz2av2Gj/1AnflDpNRKAtwzIRkY4EiNg==" saltValue="7Wt9ZFioSnm9xQUBNeaSuw==" spinCount="100000" sheet="1" objects="1" scenarios="1"/>
  <mergeCells count="16">
    <mergeCell ref="A5:B5"/>
    <mergeCell ref="B59:C59"/>
    <mergeCell ref="D59:F59"/>
    <mergeCell ref="A8:N8"/>
    <mergeCell ref="A9:N9"/>
    <mergeCell ref="A11:N11"/>
    <mergeCell ref="M13:N13"/>
    <mergeCell ref="B55:H55"/>
    <mergeCell ref="A10:N10"/>
    <mergeCell ref="A12:N12"/>
    <mergeCell ref="B60:C60"/>
    <mergeCell ref="D60:F60"/>
    <mergeCell ref="B61:C61"/>
    <mergeCell ref="D61:F61"/>
    <mergeCell ref="B62:C62"/>
    <mergeCell ref="D62:F62"/>
  </mergeCells>
  <dataValidations count="2">
    <dataValidation type="custom" allowBlank="1" showInputMessage="1" showErrorMessage="1" sqref="I55" xr:uid="{4C5BB157-999C-4244-BEBB-121A5AFF3474}">
      <formula1>I55&gt;4</formula1>
    </dataValidation>
    <dataValidation type="custom" allowBlank="1" showInputMessage="1" showErrorMessage="1" sqref="G4" xr:uid="{08EA063E-79ED-40A7-8579-FB32BEBA287C}">
      <formula1>G4&gt;17.9999999999999%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66F49B7-3B05-47AC-9856-435D86D251D3}">
          <x14:formula1>
            <xm:f>DND!$D$3:$D$4</xm:f>
          </x14:formula1>
          <xm:sqref>C16:C33 C40:C51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6CF9-E690-4B15-A2BB-7098D494DFFC}">
  <dimension ref="D2:D4"/>
  <sheetViews>
    <sheetView workbookViewId="0">
      <selection activeCell="D38" sqref="D38"/>
    </sheetView>
  </sheetViews>
  <sheetFormatPr defaultRowHeight="13.2" x14ac:dyDescent="0.25"/>
  <sheetData>
    <row r="2" spans="4:4" x14ac:dyDescent="0.25">
      <c r="D2" t="s">
        <v>63</v>
      </c>
    </row>
    <row r="3" spans="4:4" x14ac:dyDescent="0.25">
      <c r="D3" t="s">
        <v>20</v>
      </c>
    </row>
    <row r="4" spans="4:4" x14ac:dyDescent="0.25">
      <c r="D4"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 xsi:nil="true"/>
    <lcf76f155ced4ddcb4097134ff3c332f0 xmlns="4f7a1ba3-2415-40f8-897f-cbc9e8918319" xsi:nil="true"/>
    <lcf76f155ced4ddcb4097134ff3c332f2 xmlns="4f7a1ba3-2415-40f8-897f-cbc9e8918319" xsi:nil="true"/>
    <MigrationWizId xmlns="4f7a1ba3-2415-40f8-897f-cbc9e891831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2C95E4-E84B-471E-BE33-CF400DCFA4D8}">
  <ds:schemaRefs>
    <ds:schemaRef ds:uri="http://schemas.openxmlformats.org/package/2006/metadata/core-properties"/>
    <ds:schemaRef ds:uri="http://purl.org/dc/elements/1.1/"/>
    <ds:schemaRef ds:uri="http://schemas.microsoft.com/office/2006/metadata/properties"/>
    <ds:schemaRef ds:uri="a5bffa12-8713-4197-b0c9-453af5bee0a2"/>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4f7a1ba3-2415-40f8-897f-cbc9e8918319"/>
    <ds:schemaRef ds:uri="e7fee12f-7364-4350-a58e-b9a3dabb10bc"/>
  </ds:schemaRefs>
</ds:datastoreItem>
</file>

<file path=customXml/itemProps2.xml><?xml version="1.0" encoding="utf-8"?>
<ds:datastoreItem xmlns:ds="http://schemas.openxmlformats.org/officeDocument/2006/customXml" ds:itemID="{0CFD0B38-A49B-4107-AACB-DACDADA1F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3E99E4-CBAE-469E-8292-DFFC39EFAE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DND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Calculatieblad.xlsx</dc:title>
  <dc:subject/>
  <dc:creator>Ramon</dc:creator>
  <cp:keywords/>
  <dc:description/>
  <cp:lastModifiedBy>Stefanie Beeke | Inkada Inkoop &amp; Advies</cp:lastModifiedBy>
  <cp:revision/>
  <dcterms:created xsi:type="dcterms:W3CDTF">2016-09-26T10:39:50Z</dcterms:created>
  <dcterms:modified xsi:type="dcterms:W3CDTF">2026-05-28T09:57:18Z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