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unitedqualitybv.sharepoint.com/klanten/Docs/Middelburg/1492 EA lease/06. Bestanden voor publicatie/"/>
    </mc:Choice>
  </mc:AlternateContent>
  <xr:revisionPtr revIDLastSave="35" documentId="8_{F85A679E-1DFD-45FA-BA7D-84102CCBC1E8}" xr6:coauthVersionLast="47" xr6:coauthVersionMax="47" xr10:uidLastSave="{21F1A952-8A74-49DC-B3CF-C18684D34C13}"/>
  <bookViews>
    <workbookView xWindow="-120" yWindow="-120" windowWidth="29040" windowHeight="17520" firstSheet="4" activeTab="7" xr2:uid="{658F8DBD-6BDB-4F64-8355-E15C63554379}"/>
  </bookViews>
  <sheets>
    <sheet name="Voorblad" sheetId="57" r:id="rId1"/>
    <sheet name="Rente opslag" sheetId="54" r:id="rId2"/>
    <sheet name="Prijsinvulformulier onderdeel 1" sheetId="48" r:id="rId3"/>
    <sheet name="Prijsinvulformulier onderdeel 2" sheetId="49" r:id="rId4"/>
    <sheet name="Prijsinvulformulier onderdeel 3" sheetId="50" r:id="rId5"/>
    <sheet name="Prijsinvulformulier onderdeel 4" sheetId="51" r:id="rId6"/>
    <sheet name="Prijsinvulformulier onderdeel 5" sheetId="52" r:id="rId7"/>
    <sheet name="Prijsinvulformulier onderdeel 6" sheetId="53" r:id="rId8"/>
    <sheet name="Totalen" sheetId="55" r:id="rId9"/>
  </sheets>
  <definedNames>
    <definedName name="_xlnm.Print_Area" localSheetId="2">'Prijsinvulformulier onderdeel 1'!$A$1:$D$53</definedName>
    <definedName name="_xlnm.Print_Area" localSheetId="3">'Prijsinvulformulier onderdeel 2'!$A$1:$D$53</definedName>
    <definedName name="_xlnm.Print_Area" localSheetId="4">'Prijsinvulformulier onderdeel 3'!$A$1:$D$53</definedName>
    <definedName name="_xlnm.Print_Area" localSheetId="5">'Prijsinvulformulier onderdeel 4'!$A$1:$D$53</definedName>
    <definedName name="_xlnm.Print_Area" localSheetId="6">'Prijsinvulformulier onderdeel 5'!$A$1:$D$53</definedName>
    <definedName name="_xlnm.Print_Area" localSheetId="7">'Prijsinvulformulier onderdeel 6'!$A$1:$D$53</definedName>
    <definedName name="_xlnm.Print_Area" localSheetId="1">'Rente opslag'!$A$1:$C$8</definedName>
    <definedName name="_xlnm.Print_Area" localSheetId="8">Totalen!$A$1:$D$52</definedName>
    <definedName name="_xlnm.Print_Area" localSheetId="0">Voorblad!$A$1:$J$16</definedName>
    <definedName name="_xlnm.Print_Titles" localSheetId="2">'Prijsinvulformulier onderdeel 1'!$1:$2</definedName>
    <definedName name="_xlnm.Print_Titles" localSheetId="3">'Prijsinvulformulier onderdeel 2'!$1:$2</definedName>
    <definedName name="_xlnm.Print_Titles" localSheetId="4">'Prijsinvulformulier onderdeel 3'!$1:$2</definedName>
    <definedName name="_xlnm.Print_Titles" localSheetId="5">'Prijsinvulformulier onderdeel 4'!$1:$2</definedName>
    <definedName name="_xlnm.Print_Titles" localSheetId="6">'Prijsinvulformulier onderdeel 5'!$1:$2</definedName>
    <definedName name="_xlnm.Print_Titles" localSheetId="7">'Prijsinvulformulier onderdeel 6'!$1:$2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9" i="53" l="1"/>
  <c r="C49" i="53"/>
  <c r="B49" i="53"/>
  <c r="D49" i="52"/>
  <c r="C49" i="52"/>
  <c r="B49" i="52"/>
  <c r="D49" i="51"/>
  <c r="C49" i="51"/>
  <c r="D49" i="50"/>
  <c r="C49" i="50"/>
  <c r="B49" i="50"/>
  <c r="B49" i="49"/>
  <c r="D49" i="49"/>
  <c r="C49" i="49"/>
  <c r="D49" i="48"/>
  <c r="C49" i="48"/>
  <c r="B28" i="48"/>
  <c r="C42" i="48"/>
  <c r="D42" i="48"/>
  <c r="D16" i="48"/>
  <c r="D19" i="48"/>
  <c r="C19" i="48"/>
  <c r="B16" i="48"/>
  <c r="D52" i="54"/>
  <c r="C52" i="54"/>
  <c r="B52" i="54"/>
  <c r="D42" i="49"/>
  <c r="D19" i="49"/>
  <c r="D16" i="49"/>
  <c r="D12" i="49"/>
  <c r="B5" i="55"/>
  <c r="B29" i="55"/>
  <c r="B16" i="49"/>
  <c r="B19" i="48"/>
  <c r="B49" i="48"/>
  <c r="C50" i="57"/>
  <c r="B49" i="51"/>
  <c r="B50" i="57"/>
  <c r="D42" i="53" l="1"/>
  <c r="C36" i="55"/>
  <c r="B36" i="55"/>
  <c r="A36" i="55"/>
  <c r="C30" i="55"/>
  <c r="B30" i="55"/>
  <c r="A30" i="55"/>
  <c r="C24" i="55"/>
  <c r="B24" i="55"/>
  <c r="A24" i="55"/>
  <c r="C18" i="55"/>
  <c r="B18" i="55"/>
  <c r="A18" i="55"/>
  <c r="C12" i="55"/>
  <c r="B12" i="55"/>
  <c r="A12" i="55"/>
  <c r="B42" i="53"/>
  <c r="B51" i="53" s="1"/>
  <c r="C42" i="53"/>
  <c r="C51" i="53" s="1"/>
  <c r="C42" i="52"/>
  <c r="C51" i="52" s="1"/>
  <c r="D30" i="55" s="1"/>
  <c r="D42" i="52"/>
  <c r="B42" i="52"/>
  <c r="B51" i="52" s="1"/>
  <c r="B42" i="51"/>
  <c r="B51" i="51" s="1"/>
  <c r="D42" i="51"/>
  <c r="C42" i="51"/>
  <c r="C51" i="51" s="1"/>
  <c r="D24" i="55" s="1"/>
  <c r="D42" i="50"/>
  <c r="C42" i="50"/>
  <c r="C51" i="50" s="1"/>
  <c r="D18" i="55" s="1"/>
  <c r="B42" i="50"/>
  <c r="B51" i="50" s="1"/>
  <c r="C42" i="49"/>
  <c r="C51" i="49" s="1"/>
  <c r="D12" i="55" s="1"/>
  <c r="B42" i="49"/>
  <c r="B51" i="49" s="1"/>
  <c r="C51" i="48"/>
  <c r="D6" i="55" s="1"/>
  <c r="B42" i="48"/>
  <c r="B51" i="48" s="1"/>
  <c r="C18" i="52"/>
  <c r="C20" i="52" s="1"/>
  <c r="C22" i="52" s="1"/>
  <c r="D18" i="52"/>
  <c r="D20" i="52" s="1"/>
  <c r="D22" i="52" s="1"/>
  <c r="B18" i="52"/>
  <c r="D12" i="52"/>
  <c r="C12" i="52"/>
  <c r="B12" i="52"/>
  <c r="C20" i="51"/>
  <c r="C22" i="51" s="1"/>
  <c r="D20" i="51"/>
  <c r="D22" i="51" s="1"/>
  <c r="D19" i="50"/>
  <c r="D20" i="50"/>
  <c r="D22" i="50" s="1"/>
  <c r="C16" i="50"/>
  <c r="C20" i="50" s="1"/>
  <c r="C22" i="50" s="1"/>
  <c r="C12" i="50"/>
  <c r="B19" i="50"/>
  <c r="B19" i="49"/>
  <c r="C19" i="49"/>
  <c r="C14" i="49"/>
  <c r="C12" i="49"/>
  <c r="C12" i="48"/>
  <c r="A3" i="55"/>
  <c r="C12" i="51"/>
  <c r="D12" i="51"/>
  <c r="C20" i="49" l="1"/>
  <c r="C22" i="49" s="1"/>
  <c r="D20" i="49"/>
  <c r="D22" i="49" s="1"/>
  <c r="B20" i="49"/>
  <c r="B28" i="50"/>
  <c r="B29" i="50" s="1"/>
  <c r="B28" i="51"/>
  <c r="B29" i="51" s="1"/>
  <c r="B28" i="52"/>
  <c r="B29" i="52" s="1"/>
  <c r="B28" i="53"/>
  <c r="B29" i="53" s="1"/>
  <c r="B28" i="49"/>
  <c r="B29" i="49" s="1"/>
  <c r="B29" i="48"/>
  <c r="D20" i="53" l="1"/>
  <c r="B20" i="52"/>
  <c r="B22" i="52" s="1"/>
  <c r="C19" i="53"/>
  <c r="C16" i="53"/>
  <c r="C20" i="53" s="1"/>
  <c r="B19" i="53"/>
  <c r="B20" i="53" s="1"/>
  <c r="C12" i="53"/>
  <c r="D5" i="55"/>
  <c r="D51" i="48"/>
  <c r="D7" i="55" s="1"/>
  <c r="D8" i="55" s="1"/>
  <c r="B43" i="55" s="1"/>
  <c r="D43" i="55" s="1"/>
  <c r="D11" i="55"/>
  <c r="D51" i="49"/>
  <c r="D13" i="55" s="1"/>
  <c r="D14" i="55" s="1"/>
  <c r="D17" i="55"/>
  <c r="D51" i="50"/>
  <c r="D19" i="55" s="1"/>
  <c r="D51" i="51"/>
  <c r="D51" i="52"/>
  <c r="D35" i="55"/>
  <c r="D51" i="53"/>
  <c r="A33" i="55"/>
  <c r="A48" i="55" s="1"/>
  <c r="A27" i="55"/>
  <c r="A47" i="55" s="1"/>
  <c r="A21" i="55"/>
  <c r="A46" i="55" s="1"/>
  <c r="A15" i="55"/>
  <c r="A45" i="55" s="1"/>
  <c r="A9" i="55"/>
  <c r="A44" i="55" s="1"/>
  <c r="A43" i="55"/>
  <c r="C37" i="55"/>
  <c r="B37" i="55"/>
  <c r="A37" i="55"/>
  <c r="C35" i="55"/>
  <c r="B35" i="55"/>
  <c r="A35" i="55"/>
  <c r="C31" i="55"/>
  <c r="B31" i="55"/>
  <c r="A31" i="55"/>
  <c r="C29" i="55"/>
  <c r="A29" i="55"/>
  <c r="C25" i="55"/>
  <c r="B25" i="55"/>
  <c r="A25" i="55"/>
  <c r="C23" i="55"/>
  <c r="B23" i="55"/>
  <c r="A23" i="55"/>
  <c r="C19" i="55"/>
  <c r="B19" i="55"/>
  <c r="A19" i="55"/>
  <c r="C17" i="55"/>
  <c r="B17" i="55"/>
  <c r="A17" i="55"/>
  <c r="C13" i="55"/>
  <c r="B13" i="55"/>
  <c r="A13" i="55"/>
  <c r="C11" i="55"/>
  <c r="B11" i="55"/>
  <c r="A11" i="55"/>
  <c r="C7" i="55"/>
  <c r="B7" i="55"/>
  <c r="A7" i="55"/>
  <c r="C6" i="55"/>
  <c r="B6" i="55"/>
  <c r="A6" i="55"/>
  <c r="C5" i="55"/>
  <c r="A5" i="55"/>
  <c r="D12" i="53"/>
  <c r="B20" i="51"/>
  <c r="B20" i="50"/>
  <c r="B22" i="50" s="1"/>
  <c r="D12" i="50"/>
  <c r="B12" i="50"/>
  <c r="B22" i="49"/>
  <c r="B12" i="49"/>
  <c r="B20" i="48"/>
  <c r="B22" i="48" s="1"/>
  <c r="D12" i="48"/>
  <c r="B12" i="48"/>
  <c r="D20" i="55" l="1"/>
  <c r="B45" i="55" s="1"/>
  <c r="D45" i="55" s="1"/>
  <c r="D23" i="55"/>
  <c r="B44" i="55"/>
  <c r="D44" i="55" s="1"/>
  <c r="D25" i="55"/>
  <c r="D29" i="55"/>
  <c r="D31" i="55"/>
  <c r="B22" i="51"/>
  <c r="C20" i="48"/>
  <c r="C22" i="48" s="1"/>
  <c r="D20" i="48"/>
  <c r="D22" i="48" s="1"/>
  <c r="D36" i="55"/>
  <c r="B12" i="51"/>
  <c r="C22" i="53"/>
  <c r="B22" i="53"/>
  <c r="D37" i="55"/>
  <c r="D22" i="53"/>
  <c r="B12" i="53"/>
  <c r="D32" i="55" l="1"/>
  <c r="B47" i="55" s="1"/>
  <c r="D47" i="55" s="1"/>
  <c r="D26" i="55"/>
  <c r="B46" i="55" s="1"/>
  <c r="D46" i="55" s="1"/>
  <c r="D38" i="55"/>
  <c r="B48" i="55" s="1"/>
  <c r="D48" i="55" s="1"/>
  <c r="D50" i="55" l="1"/>
</calcChain>
</file>

<file path=xl/sharedStrings.xml><?xml version="1.0" encoding="utf-8"?>
<sst xmlns="http://schemas.openxmlformats.org/spreadsheetml/2006/main" count="448" uniqueCount="147">
  <si>
    <t>Inhoud:</t>
  </si>
  <si>
    <t>Merk</t>
  </si>
  <si>
    <t>Model</t>
  </si>
  <si>
    <t>Type</t>
  </si>
  <si>
    <t>Ford</t>
  </si>
  <si>
    <t>Naam inschrijver: …………………………………….</t>
  </si>
  <si>
    <t>Omschrijving</t>
  </si>
  <si>
    <t>Categorie/segment</t>
  </si>
  <si>
    <t xml:space="preserve">De Inschrijver hoeft alleen de gele velden in te vullen. Dit formulier wordt verder automatisch gevuld. </t>
  </si>
  <si>
    <t>Voertuiggegevens</t>
  </si>
  <si>
    <t>Soort voertuig</t>
  </si>
  <si>
    <t>Gesloten bestelauto</t>
  </si>
  <si>
    <t>Brandstof</t>
  </si>
  <si>
    <t>Elektrisch</t>
  </si>
  <si>
    <t>Gewicht (kg)</t>
  </si>
  <si>
    <t>Prijzen</t>
  </si>
  <si>
    <t>Catalogusprijs auto zonder opties en accessoires incl. BTW en incl. BPM</t>
  </si>
  <si>
    <t>Prijs auto exclusief BTW en exclusief BPM</t>
  </si>
  <si>
    <t>Fabrieksopties</t>
  </si>
  <si>
    <t xml:space="preserve">Catalogusprijs fabrieksopties exclusief BTW en exclusief BPM </t>
  </si>
  <si>
    <t xml:space="preserve">Kosten rijklaar maken excl. BTW,  Leges, Registratiekosten, Recyclingbijdrage </t>
  </si>
  <si>
    <t>Totaal excl. BTW en incl. BPM</t>
  </si>
  <si>
    <t>Korting excl. BTW</t>
  </si>
  <si>
    <t>Totaal netto excl. BTW en incl. BPM</t>
  </si>
  <si>
    <t>Contractgevens</t>
  </si>
  <si>
    <t>Looptijd (maanden)</t>
  </si>
  <si>
    <t>Jaarkilometrage (km)</t>
  </si>
  <si>
    <t>IRS rente (hiervan dient u uit te gaan voor de calculatie)</t>
  </si>
  <si>
    <t>Meerkilometers per jaar (indicatief, t.b.v. calculatie)</t>
  </si>
  <si>
    <t>Restwaarde bij einde looptijd excl. BTW incl. BPM</t>
  </si>
  <si>
    <t>Reparatie en onderhoud (€/km)</t>
  </si>
  <si>
    <t>Meer/minderkilometers (€/km)</t>
  </si>
  <si>
    <t xml:space="preserve"> </t>
  </si>
  <si>
    <t>Afschrijvingskosten</t>
  </si>
  <si>
    <t xml:space="preserve">Rentekosten </t>
  </si>
  <si>
    <t>Reparatie en Onderhoud</t>
  </si>
  <si>
    <t>WA+Casco verzekering</t>
  </si>
  <si>
    <t>SVI -verzekering</t>
  </si>
  <si>
    <t>Motorrijtuigenbelasting (MRB)</t>
  </si>
  <si>
    <t>Administratiekosten en beheersfee</t>
  </si>
  <si>
    <t>24-uurs service bij pech- en schade</t>
  </si>
  <si>
    <t>Eventuele overige kosten/ korting</t>
  </si>
  <si>
    <t>Specificatie overige kosten /korting (zover van toepassing):</t>
  </si>
  <si>
    <t>Meerkilometers</t>
  </si>
  <si>
    <t>* Inschrijver dient voor de bepaling van de maandprijs uit te gaan van de bovenstaande fabrieksspecificaties, gewichten en prijzen. De werkelijke maandprijs op het moment van bestelling dient gebaseerd te worden op de actuele fabrieksspecificaties, gewichten en prijzen ten tijde van het moment van bestelling.   
* De genoemde merken en typen zijn indicatief. De keuze voor merk en type zal gemaakt worden op het moment van de daadwerkelijke bestelling. 
* Alle door inschrijver verstrekte tarieven en prijzen zijn marktconform en realistisch. Indien blijkt dat er niet marktconform of realistisch wordt aangeboden, is opdrachtgever gerechtigd de inschrijving ongeldig te verklaren. 
* De prijzen zoals ingevuld op het prijsinvulformulier zijn inclusief alle kosten voortkomend uit het programma van eisen en kwalitatieve gunningscriteria.</t>
  </si>
  <si>
    <t>Peugeot</t>
  </si>
  <si>
    <t>E-Expert</t>
  </si>
  <si>
    <t>Prijzen per maand excl. BTW</t>
  </si>
  <si>
    <t>BPM</t>
  </si>
  <si>
    <t>Catalogusprijs auto zonder opties en accessoires incl. BTW</t>
  </si>
  <si>
    <t>Prijs auto exclusief BTW</t>
  </si>
  <si>
    <t>Catalogusprijs fabrieksopties exclusief BTW</t>
  </si>
  <si>
    <t>Totaal excl. BTW</t>
  </si>
  <si>
    <t>Totaal netto excl. BTW</t>
  </si>
  <si>
    <t>Gewogen maandprijs totaal excl. BTW</t>
  </si>
  <si>
    <t>Catalogusprijs auto zonder opties en accessoires incl. BTW en BPM</t>
  </si>
  <si>
    <t>Prijsinvulformulier overige zaken</t>
  </si>
  <si>
    <t>Percentage *</t>
  </si>
  <si>
    <t xml:space="preserve">Wat is de vaste opslag op het IRS rentepercentage dat inschrijver gedurende de looptijd van de raamovereenkomst hanteert?
Deze opslag dient gelijk te zijn aan de toegepaste opslag in de calculaties in de prijsinvulformulieren. </t>
  </si>
  <si>
    <t>1
2
3</t>
  </si>
  <si>
    <t>Velden in te vullen door inschrijver</t>
  </si>
  <si>
    <t xml:space="preserve">De inschrijver hoeft dit formulier niet in te vullen. Dit formulier wordt automatisch gevuld. </t>
  </si>
  <si>
    <t xml:space="preserve"> Maandprijs</t>
  </si>
  <si>
    <t>Berekening (fictieve) inschrijfprijs</t>
  </si>
  <si>
    <t>(A) **</t>
  </si>
  <si>
    <t>wegingsfactor (B) *</t>
  </si>
  <si>
    <t>Subtotaal (AxB)</t>
  </si>
  <si>
    <t>Gewogen leaseprijs per maand</t>
  </si>
  <si>
    <t>* De genoemde aantallen zijn fictief en er kunnen geen rechten aan worden ontleend.
** De prijzen zoals ingevuld op het prijsinvulformulier zijn inclusief alle kosten voortkomend uit de beschreven voorwaarden in de aanbestedingsdocumenten en de kwalitatieve gunningscriteria.</t>
  </si>
  <si>
    <t>Prijsinvulformulieren</t>
  </si>
  <si>
    <t>Operationele lease voertuigen</t>
  </si>
  <si>
    <t>Onderdeel 6. Veegvuilwagen compact</t>
  </si>
  <si>
    <t>Goupil</t>
  </si>
  <si>
    <t>Kipper</t>
  </si>
  <si>
    <t>G4+</t>
  </si>
  <si>
    <t>Kleur wit
Kipper
Gazen opzetschotten
Opbergbox achter cabine
Elektrische verwarming 1.200 W
Autoradio
Dakbalk met zwaailamp
Stuurbekrachtiging
Laadkabel</t>
  </si>
  <si>
    <t>Kleur wit
Kipper
Gazen opzetschotten
Opbergbox achter cabine
Dakbalk met zwaailamp
Laadkabel</t>
  </si>
  <si>
    <t>Onderdeel 1. Personenauto</t>
  </si>
  <si>
    <t>Opel</t>
  </si>
  <si>
    <t>Personenauto</t>
  </si>
  <si>
    <t>Hybride</t>
  </si>
  <si>
    <t>Volkswagen</t>
  </si>
  <si>
    <t>Renteopslag in percentage (invullen in tabblad "Rente opslag")</t>
  </si>
  <si>
    <t>Actuele IRS rente (hiervan dient u te gaan)</t>
  </si>
  <si>
    <t>Rentetotaal 
(IRS+opslag, hiervan dient u uit te gaan voor de calculatie)</t>
  </si>
  <si>
    <t>Onderdeel 2. Personenauto "Handhaving"</t>
  </si>
  <si>
    <t>Accessoires/opbouw</t>
  </si>
  <si>
    <t>Prijs accessoires/opbouw (niet af fabriek) excl. BTW</t>
  </si>
  <si>
    <t>Onderdeel 3. Gesloten bestelwagen klein</t>
  </si>
  <si>
    <t>Nissan</t>
  </si>
  <si>
    <t>Combo E-Cargo</t>
  </si>
  <si>
    <t>Townstar</t>
  </si>
  <si>
    <t>Onderdeel 4. Gesloten bestelwagen middel</t>
  </si>
  <si>
    <t>Vivaro</t>
  </si>
  <si>
    <t>Gesloten bestelwagen</t>
  </si>
  <si>
    <t>Citroen</t>
  </si>
  <si>
    <t>E-Jumpy</t>
  </si>
  <si>
    <t>Onderdeel 5. Veegvuilwagen met zijbelading</t>
  </si>
  <si>
    <t xml:space="preserve">Banden </t>
  </si>
  <si>
    <t>Geen onderdeel van de overeenkomst</t>
  </si>
  <si>
    <t>* De prijzen zoals ingevuld op het prijsinvul formulier zijn inclusief alle kosten voortkomend uit de beschreven voorwaarden in de aanbestedingsdocumenten en de kwalitatieve gunningscriteria.</t>
  </si>
  <si>
    <t>Lithium accu 21 kWh / Categorie L7E</t>
  </si>
  <si>
    <t>Lithium accu 20 kWh / Categorie N1</t>
  </si>
  <si>
    <t>Stelpost:
- All-weatherbanden € 450</t>
  </si>
  <si>
    <t>Business Plug-in Hybrid 195 e-DCS7</t>
  </si>
  <si>
    <t>308 Berline</t>
  </si>
  <si>
    <t>Kleur: Blanc OKENITE (wit)
On Board Charger 7,4kW -1 fase</t>
  </si>
  <si>
    <t>ID.3 Neo</t>
  </si>
  <si>
    <t>Stelpost:
- All-weatherbanden € 450
Door opdrachtgever zelf aan te brengen en te investeren:
- Toezicht en handhaving striping
- Toezicht en handhaving signaallampen op het dak (vast gemonteerd)</t>
  </si>
  <si>
    <t>54kWh Business Edition 115kW</t>
  </si>
  <si>
    <t>Kleur: Arktis White</t>
  </si>
  <si>
    <t>Vervangend vervoer na 2 werkdagen</t>
  </si>
  <si>
    <t>Kleur: Frozen White
3-fase laadkabel, 32A, 5 meter</t>
  </si>
  <si>
    <t>Trend 46,8 kWh</t>
  </si>
  <si>
    <t>L2 (XL) 50 kWh</t>
  </si>
  <si>
    <t xml:space="preserve">Kleur: wit
Pakket Comfort Connect
</t>
  </si>
  <si>
    <t>L2 44 kWh N-Connecta</t>
  </si>
  <si>
    <t>Kleur: Mineraal wit</t>
  </si>
  <si>
    <t xml:space="preserve">Kleur: Frozen White
1-fase laadkabel mode 3 16A, 10 meter </t>
  </si>
  <si>
    <t>L2H1 320 Trend</t>
  </si>
  <si>
    <t>Kleur: Icy White</t>
  </si>
  <si>
    <t xml:space="preserve">L3 (XL) 75 kWh </t>
  </si>
  <si>
    <t>Plancher cabine 75 kWh</t>
  </si>
  <si>
    <t>Spijkstaal</t>
  </si>
  <si>
    <t xml:space="preserve">Stelpost opbouw € 44.806
Veegvuilopbouw met zijbelader Dubbeldam
Achterwand cabine plaatsen
Kippende laadbak
Kunststof/aluminiumvloer
Gesloten opbouw d.m.v. lichtgewicht kunststof panelen
Schuifdeur in opbouw linksvoor en rechtsachter
Kunststofzijborden, hoogte 300 mm
Bovenscharnierdene achterklep met vergrendelstang
Zijbelader met DIN opname voor containers tot 360 ltr volgens EN 840-2
Positie belading rechtsvoor
Automatische opening en sluiting dakluik
Bediening zijlader in zijwand opbouw
2 LED flitsers in het achterportaal
LED flitsbalk op cabine breedte 1.390 mm
Achterzicht camera
Achteruitrijdsignaal
Geluidssignaal tijdens het kippen
Gereedschapskist aan de linkerzijde
Werklampen links en rechts
Parkeersensoren voor en achter
Extra LED achteruitrijdlampen onder achterbumper
Zeepdispenser, watertank en brandblusser
</t>
  </si>
  <si>
    <t xml:space="preserve">1200 long </t>
  </si>
  <si>
    <t>Kleur wit
Kipper
Gazen opzetschotten
Opbergbox achter cabine
Dakbalk met zwaailamp
Laadkabel
Net over laadbak</t>
  </si>
  <si>
    <t xml:space="preserve">Stelpost:
- Net over laadbak € 150
- All-weatherbanden € 450
</t>
  </si>
  <si>
    <t>Stelpost:
- Net over laadbak € 150
- All-weatherbanden € 450</t>
  </si>
  <si>
    <t>Stelpost: 
- All-weatherbanden € 450</t>
  </si>
  <si>
    <t>E-Vivaro</t>
  </si>
  <si>
    <t>Mokka Electric</t>
  </si>
  <si>
    <t>E-Transit Courier</t>
  </si>
  <si>
    <t>Transit Custom PHEV</t>
  </si>
  <si>
    <t xml:space="preserve">G4M </t>
  </si>
  <si>
    <t>Totaal fictieve inschrijfprijs per maand</t>
  </si>
  <si>
    <t>50kWh Life</t>
  </si>
  <si>
    <t>Kleur: Glacier White
Comfort Pakket</t>
  </si>
  <si>
    <t xml:space="preserve">Totalen aanbesteding "Operationele lease voertuigen"  </t>
  </si>
  <si>
    <t>Corsa</t>
  </si>
  <si>
    <t>50kWh Business Edition</t>
  </si>
  <si>
    <t>Kleur: Arktis  White
Winter Pakket</t>
  </si>
  <si>
    <t>Business Hybrid 110 e-DCS6</t>
  </si>
  <si>
    <t xml:space="preserve">Kleur: Blanc OKENITE (wit)
</t>
  </si>
  <si>
    <t>37kWh Life</t>
  </si>
  <si>
    <t>Kleur: Candy White
Comfort Pakket</t>
  </si>
  <si>
    <t>ID. Polo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</si>
</sst>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164" formatCode="_-&quot;€&quot;\ * #,##0.00_-;_-&quot;€&quot;\ * #,##0.00\-;_-&quot;€&quot;\ * &quot;-&quot;??_-;_-@_-"/>
    <numFmt numFmtId="165" formatCode="_ [$€-413]\ * #,##0_ ;_ [$€-413]\ * \-#,##0_ ;_ [$€-413]\ * &quot;-&quot;??_ ;_ @_ "/>
    <numFmt numFmtId="166" formatCode="0.000%"/>
    <numFmt numFmtId="167" formatCode="_ [$€-413]\ * #,##0.00_ ;_ [$€-413]\ * \-#,##0.00_ ;_ [$€-413]\ * &quot;-&quot;??_ ;_ @_ "/>
    <numFmt numFmtId="168" formatCode="_ [$€-413]\ * #,##0.000_ ;_ [$€-413]\ * \-#,##0.000_ ;_ [$€-413]\ * &quot;-&quot;???_ ;_ @_ "/>
  </numFmts>
  <fonts count="61" x14ac:knownFonts="1">
    <font>
      <sz val="10"/>
      <name val="Arial"/>
    </font>
    <font>
      <sz val="9"/>
      <color theme="1"/>
      <name val="Century Gothic"/>
      <family val="2"/>
    </font>
    <font>
      <sz val="9"/>
      <color theme="1"/>
      <name val="Century Gothic"/>
      <family val="2"/>
    </font>
    <font>
      <sz val="9"/>
      <color theme="1"/>
      <name val="Century Gothic"/>
      <family val="2"/>
    </font>
    <font>
      <sz val="9"/>
      <color theme="1"/>
      <name val="Century Gothic"/>
      <family val="2"/>
    </font>
    <font>
      <sz val="9"/>
      <color theme="1"/>
      <name val="Century Gothic"/>
      <family val="2"/>
    </font>
    <font>
      <sz val="9"/>
      <color theme="1"/>
      <name val="Century Gothic"/>
      <family val="2"/>
    </font>
    <font>
      <sz val="9"/>
      <color theme="1"/>
      <name val="Century Gothic"/>
      <family val="2"/>
    </font>
    <font>
      <sz val="9"/>
      <color theme="1"/>
      <name val="Century Gothic"/>
      <family val="2"/>
    </font>
    <font>
      <sz val="9"/>
      <color theme="1"/>
      <name val="Century Gothic"/>
      <family val="2"/>
    </font>
    <font>
      <sz val="11"/>
      <color theme="1"/>
      <name val="Calibri"/>
      <family val="2"/>
      <scheme val="minor"/>
    </font>
    <font>
      <sz val="9"/>
      <color theme="1"/>
      <name val="Century Gothic"/>
      <family val="2"/>
    </font>
    <font>
      <b/>
      <sz val="10"/>
      <color indexed="9"/>
      <name val="Century Gothic"/>
      <family val="2"/>
    </font>
    <font>
      <sz val="10"/>
      <name val="Century Gothic"/>
      <family val="2"/>
    </font>
    <font>
      <sz val="10"/>
      <name val="Arial"/>
      <family val="2"/>
    </font>
    <font>
      <sz val="9"/>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10"/>
      <color rgb="FFFF0000"/>
      <name val="Century Gothic"/>
      <family val="2"/>
    </font>
    <font>
      <b/>
      <sz val="10"/>
      <color theme="0"/>
      <name val="Century Gothic"/>
      <family val="2"/>
    </font>
    <font>
      <b/>
      <sz val="10"/>
      <color theme="1"/>
      <name val="Century Gothic"/>
      <family val="2"/>
    </font>
    <font>
      <b/>
      <sz val="9"/>
      <color rgb="FFFF0000"/>
      <name val="Century Gothic"/>
      <family val="2"/>
    </font>
    <font>
      <sz val="11"/>
      <color theme="1"/>
      <name val="Calibri"/>
      <family val="2"/>
      <scheme val="minor"/>
    </font>
    <font>
      <b/>
      <sz val="9"/>
      <color theme="0"/>
      <name val="Century Gothic"/>
      <family val="2"/>
    </font>
    <font>
      <sz val="9"/>
      <color theme="0"/>
      <name val="Century Gothic"/>
      <family val="2"/>
    </font>
    <font>
      <sz val="9"/>
      <color rgb="FFFF0000"/>
      <name val="Century Gothic"/>
      <family val="2"/>
    </font>
    <font>
      <b/>
      <sz val="9"/>
      <name val="Century Gothic"/>
      <family val="2"/>
    </font>
    <font>
      <b/>
      <sz val="12"/>
      <color theme="0"/>
      <name val="Century Gothic"/>
      <family val="2"/>
    </font>
    <font>
      <b/>
      <sz val="10"/>
      <color rgb="FFFF0000"/>
      <name val="Century Gothic"/>
      <family val="2"/>
    </font>
    <font>
      <sz val="9"/>
      <name val="Arial"/>
      <family val="2"/>
    </font>
    <font>
      <sz val="10"/>
      <color rgb="FFFF0000"/>
      <name val="Calibri"/>
      <family val="2"/>
      <scheme val="minor"/>
    </font>
    <font>
      <sz val="10"/>
      <color theme="0" tint="-4.9989318521683403E-2"/>
      <name val="Arial"/>
      <family val="2"/>
    </font>
    <font>
      <b/>
      <u/>
      <sz val="10"/>
      <name val="Arial"/>
      <family val="2"/>
    </font>
    <font>
      <u/>
      <sz val="10"/>
      <color indexed="30"/>
      <name val="Century Gothic"/>
      <family val="2"/>
    </font>
    <font>
      <b/>
      <sz val="22"/>
      <name val="Century Gothic"/>
      <family val="2"/>
    </font>
    <font>
      <sz val="36"/>
      <color rgb="FFFF0000"/>
      <name val="Century Gothic"/>
      <family val="2"/>
    </font>
    <font>
      <b/>
      <sz val="9"/>
      <color theme="1"/>
      <name val="Century Gothic"/>
      <family val="2"/>
    </font>
    <font>
      <sz val="9"/>
      <color theme="0"/>
      <name val="Arial"/>
      <family val="2"/>
    </font>
    <font>
      <sz val="9"/>
      <color theme="1"/>
      <name val="Calibri"/>
      <family val="2"/>
      <scheme val="minor"/>
    </font>
    <font>
      <sz val="12"/>
      <name val="Arial"/>
      <family val="2"/>
    </font>
    <font>
      <sz val="8"/>
      <name val="Arial"/>
    </font>
    <font>
      <sz val="9"/>
      <color rgb="FF00B0F0"/>
      <name val="Century Gothic"/>
      <family val="2"/>
    </font>
    <font>
      <sz val="9"/>
      <color rgb="FF00B0F0"/>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rgb="FFFF0000"/>
        <bgColor indexed="64"/>
      </patternFill>
    </fill>
    <fill>
      <patternFill patternType="solid">
        <fgColor theme="0"/>
        <bgColor indexed="64"/>
      </patternFill>
    </fill>
    <fill>
      <patternFill patternType="solid">
        <fgColor rgb="FF3366FF"/>
        <bgColor indexed="64"/>
      </patternFill>
    </fill>
    <fill>
      <patternFill patternType="solid">
        <fgColor rgb="FFCCECFF"/>
        <bgColor indexed="64"/>
      </patternFill>
    </fill>
    <fill>
      <patternFill patternType="solid">
        <fgColor rgb="FFFFFF99"/>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00B050"/>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655">
    <xf numFmtId="0" fontId="0" fillId="0" borderId="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1" fillId="21" borderId="2" applyNumberFormat="0" applyAlignment="0" applyProtection="0"/>
    <xf numFmtId="0" fontId="21" fillId="21" borderId="2" applyNumberFormat="0" applyAlignment="0" applyProtection="0"/>
    <xf numFmtId="0" fontId="21" fillId="21" borderId="2" applyNumberFormat="0" applyAlignment="0" applyProtection="0"/>
    <xf numFmtId="0" fontId="21" fillId="21" borderId="2" applyNumberFormat="0" applyAlignment="0" applyProtection="0"/>
    <xf numFmtId="0" fontId="21" fillId="21" borderId="2" applyNumberFormat="0" applyAlignment="0" applyProtection="0"/>
    <xf numFmtId="0" fontId="21" fillId="21" borderId="2" applyNumberFormat="0" applyAlignment="0" applyProtection="0"/>
    <xf numFmtId="0" fontId="21" fillId="21" borderId="2" applyNumberFormat="0" applyAlignment="0" applyProtection="0"/>
    <xf numFmtId="0" fontId="21" fillId="21" borderId="2" applyNumberFormat="0" applyAlignment="0" applyProtection="0"/>
    <xf numFmtId="0" fontId="21" fillId="21" borderId="2" applyNumberFormat="0" applyAlignment="0" applyProtection="0"/>
    <xf numFmtId="0" fontId="21" fillId="21" borderId="2" applyNumberFormat="0" applyAlignment="0" applyProtection="0"/>
    <xf numFmtId="0" fontId="21" fillId="21" borderId="2" applyNumberFormat="0" applyAlignment="0" applyProtection="0"/>
    <xf numFmtId="0" fontId="21" fillId="21" borderId="2" applyNumberFormat="0" applyAlignment="0" applyProtection="0"/>
    <xf numFmtId="0" fontId="21" fillId="21" borderId="2" applyNumberFormat="0" applyAlignment="0" applyProtection="0"/>
    <xf numFmtId="0" fontId="21" fillId="21" borderId="2" applyNumberFormat="0" applyAlignment="0" applyProtection="0"/>
    <xf numFmtId="0" fontId="21" fillId="21" borderId="2" applyNumberFormat="0" applyAlignment="0" applyProtection="0"/>
    <xf numFmtId="164" fontId="14" fillId="0" borderId="0" applyFont="0" applyFill="0" applyBorder="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4" fillId="7" borderId="1" applyNumberFormat="0" applyAlignment="0" applyProtection="0"/>
    <xf numFmtId="0" fontId="24" fillId="7" borderId="1" applyNumberFormat="0" applyAlignment="0" applyProtection="0"/>
    <xf numFmtId="0" fontId="24" fillId="7" borderId="1" applyNumberFormat="0" applyAlignment="0" applyProtection="0"/>
    <xf numFmtId="0" fontId="24" fillId="7" borderId="1" applyNumberFormat="0" applyAlignment="0" applyProtection="0"/>
    <xf numFmtId="0" fontId="24" fillId="7" borderId="1" applyNumberFormat="0" applyAlignment="0" applyProtection="0"/>
    <xf numFmtId="0" fontId="24" fillId="7" borderId="1" applyNumberFormat="0" applyAlignment="0" applyProtection="0"/>
    <xf numFmtId="0" fontId="24" fillId="7" borderId="1" applyNumberFormat="0" applyAlignment="0" applyProtection="0"/>
    <xf numFmtId="0" fontId="24" fillId="7" borderId="1" applyNumberFormat="0" applyAlignment="0" applyProtection="0"/>
    <xf numFmtId="0" fontId="24" fillId="7" borderId="1" applyNumberFormat="0" applyAlignment="0" applyProtection="0"/>
    <xf numFmtId="0" fontId="24" fillId="7" borderId="1" applyNumberFormat="0" applyAlignment="0" applyProtection="0"/>
    <xf numFmtId="0" fontId="24" fillId="7" borderId="1" applyNumberFormat="0" applyAlignment="0" applyProtection="0"/>
    <xf numFmtId="0" fontId="24" fillId="7" borderId="1" applyNumberFormat="0" applyAlignment="0" applyProtection="0"/>
    <xf numFmtId="0" fontId="24" fillId="7" borderId="1" applyNumberFormat="0" applyAlignment="0" applyProtection="0"/>
    <xf numFmtId="0" fontId="24" fillId="7" borderId="1" applyNumberFormat="0" applyAlignment="0" applyProtection="0"/>
    <xf numFmtId="0" fontId="24" fillId="7" borderId="1" applyNumberFormat="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0" borderId="0"/>
    <xf numFmtId="0" fontId="3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2" fillId="20" borderId="9" applyNumberFormat="0" applyAlignment="0" applyProtection="0"/>
    <xf numFmtId="0" fontId="32" fillId="20" borderId="9" applyNumberFormat="0" applyAlignment="0" applyProtection="0"/>
    <xf numFmtId="0" fontId="32" fillId="20" borderId="9" applyNumberFormat="0" applyAlignment="0" applyProtection="0"/>
    <xf numFmtId="0" fontId="32" fillId="20" borderId="9" applyNumberFormat="0" applyAlignment="0" applyProtection="0"/>
    <xf numFmtId="0" fontId="32" fillId="20" borderId="9" applyNumberFormat="0" applyAlignment="0" applyProtection="0"/>
    <xf numFmtId="0" fontId="32" fillId="20" borderId="9" applyNumberFormat="0" applyAlignment="0" applyProtection="0"/>
    <xf numFmtId="0" fontId="32" fillId="20" borderId="9" applyNumberFormat="0" applyAlignment="0" applyProtection="0"/>
    <xf numFmtId="0" fontId="32" fillId="20" borderId="9" applyNumberFormat="0" applyAlignment="0" applyProtection="0"/>
    <xf numFmtId="0" fontId="32" fillId="20" borderId="9" applyNumberFormat="0" applyAlignment="0" applyProtection="0"/>
    <xf numFmtId="0" fontId="32" fillId="20" borderId="9" applyNumberFormat="0" applyAlignment="0" applyProtection="0"/>
    <xf numFmtId="0" fontId="32" fillId="20" borderId="9" applyNumberFormat="0" applyAlignment="0" applyProtection="0"/>
    <xf numFmtId="0" fontId="32" fillId="20" borderId="9" applyNumberFormat="0" applyAlignment="0" applyProtection="0"/>
    <xf numFmtId="0" fontId="32" fillId="20" borderId="9" applyNumberFormat="0" applyAlignment="0" applyProtection="0"/>
    <xf numFmtId="0" fontId="32" fillId="20" borderId="9" applyNumberFormat="0" applyAlignment="0" applyProtection="0"/>
    <xf numFmtId="0" fontId="32" fillId="20" borderId="9" applyNumberFormat="0" applyAlignment="0" applyProtection="0"/>
    <xf numFmtId="44" fontId="35" fillId="0" borderId="0" applyFont="0" applyFill="0" applyBorder="0" applyAlignment="0" applyProtection="0"/>
    <xf numFmtId="44" fontId="35" fillId="0" borderId="0" applyFon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14" fillId="0" borderId="0"/>
    <xf numFmtId="0" fontId="35" fillId="0" borderId="0"/>
    <xf numFmtId="0" fontId="40" fillId="0" borderId="0"/>
    <xf numFmtId="0" fontId="14" fillId="0" borderId="0"/>
    <xf numFmtId="0" fontId="35" fillId="0" borderId="0"/>
    <xf numFmtId="0" fontId="35" fillId="0" borderId="0"/>
    <xf numFmtId="44" fontId="40" fillId="0" borderId="0" applyFont="0" applyFill="0" applyBorder="0" applyAlignment="0" applyProtection="0"/>
    <xf numFmtId="9" fontId="14" fillId="0" borderId="0" applyFont="0" applyFill="0" applyBorder="0" applyAlignment="0" applyProtection="0"/>
    <xf numFmtId="0" fontId="10" fillId="0" borderId="0"/>
  </cellStyleXfs>
  <cellXfs count="205">
    <xf numFmtId="0" fontId="0" fillId="0" borderId="0" xfId="0"/>
    <xf numFmtId="0" fontId="13" fillId="0" borderId="0" xfId="544" applyFont="1" applyAlignment="1">
      <alignment vertical="center" wrapText="1"/>
    </xf>
    <xf numFmtId="0" fontId="15" fillId="0" borderId="0" xfId="544" applyFont="1" applyAlignment="1">
      <alignment vertical="center" wrapText="1"/>
    </xf>
    <xf numFmtId="0" fontId="14" fillId="0" borderId="0" xfId="543"/>
    <xf numFmtId="0" fontId="14" fillId="31" borderId="0" xfId="543" applyFill="1"/>
    <xf numFmtId="0" fontId="14" fillId="31" borderId="0" xfId="543" applyFill="1" applyAlignment="1">
      <alignment wrapText="1"/>
    </xf>
    <xf numFmtId="0" fontId="48" fillId="31" borderId="0" xfId="543" applyFont="1" applyFill="1" applyAlignment="1">
      <alignment horizontal="left" wrapText="1"/>
    </xf>
    <xf numFmtId="0" fontId="14" fillId="0" borderId="0" xfId="543" applyAlignment="1">
      <alignment wrapText="1"/>
    </xf>
    <xf numFmtId="0" fontId="12" fillId="24" borderId="10" xfId="543" applyFont="1" applyFill="1" applyBorder="1" applyAlignment="1">
      <alignment horizontal="center" vertical="center" wrapText="1"/>
    </xf>
    <xf numFmtId="0" fontId="15" fillId="31" borderId="0" xfId="544" applyFont="1" applyFill="1" applyAlignment="1">
      <alignment vertical="center" wrapText="1"/>
    </xf>
    <xf numFmtId="166" fontId="15" fillId="29" borderId="10" xfId="653" applyNumberFormat="1" applyFont="1" applyFill="1" applyBorder="1" applyAlignment="1" applyProtection="1">
      <alignment horizontal="center" vertical="center" wrapText="1"/>
      <protection locked="0"/>
    </xf>
    <xf numFmtId="0" fontId="49" fillId="31" borderId="0" xfId="543" applyFont="1" applyFill="1" applyAlignment="1">
      <alignment wrapText="1"/>
    </xf>
    <xf numFmtId="0" fontId="14" fillId="0" borderId="0" xfId="543" applyAlignment="1">
      <alignment vertical="center" wrapText="1"/>
    </xf>
    <xf numFmtId="0" fontId="13" fillId="31" borderId="0" xfId="544" applyFont="1" applyFill="1" applyAlignment="1">
      <alignment vertical="center" wrapText="1"/>
    </xf>
    <xf numFmtId="0" fontId="14" fillId="31" borderId="0" xfId="543" applyFill="1" applyAlignment="1">
      <alignment vertical="center" wrapText="1"/>
    </xf>
    <xf numFmtId="0" fontId="50" fillId="31" borderId="0" xfId="543" applyFont="1" applyFill="1" applyAlignment="1">
      <alignment vertical="center" wrapText="1"/>
    </xf>
    <xf numFmtId="165" fontId="15" fillId="29" borderId="10" xfId="652" applyNumberFormat="1" applyFont="1" applyFill="1" applyBorder="1" applyAlignment="1" applyProtection="1">
      <alignment horizontal="center" vertical="center"/>
      <protection locked="0"/>
    </xf>
    <xf numFmtId="167" fontId="15" fillId="29" borderId="10" xfId="543" applyNumberFormat="1" applyFont="1" applyFill="1" applyBorder="1" applyAlignment="1" applyProtection="1">
      <alignment horizontal="center" vertical="center"/>
      <protection locked="0"/>
    </xf>
    <xf numFmtId="168" fontId="15" fillId="29" borderId="10" xfId="543" applyNumberFormat="1" applyFont="1" applyFill="1" applyBorder="1" applyAlignment="1" applyProtection="1">
      <alignment horizontal="center" vertical="center"/>
      <protection locked="0"/>
    </xf>
    <xf numFmtId="44" fontId="15" fillId="29" borderId="10" xfId="543" applyNumberFormat="1" applyFont="1" applyFill="1" applyBorder="1" applyAlignment="1" applyProtection="1">
      <alignment horizontal="center" vertical="center"/>
      <protection locked="0"/>
    </xf>
    <xf numFmtId="44" fontId="9" fillId="29" borderId="10" xfId="543" applyNumberFormat="1" applyFont="1" applyFill="1" applyBorder="1" applyAlignment="1" applyProtection="1">
      <alignment horizontal="center" vertical="center"/>
      <protection locked="0"/>
    </xf>
    <xf numFmtId="165" fontId="9" fillId="29" borderId="10" xfId="652" applyNumberFormat="1" applyFont="1" applyFill="1" applyBorder="1" applyAlignment="1" applyProtection="1">
      <alignment horizontal="center" vertical="center"/>
      <protection locked="0"/>
    </xf>
    <xf numFmtId="167" fontId="9" fillId="29" borderId="10" xfId="543" applyNumberFormat="1" applyFont="1" applyFill="1" applyBorder="1" applyAlignment="1" applyProtection="1">
      <alignment horizontal="center" vertical="center"/>
      <protection locked="0"/>
    </xf>
    <xf numFmtId="168" fontId="9" fillId="29" borderId="10" xfId="543" applyNumberFormat="1" applyFont="1" applyFill="1" applyBorder="1" applyAlignment="1" applyProtection="1">
      <alignment horizontal="center" vertical="center"/>
      <protection locked="0"/>
    </xf>
    <xf numFmtId="0" fontId="17" fillId="0" borderId="10" xfId="544" applyFont="1" applyBorder="1" applyAlignment="1">
      <alignment vertical="center" wrapText="1"/>
    </xf>
    <xf numFmtId="0" fontId="45" fillId="27" borderId="10" xfId="543" applyFont="1" applyFill="1" applyBorder="1" applyAlignment="1">
      <alignment vertical="center"/>
    </xf>
    <xf numFmtId="0" fontId="57" fillId="0" borderId="0" xfId="543" applyFont="1"/>
    <xf numFmtId="0" fontId="47" fillId="0" borderId="0" xfId="543" applyFont="1"/>
    <xf numFmtId="0" fontId="41" fillId="27" borderId="10" xfId="543" applyFont="1" applyFill="1" applyBorder="1" applyAlignment="1">
      <alignment vertical="center"/>
    </xf>
    <xf numFmtId="0" fontId="9" fillId="0" borderId="10" xfId="543" applyFont="1" applyBorder="1" applyAlignment="1">
      <alignment vertical="center"/>
    </xf>
    <xf numFmtId="0" fontId="9" fillId="28" borderId="10" xfId="543" applyFont="1" applyFill="1" applyBorder="1" applyAlignment="1">
      <alignment horizontal="center" vertical="center"/>
    </xf>
    <xf numFmtId="0" fontId="8" fillId="28" borderId="10" xfId="543" applyFont="1" applyFill="1" applyBorder="1" applyAlignment="1">
      <alignment horizontal="center" vertical="center"/>
    </xf>
    <xf numFmtId="0" fontId="15" fillId="28" borderId="10" xfId="543" applyFont="1" applyFill="1" applyBorder="1" applyAlignment="1">
      <alignment horizontal="center" vertical="center"/>
    </xf>
    <xf numFmtId="3" fontId="9" fillId="28" borderId="10" xfId="543" applyNumberFormat="1" applyFont="1" applyFill="1" applyBorder="1" applyAlignment="1">
      <alignment horizontal="center" vertical="center"/>
    </xf>
    <xf numFmtId="0" fontId="41" fillId="27" borderId="10" xfId="543" applyFont="1" applyFill="1" applyBorder="1" applyAlignment="1">
      <alignment horizontal="center" vertical="center"/>
    </xf>
    <xf numFmtId="44" fontId="9" fillId="28" borderId="10" xfId="543" applyNumberFormat="1" applyFont="1" applyFill="1" applyBorder="1" applyAlignment="1">
      <alignment horizontal="center" vertical="center"/>
    </xf>
    <xf numFmtId="0" fontId="8" fillId="0" borderId="10" xfId="543" applyFont="1" applyBorder="1" applyAlignment="1">
      <alignment vertical="center"/>
    </xf>
    <xf numFmtId="0" fontId="15" fillId="28" borderId="10" xfId="543" applyFont="1" applyFill="1" applyBorder="1" applyAlignment="1">
      <alignment vertical="top" wrapText="1"/>
    </xf>
    <xf numFmtId="0" fontId="47" fillId="0" borderId="0" xfId="543" applyFont="1" applyAlignment="1">
      <alignment vertical="top"/>
    </xf>
    <xf numFmtId="0" fontId="15" fillId="0" borderId="10" xfId="543" applyFont="1" applyBorder="1" applyAlignment="1">
      <alignment vertical="center" wrapText="1"/>
    </xf>
    <xf numFmtId="44" fontId="15" fillId="28" borderId="10" xfId="543" applyNumberFormat="1" applyFont="1" applyFill="1" applyBorder="1" applyAlignment="1">
      <alignment horizontal="center" vertical="center"/>
    </xf>
    <xf numFmtId="44" fontId="15" fillId="28" borderId="10" xfId="543" applyNumberFormat="1" applyFont="1" applyFill="1" applyBorder="1" applyAlignment="1">
      <alignment horizontal="left" vertical="top" wrapText="1"/>
    </xf>
    <xf numFmtId="0" fontId="15" fillId="0" borderId="10" xfId="543" applyFont="1" applyBorder="1" applyAlignment="1">
      <alignment vertical="center"/>
    </xf>
    <xf numFmtId="0" fontId="42" fillId="27" borderId="10" xfId="543" applyFont="1" applyFill="1" applyBorder="1" applyAlignment="1">
      <alignment horizontal="center" vertical="center"/>
    </xf>
    <xf numFmtId="0" fontId="8" fillId="0" borderId="10" xfId="543" applyFont="1" applyBorder="1" applyAlignment="1">
      <alignment vertical="center" wrapText="1"/>
    </xf>
    <xf numFmtId="0" fontId="9" fillId="0" borderId="10" xfId="543" applyFont="1" applyBorder="1" applyAlignment="1">
      <alignment vertical="center" wrapText="1"/>
    </xf>
    <xf numFmtId="44" fontId="9" fillId="28" borderId="10" xfId="543" applyNumberFormat="1" applyFont="1" applyFill="1" applyBorder="1" applyAlignment="1">
      <alignment vertical="center"/>
    </xf>
    <xf numFmtId="0" fontId="54" fillId="30" borderId="10" xfId="543" applyFont="1" applyFill="1" applyBorder="1" applyAlignment="1">
      <alignment horizontal="left" vertical="center"/>
    </xf>
    <xf numFmtId="44" fontId="54" fillId="30" borderId="10" xfId="543" applyNumberFormat="1" applyFont="1" applyFill="1" applyBorder="1" applyAlignment="1">
      <alignment vertical="center"/>
    </xf>
    <xf numFmtId="0" fontId="9" fillId="0" borderId="29" xfId="543" applyFont="1" applyBorder="1" applyAlignment="1">
      <alignment vertical="center"/>
    </xf>
    <xf numFmtId="0" fontId="9" fillId="0" borderId="0" xfId="543" applyFont="1" applyAlignment="1">
      <alignment vertical="center"/>
    </xf>
    <xf numFmtId="0" fontId="9" fillId="0" borderId="30" xfId="543" applyFont="1" applyBorder="1" applyAlignment="1">
      <alignment vertical="center"/>
    </xf>
    <xf numFmtId="0" fontId="56" fillId="0" borderId="0" xfId="543" applyFont="1"/>
    <xf numFmtId="0" fontId="11" fillId="31" borderId="0" xfId="543" applyFont="1" applyFill="1" applyAlignment="1">
      <alignment vertical="center"/>
    </xf>
    <xf numFmtId="0" fontId="35" fillId="31" borderId="0" xfId="543" applyFont="1" applyFill="1" applyAlignment="1">
      <alignment vertical="center"/>
    </xf>
    <xf numFmtId="0" fontId="35" fillId="0" borderId="0" xfId="543" applyFont="1" applyAlignment="1">
      <alignment vertical="center"/>
    </xf>
    <xf numFmtId="0" fontId="46" fillId="0" borderId="0" xfId="543" applyFont="1" applyAlignment="1">
      <alignment vertical="center"/>
    </xf>
    <xf numFmtId="0" fontId="47" fillId="31" borderId="0" xfId="543" applyFont="1" applyFill="1" applyAlignment="1">
      <alignment wrapText="1"/>
    </xf>
    <xf numFmtId="0" fontId="37" fillId="27" borderId="10" xfId="543" applyFont="1" applyFill="1" applyBorder="1" applyAlignment="1">
      <alignment vertical="center"/>
    </xf>
    <xf numFmtId="0" fontId="37" fillId="27" borderId="10" xfId="543" applyFont="1" applyFill="1" applyBorder="1" applyAlignment="1">
      <alignment horizontal="center" vertical="center"/>
    </xf>
    <xf numFmtId="0" fontId="35" fillId="0" borderId="10" xfId="543" applyFont="1" applyBorder="1" applyAlignment="1">
      <alignment vertical="center"/>
    </xf>
    <xf numFmtId="44" fontId="35" fillId="0" borderId="10" xfId="543" applyNumberFormat="1" applyFont="1" applyBorder="1" applyAlignment="1">
      <alignment vertical="center"/>
    </xf>
    <xf numFmtId="0" fontId="38" fillId="0" borderId="0" xfId="543" applyFont="1" applyAlignment="1">
      <alignment horizontal="right" vertical="center"/>
    </xf>
    <xf numFmtId="44" fontId="38" fillId="0" borderId="10" xfId="543" applyNumberFormat="1" applyFont="1" applyBorder="1" applyAlignment="1">
      <alignment vertical="center"/>
    </xf>
    <xf numFmtId="0" fontId="59" fillId="31" borderId="0" xfId="543" applyFont="1" applyFill="1" applyAlignment="1">
      <alignment vertical="center"/>
    </xf>
    <xf numFmtId="44" fontId="38" fillId="0" borderId="0" xfId="543" applyNumberFormat="1" applyFont="1" applyAlignment="1">
      <alignment vertical="center"/>
    </xf>
    <xf numFmtId="0" fontId="37" fillId="32" borderId="10" xfId="543" applyFont="1" applyFill="1" applyBorder="1" applyAlignment="1">
      <alignment vertical="center"/>
    </xf>
    <xf numFmtId="0" fontId="36" fillId="0" borderId="0" xfId="543" applyFont="1" applyAlignment="1">
      <alignment vertical="center"/>
    </xf>
    <xf numFmtId="0" fontId="35" fillId="26" borderId="10" xfId="543" applyFont="1" applyFill="1" applyBorder="1" applyAlignment="1">
      <alignment horizontal="center" vertical="center"/>
    </xf>
    <xf numFmtId="44" fontId="35" fillId="0" borderId="0" xfId="543" applyNumberFormat="1" applyFont="1" applyAlignment="1">
      <alignment vertical="center"/>
    </xf>
    <xf numFmtId="0" fontId="38" fillId="26" borderId="0" xfId="543" applyFont="1" applyFill="1" applyAlignment="1">
      <alignment horizontal="center" vertical="center"/>
    </xf>
    <xf numFmtId="0" fontId="36" fillId="31" borderId="0" xfId="543" applyFont="1" applyFill="1" applyAlignment="1">
      <alignment vertical="center"/>
    </xf>
    <xf numFmtId="44" fontId="38" fillId="28" borderId="10" xfId="543" applyNumberFormat="1" applyFont="1" applyFill="1" applyBorder="1" applyAlignment="1">
      <alignment vertical="center"/>
    </xf>
    <xf numFmtId="0" fontId="7" fillId="28" borderId="10" xfId="543" applyFont="1" applyFill="1" applyBorder="1" applyAlignment="1">
      <alignment horizontal="center" vertical="center"/>
    </xf>
    <xf numFmtId="0" fontId="3" fillId="28" borderId="10" xfId="543" applyFont="1" applyFill="1" applyBorder="1" applyAlignment="1">
      <alignment horizontal="center" vertical="center"/>
    </xf>
    <xf numFmtId="0" fontId="5" fillId="28" borderId="10" xfId="543" applyFont="1" applyFill="1" applyBorder="1" applyAlignment="1">
      <alignment horizontal="center" vertical="center"/>
    </xf>
    <xf numFmtId="0" fontId="15" fillId="28" borderId="10" xfId="543" applyFont="1" applyFill="1" applyBorder="1" applyAlignment="1">
      <alignment horizontal="center" vertical="center" wrapText="1"/>
    </xf>
    <xf numFmtId="0" fontId="9" fillId="0" borderId="10" xfId="543" applyFont="1" applyBorder="1" applyAlignment="1">
      <alignment horizontal="left" vertical="top"/>
    </xf>
    <xf numFmtId="49" fontId="15" fillId="28" borderId="10" xfId="543" applyNumberFormat="1" applyFont="1" applyFill="1" applyBorder="1" applyAlignment="1">
      <alignment horizontal="left" vertical="top" wrapText="1"/>
    </xf>
    <xf numFmtId="0" fontId="47" fillId="0" borderId="0" xfId="543" applyFont="1" applyAlignment="1">
      <alignment horizontal="left" vertical="top"/>
    </xf>
    <xf numFmtId="0" fontId="15" fillId="28" borderId="10" xfId="543" applyFont="1" applyFill="1" applyBorder="1" applyAlignment="1">
      <alignment horizontal="left" vertical="top" wrapText="1"/>
    </xf>
    <xf numFmtId="44" fontId="54" fillId="28" borderId="10" xfId="543" applyNumberFormat="1" applyFont="1" applyFill="1" applyBorder="1" applyAlignment="1">
      <alignment horizontal="center" vertical="center"/>
    </xf>
    <xf numFmtId="44" fontId="7" fillId="28" borderId="10" xfId="543" applyNumberFormat="1" applyFont="1" applyFill="1" applyBorder="1" applyAlignment="1">
      <alignment horizontal="center" vertical="center"/>
    </xf>
    <xf numFmtId="0" fontId="43" fillId="0" borderId="0" xfId="543" applyFont="1" applyAlignment="1">
      <alignment wrapText="1"/>
    </xf>
    <xf numFmtId="0" fontId="4" fillId="28" borderId="10" xfId="543" applyFont="1" applyFill="1" applyBorder="1" applyAlignment="1">
      <alignment horizontal="center" vertical="center"/>
    </xf>
    <xf numFmtId="0" fontId="60" fillId="0" borderId="0" xfId="543" applyFont="1"/>
    <xf numFmtId="44" fontId="8" fillId="28" borderId="10" xfId="543" applyNumberFormat="1" applyFont="1" applyFill="1" applyBorder="1" applyAlignment="1">
      <alignment horizontal="left" vertical="top" wrapText="1"/>
    </xf>
    <xf numFmtId="44" fontId="8" fillId="28" borderId="10" xfId="543" applyNumberFormat="1" applyFont="1" applyFill="1" applyBorder="1" applyAlignment="1">
      <alignment horizontal="center" vertical="center"/>
    </xf>
    <xf numFmtId="0" fontId="9" fillId="0" borderId="23" xfId="543" applyFont="1" applyBorder="1" applyAlignment="1">
      <alignment horizontal="left" vertical="top"/>
    </xf>
    <xf numFmtId="0" fontId="47" fillId="0" borderId="0" xfId="543" quotePrefix="1" applyFont="1" applyAlignment="1">
      <alignment vertical="top" wrapText="1"/>
    </xf>
    <xf numFmtId="0" fontId="2" fillId="28" borderId="10" xfId="543" applyFont="1" applyFill="1" applyBorder="1" applyAlignment="1">
      <alignment horizontal="center" vertical="center"/>
    </xf>
    <xf numFmtId="44" fontId="2" fillId="28" borderId="10" xfId="543" applyNumberFormat="1" applyFont="1" applyFill="1" applyBorder="1" applyAlignment="1">
      <alignment horizontal="left" vertical="top" wrapText="1"/>
    </xf>
    <xf numFmtId="0" fontId="35" fillId="0" borderId="0" xfId="543" applyFont="1" applyAlignment="1" applyProtection="1">
      <alignment vertical="center"/>
      <protection locked="0"/>
    </xf>
    <xf numFmtId="0" fontId="35" fillId="0" borderId="10" xfId="543" applyFont="1" applyBorder="1" applyAlignment="1" applyProtection="1">
      <alignment vertical="center"/>
      <protection locked="0"/>
    </xf>
    <xf numFmtId="44" fontId="35" fillId="0" borderId="10" xfId="543" applyNumberFormat="1" applyFont="1" applyBorder="1" applyAlignment="1" applyProtection="1">
      <alignment vertical="center"/>
      <protection locked="0"/>
    </xf>
    <xf numFmtId="0" fontId="38" fillId="0" borderId="0" xfId="543" applyFont="1" applyAlignment="1" applyProtection="1">
      <alignment horizontal="right" vertical="center"/>
      <protection locked="0"/>
    </xf>
    <xf numFmtId="44" fontId="38" fillId="0" borderId="10" xfId="543" applyNumberFormat="1" applyFont="1" applyBorder="1" applyAlignment="1" applyProtection="1">
      <alignment vertical="center"/>
      <protection locked="0"/>
    </xf>
    <xf numFmtId="0" fontId="37" fillId="32" borderId="10" xfId="543" applyFont="1" applyFill="1" applyBorder="1" applyAlignment="1" applyProtection="1">
      <alignment horizontal="center" vertical="center"/>
      <protection locked="0"/>
    </xf>
    <xf numFmtId="0" fontId="37" fillId="32" borderId="10" xfId="543" applyFont="1" applyFill="1" applyBorder="1" applyAlignment="1" applyProtection="1">
      <alignment horizontal="center" vertical="center" wrapText="1"/>
      <protection locked="0"/>
    </xf>
    <xf numFmtId="0" fontId="36" fillId="0" borderId="0" xfId="543" applyFont="1" applyAlignment="1" applyProtection="1">
      <alignment vertical="center"/>
      <protection locked="0"/>
    </xf>
    <xf numFmtId="0" fontId="35" fillId="26" borderId="10" xfId="543" applyFont="1" applyFill="1" applyBorder="1" applyAlignment="1" applyProtection="1">
      <alignment horizontal="center" vertical="center"/>
      <protection locked="0"/>
    </xf>
    <xf numFmtId="44" fontId="1" fillId="29" borderId="10" xfId="543" applyNumberFormat="1" applyFont="1" applyFill="1" applyBorder="1" applyAlignment="1" applyProtection="1">
      <alignment horizontal="center" vertical="center" wrapText="1"/>
      <protection locked="0"/>
    </xf>
    <xf numFmtId="0" fontId="13" fillId="0" borderId="0" xfId="543" applyFont="1"/>
    <xf numFmtId="0" fontId="13" fillId="31" borderId="0" xfId="543" applyFont="1" applyFill="1"/>
    <xf numFmtId="0" fontId="13" fillId="0" borderId="12" xfId="543" applyFont="1" applyBorder="1"/>
    <xf numFmtId="0" fontId="13" fillId="0" borderId="13" xfId="543" applyFont="1" applyBorder="1"/>
    <xf numFmtId="0" fontId="13" fillId="0" borderId="14" xfId="543" applyFont="1" applyBorder="1"/>
    <xf numFmtId="0" fontId="13" fillId="0" borderId="15" xfId="543" applyFont="1" applyBorder="1"/>
    <xf numFmtId="0" fontId="13" fillId="0" borderId="16" xfId="543" applyFont="1" applyBorder="1"/>
    <xf numFmtId="0" fontId="36" fillId="0" borderId="0" xfId="543" applyFont="1"/>
    <xf numFmtId="0" fontId="53" fillId="0" borderId="0" xfId="543" applyFont="1" applyAlignment="1">
      <alignment horizontal="center"/>
    </xf>
    <xf numFmtId="0" fontId="13" fillId="0" borderId="15" xfId="543" applyFont="1" applyBorder="1" applyAlignment="1">
      <alignment vertical="top"/>
    </xf>
    <xf numFmtId="0" fontId="51" fillId="0" borderId="0" xfId="543" applyFont="1"/>
    <xf numFmtId="0" fontId="13" fillId="0" borderId="0" xfId="543" applyFont="1" applyAlignment="1">
      <alignment vertical="top"/>
    </xf>
    <xf numFmtId="0" fontId="13" fillId="0" borderId="16" xfId="543" applyFont="1" applyBorder="1" applyAlignment="1">
      <alignment vertical="top"/>
    </xf>
    <xf numFmtId="0" fontId="15" fillId="0" borderId="0" xfId="543" applyFont="1"/>
    <xf numFmtId="0" fontId="43" fillId="0" borderId="0" xfId="543" applyFont="1"/>
    <xf numFmtId="0" fontId="13" fillId="0" borderId="17" xfId="543" applyFont="1" applyBorder="1"/>
    <xf numFmtId="0" fontId="13" fillId="0" borderId="18" xfId="543" applyFont="1" applyBorder="1"/>
    <xf numFmtId="0" fontId="13" fillId="0" borderId="19" xfId="543" applyFont="1" applyBorder="1"/>
    <xf numFmtId="0" fontId="1" fillId="28" borderId="10" xfId="543" applyFont="1" applyFill="1" applyBorder="1" applyAlignment="1">
      <alignment horizontal="center" vertical="center"/>
    </xf>
    <xf numFmtId="3" fontId="1" fillId="28" borderId="10" xfId="543" applyNumberFormat="1" applyFont="1" applyFill="1" applyBorder="1" applyAlignment="1">
      <alignment horizontal="center" vertical="center"/>
    </xf>
    <xf numFmtId="0" fontId="15" fillId="0" borderId="10" xfId="543" applyFont="1" applyBorder="1" applyAlignment="1">
      <alignment vertical="top"/>
    </xf>
    <xf numFmtId="44" fontId="1" fillId="28" borderId="10" xfId="543" applyNumberFormat="1" applyFont="1" applyFill="1" applyBorder="1" applyAlignment="1">
      <alignment horizontal="left" vertical="top" wrapText="1"/>
    </xf>
    <xf numFmtId="44" fontId="1" fillId="28" borderId="10" xfId="543" applyNumberFormat="1" applyFont="1" applyFill="1" applyBorder="1" applyAlignment="1">
      <alignment horizontal="center" vertical="center"/>
    </xf>
    <xf numFmtId="0" fontId="15" fillId="0" borderId="10" xfId="543" applyFont="1" applyBorder="1" applyAlignment="1">
      <alignment horizontal="left" vertical="top"/>
    </xf>
    <xf numFmtId="44" fontId="44" fillId="28" borderId="10" xfId="543" applyNumberFormat="1" applyFont="1" applyFill="1" applyBorder="1" applyAlignment="1">
      <alignment horizontal="center" vertical="center"/>
    </xf>
    <xf numFmtId="0" fontId="55" fillId="0" borderId="0" xfId="543" applyFont="1"/>
    <xf numFmtId="0" fontId="9" fillId="0" borderId="20" xfId="543" applyFont="1" applyBorder="1" applyAlignment="1">
      <alignment horizontal="center" vertical="center"/>
    </xf>
    <xf numFmtId="0" fontId="9" fillId="0" borderId="21" xfId="543" applyFont="1" applyBorder="1" applyAlignment="1">
      <alignment horizontal="center" vertical="center"/>
    </xf>
    <xf numFmtId="0" fontId="9" fillId="0" borderId="22" xfId="543" applyFont="1" applyBorder="1" applyAlignment="1">
      <alignment horizontal="center" vertical="center"/>
    </xf>
    <xf numFmtId="0" fontId="41" fillId="25" borderId="20" xfId="543" applyFont="1" applyFill="1" applyBorder="1" applyAlignment="1">
      <alignment horizontal="left" vertical="center" wrapText="1"/>
    </xf>
    <xf numFmtId="0" fontId="41" fillId="25" borderId="21" xfId="543" applyFont="1" applyFill="1" applyBorder="1" applyAlignment="1">
      <alignment horizontal="left" vertical="center" wrapText="1"/>
    </xf>
    <xf numFmtId="0" fontId="41" fillId="25" borderId="22" xfId="543" applyFont="1" applyFill="1" applyBorder="1" applyAlignment="1">
      <alignment horizontal="left" vertical="center" wrapText="1"/>
    </xf>
    <xf numFmtId="44" fontId="9" fillId="0" borderId="24" xfId="543" applyNumberFormat="1" applyFont="1" applyBorder="1" applyAlignment="1">
      <alignment horizontal="center" vertical="center"/>
    </xf>
    <xf numFmtId="44" fontId="9" fillId="0" borderId="25" xfId="543" applyNumberFormat="1" applyFont="1" applyBorder="1" applyAlignment="1">
      <alignment horizontal="center" vertical="center"/>
    </xf>
    <xf numFmtId="44" fontId="9" fillId="0" borderId="28" xfId="543" applyNumberFormat="1" applyFont="1" applyBorder="1" applyAlignment="1">
      <alignment horizontal="center" vertical="center"/>
    </xf>
    <xf numFmtId="44" fontId="9" fillId="0" borderId="26" xfId="543" applyNumberFormat="1" applyFont="1" applyBorder="1" applyAlignment="1">
      <alignment horizontal="center" vertical="center"/>
    </xf>
    <xf numFmtId="44" fontId="9" fillId="0" borderId="11" xfId="543" applyNumberFormat="1" applyFont="1" applyBorder="1" applyAlignment="1">
      <alignment horizontal="center" vertical="center"/>
    </xf>
    <xf numFmtId="44" fontId="9" fillId="0" borderId="27" xfId="543" applyNumberFormat="1" applyFont="1" applyBorder="1" applyAlignment="1">
      <alignment horizontal="center" vertical="center"/>
    </xf>
    <xf numFmtId="44" fontId="15" fillId="28" borderId="20" xfId="543" applyNumberFormat="1" applyFont="1" applyFill="1" applyBorder="1" applyAlignment="1">
      <alignment horizontal="center" vertical="center"/>
    </xf>
    <xf numFmtId="44" fontId="15" fillId="28" borderId="21" xfId="543" applyNumberFormat="1" applyFont="1" applyFill="1" applyBorder="1" applyAlignment="1">
      <alignment horizontal="center" vertical="center"/>
    </xf>
    <xf numFmtId="44" fontId="15" fillId="28" borderId="22" xfId="543" applyNumberFormat="1" applyFont="1" applyFill="1" applyBorder="1" applyAlignment="1">
      <alignment horizontal="center" vertical="center"/>
    </xf>
    <xf numFmtId="0" fontId="45" fillId="27" borderId="20" xfId="543" applyFont="1" applyFill="1" applyBorder="1" applyAlignment="1">
      <alignment horizontal="center" vertical="center"/>
    </xf>
    <xf numFmtId="0" fontId="45" fillId="27" borderId="21" xfId="543" applyFont="1" applyFill="1" applyBorder="1" applyAlignment="1">
      <alignment horizontal="center" vertical="center"/>
    </xf>
    <xf numFmtId="0" fontId="45" fillId="27" borderId="22" xfId="543" applyFont="1" applyFill="1" applyBorder="1" applyAlignment="1">
      <alignment horizontal="center" vertical="center"/>
    </xf>
    <xf numFmtId="0" fontId="39" fillId="0" borderId="20" xfId="543" applyFont="1" applyBorder="1" applyAlignment="1">
      <alignment horizontal="left" vertical="center"/>
    </xf>
    <xf numFmtId="0" fontId="39" fillId="0" borderId="21" xfId="543" applyFont="1" applyBorder="1" applyAlignment="1">
      <alignment horizontal="left" vertical="center"/>
    </xf>
    <xf numFmtId="0" fontId="39" fillId="0" borderId="22" xfId="543" applyFont="1" applyBorder="1" applyAlignment="1">
      <alignment horizontal="left" vertical="center"/>
    </xf>
    <xf numFmtId="0" fontId="15" fillId="0" borderId="20" xfId="543" applyFont="1" applyBorder="1" applyAlignment="1">
      <alignment horizontal="center" vertical="center"/>
    </xf>
    <xf numFmtId="0" fontId="15" fillId="0" borderId="21" xfId="543" applyFont="1" applyBorder="1" applyAlignment="1">
      <alignment horizontal="center" vertical="center"/>
    </xf>
    <xf numFmtId="0" fontId="15" fillId="0" borderId="22" xfId="543" applyFont="1" applyBorder="1" applyAlignment="1">
      <alignment horizontal="center" vertical="center"/>
    </xf>
    <xf numFmtId="3" fontId="15" fillId="28" borderId="20" xfId="543" applyNumberFormat="1" applyFont="1" applyFill="1" applyBorder="1" applyAlignment="1">
      <alignment horizontal="center" vertical="center"/>
    </xf>
    <xf numFmtId="3" fontId="15" fillId="28" borderId="21" xfId="543" applyNumberFormat="1" applyFont="1" applyFill="1" applyBorder="1" applyAlignment="1">
      <alignment horizontal="center" vertical="center"/>
    </xf>
    <xf numFmtId="3" fontId="15" fillId="28" borderId="22" xfId="543" applyNumberFormat="1" applyFont="1" applyFill="1" applyBorder="1" applyAlignment="1">
      <alignment horizontal="center" vertical="center"/>
    </xf>
    <xf numFmtId="166" fontId="15" fillId="28" borderId="20" xfId="653" applyNumberFormat="1" applyFont="1" applyFill="1" applyBorder="1" applyAlignment="1" applyProtection="1">
      <alignment horizontal="center" vertical="center" wrapText="1"/>
    </xf>
    <xf numFmtId="166" fontId="15" fillId="28" borderId="21" xfId="653" applyNumberFormat="1" applyFont="1" applyFill="1" applyBorder="1" applyAlignment="1" applyProtection="1">
      <alignment horizontal="center" vertical="center" wrapText="1"/>
    </xf>
    <xf numFmtId="166" fontId="15" fillId="28" borderId="22" xfId="653" applyNumberFormat="1" applyFont="1" applyFill="1" applyBorder="1" applyAlignment="1" applyProtection="1">
      <alignment horizontal="center" vertical="center" wrapText="1"/>
    </xf>
    <xf numFmtId="166" fontId="15" fillId="28" borderId="20" xfId="543" applyNumberFormat="1" applyFont="1" applyFill="1" applyBorder="1" applyAlignment="1">
      <alignment horizontal="center" vertical="center"/>
    </xf>
    <xf numFmtId="166" fontId="15" fillId="28" borderId="21" xfId="543" applyNumberFormat="1" applyFont="1" applyFill="1" applyBorder="1" applyAlignment="1">
      <alignment horizontal="center" vertical="center"/>
    </xf>
    <xf numFmtId="166" fontId="15" fillId="28" borderId="22" xfId="543" applyNumberFormat="1" applyFont="1" applyFill="1" applyBorder="1" applyAlignment="1">
      <alignment horizontal="center" vertical="center"/>
    </xf>
    <xf numFmtId="9" fontId="15" fillId="28" borderId="20" xfId="543" applyNumberFormat="1" applyFont="1" applyFill="1" applyBorder="1" applyAlignment="1">
      <alignment horizontal="center" vertical="center"/>
    </xf>
    <xf numFmtId="9" fontId="15" fillId="28" borderId="21" xfId="543" applyNumberFormat="1" applyFont="1" applyFill="1" applyBorder="1" applyAlignment="1">
      <alignment horizontal="center" vertical="center"/>
    </xf>
    <xf numFmtId="9" fontId="15" fillId="28" borderId="22" xfId="543" applyNumberFormat="1" applyFont="1" applyFill="1" applyBorder="1" applyAlignment="1">
      <alignment horizontal="center" vertical="center"/>
    </xf>
    <xf numFmtId="0" fontId="9" fillId="28" borderId="20" xfId="543" applyFont="1" applyFill="1" applyBorder="1" applyAlignment="1">
      <alignment horizontal="center" vertical="center"/>
    </xf>
    <xf numFmtId="0" fontId="9" fillId="28" borderId="21" xfId="543" applyFont="1" applyFill="1" applyBorder="1" applyAlignment="1">
      <alignment horizontal="center" vertical="center"/>
    </xf>
    <xf numFmtId="0" fontId="9" fillId="28" borderId="22" xfId="543" applyFont="1" applyFill="1" applyBorder="1" applyAlignment="1">
      <alignment horizontal="center" vertical="center"/>
    </xf>
    <xf numFmtId="0" fontId="52" fillId="0" borderId="15" xfId="543" applyFont="1" applyBorder="1" applyAlignment="1">
      <alignment horizontal="center" vertical="center" wrapText="1"/>
    </xf>
    <xf numFmtId="0" fontId="52" fillId="0" borderId="0" xfId="543" applyFont="1" applyAlignment="1">
      <alignment horizontal="center" vertical="center" wrapText="1"/>
    </xf>
    <xf numFmtId="0" fontId="52" fillId="0" borderId="16" xfId="543" applyFont="1" applyBorder="1" applyAlignment="1">
      <alignment horizontal="center" vertical="center" wrapText="1"/>
    </xf>
    <xf numFmtId="0" fontId="17" fillId="29" borderId="10" xfId="543" applyFont="1" applyFill="1" applyBorder="1" applyAlignment="1" applyProtection="1">
      <alignment horizontal="left" vertical="center" wrapText="1"/>
      <protection locked="0"/>
    </xf>
    <xf numFmtId="0" fontId="12" fillId="24" borderId="20" xfId="543" applyFont="1" applyFill="1" applyBorder="1" applyAlignment="1">
      <alignment horizontal="left" vertical="center" wrapText="1"/>
    </xf>
    <xf numFmtId="0" fontId="12" fillId="24" borderId="22" xfId="543" applyFont="1" applyFill="1" applyBorder="1" applyAlignment="1">
      <alignment horizontal="left" vertical="center" wrapText="1"/>
    </xf>
    <xf numFmtId="0" fontId="15" fillId="0" borderId="20" xfId="544" applyFont="1" applyBorder="1" applyAlignment="1">
      <alignment horizontal="left" vertical="center" wrapText="1"/>
    </xf>
    <xf numFmtId="0" fontId="15" fillId="0" borderId="22" xfId="544" applyFont="1" applyBorder="1" applyAlignment="1">
      <alignment horizontal="left" vertical="center" wrapText="1"/>
    </xf>
    <xf numFmtId="0" fontId="44" fillId="29" borderId="0" xfId="543" applyFont="1" applyFill="1" applyAlignment="1">
      <alignment horizontal="center" vertical="center" wrapText="1"/>
    </xf>
    <xf numFmtId="0" fontId="41" fillId="25" borderId="0" xfId="543" applyFont="1" applyFill="1" applyAlignment="1">
      <alignment horizontal="left" vertical="center" wrapText="1"/>
    </xf>
    <xf numFmtId="0" fontId="45" fillId="27" borderId="10" xfId="543" applyFont="1" applyFill="1" applyBorder="1" applyAlignment="1">
      <alignment horizontal="center" vertical="center"/>
    </xf>
    <xf numFmtId="0" fontId="9" fillId="0" borderId="11" xfId="543" applyFont="1" applyBorder="1" applyAlignment="1">
      <alignment horizontal="center" vertical="center"/>
    </xf>
    <xf numFmtId="0" fontId="9" fillId="0" borderId="27" xfId="543" applyFont="1" applyBorder="1" applyAlignment="1">
      <alignment horizontal="center" vertical="center"/>
    </xf>
    <xf numFmtId="44" fontId="9" fillId="28" borderId="20" xfId="543" applyNumberFormat="1" applyFont="1" applyFill="1" applyBorder="1" applyAlignment="1">
      <alignment horizontal="center" vertical="center"/>
    </xf>
    <xf numFmtId="44" fontId="9" fillId="28" borderId="21" xfId="543" applyNumberFormat="1" applyFont="1" applyFill="1" applyBorder="1" applyAlignment="1">
      <alignment horizontal="center" vertical="center"/>
    </xf>
    <xf numFmtId="44" fontId="9" fillId="28" borderId="22" xfId="543" applyNumberFormat="1" applyFont="1" applyFill="1" applyBorder="1" applyAlignment="1">
      <alignment horizontal="center" vertical="center"/>
    </xf>
    <xf numFmtId="3" fontId="9" fillId="28" borderId="20" xfId="543" applyNumberFormat="1" applyFont="1" applyFill="1" applyBorder="1" applyAlignment="1">
      <alignment horizontal="center" vertical="center"/>
    </xf>
    <xf numFmtId="3" fontId="9" fillId="28" borderId="21" xfId="543" applyNumberFormat="1" applyFont="1" applyFill="1" applyBorder="1" applyAlignment="1">
      <alignment horizontal="center" vertical="center"/>
    </xf>
    <xf numFmtId="3" fontId="9" fillId="28" borderId="22" xfId="543" applyNumberFormat="1" applyFont="1" applyFill="1" applyBorder="1" applyAlignment="1">
      <alignment horizontal="center" vertical="center"/>
    </xf>
    <xf numFmtId="166" fontId="9" fillId="28" borderId="20" xfId="653" applyNumberFormat="1" applyFont="1" applyFill="1" applyBorder="1" applyAlignment="1" applyProtection="1">
      <alignment horizontal="center" vertical="center" wrapText="1"/>
    </xf>
    <xf numFmtId="166" fontId="9" fillId="28" borderId="21" xfId="653" applyNumberFormat="1" applyFont="1" applyFill="1" applyBorder="1" applyAlignment="1" applyProtection="1">
      <alignment horizontal="center" vertical="center" wrapText="1"/>
    </xf>
    <xf numFmtId="166" fontId="9" fillId="28" borderId="22" xfId="653" applyNumberFormat="1" applyFont="1" applyFill="1" applyBorder="1" applyAlignment="1" applyProtection="1">
      <alignment horizontal="center" vertical="center" wrapText="1"/>
    </xf>
    <xf numFmtId="166" fontId="9" fillId="28" borderId="20" xfId="543" applyNumberFormat="1" applyFont="1" applyFill="1" applyBorder="1" applyAlignment="1">
      <alignment horizontal="center" vertical="center"/>
    </xf>
    <xf numFmtId="166" fontId="9" fillId="28" borderId="21" xfId="543" applyNumberFormat="1" applyFont="1" applyFill="1" applyBorder="1" applyAlignment="1">
      <alignment horizontal="center" vertical="center"/>
    </xf>
    <xf numFmtId="166" fontId="9" fillId="28" borderId="22" xfId="543" applyNumberFormat="1" applyFont="1" applyFill="1" applyBorder="1" applyAlignment="1">
      <alignment horizontal="center" vertical="center"/>
    </xf>
    <xf numFmtId="9" fontId="9" fillId="28" borderId="20" xfId="543" applyNumberFormat="1" applyFont="1" applyFill="1" applyBorder="1" applyAlignment="1">
      <alignment horizontal="center" vertical="center"/>
    </xf>
    <xf numFmtId="9" fontId="9" fillId="28" borderId="21" xfId="543" applyNumberFormat="1" applyFont="1" applyFill="1" applyBorder="1" applyAlignment="1">
      <alignment horizontal="center" vertical="center"/>
    </xf>
    <xf numFmtId="9" fontId="9" fillId="28" borderId="22" xfId="543" applyNumberFormat="1" applyFont="1" applyFill="1" applyBorder="1" applyAlignment="1">
      <alignment horizontal="center" vertical="center"/>
    </xf>
    <xf numFmtId="49" fontId="6" fillId="28" borderId="20" xfId="543" applyNumberFormat="1" applyFont="1" applyFill="1" applyBorder="1" applyAlignment="1">
      <alignment horizontal="left" vertical="center" wrapText="1" indent="25"/>
    </xf>
    <xf numFmtId="49" fontId="9" fillId="28" borderId="21" xfId="543" applyNumberFormat="1" applyFont="1" applyFill="1" applyBorder="1" applyAlignment="1">
      <alignment horizontal="left" vertical="center" wrapText="1" indent="25"/>
    </xf>
    <xf numFmtId="49" fontId="9" fillId="28" borderId="22" xfId="543" applyNumberFormat="1" applyFont="1" applyFill="1" applyBorder="1" applyAlignment="1">
      <alignment horizontal="left" vertical="center" wrapText="1" indent="25"/>
    </xf>
    <xf numFmtId="0" fontId="37" fillId="27" borderId="10" xfId="543" applyFont="1" applyFill="1" applyBorder="1" applyAlignment="1">
      <alignment horizontal="left" vertical="center"/>
    </xf>
    <xf numFmtId="0" fontId="37" fillId="27" borderId="10" xfId="543" applyFont="1" applyFill="1" applyBorder="1" applyAlignment="1" applyProtection="1">
      <alignment horizontal="left" vertical="center"/>
      <protection locked="0"/>
    </xf>
    <xf numFmtId="0" fontId="38" fillId="28" borderId="10" xfId="543" applyFont="1" applyFill="1" applyBorder="1" applyAlignment="1">
      <alignment horizontal="right" vertical="center"/>
    </xf>
    <xf numFmtId="0" fontId="37" fillId="25" borderId="0" xfId="543" applyFont="1" applyFill="1" applyAlignment="1">
      <alignment horizontal="left" vertical="center" wrapText="1"/>
    </xf>
    <xf numFmtId="0" fontId="45" fillId="27" borderId="20" xfId="543" applyFont="1" applyFill="1" applyBorder="1" applyAlignment="1">
      <alignment horizontal="center" vertical="center" wrapText="1"/>
    </xf>
    <xf numFmtId="0" fontId="45" fillId="27" borderId="21" xfId="543" applyFont="1" applyFill="1" applyBorder="1" applyAlignment="1">
      <alignment horizontal="center" vertical="center" wrapText="1"/>
    </xf>
    <xf numFmtId="0" fontId="45" fillId="27" borderId="22" xfId="543" applyFont="1" applyFill="1" applyBorder="1" applyAlignment="1">
      <alignment horizontal="center" vertical="center" wrapText="1"/>
    </xf>
  </cellXfs>
  <cellStyles count="655">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Gekoppelde cel 10" xfId="392" xr:uid="{00000000-0005-0000-0000-000087010000}"/>
    <cellStyle name="Gekoppelde cel 11" xfId="393" xr:uid="{00000000-0005-0000-0000-000088010000}"/>
    <cellStyle name="Gekoppelde cel 12" xfId="394" xr:uid="{00000000-0005-0000-0000-000089010000}"/>
    <cellStyle name="Gekoppelde cel 13" xfId="395" xr:uid="{00000000-0005-0000-0000-00008A010000}"/>
    <cellStyle name="Gekoppelde cel 14" xfId="396" xr:uid="{00000000-0005-0000-0000-00008B010000}"/>
    <cellStyle name="Gekoppelde cel 15" xfId="397" xr:uid="{00000000-0005-0000-0000-00008C010000}"/>
    <cellStyle name="Gekoppelde cel 16" xfId="398" xr:uid="{00000000-0005-0000-0000-00008D010000}"/>
    <cellStyle name="Gekoppelde cel 2" xfId="399" xr:uid="{00000000-0005-0000-0000-00008E010000}"/>
    <cellStyle name="Gekoppelde cel 3" xfId="400" xr:uid="{00000000-0005-0000-0000-00008F010000}"/>
    <cellStyle name="Gekoppelde cel 4" xfId="401" xr:uid="{00000000-0005-0000-0000-000090010000}"/>
    <cellStyle name="Gekoppelde cel 5" xfId="402" xr:uid="{00000000-0005-0000-0000-000091010000}"/>
    <cellStyle name="Gekoppelde cel 6" xfId="403" xr:uid="{00000000-0005-0000-0000-000092010000}"/>
    <cellStyle name="Gekoppelde cel 7" xfId="404" xr:uid="{00000000-0005-0000-0000-000093010000}"/>
    <cellStyle name="Gekoppelde cel 8" xfId="405" xr:uid="{00000000-0005-0000-0000-000094010000}"/>
    <cellStyle name="Gekoppelde cel 9" xfId="406" xr:uid="{00000000-0005-0000-0000-000095010000}"/>
    <cellStyle name="Goed 10" xfId="407" xr:uid="{00000000-0005-0000-0000-000096010000}"/>
    <cellStyle name="Goed 11" xfId="408" xr:uid="{00000000-0005-0000-0000-000097010000}"/>
    <cellStyle name="Goed 12" xfId="409" xr:uid="{00000000-0005-0000-0000-000098010000}"/>
    <cellStyle name="Goed 13" xfId="410" xr:uid="{00000000-0005-0000-0000-000099010000}"/>
    <cellStyle name="Goed 14" xfId="411" xr:uid="{00000000-0005-0000-0000-00009A010000}"/>
    <cellStyle name="Goed 15" xfId="412" xr:uid="{00000000-0005-0000-0000-00009B010000}"/>
    <cellStyle name="Goed 16" xfId="413" xr:uid="{00000000-0005-0000-0000-00009C010000}"/>
    <cellStyle name="Goed 2" xfId="414" xr:uid="{00000000-0005-0000-0000-00009D010000}"/>
    <cellStyle name="Goed 3" xfId="415" xr:uid="{00000000-0005-0000-0000-00009E010000}"/>
    <cellStyle name="Goed 4" xfId="416" xr:uid="{00000000-0005-0000-0000-00009F010000}"/>
    <cellStyle name="Goed 5" xfId="417" xr:uid="{00000000-0005-0000-0000-0000A0010000}"/>
    <cellStyle name="Goed 6" xfId="418" xr:uid="{00000000-0005-0000-0000-0000A1010000}"/>
    <cellStyle name="Goed 7" xfId="419" xr:uid="{00000000-0005-0000-0000-0000A2010000}"/>
    <cellStyle name="Goed 8" xfId="420" xr:uid="{00000000-0005-0000-0000-0000A3010000}"/>
    <cellStyle name="Goed 9" xfId="421" xr:uid="{00000000-0005-0000-0000-0000A4010000}"/>
    <cellStyle name="Invoer 10" xfId="422" xr:uid="{00000000-0005-0000-0000-0000A5010000}"/>
    <cellStyle name="Invoer 11" xfId="423" xr:uid="{00000000-0005-0000-0000-0000A6010000}"/>
    <cellStyle name="Invoer 12" xfId="424" xr:uid="{00000000-0005-0000-0000-0000A7010000}"/>
    <cellStyle name="Invoer 13" xfId="425" xr:uid="{00000000-0005-0000-0000-0000A8010000}"/>
    <cellStyle name="Invoer 14" xfId="426" xr:uid="{00000000-0005-0000-0000-0000A9010000}"/>
    <cellStyle name="Invoer 15" xfId="427" xr:uid="{00000000-0005-0000-0000-0000AA010000}"/>
    <cellStyle name="Invoer 16" xfId="428" xr:uid="{00000000-0005-0000-0000-0000AB010000}"/>
    <cellStyle name="Invoer 2" xfId="429" xr:uid="{00000000-0005-0000-0000-0000AC010000}"/>
    <cellStyle name="Invoer 3" xfId="430" xr:uid="{00000000-0005-0000-0000-0000AD010000}"/>
    <cellStyle name="Invoer 4" xfId="431" xr:uid="{00000000-0005-0000-0000-0000AE010000}"/>
    <cellStyle name="Invoer 5" xfId="432" xr:uid="{00000000-0005-0000-0000-0000AF010000}"/>
    <cellStyle name="Invoer 6" xfId="433" xr:uid="{00000000-0005-0000-0000-0000B0010000}"/>
    <cellStyle name="Invoer 7" xfId="434" xr:uid="{00000000-0005-0000-0000-0000B1010000}"/>
    <cellStyle name="Invoer 8" xfId="435" xr:uid="{00000000-0005-0000-0000-0000B2010000}"/>
    <cellStyle name="Invoer 9" xfId="436" xr:uid="{00000000-0005-0000-0000-0000B3010000}"/>
    <cellStyle name="Kop 1 10" xfId="437" xr:uid="{00000000-0005-0000-0000-0000B4010000}"/>
    <cellStyle name="Kop 1 11" xfId="438" xr:uid="{00000000-0005-0000-0000-0000B5010000}"/>
    <cellStyle name="Kop 1 12" xfId="439" xr:uid="{00000000-0005-0000-0000-0000B6010000}"/>
    <cellStyle name="Kop 1 13" xfId="440" xr:uid="{00000000-0005-0000-0000-0000B7010000}"/>
    <cellStyle name="Kop 1 14" xfId="441" xr:uid="{00000000-0005-0000-0000-0000B8010000}"/>
    <cellStyle name="Kop 1 15" xfId="442" xr:uid="{00000000-0005-0000-0000-0000B9010000}"/>
    <cellStyle name="Kop 1 16" xfId="443" xr:uid="{00000000-0005-0000-0000-0000BA010000}"/>
    <cellStyle name="Kop 1 2" xfId="444" xr:uid="{00000000-0005-0000-0000-0000BB010000}"/>
    <cellStyle name="Kop 1 3" xfId="445" xr:uid="{00000000-0005-0000-0000-0000BC010000}"/>
    <cellStyle name="Kop 1 4" xfId="446" xr:uid="{00000000-0005-0000-0000-0000BD010000}"/>
    <cellStyle name="Kop 1 5" xfId="447" xr:uid="{00000000-0005-0000-0000-0000BE010000}"/>
    <cellStyle name="Kop 1 6" xfId="448" xr:uid="{00000000-0005-0000-0000-0000BF010000}"/>
    <cellStyle name="Kop 1 7" xfId="449" xr:uid="{00000000-0005-0000-0000-0000C0010000}"/>
    <cellStyle name="Kop 1 8" xfId="450" xr:uid="{00000000-0005-0000-0000-0000C1010000}"/>
    <cellStyle name="Kop 1 9" xfId="451" xr:uid="{00000000-0005-0000-0000-0000C2010000}"/>
    <cellStyle name="Kop 2 10" xfId="452" xr:uid="{00000000-0005-0000-0000-0000C3010000}"/>
    <cellStyle name="Kop 2 11" xfId="453" xr:uid="{00000000-0005-0000-0000-0000C4010000}"/>
    <cellStyle name="Kop 2 12" xfId="454" xr:uid="{00000000-0005-0000-0000-0000C5010000}"/>
    <cellStyle name="Kop 2 13" xfId="455" xr:uid="{00000000-0005-0000-0000-0000C6010000}"/>
    <cellStyle name="Kop 2 14" xfId="456" xr:uid="{00000000-0005-0000-0000-0000C7010000}"/>
    <cellStyle name="Kop 2 15" xfId="457" xr:uid="{00000000-0005-0000-0000-0000C8010000}"/>
    <cellStyle name="Kop 2 16" xfId="458" xr:uid="{00000000-0005-0000-0000-0000C9010000}"/>
    <cellStyle name="Kop 2 2" xfId="459" xr:uid="{00000000-0005-0000-0000-0000CA010000}"/>
    <cellStyle name="Kop 2 3" xfId="460" xr:uid="{00000000-0005-0000-0000-0000CB010000}"/>
    <cellStyle name="Kop 2 4" xfId="461" xr:uid="{00000000-0005-0000-0000-0000CC010000}"/>
    <cellStyle name="Kop 2 5" xfId="462" xr:uid="{00000000-0005-0000-0000-0000CD010000}"/>
    <cellStyle name="Kop 2 6" xfId="463" xr:uid="{00000000-0005-0000-0000-0000CE010000}"/>
    <cellStyle name="Kop 2 7" xfId="464" xr:uid="{00000000-0005-0000-0000-0000CF010000}"/>
    <cellStyle name="Kop 2 8" xfId="465" xr:uid="{00000000-0005-0000-0000-0000D0010000}"/>
    <cellStyle name="Kop 2 9" xfId="466" xr:uid="{00000000-0005-0000-0000-0000D1010000}"/>
    <cellStyle name="Kop 3 10" xfId="467" xr:uid="{00000000-0005-0000-0000-0000D2010000}"/>
    <cellStyle name="Kop 3 11" xfId="468" xr:uid="{00000000-0005-0000-0000-0000D3010000}"/>
    <cellStyle name="Kop 3 12" xfId="469" xr:uid="{00000000-0005-0000-0000-0000D4010000}"/>
    <cellStyle name="Kop 3 13" xfId="470" xr:uid="{00000000-0005-0000-0000-0000D5010000}"/>
    <cellStyle name="Kop 3 14" xfId="471" xr:uid="{00000000-0005-0000-0000-0000D6010000}"/>
    <cellStyle name="Kop 3 15" xfId="472" xr:uid="{00000000-0005-0000-0000-0000D7010000}"/>
    <cellStyle name="Kop 3 16" xfId="473" xr:uid="{00000000-0005-0000-0000-0000D8010000}"/>
    <cellStyle name="Kop 3 2" xfId="474" xr:uid="{00000000-0005-0000-0000-0000D9010000}"/>
    <cellStyle name="Kop 3 3" xfId="475" xr:uid="{00000000-0005-0000-0000-0000DA010000}"/>
    <cellStyle name="Kop 3 4" xfId="476" xr:uid="{00000000-0005-0000-0000-0000DB010000}"/>
    <cellStyle name="Kop 3 5" xfId="477" xr:uid="{00000000-0005-0000-0000-0000DC010000}"/>
    <cellStyle name="Kop 3 6" xfId="478" xr:uid="{00000000-0005-0000-0000-0000DD010000}"/>
    <cellStyle name="Kop 3 7" xfId="479" xr:uid="{00000000-0005-0000-0000-0000DE010000}"/>
    <cellStyle name="Kop 3 8" xfId="480" xr:uid="{00000000-0005-0000-0000-0000DF010000}"/>
    <cellStyle name="Kop 3 9" xfId="481" xr:uid="{00000000-0005-0000-0000-0000E0010000}"/>
    <cellStyle name="Kop 4 10" xfId="482" xr:uid="{00000000-0005-0000-0000-0000E1010000}"/>
    <cellStyle name="Kop 4 11" xfId="483" xr:uid="{00000000-0005-0000-0000-0000E2010000}"/>
    <cellStyle name="Kop 4 12" xfId="484" xr:uid="{00000000-0005-0000-0000-0000E3010000}"/>
    <cellStyle name="Kop 4 13" xfId="485" xr:uid="{00000000-0005-0000-0000-0000E4010000}"/>
    <cellStyle name="Kop 4 14" xfId="486" xr:uid="{00000000-0005-0000-0000-0000E5010000}"/>
    <cellStyle name="Kop 4 15" xfId="487" xr:uid="{00000000-0005-0000-0000-0000E6010000}"/>
    <cellStyle name="Kop 4 16" xfId="488" xr:uid="{00000000-0005-0000-0000-0000E7010000}"/>
    <cellStyle name="Kop 4 2" xfId="489" xr:uid="{00000000-0005-0000-0000-0000E8010000}"/>
    <cellStyle name="Kop 4 3" xfId="490" xr:uid="{00000000-0005-0000-0000-0000E9010000}"/>
    <cellStyle name="Kop 4 4" xfId="491" xr:uid="{00000000-0005-0000-0000-0000EA010000}"/>
    <cellStyle name="Kop 4 5" xfId="492" xr:uid="{00000000-0005-0000-0000-0000EB010000}"/>
    <cellStyle name="Kop 4 6" xfId="493" xr:uid="{00000000-0005-0000-0000-0000EC010000}"/>
    <cellStyle name="Kop 4 7" xfId="494" xr:uid="{00000000-0005-0000-0000-0000ED010000}"/>
    <cellStyle name="Kop 4 8" xfId="495" xr:uid="{00000000-0005-0000-0000-0000EE010000}"/>
    <cellStyle name="Kop 4 9" xfId="496" xr:uid="{00000000-0005-0000-0000-0000EF010000}"/>
    <cellStyle name="Neutraal 10" xfId="497" xr:uid="{00000000-0005-0000-0000-0000F0010000}"/>
    <cellStyle name="Neutraal 11" xfId="498" xr:uid="{00000000-0005-0000-0000-0000F1010000}"/>
    <cellStyle name="Neutraal 12" xfId="499" xr:uid="{00000000-0005-0000-0000-0000F2010000}"/>
    <cellStyle name="Neutraal 13" xfId="500" xr:uid="{00000000-0005-0000-0000-0000F3010000}"/>
    <cellStyle name="Neutraal 14" xfId="501" xr:uid="{00000000-0005-0000-0000-0000F4010000}"/>
    <cellStyle name="Neutraal 15" xfId="502" xr:uid="{00000000-0005-0000-0000-0000F5010000}"/>
    <cellStyle name="Neutraal 16" xfId="503" xr:uid="{00000000-0005-0000-0000-0000F6010000}"/>
    <cellStyle name="Neutraal 2" xfId="504" xr:uid="{00000000-0005-0000-0000-0000F7010000}"/>
    <cellStyle name="Neutraal 3" xfId="505" xr:uid="{00000000-0005-0000-0000-0000F8010000}"/>
    <cellStyle name="Neutraal 4" xfId="506" xr:uid="{00000000-0005-0000-0000-0000F9010000}"/>
    <cellStyle name="Neutraal 5" xfId="507" xr:uid="{00000000-0005-0000-0000-0000FA010000}"/>
    <cellStyle name="Neutraal 6" xfId="508" xr:uid="{00000000-0005-0000-0000-0000FB010000}"/>
    <cellStyle name="Neutraal 7" xfId="509" xr:uid="{00000000-0005-0000-0000-0000FC010000}"/>
    <cellStyle name="Neutraal 8" xfId="510" xr:uid="{00000000-0005-0000-0000-0000FD010000}"/>
    <cellStyle name="Neutraal 9" xfId="511" xr:uid="{00000000-0005-0000-0000-0000FE010000}"/>
    <cellStyle name="Notitie 10" xfId="512" xr:uid="{00000000-0005-0000-0000-0000FF010000}"/>
    <cellStyle name="Notitie 11" xfId="513" xr:uid="{00000000-0005-0000-0000-000000020000}"/>
    <cellStyle name="Notitie 12" xfId="514" xr:uid="{00000000-0005-0000-0000-000001020000}"/>
    <cellStyle name="Notitie 13" xfId="515" xr:uid="{00000000-0005-0000-0000-000002020000}"/>
    <cellStyle name="Notitie 14" xfId="516" xr:uid="{00000000-0005-0000-0000-000003020000}"/>
    <cellStyle name="Notitie 15" xfId="517" xr:uid="{00000000-0005-0000-0000-000004020000}"/>
    <cellStyle name="Notitie 16" xfId="518" xr:uid="{00000000-0005-0000-0000-000005020000}"/>
    <cellStyle name="Notitie 2" xfId="519" xr:uid="{00000000-0005-0000-0000-000006020000}"/>
    <cellStyle name="Notitie 2 2" xfId="520" xr:uid="{00000000-0005-0000-0000-000007020000}"/>
    <cellStyle name="Notitie 3" xfId="521" xr:uid="{00000000-0005-0000-0000-000008020000}"/>
    <cellStyle name="Notitie 4" xfId="522" xr:uid="{00000000-0005-0000-0000-000009020000}"/>
    <cellStyle name="Notitie 5" xfId="523" xr:uid="{00000000-0005-0000-0000-00000A020000}"/>
    <cellStyle name="Notitie 6" xfId="524" xr:uid="{00000000-0005-0000-0000-00000B020000}"/>
    <cellStyle name="Notitie 7" xfId="525" xr:uid="{00000000-0005-0000-0000-00000C020000}"/>
    <cellStyle name="Notitie 8" xfId="526" xr:uid="{00000000-0005-0000-0000-00000D020000}"/>
    <cellStyle name="Notitie 9" xfId="527" xr:uid="{00000000-0005-0000-0000-00000E020000}"/>
    <cellStyle name="Ongeldig 10" xfId="528" xr:uid="{00000000-0005-0000-0000-00000F020000}"/>
    <cellStyle name="Ongeldig 11" xfId="529" xr:uid="{00000000-0005-0000-0000-000010020000}"/>
    <cellStyle name="Ongeldig 12" xfId="530" xr:uid="{00000000-0005-0000-0000-000011020000}"/>
    <cellStyle name="Ongeldig 13" xfId="531" xr:uid="{00000000-0005-0000-0000-000012020000}"/>
    <cellStyle name="Ongeldig 14" xfId="532" xr:uid="{00000000-0005-0000-0000-000013020000}"/>
    <cellStyle name="Ongeldig 15" xfId="533" xr:uid="{00000000-0005-0000-0000-000014020000}"/>
    <cellStyle name="Ongeldig 16" xfId="534" xr:uid="{00000000-0005-0000-0000-000015020000}"/>
    <cellStyle name="Ongeldig 2" xfId="535" xr:uid="{00000000-0005-0000-0000-000016020000}"/>
    <cellStyle name="Ongeldig 3" xfId="536" xr:uid="{00000000-0005-0000-0000-000017020000}"/>
    <cellStyle name="Ongeldig 4" xfId="537" xr:uid="{00000000-0005-0000-0000-000018020000}"/>
    <cellStyle name="Ongeldig 5" xfId="538" xr:uid="{00000000-0005-0000-0000-000019020000}"/>
    <cellStyle name="Ongeldig 6" xfId="539" xr:uid="{00000000-0005-0000-0000-00001A020000}"/>
    <cellStyle name="Ongeldig 7" xfId="540" xr:uid="{00000000-0005-0000-0000-00001B020000}"/>
    <cellStyle name="Ongeldig 8" xfId="541" xr:uid="{00000000-0005-0000-0000-00001C020000}"/>
    <cellStyle name="Ongeldig 9" xfId="542" xr:uid="{00000000-0005-0000-0000-00001D020000}"/>
    <cellStyle name="Procent 2" xfId="653" xr:uid="{E8ECA712-BF0F-4B50-9FCE-B789902F9E01}"/>
    <cellStyle name="Standaard" xfId="0" builtinId="0"/>
    <cellStyle name="Standaard 10" xfId="543" xr:uid="{00000000-0005-0000-0000-00001F020000}"/>
    <cellStyle name="Standaard 11" xfId="544" xr:uid="{00000000-0005-0000-0000-000020020000}"/>
    <cellStyle name="Standaard 12" xfId="545" xr:uid="{00000000-0005-0000-0000-000021020000}"/>
    <cellStyle name="Standaard 13" xfId="546" xr:uid="{00000000-0005-0000-0000-000022020000}"/>
    <cellStyle name="Standaard 14" xfId="547" xr:uid="{00000000-0005-0000-0000-000023020000}"/>
    <cellStyle name="Standaard 15" xfId="548" xr:uid="{00000000-0005-0000-0000-000024020000}"/>
    <cellStyle name="Standaard 16" xfId="549" xr:uid="{00000000-0005-0000-0000-000025020000}"/>
    <cellStyle name="Standaard 17" xfId="550" xr:uid="{00000000-0005-0000-0000-000026020000}"/>
    <cellStyle name="Standaard 18" xfId="551" xr:uid="{00000000-0005-0000-0000-000027020000}"/>
    <cellStyle name="Standaard 19" xfId="552" xr:uid="{00000000-0005-0000-0000-000028020000}"/>
    <cellStyle name="Standaard 19 2" xfId="553" xr:uid="{00000000-0005-0000-0000-000029020000}"/>
    <cellStyle name="Standaard 19 2 2" xfId="647" xr:uid="{00000000-0005-0000-0000-00002A020000}"/>
    <cellStyle name="Standaard 19 2 2 2 4" xfId="654" xr:uid="{8766EF06-ED54-4A26-9F19-E7EF50E29CED}"/>
    <cellStyle name="Standaard 19 2 3" xfId="646" xr:uid="{00000000-0005-0000-0000-00002B020000}"/>
    <cellStyle name="Standaard 19 3" xfId="554" xr:uid="{00000000-0005-0000-0000-00002C020000}"/>
    <cellStyle name="Standaard 2" xfId="555" xr:uid="{00000000-0005-0000-0000-00002D020000}"/>
    <cellStyle name="Standaard 2 2" xfId="651" xr:uid="{00000000-0005-0000-0000-00002E020000}"/>
    <cellStyle name="Standaard 20" xfId="556" xr:uid="{00000000-0005-0000-0000-00002F020000}"/>
    <cellStyle name="Standaard 21" xfId="557" xr:uid="{00000000-0005-0000-0000-000030020000}"/>
    <cellStyle name="Standaard 22" xfId="558" xr:uid="{00000000-0005-0000-0000-000031020000}"/>
    <cellStyle name="Standaard 23" xfId="559" xr:uid="{00000000-0005-0000-0000-000032020000}"/>
    <cellStyle name="Standaard 24" xfId="560" xr:uid="{00000000-0005-0000-0000-000033020000}"/>
    <cellStyle name="Standaard 25" xfId="648" xr:uid="{00000000-0005-0000-0000-000034020000}"/>
    <cellStyle name="Standaard 26" xfId="649" xr:uid="{00000000-0005-0000-0000-000035020000}"/>
    <cellStyle name="Standaard 3" xfId="561" xr:uid="{00000000-0005-0000-0000-000036020000}"/>
    <cellStyle name="Standaard 3 2" xfId="562" xr:uid="{00000000-0005-0000-0000-000037020000}"/>
    <cellStyle name="Standaard 3 3" xfId="650" xr:uid="{00000000-0005-0000-0000-000038020000}"/>
    <cellStyle name="Standaard 4" xfId="563" xr:uid="{00000000-0005-0000-0000-000039020000}"/>
    <cellStyle name="Standaard 5" xfId="564" xr:uid="{00000000-0005-0000-0000-00003A020000}"/>
    <cellStyle name="Standaard 6" xfId="565" xr:uid="{00000000-0005-0000-0000-00003B020000}"/>
    <cellStyle name="Standaard 7" xfId="566" xr:uid="{00000000-0005-0000-0000-00003C020000}"/>
    <cellStyle name="Standaard 8" xfId="567" xr:uid="{00000000-0005-0000-0000-00003D020000}"/>
    <cellStyle name="Standaard 9" xfId="568" xr:uid="{00000000-0005-0000-0000-00003E020000}"/>
    <cellStyle name="Titel 10" xfId="569" xr:uid="{00000000-0005-0000-0000-00003F020000}"/>
    <cellStyle name="Titel 11" xfId="570" xr:uid="{00000000-0005-0000-0000-000040020000}"/>
    <cellStyle name="Titel 12" xfId="571" xr:uid="{00000000-0005-0000-0000-000041020000}"/>
    <cellStyle name="Titel 13" xfId="572" xr:uid="{00000000-0005-0000-0000-000042020000}"/>
    <cellStyle name="Titel 14" xfId="573" xr:uid="{00000000-0005-0000-0000-000043020000}"/>
    <cellStyle name="Titel 15" xfId="574" xr:uid="{00000000-0005-0000-0000-000044020000}"/>
    <cellStyle name="Titel 16" xfId="575" xr:uid="{00000000-0005-0000-0000-000045020000}"/>
    <cellStyle name="Titel 2" xfId="576" xr:uid="{00000000-0005-0000-0000-000046020000}"/>
    <cellStyle name="Titel 3" xfId="577" xr:uid="{00000000-0005-0000-0000-000047020000}"/>
    <cellStyle name="Titel 4" xfId="578" xr:uid="{00000000-0005-0000-0000-000048020000}"/>
    <cellStyle name="Titel 5" xfId="579" xr:uid="{00000000-0005-0000-0000-000049020000}"/>
    <cellStyle name="Titel 6" xfId="580" xr:uid="{00000000-0005-0000-0000-00004A020000}"/>
    <cellStyle name="Titel 7" xfId="581" xr:uid="{00000000-0005-0000-0000-00004B020000}"/>
    <cellStyle name="Titel 8" xfId="582" xr:uid="{00000000-0005-0000-0000-00004C020000}"/>
    <cellStyle name="Titel 9" xfId="583" xr:uid="{00000000-0005-0000-0000-00004D020000}"/>
    <cellStyle name="Totaal 10" xfId="584" xr:uid="{00000000-0005-0000-0000-00004E020000}"/>
    <cellStyle name="Totaal 11" xfId="585" xr:uid="{00000000-0005-0000-0000-00004F020000}"/>
    <cellStyle name="Totaal 12" xfId="586" xr:uid="{00000000-0005-0000-0000-000050020000}"/>
    <cellStyle name="Totaal 13" xfId="587" xr:uid="{00000000-0005-0000-0000-000051020000}"/>
    <cellStyle name="Totaal 14" xfId="588" xr:uid="{00000000-0005-0000-0000-000052020000}"/>
    <cellStyle name="Totaal 15" xfId="589" xr:uid="{00000000-0005-0000-0000-000053020000}"/>
    <cellStyle name="Totaal 16" xfId="590" xr:uid="{00000000-0005-0000-0000-000054020000}"/>
    <cellStyle name="Totaal 2" xfId="591" xr:uid="{00000000-0005-0000-0000-000055020000}"/>
    <cellStyle name="Totaal 3" xfId="592" xr:uid="{00000000-0005-0000-0000-000056020000}"/>
    <cellStyle name="Totaal 4" xfId="593" xr:uid="{00000000-0005-0000-0000-000057020000}"/>
    <cellStyle name="Totaal 5" xfId="594" xr:uid="{00000000-0005-0000-0000-000058020000}"/>
    <cellStyle name="Totaal 6" xfId="595" xr:uid="{00000000-0005-0000-0000-000059020000}"/>
    <cellStyle name="Totaal 7" xfId="596" xr:uid="{00000000-0005-0000-0000-00005A020000}"/>
    <cellStyle name="Totaal 8" xfId="597" xr:uid="{00000000-0005-0000-0000-00005B020000}"/>
    <cellStyle name="Totaal 9" xfId="598" xr:uid="{00000000-0005-0000-0000-00005C020000}"/>
    <cellStyle name="Uitvoer 10" xfId="599" xr:uid="{00000000-0005-0000-0000-00005D020000}"/>
    <cellStyle name="Uitvoer 11" xfId="600" xr:uid="{00000000-0005-0000-0000-00005E020000}"/>
    <cellStyle name="Uitvoer 12" xfId="601" xr:uid="{00000000-0005-0000-0000-00005F020000}"/>
    <cellStyle name="Uitvoer 13" xfId="602" xr:uid="{00000000-0005-0000-0000-000060020000}"/>
    <cellStyle name="Uitvoer 14" xfId="603" xr:uid="{00000000-0005-0000-0000-000061020000}"/>
    <cellStyle name="Uitvoer 15" xfId="604" xr:uid="{00000000-0005-0000-0000-000062020000}"/>
    <cellStyle name="Uitvoer 16" xfId="605" xr:uid="{00000000-0005-0000-0000-000063020000}"/>
    <cellStyle name="Uitvoer 2" xfId="606" xr:uid="{00000000-0005-0000-0000-000064020000}"/>
    <cellStyle name="Uitvoer 3" xfId="607" xr:uid="{00000000-0005-0000-0000-000065020000}"/>
    <cellStyle name="Uitvoer 4" xfId="608" xr:uid="{00000000-0005-0000-0000-000066020000}"/>
    <cellStyle name="Uitvoer 5" xfId="609" xr:uid="{00000000-0005-0000-0000-000067020000}"/>
    <cellStyle name="Uitvoer 6" xfId="610" xr:uid="{00000000-0005-0000-0000-000068020000}"/>
    <cellStyle name="Uitvoer 7" xfId="611" xr:uid="{00000000-0005-0000-0000-000069020000}"/>
    <cellStyle name="Uitvoer 8" xfId="612" xr:uid="{00000000-0005-0000-0000-00006A020000}"/>
    <cellStyle name="Uitvoer 9" xfId="613" xr:uid="{00000000-0005-0000-0000-00006B020000}"/>
    <cellStyle name="Valuta 2" xfId="614" xr:uid="{00000000-0005-0000-0000-00006C020000}"/>
    <cellStyle name="Valuta 2 2" xfId="615" xr:uid="{00000000-0005-0000-0000-00006D020000}"/>
    <cellStyle name="Valuta 4" xfId="652" xr:uid="{1FCF68ED-8828-4415-B3BF-382FAA88BD3F}"/>
    <cellStyle name="Verklarende tekst 10" xfId="616" xr:uid="{00000000-0005-0000-0000-00006E020000}"/>
    <cellStyle name="Verklarende tekst 11" xfId="617" xr:uid="{00000000-0005-0000-0000-00006F020000}"/>
    <cellStyle name="Verklarende tekst 12" xfId="618" xr:uid="{00000000-0005-0000-0000-000070020000}"/>
    <cellStyle name="Verklarende tekst 13" xfId="619" xr:uid="{00000000-0005-0000-0000-000071020000}"/>
    <cellStyle name="Verklarende tekst 14" xfId="620" xr:uid="{00000000-0005-0000-0000-000072020000}"/>
    <cellStyle name="Verklarende tekst 15" xfId="621" xr:uid="{00000000-0005-0000-0000-000073020000}"/>
    <cellStyle name="Verklarende tekst 16" xfId="622" xr:uid="{00000000-0005-0000-0000-000074020000}"/>
    <cellStyle name="Verklarende tekst 2" xfId="623" xr:uid="{00000000-0005-0000-0000-000075020000}"/>
    <cellStyle name="Verklarende tekst 3" xfId="624" xr:uid="{00000000-0005-0000-0000-000076020000}"/>
    <cellStyle name="Verklarende tekst 4" xfId="625" xr:uid="{00000000-0005-0000-0000-000077020000}"/>
    <cellStyle name="Verklarende tekst 5" xfId="626" xr:uid="{00000000-0005-0000-0000-000078020000}"/>
    <cellStyle name="Verklarende tekst 6" xfId="627" xr:uid="{00000000-0005-0000-0000-000079020000}"/>
    <cellStyle name="Verklarende tekst 7" xfId="628" xr:uid="{00000000-0005-0000-0000-00007A020000}"/>
    <cellStyle name="Verklarende tekst 8" xfId="629" xr:uid="{00000000-0005-0000-0000-00007B020000}"/>
    <cellStyle name="Verklarende tekst 9" xfId="630" xr:uid="{00000000-0005-0000-0000-00007C020000}"/>
    <cellStyle name="Waarschuwingstekst 10" xfId="631" xr:uid="{00000000-0005-0000-0000-00007D020000}"/>
    <cellStyle name="Waarschuwingstekst 11" xfId="632" xr:uid="{00000000-0005-0000-0000-00007E020000}"/>
    <cellStyle name="Waarschuwingstekst 12" xfId="633" xr:uid="{00000000-0005-0000-0000-00007F020000}"/>
    <cellStyle name="Waarschuwingstekst 13" xfId="634" xr:uid="{00000000-0005-0000-0000-000080020000}"/>
    <cellStyle name="Waarschuwingstekst 14" xfId="635" xr:uid="{00000000-0005-0000-0000-000081020000}"/>
    <cellStyle name="Waarschuwingstekst 15" xfId="636" xr:uid="{00000000-0005-0000-0000-000082020000}"/>
    <cellStyle name="Waarschuwingstekst 16" xfId="637" xr:uid="{00000000-0005-0000-0000-000083020000}"/>
    <cellStyle name="Waarschuwingstekst 2" xfId="638" xr:uid="{00000000-0005-0000-0000-000084020000}"/>
    <cellStyle name="Waarschuwingstekst 3" xfId="639" xr:uid="{00000000-0005-0000-0000-000085020000}"/>
    <cellStyle name="Waarschuwingstekst 4" xfId="640" xr:uid="{00000000-0005-0000-0000-000086020000}"/>
    <cellStyle name="Waarschuwingstekst 5" xfId="641" xr:uid="{00000000-0005-0000-0000-000087020000}"/>
    <cellStyle name="Waarschuwingstekst 6" xfId="642" xr:uid="{00000000-0005-0000-0000-000088020000}"/>
    <cellStyle name="Waarschuwingstekst 7" xfId="643" xr:uid="{00000000-0005-0000-0000-000089020000}"/>
    <cellStyle name="Waarschuwingstekst 8" xfId="644" xr:uid="{00000000-0005-0000-0000-00008A020000}"/>
    <cellStyle name="Waarschuwingstekst 9" xfId="645" xr:uid="{00000000-0005-0000-0000-00008B020000}"/>
  </cellStyles>
  <dxfs count="0"/>
  <tableStyles count="0" defaultTableStyle="TableStyleMedium9" defaultPivotStyle="PivotStyleLight16"/>
  <colors>
    <mruColors>
      <color rgb="FFCCECFF"/>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866775</xdr:colOff>
      <xdr:row>1</xdr:row>
      <xdr:rowOff>1047750</xdr:rowOff>
    </xdr:from>
    <xdr:to>
      <xdr:col>6</xdr:col>
      <xdr:colOff>607060</xdr:colOff>
      <xdr:row>5</xdr:row>
      <xdr:rowOff>95885</xdr:rowOff>
    </xdr:to>
    <xdr:pic>
      <xdr:nvPicPr>
        <xdr:cNvPr id="2" name="Afbeelding 1" descr="Afbeelding met tekst, illustratie&#10;&#10;Automatisch gegenereerde beschrijving">
          <a:extLst>
            <a:ext uri="{FF2B5EF4-FFF2-40B4-BE49-F238E27FC236}">
              <a16:creationId xmlns:a16="http://schemas.microsoft.com/office/drawing/2014/main" id="{AE4D638A-6588-4ABA-86CD-E7D3D1EE3D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85925" y="1447800"/>
          <a:ext cx="2426335" cy="197231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385BE-5BE8-4804-ACD2-128F1EE7CF02}">
  <sheetPr>
    <pageSetUpPr fitToPage="1"/>
  </sheetPr>
  <dimension ref="B1:AU142"/>
  <sheetViews>
    <sheetView workbookViewId="0"/>
  </sheetViews>
  <sheetFormatPr defaultColWidth="9.140625" defaultRowHeight="13.5" x14ac:dyDescent="0.25"/>
  <cols>
    <col min="1" max="1" width="1.7109375" style="102" customWidth="1"/>
    <col min="2" max="3" width="5.28515625" style="102" customWidth="1"/>
    <col min="4" max="8" width="13.42578125" style="102" customWidth="1"/>
    <col min="9" max="9" width="11.140625" style="102" customWidth="1"/>
    <col min="10" max="10" width="2" style="102" customWidth="1"/>
    <col min="11" max="11" width="98.140625" style="103" bestFit="1" customWidth="1"/>
    <col min="12" max="47" width="9.140625" style="103"/>
    <col min="48" max="16384" width="9.140625" style="102"/>
  </cols>
  <sheetData>
    <row r="1" spans="2:11" ht="31.5" customHeight="1" x14ac:dyDescent="0.25"/>
    <row r="2" spans="2:11" ht="108.75" customHeight="1" x14ac:dyDescent="0.25">
      <c r="B2" s="104"/>
      <c r="C2" s="105"/>
      <c r="D2" s="105"/>
      <c r="E2" s="105"/>
      <c r="F2" s="105"/>
      <c r="G2" s="105"/>
      <c r="H2" s="105"/>
      <c r="I2" s="106"/>
    </row>
    <row r="3" spans="2:11" ht="40.5" customHeight="1" x14ac:dyDescent="0.25">
      <c r="B3" s="107"/>
      <c r="I3" s="108"/>
    </row>
    <row r="4" spans="2:11" ht="40.5" customHeight="1" x14ac:dyDescent="0.6">
      <c r="B4" s="107"/>
      <c r="E4" s="109"/>
      <c r="F4" s="110"/>
      <c r="G4" s="109"/>
      <c r="I4" s="108"/>
    </row>
    <row r="5" spans="2:11" ht="40.5" customHeight="1" x14ac:dyDescent="0.25">
      <c r="B5" s="107"/>
      <c r="I5" s="108"/>
    </row>
    <row r="6" spans="2:11" ht="189" customHeight="1" x14ac:dyDescent="0.25">
      <c r="B6" s="167" t="s">
        <v>70</v>
      </c>
      <c r="C6" s="168"/>
      <c r="D6" s="168"/>
      <c r="E6" s="168"/>
      <c r="F6" s="168"/>
      <c r="G6" s="168"/>
      <c r="H6" s="168"/>
      <c r="I6" s="169"/>
      <c r="K6" s="103" t="s">
        <v>32</v>
      </c>
    </row>
    <row r="7" spans="2:11" x14ac:dyDescent="0.25">
      <c r="B7" s="107"/>
      <c r="I7" s="108"/>
    </row>
    <row r="8" spans="2:11" ht="45" customHeight="1" x14ac:dyDescent="0.25">
      <c r="B8" s="111"/>
      <c r="D8" s="112" t="s">
        <v>0</v>
      </c>
      <c r="E8" s="113"/>
      <c r="F8" s="113"/>
      <c r="G8" s="113"/>
      <c r="H8" s="113"/>
      <c r="I8" s="114"/>
    </row>
    <row r="9" spans="2:11" ht="29.25" customHeight="1" x14ac:dyDescent="0.3">
      <c r="B9" s="111"/>
      <c r="D9" s="115" t="s">
        <v>69</v>
      </c>
      <c r="E9" s="113"/>
      <c r="F9" s="113"/>
      <c r="G9" s="113"/>
      <c r="H9" s="113"/>
      <c r="I9" s="114"/>
    </row>
    <row r="10" spans="2:11" ht="29.25" customHeight="1" x14ac:dyDescent="0.3">
      <c r="B10" s="111"/>
      <c r="D10" s="115"/>
      <c r="E10" s="113"/>
      <c r="F10" s="113"/>
      <c r="G10" s="113"/>
      <c r="H10" s="113"/>
      <c r="I10" s="114"/>
    </row>
    <row r="11" spans="2:11" ht="29.25" customHeight="1" x14ac:dyDescent="0.3">
      <c r="B11" s="111"/>
      <c r="D11" s="115"/>
      <c r="E11" s="113"/>
      <c r="F11" s="113"/>
      <c r="G11" s="113"/>
      <c r="H11" s="113"/>
      <c r="I11" s="114"/>
    </row>
    <row r="12" spans="2:11" ht="29.25" customHeight="1" x14ac:dyDescent="0.3">
      <c r="B12" s="111"/>
      <c r="D12" s="116"/>
      <c r="E12" s="113"/>
      <c r="F12" s="113"/>
      <c r="G12" s="113"/>
      <c r="H12" s="113"/>
      <c r="I12" s="114"/>
    </row>
    <row r="13" spans="2:11" ht="29.25" customHeight="1" x14ac:dyDescent="0.3">
      <c r="B13" s="111"/>
      <c r="D13" s="116"/>
      <c r="E13" s="113"/>
      <c r="F13" s="113"/>
      <c r="G13" s="113"/>
      <c r="H13" s="113"/>
      <c r="I13" s="114"/>
    </row>
    <row r="14" spans="2:11" ht="29.25" customHeight="1" x14ac:dyDescent="0.3">
      <c r="B14" s="111"/>
      <c r="D14" s="116"/>
      <c r="E14" s="113"/>
      <c r="F14" s="113"/>
      <c r="G14" s="113"/>
      <c r="H14" s="113"/>
      <c r="I14" s="114"/>
    </row>
    <row r="15" spans="2:11" ht="21.75" customHeight="1" x14ac:dyDescent="0.25">
      <c r="B15" s="117"/>
      <c r="C15" s="118"/>
      <c r="D15" s="118"/>
      <c r="E15" s="118"/>
      <c r="F15" s="118"/>
      <c r="G15" s="118"/>
      <c r="H15" s="118"/>
      <c r="I15" s="119"/>
    </row>
    <row r="17" s="103" customFormat="1" x14ac:dyDescent="0.25"/>
    <row r="18" s="103" customFormat="1" x14ac:dyDescent="0.25"/>
    <row r="19" s="103" customFormat="1" x14ac:dyDescent="0.25"/>
    <row r="20" s="103" customFormat="1" x14ac:dyDescent="0.25"/>
    <row r="21" s="103" customFormat="1" x14ac:dyDescent="0.25"/>
    <row r="22" s="103" customFormat="1" x14ac:dyDescent="0.25"/>
    <row r="23" s="103" customFormat="1" x14ac:dyDescent="0.25"/>
    <row r="24" s="103" customFormat="1" x14ac:dyDescent="0.25"/>
    <row r="25" s="103" customFormat="1" x14ac:dyDescent="0.25"/>
    <row r="26" s="103" customFormat="1" x14ac:dyDescent="0.25"/>
    <row r="27" s="103" customFormat="1" x14ac:dyDescent="0.25"/>
    <row r="28" s="103" customFormat="1" x14ac:dyDescent="0.25"/>
    <row r="29" s="103" customFormat="1" x14ac:dyDescent="0.25"/>
    <row r="30" s="103" customFormat="1" x14ac:dyDescent="0.25"/>
    <row r="31" s="103" customFormat="1" x14ac:dyDescent="0.25"/>
    <row r="32" s="103" customFormat="1" x14ac:dyDescent="0.25"/>
    <row r="33" s="103" customFormat="1" x14ac:dyDescent="0.25"/>
    <row r="34" s="103" customFormat="1" x14ac:dyDescent="0.25"/>
    <row r="35" s="103" customFormat="1" x14ac:dyDescent="0.25"/>
    <row r="36" s="103" customFormat="1" x14ac:dyDescent="0.25"/>
    <row r="37" s="103" customFormat="1" x14ac:dyDescent="0.25"/>
    <row r="38" s="103" customFormat="1" x14ac:dyDescent="0.25"/>
    <row r="39" s="103" customFormat="1" x14ac:dyDescent="0.25"/>
    <row r="40" s="103" customFormat="1" x14ac:dyDescent="0.25"/>
    <row r="41" s="103" customFormat="1" x14ac:dyDescent="0.25"/>
    <row r="42" s="103" customFormat="1" x14ac:dyDescent="0.25"/>
    <row r="43" s="103" customFormat="1" x14ac:dyDescent="0.25"/>
    <row r="44" s="103" customFormat="1" x14ac:dyDescent="0.25"/>
    <row r="45" s="103" customFormat="1" x14ac:dyDescent="0.25"/>
    <row r="46" s="103" customFormat="1" x14ac:dyDescent="0.25"/>
    <row r="47" s="103" customFormat="1" x14ac:dyDescent="0.25"/>
    <row r="48" s="103" customFormat="1" x14ac:dyDescent="0.25"/>
    <row r="49" spans="2:3" s="103" customFormat="1" x14ac:dyDescent="0.25"/>
    <row r="50" spans="2:3" s="103" customFormat="1" x14ac:dyDescent="0.25">
      <c r="B50" s="103">
        <f>(B26*B30*B34)/12</f>
        <v>0</v>
      </c>
      <c r="C50" s="103">
        <f>(C26*C30*C34)/12</f>
        <v>0</v>
      </c>
    </row>
    <row r="51" spans="2:3" s="103" customFormat="1" x14ac:dyDescent="0.25"/>
    <row r="52" spans="2:3" s="103" customFormat="1" x14ac:dyDescent="0.25"/>
    <row r="53" spans="2:3" s="103" customFormat="1" x14ac:dyDescent="0.25"/>
    <row r="54" spans="2:3" s="103" customFormat="1" x14ac:dyDescent="0.25"/>
    <row r="55" spans="2:3" s="103" customFormat="1" x14ac:dyDescent="0.25"/>
    <row r="56" spans="2:3" s="103" customFormat="1" x14ac:dyDescent="0.25"/>
    <row r="57" spans="2:3" s="103" customFormat="1" x14ac:dyDescent="0.25"/>
    <row r="58" spans="2:3" s="103" customFormat="1" x14ac:dyDescent="0.25"/>
    <row r="59" spans="2:3" s="103" customFormat="1" x14ac:dyDescent="0.25"/>
    <row r="60" spans="2:3" s="103" customFormat="1" x14ac:dyDescent="0.25"/>
    <row r="61" spans="2:3" s="103" customFormat="1" x14ac:dyDescent="0.25"/>
    <row r="62" spans="2:3" s="103" customFormat="1" x14ac:dyDescent="0.25"/>
    <row r="63" spans="2:3" s="103" customFormat="1" x14ac:dyDescent="0.25"/>
    <row r="64" spans="2:3" s="103" customFormat="1" x14ac:dyDescent="0.25"/>
    <row r="65" s="103" customFormat="1" x14ac:dyDescent="0.25"/>
    <row r="66" s="103" customFormat="1" x14ac:dyDescent="0.25"/>
    <row r="67" s="103" customFormat="1" x14ac:dyDescent="0.25"/>
    <row r="68" s="103" customFormat="1" x14ac:dyDescent="0.25"/>
    <row r="69" s="103" customFormat="1" x14ac:dyDescent="0.25"/>
    <row r="70" s="103" customFormat="1" x14ac:dyDescent="0.25"/>
    <row r="71" s="103" customFormat="1" x14ac:dyDescent="0.25"/>
    <row r="72" s="103" customFormat="1" x14ac:dyDescent="0.25"/>
    <row r="73" s="103" customFormat="1" x14ac:dyDescent="0.25"/>
    <row r="74" s="103" customFormat="1" x14ac:dyDescent="0.25"/>
    <row r="75" s="103" customFormat="1" x14ac:dyDescent="0.25"/>
    <row r="76" s="103" customFormat="1" x14ac:dyDescent="0.25"/>
    <row r="77" s="103" customFormat="1" x14ac:dyDescent="0.25"/>
    <row r="78" s="103" customFormat="1" x14ac:dyDescent="0.25"/>
    <row r="79" s="103" customFormat="1" x14ac:dyDescent="0.25"/>
    <row r="80" s="103" customFormat="1" x14ac:dyDescent="0.25"/>
    <row r="81" s="103" customFormat="1" x14ac:dyDescent="0.25"/>
    <row r="82" s="103" customFormat="1" x14ac:dyDescent="0.25"/>
    <row r="83" s="103" customFormat="1" x14ac:dyDescent="0.25"/>
    <row r="84" s="103" customFormat="1" x14ac:dyDescent="0.25"/>
    <row r="85" s="103" customFormat="1" x14ac:dyDescent="0.25"/>
    <row r="86" s="103" customFormat="1" x14ac:dyDescent="0.25"/>
    <row r="87" s="103" customFormat="1" x14ac:dyDescent="0.25"/>
    <row r="88" s="103" customFormat="1" x14ac:dyDescent="0.25"/>
    <row r="89" s="103" customFormat="1" x14ac:dyDescent="0.25"/>
    <row r="90" s="103" customFormat="1" x14ac:dyDescent="0.25"/>
    <row r="91" s="103" customFormat="1" x14ac:dyDescent="0.25"/>
    <row r="92" s="103" customFormat="1" x14ac:dyDescent="0.25"/>
    <row r="93" s="103" customFormat="1" x14ac:dyDescent="0.25"/>
    <row r="94" s="103" customFormat="1" x14ac:dyDescent="0.25"/>
    <row r="95" s="103" customFormat="1" x14ac:dyDescent="0.25"/>
    <row r="96" s="103" customFormat="1" x14ac:dyDescent="0.25"/>
    <row r="97" s="103" customFormat="1" x14ac:dyDescent="0.25"/>
    <row r="98" s="103" customFormat="1" x14ac:dyDescent="0.25"/>
    <row r="99" s="103" customFormat="1" x14ac:dyDescent="0.25"/>
    <row r="100" s="103" customFormat="1" x14ac:dyDescent="0.25"/>
    <row r="101" s="103" customFormat="1" x14ac:dyDescent="0.25"/>
    <row r="102" s="103" customFormat="1" x14ac:dyDescent="0.25"/>
    <row r="103" s="103" customFormat="1" x14ac:dyDescent="0.25"/>
    <row r="104" s="103" customFormat="1" x14ac:dyDescent="0.25"/>
    <row r="105" s="103" customFormat="1" x14ac:dyDescent="0.25"/>
    <row r="106" s="103" customFormat="1" x14ac:dyDescent="0.25"/>
    <row r="107" s="103" customFormat="1" x14ac:dyDescent="0.25"/>
    <row r="108" s="103" customFormat="1" x14ac:dyDescent="0.25"/>
    <row r="109" s="103" customFormat="1" x14ac:dyDescent="0.25"/>
    <row r="110" s="103" customFormat="1" x14ac:dyDescent="0.25"/>
    <row r="111" s="103" customFormat="1" x14ac:dyDescent="0.25"/>
    <row r="112" s="103" customFormat="1" x14ac:dyDescent="0.25"/>
    <row r="113" s="103" customFormat="1" x14ac:dyDescent="0.25"/>
    <row r="114" s="103" customFormat="1" x14ac:dyDescent="0.25"/>
    <row r="115" s="103" customFormat="1" x14ac:dyDescent="0.25"/>
    <row r="116" s="103" customFormat="1" x14ac:dyDescent="0.25"/>
    <row r="117" s="103" customFormat="1" x14ac:dyDescent="0.25"/>
    <row r="118" s="103" customFormat="1" x14ac:dyDescent="0.25"/>
    <row r="119" s="103" customFormat="1" x14ac:dyDescent="0.25"/>
    <row r="120" s="103" customFormat="1" x14ac:dyDescent="0.25"/>
    <row r="121" s="103" customFormat="1" x14ac:dyDescent="0.25"/>
    <row r="122" s="103" customFormat="1" x14ac:dyDescent="0.25"/>
    <row r="123" s="103" customFormat="1" x14ac:dyDescent="0.25"/>
    <row r="124" s="103" customFormat="1" x14ac:dyDescent="0.25"/>
    <row r="125" s="103" customFormat="1" x14ac:dyDescent="0.25"/>
    <row r="126" s="103" customFormat="1" x14ac:dyDescent="0.25"/>
    <row r="127" s="103" customFormat="1" x14ac:dyDescent="0.25"/>
    <row r="128" s="103" customFormat="1" x14ac:dyDescent="0.25"/>
    <row r="129" s="103" customFormat="1" x14ac:dyDescent="0.25"/>
    <row r="130" s="103" customFormat="1" x14ac:dyDescent="0.25"/>
    <row r="131" s="103" customFormat="1" x14ac:dyDescent="0.25"/>
    <row r="132" s="103" customFormat="1" x14ac:dyDescent="0.25"/>
    <row r="133" s="103" customFormat="1" x14ac:dyDescent="0.25"/>
    <row r="134" s="103" customFormat="1" x14ac:dyDescent="0.25"/>
    <row r="135" s="103" customFormat="1" x14ac:dyDescent="0.25"/>
    <row r="136" s="103" customFormat="1" x14ac:dyDescent="0.25"/>
    <row r="137" s="103" customFormat="1" x14ac:dyDescent="0.25"/>
    <row r="138" s="103" customFormat="1" x14ac:dyDescent="0.25"/>
    <row r="139" s="103" customFormat="1" x14ac:dyDescent="0.25"/>
    <row r="140" s="103" customFormat="1" x14ac:dyDescent="0.25"/>
    <row r="141" s="103" customFormat="1" x14ac:dyDescent="0.25"/>
    <row r="142" s="103" customFormat="1" x14ac:dyDescent="0.25"/>
  </sheetData>
  <sheetProtection algorithmName="SHA-512" hashValue="a4S9rrYhaWcJeB8TFDbJ8s286Vstm/cmx5mNGBvucB99Xibllzxi2dKCWbisQ6YJ2VWU7AVH6Dg0Imw1Tz+nkg==" saltValue="j5jv+6cq3IjsaXqiK/mC0A==" spinCount="100000" sheet="1" objects="1" scenarios="1"/>
  <mergeCells count="1">
    <mergeCell ref="B6:I6"/>
  </mergeCells>
  <printOptions horizontalCentered="1"/>
  <pageMargins left="0.23622047244094491" right="0.23622047244094491" top="0.74803149606299213" bottom="0.74803149606299213" header="0.31496062992125984" footer="0.31496062992125984"/>
  <pageSetup paperSize="9" orientation="portrait" r:id="rId1"/>
  <headerFooter>
    <oddFooter xml:space="preserve">&amp;R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AAD3C-FDA7-4051-AAB7-F079BDCEBF59}">
  <sheetPr>
    <tabColor theme="6" tint="-0.499984740745262"/>
    <pageSetUpPr fitToPage="1"/>
  </sheetPr>
  <dimension ref="A1:BV415"/>
  <sheetViews>
    <sheetView workbookViewId="0">
      <selection activeCell="C4" sqref="C4"/>
    </sheetView>
  </sheetViews>
  <sheetFormatPr defaultColWidth="9" defaultRowHeight="12.75" x14ac:dyDescent="0.2"/>
  <cols>
    <col min="1" max="1" width="109" style="7" customWidth="1"/>
    <col min="2" max="3" width="35.140625" style="7" customWidth="1"/>
    <col min="4" max="4" width="9" style="5"/>
    <col min="5" max="5" width="47.85546875" style="5" customWidth="1"/>
    <col min="6" max="6" width="9" style="6"/>
    <col min="7" max="55" width="9" style="5"/>
    <col min="56" max="16384" width="9" style="7"/>
  </cols>
  <sheetData>
    <row r="1" spans="1:74" ht="33.75" customHeight="1" x14ac:dyDescent="0.2">
      <c r="A1" s="24" t="s">
        <v>56</v>
      </c>
      <c r="B1" s="170" t="s">
        <v>5</v>
      </c>
      <c r="C1" s="170"/>
      <c r="D1" s="4"/>
    </row>
    <row r="2" spans="1:74" ht="27" customHeight="1" x14ac:dyDescent="0.2">
      <c r="A2" s="171" t="s">
        <v>6</v>
      </c>
      <c r="B2" s="172"/>
      <c r="C2" s="8" t="s">
        <v>57</v>
      </c>
      <c r="D2" s="9"/>
    </row>
    <row r="3" spans="1:74" ht="14.25" x14ac:dyDescent="0.2">
      <c r="A3" s="2"/>
      <c r="B3" s="2"/>
      <c r="C3" s="2"/>
      <c r="D3" s="9"/>
    </row>
    <row r="4" spans="1:74" ht="38.25" x14ac:dyDescent="0.2">
      <c r="A4" s="173" t="s">
        <v>58</v>
      </c>
      <c r="B4" s="174"/>
      <c r="C4" s="10">
        <v>0</v>
      </c>
      <c r="D4" s="9"/>
      <c r="E4" s="11" t="s">
        <v>59</v>
      </c>
    </row>
    <row r="5" spans="1:74" ht="14.25" x14ac:dyDescent="0.2">
      <c r="A5" s="2"/>
      <c r="B5" s="2"/>
      <c r="C5" s="2"/>
      <c r="D5" s="9"/>
    </row>
    <row r="6" spans="1:74" ht="27" customHeight="1" x14ac:dyDescent="0.2">
      <c r="A6" s="175" t="s">
        <v>60</v>
      </c>
      <c r="B6" s="175"/>
      <c r="C6" s="175"/>
      <c r="D6" s="9"/>
    </row>
    <row r="7" spans="1:74" s="5" customFormat="1" ht="14.25" x14ac:dyDescent="0.2">
      <c r="A7" s="12"/>
      <c r="B7" s="12"/>
      <c r="C7" s="12"/>
      <c r="D7" s="9"/>
      <c r="F7" s="6"/>
    </row>
    <row r="8" spans="1:74" s="1" customFormat="1" ht="48.75" customHeight="1" x14ac:dyDescent="0.2">
      <c r="A8" s="176" t="s">
        <v>100</v>
      </c>
      <c r="B8" s="176"/>
      <c r="C8" s="176"/>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row>
    <row r="9" spans="1:74" s="5" customFormat="1" ht="14.25" x14ac:dyDescent="0.2">
      <c r="A9" s="14"/>
      <c r="B9" s="14"/>
      <c r="C9" s="14"/>
      <c r="D9" s="9"/>
      <c r="F9" s="6"/>
    </row>
    <row r="10" spans="1:74" s="5" customFormat="1" ht="14.25" x14ac:dyDescent="0.2">
      <c r="A10" s="14"/>
      <c r="B10" s="14"/>
      <c r="C10" s="14"/>
      <c r="D10" s="9"/>
      <c r="F10" s="6"/>
    </row>
    <row r="11" spans="1:74" s="5" customFormat="1" ht="14.25" x14ac:dyDescent="0.2">
      <c r="A11" s="14"/>
      <c r="B11" s="14"/>
      <c r="C11" s="14"/>
      <c r="D11" s="9"/>
      <c r="F11" s="6"/>
    </row>
    <row r="12" spans="1:74" s="5" customFormat="1" ht="14.25" x14ac:dyDescent="0.2">
      <c r="A12" s="14"/>
      <c r="B12" s="14"/>
      <c r="C12" s="14"/>
      <c r="D12" s="9"/>
      <c r="F12" s="6"/>
    </row>
    <row r="13" spans="1:74" s="5" customFormat="1" ht="14.25" x14ac:dyDescent="0.2">
      <c r="A13" s="15"/>
      <c r="B13" s="15"/>
      <c r="C13" s="14"/>
      <c r="D13" s="9"/>
      <c r="F13" s="6"/>
    </row>
    <row r="14" spans="1:74" s="5" customFormat="1" ht="14.25" x14ac:dyDescent="0.2">
      <c r="A14" s="14"/>
      <c r="B14" s="14"/>
      <c r="C14" s="14"/>
      <c r="D14" s="9"/>
      <c r="F14" s="6"/>
    </row>
    <row r="15" spans="1:74" s="5" customFormat="1" ht="14.25" x14ac:dyDescent="0.2">
      <c r="A15" s="14"/>
      <c r="B15" s="14"/>
      <c r="C15" s="14"/>
      <c r="D15" s="9"/>
      <c r="F15" s="6"/>
    </row>
    <row r="16" spans="1:74" s="5" customFormat="1" ht="14.25" x14ac:dyDescent="0.2">
      <c r="A16" s="14"/>
      <c r="B16" s="14"/>
      <c r="C16" s="14"/>
      <c r="D16" s="9"/>
      <c r="F16" s="6"/>
    </row>
    <row r="17" spans="1:6" s="5" customFormat="1" ht="14.25" x14ac:dyDescent="0.2">
      <c r="A17" s="14"/>
      <c r="B17" s="14"/>
      <c r="C17" s="14"/>
      <c r="D17" s="9"/>
      <c r="F17" s="6"/>
    </row>
    <row r="18" spans="1:6" s="5" customFormat="1" ht="14.25" x14ac:dyDescent="0.2">
      <c r="A18" s="14"/>
      <c r="B18" s="14"/>
      <c r="C18" s="14"/>
      <c r="D18" s="9"/>
      <c r="F18" s="6"/>
    </row>
    <row r="19" spans="1:6" s="5" customFormat="1" ht="14.25" x14ac:dyDescent="0.2">
      <c r="A19" s="14"/>
      <c r="B19" s="14"/>
      <c r="C19" s="14"/>
      <c r="D19" s="9"/>
      <c r="F19" s="6"/>
    </row>
    <row r="20" spans="1:6" s="5" customFormat="1" ht="14.25" x14ac:dyDescent="0.2">
      <c r="A20" s="14"/>
      <c r="B20" s="14"/>
      <c r="C20" s="14"/>
      <c r="D20" s="9"/>
      <c r="F20" s="6"/>
    </row>
    <row r="21" spans="1:6" s="5" customFormat="1" ht="14.25" x14ac:dyDescent="0.2">
      <c r="A21" s="14"/>
      <c r="B21" s="14"/>
      <c r="C21" s="14"/>
      <c r="D21" s="9"/>
      <c r="F21" s="6"/>
    </row>
    <row r="22" spans="1:6" s="5" customFormat="1" ht="14.25" x14ac:dyDescent="0.2">
      <c r="A22" s="14"/>
      <c r="B22" s="14"/>
      <c r="C22" s="14"/>
      <c r="D22" s="9"/>
      <c r="F22" s="6"/>
    </row>
    <row r="23" spans="1:6" s="5" customFormat="1" ht="14.25" x14ac:dyDescent="0.2">
      <c r="A23" s="14"/>
      <c r="B23" s="14"/>
      <c r="C23" s="14"/>
      <c r="D23" s="9"/>
      <c r="F23" s="6"/>
    </row>
    <row r="24" spans="1:6" s="5" customFormat="1" ht="14.25" x14ac:dyDescent="0.2">
      <c r="A24" s="14"/>
      <c r="B24" s="14"/>
      <c r="C24" s="14"/>
      <c r="D24" s="9"/>
      <c r="F24" s="6"/>
    </row>
    <row r="25" spans="1:6" s="5" customFormat="1" ht="14.25" x14ac:dyDescent="0.2">
      <c r="A25" s="14"/>
      <c r="B25" s="14"/>
      <c r="C25" s="14"/>
      <c r="D25" s="9"/>
      <c r="F25" s="6"/>
    </row>
    <row r="26" spans="1:6" s="5" customFormat="1" ht="14.25" x14ac:dyDescent="0.2">
      <c r="A26" s="14"/>
      <c r="B26" s="14"/>
      <c r="C26" s="14"/>
      <c r="D26" s="9"/>
      <c r="F26" s="6"/>
    </row>
    <row r="27" spans="1:6" s="5" customFormat="1" ht="14.25" x14ac:dyDescent="0.2">
      <c r="A27" s="14"/>
      <c r="B27" s="14"/>
      <c r="C27" s="14"/>
      <c r="D27" s="9"/>
      <c r="F27" s="6"/>
    </row>
    <row r="28" spans="1:6" s="5" customFormat="1" ht="14.25" x14ac:dyDescent="0.2">
      <c r="A28" s="14"/>
      <c r="B28" s="14"/>
      <c r="C28" s="14"/>
      <c r="D28" s="9"/>
      <c r="F28" s="6"/>
    </row>
    <row r="29" spans="1:6" s="5" customFormat="1" ht="14.25" x14ac:dyDescent="0.2">
      <c r="A29" s="14"/>
      <c r="B29" s="14"/>
      <c r="C29" s="14"/>
      <c r="D29" s="9"/>
      <c r="F29" s="6"/>
    </row>
    <row r="30" spans="1:6" s="5" customFormat="1" ht="14.25" x14ac:dyDescent="0.2">
      <c r="A30" s="14"/>
      <c r="B30" s="14"/>
      <c r="C30" s="14"/>
      <c r="D30" s="9"/>
      <c r="F30" s="6"/>
    </row>
    <row r="31" spans="1:6" s="5" customFormat="1" ht="14.25" x14ac:dyDescent="0.2">
      <c r="A31" s="14"/>
      <c r="B31" s="14"/>
      <c r="C31" s="14"/>
      <c r="D31" s="9"/>
      <c r="F31" s="6"/>
    </row>
    <row r="32" spans="1:6" s="5" customFormat="1" ht="14.25" x14ac:dyDescent="0.2">
      <c r="A32" s="14"/>
      <c r="B32" s="14"/>
      <c r="C32" s="14"/>
      <c r="D32" s="9"/>
      <c r="F32" s="6"/>
    </row>
    <row r="33" spans="1:6" s="5" customFormat="1" ht="14.25" x14ac:dyDescent="0.2">
      <c r="A33" s="14"/>
      <c r="B33" s="14"/>
      <c r="C33" s="14"/>
      <c r="D33" s="9"/>
      <c r="F33" s="6"/>
    </row>
    <row r="34" spans="1:6" s="5" customFormat="1" ht="14.25" x14ac:dyDescent="0.2">
      <c r="A34" s="14"/>
      <c r="B34" s="14"/>
      <c r="C34" s="14"/>
      <c r="D34" s="9"/>
      <c r="F34" s="6"/>
    </row>
    <row r="35" spans="1:6" s="5" customFormat="1" ht="14.25" x14ac:dyDescent="0.2">
      <c r="A35" s="14"/>
      <c r="B35" s="14"/>
      <c r="C35" s="14"/>
      <c r="D35" s="9"/>
      <c r="F35" s="6"/>
    </row>
    <row r="36" spans="1:6" s="5" customFormat="1" ht="14.25" x14ac:dyDescent="0.2">
      <c r="A36" s="14"/>
      <c r="B36" s="14"/>
      <c r="C36" s="14"/>
      <c r="D36" s="9"/>
      <c r="F36" s="6"/>
    </row>
    <row r="37" spans="1:6" s="5" customFormat="1" ht="14.25" x14ac:dyDescent="0.2">
      <c r="A37" s="14"/>
      <c r="B37" s="14"/>
      <c r="C37" s="14"/>
      <c r="D37" s="9"/>
      <c r="F37" s="6"/>
    </row>
    <row r="38" spans="1:6" s="5" customFormat="1" ht="14.25" x14ac:dyDescent="0.2">
      <c r="A38" s="14"/>
      <c r="B38" s="14"/>
      <c r="C38" s="14"/>
      <c r="D38" s="9"/>
      <c r="F38" s="6"/>
    </row>
    <row r="39" spans="1:6" s="5" customFormat="1" ht="14.25" x14ac:dyDescent="0.2">
      <c r="A39" s="14"/>
      <c r="B39" s="14"/>
      <c r="C39" s="14"/>
      <c r="D39" s="9"/>
      <c r="F39" s="6"/>
    </row>
    <row r="40" spans="1:6" s="5" customFormat="1" ht="14.25" x14ac:dyDescent="0.2">
      <c r="A40" s="14"/>
      <c r="B40" s="14"/>
      <c r="C40" s="14"/>
      <c r="D40" s="9"/>
      <c r="F40" s="6"/>
    </row>
    <row r="41" spans="1:6" s="5" customFormat="1" ht="14.25" x14ac:dyDescent="0.2">
      <c r="A41" s="14"/>
      <c r="B41" s="14"/>
      <c r="C41" s="14"/>
      <c r="D41" s="9"/>
      <c r="F41" s="6"/>
    </row>
    <row r="42" spans="1:6" s="5" customFormat="1" ht="14.25" x14ac:dyDescent="0.2">
      <c r="A42" s="14"/>
      <c r="B42" s="14"/>
      <c r="C42" s="14"/>
      <c r="D42" s="9"/>
      <c r="F42" s="6"/>
    </row>
    <row r="43" spans="1:6" s="5" customFormat="1" ht="14.25" x14ac:dyDescent="0.2">
      <c r="A43" s="14"/>
      <c r="B43" s="14"/>
      <c r="C43" s="14"/>
      <c r="D43" s="9"/>
      <c r="F43" s="6"/>
    </row>
    <row r="44" spans="1:6" s="5" customFormat="1" ht="14.25" x14ac:dyDescent="0.2">
      <c r="A44" s="14"/>
      <c r="B44" s="14"/>
      <c r="C44" s="14"/>
      <c r="D44" s="9"/>
      <c r="F44" s="6"/>
    </row>
    <row r="45" spans="1:6" s="5" customFormat="1" ht="14.25" x14ac:dyDescent="0.2">
      <c r="A45" s="14"/>
      <c r="B45" s="14"/>
      <c r="C45" s="14"/>
      <c r="D45" s="9"/>
      <c r="F45" s="6"/>
    </row>
    <row r="46" spans="1:6" s="5" customFormat="1" ht="14.25" x14ac:dyDescent="0.2">
      <c r="A46" s="14"/>
      <c r="B46" s="14"/>
      <c r="C46" s="14"/>
      <c r="D46" s="9"/>
      <c r="F46" s="6"/>
    </row>
    <row r="47" spans="1:6" s="5" customFormat="1" ht="14.25" x14ac:dyDescent="0.2">
      <c r="A47" s="14"/>
      <c r="B47" s="14"/>
      <c r="C47" s="14"/>
      <c r="D47" s="9"/>
      <c r="F47" s="6"/>
    </row>
    <row r="48" spans="1:6" s="5" customFormat="1" ht="14.25" x14ac:dyDescent="0.2">
      <c r="A48" s="14"/>
      <c r="B48" s="14"/>
      <c r="C48" s="14"/>
      <c r="D48" s="9"/>
      <c r="F48" s="6"/>
    </row>
    <row r="49" spans="1:6" s="5" customFormat="1" ht="14.25" x14ac:dyDescent="0.2">
      <c r="A49" s="14"/>
      <c r="B49" s="14"/>
      <c r="C49" s="14"/>
      <c r="D49" s="9"/>
      <c r="F49" s="6"/>
    </row>
    <row r="50" spans="1:6" s="5" customFormat="1" ht="14.25" x14ac:dyDescent="0.2">
      <c r="A50" s="14"/>
      <c r="B50" s="14"/>
      <c r="C50" s="14"/>
      <c r="D50" s="9"/>
      <c r="F50" s="6"/>
    </row>
    <row r="51" spans="1:6" s="5" customFormat="1" ht="14.25" x14ac:dyDescent="0.2">
      <c r="A51" s="14"/>
      <c r="B51" s="14"/>
      <c r="C51" s="14"/>
      <c r="D51" s="9"/>
      <c r="F51" s="6"/>
    </row>
    <row r="52" spans="1:6" s="5" customFormat="1" ht="14.25" x14ac:dyDescent="0.2">
      <c r="A52" s="14"/>
      <c r="B52" s="14">
        <f>SUM(B37:B50)</f>
        <v>0</v>
      </c>
      <c r="C52" s="14">
        <f>SUM(C37:C50)</f>
        <v>0</v>
      </c>
      <c r="D52" s="9">
        <f>SUM(D37:D50)</f>
        <v>0</v>
      </c>
      <c r="F52" s="6"/>
    </row>
    <row r="53" spans="1:6" s="5" customFormat="1" ht="14.25" x14ac:dyDescent="0.2">
      <c r="A53" s="14"/>
      <c r="B53" s="14"/>
      <c r="C53" s="14"/>
      <c r="D53" s="9"/>
      <c r="F53" s="6"/>
    </row>
    <row r="54" spans="1:6" s="5" customFormat="1" ht="14.25" x14ac:dyDescent="0.2">
      <c r="A54" s="14"/>
      <c r="B54" s="14"/>
      <c r="C54" s="14"/>
      <c r="D54" s="9"/>
      <c r="F54" s="6"/>
    </row>
    <row r="55" spans="1:6" s="5" customFormat="1" ht="14.25" x14ac:dyDescent="0.2">
      <c r="A55" s="14"/>
      <c r="B55" s="14"/>
      <c r="C55" s="14"/>
      <c r="D55" s="9"/>
      <c r="F55" s="6"/>
    </row>
    <row r="56" spans="1:6" s="5" customFormat="1" ht="14.25" x14ac:dyDescent="0.2">
      <c r="A56" s="14"/>
      <c r="B56" s="14"/>
      <c r="C56" s="14"/>
      <c r="D56" s="9"/>
      <c r="F56" s="6"/>
    </row>
    <row r="57" spans="1:6" s="5" customFormat="1" ht="14.25" x14ac:dyDescent="0.2">
      <c r="A57" s="14"/>
      <c r="B57" s="14"/>
      <c r="C57" s="14"/>
      <c r="D57" s="9"/>
      <c r="F57" s="6"/>
    </row>
    <row r="58" spans="1:6" s="5" customFormat="1" ht="14.25" x14ac:dyDescent="0.2">
      <c r="A58" s="14"/>
      <c r="B58" s="14"/>
      <c r="C58" s="14"/>
      <c r="D58" s="9"/>
      <c r="F58" s="6"/>
    </row>
    <row r="59" spans="1:6" s="5" customFormat="1" ht="14.25" x14ac:dyDescent="0.2">
      <c r="A59" s="14"/>
      <c r="B59" s="14"/>
      <c r="C59" s="14"/>
      <c r="D59" s="9"/>
      <c r="F59" s="6"/>
    </row>
    <row r="60" spans="1:6" s="5" customFormat="1" ht="14.25" x14ac:dyDescent="0.2">
      <c r="A60" s="14"/>
      <c r="B60" s="14"/>
      <c r="C60" s="14"/>
      <c r="D60" s="9"/>
      <c r="F60" s="6"/>
    </row>
    <row r="61" spans="1:6" s="5" customFormat="1" ht="14.25" x14ac:dyDescent="0.2">
      <c r="A61" s="14"/>
      <c r="B61" s="14"/>
      <c r="C61" s="14"/>
      <c r="D61" s="9"/>
      <c r="F61" s="6"/>
    </row>
    <row r="62" spans="1:6" s="5" customFormat="1" ht="14.25" x14ac:dyDescent="0.2">
      <c r="A62" s="14"/>
      <c r="B62" s="14"/>
      <c r="C62" s="14"/>
      <c r="D62" s="9"/>
      <c r="F62" s="6"/>
    </row>
    <row r="63" spans="1:6" s="5" customFormat="1" ht="14.25" x14ac:dyDescent="0.2">
      <c r="A63" s="14"/>
      <c r="B63" s="14"/>
      <c r="C63" s="14"/>
      <c r="D63" s="9"/>
      <c r="F63" s="6"/>
    </row>
    <row r="64" spans="1:6" s="5" customFormat="1" ht="14.25" x14ac:dyDescent="0.2">
      <c r="A64" s="14"/>
      <c r="B64" s="14"/>
      <c r="C64" s="14"/>
      <c r="D64" s="9"/>
      <c r="F64" s="6"/>
    </row>
    <row r="65" spans="1:6" s="5" customFormat="1" ht="14.25" x14ac:dyDescent="0.2">
      <c r="A65" s="14"/>
      <c r="B65" s="14"/>
      <c r="C65" s="14"/>
      <c r="D65" s="9"/>
      <c r="F65" s="6"/>
    </row>
    <row r="66" spans="1:6" s="5" customFormat="1" ht="14.25" x14ac:dyDescent="0.2">
      <c r="A66" s="14"/>
      <c r="B66" s="14"/>
      <c r="C66" s="14"/>
      <c r="D66" s="9"/>
      <c r="F66" s="6"/>
    </row>
    <row r="67" spans="1:6" s="5" customFormat="1" ht="14.25" x14ac:dyDescent="0.2">
      <c r="A67" s="14"/>
      <c r="B67" s="14"/>
      <c r="C67" s="14"/>
      <c r="D67" s="9"/>
      <c r="F67" s="6"/>
    </row>
    <row r="68" spans="1:6" s="5" customFormat="1" ht="14.25" x14ac:dyDescent="0.2">
      <c r="A68" s="14"/>
      <c r="B68" s="14"/>
      <c r="C68" s="14"/>
      <c r="D68" s="9"/>
      <c r="F68" s="6"/>
    </row>
    <row r="69" spans="1:6" s="5" customFormat="1" ht="14.25" x14ac:dyDescent="0.2">
      <c r="A69" s="14"/>
      <c r="B69" s="14"/>
      <c r="C69" s="14"/>
      <c r="D69" s="9"/>
      <c r="F69" s="6"/>
    </row>
    <row r="70" spans="1:6" s="5" customFormat="1" ht="14.25" x14ac:dyDescent="0.2">
      <c r="A70" s="14"/>
      <c r="B70" s="14"/>
      <c r="C70" s="14"/>
      <c r="D70" s="9"/>
      <c r="F70" s="6"/>
    </row>
    <row r="71" spans="1:6" s="5" customFormat="1" ht="14.25" x14ac:dyDescent="0.2">
      <c r="A71" s="14"/>
      <c r="B71" s="14"/>
      <c r="C71" s="14"/>
      <c r="D71" s="9"/>
      <c r="F71" s="6"/>
    </row>
    <row r="72" spans="1:6" s="5" customFormat="1" ht="14.25" x14ac:dyDescent="0.2">
      <c r="A72" s="14"/>
      <c r="B72" s="14"/>
      <c r="C72" s="14"/>
      <c r="D72" s="9"/>
      <c r="F72" s="6"/>
    </row>
    <row r="73" spans="1:6" s="5" customFormat="1" ht="14.25" x14ac:dyDescent="0.2">
      <c r="A73" s="14"/>
      <c r="B73" s="14"/>
      <c r="C73" s="14"/>
      <c r="D73" s="9"/>
      <c r="F73" s="6"/>
    </row>
    <row r="74" spans="1:6" s="5" customFormat="1" ht="14.25" x14ac:dyDescent="0.2">
      <c r="A74" s="14"/>
      <c r="B74" s="14"/>
      <c r="C74" s="14"/>
      <c r="D74" s="9"/>
      <c r="F74" s="6"/>
    </row>
    <row r="75" spans="1:6" s="5" customFormat="1" ht="14.25" x14ac:dyDescent="0.2">
      <c r="A75" s="14"/>
      <c r="B75" s="14"/>
      <c r="C75" s="14"/>
      <c r="D75" s="9"/>
      <c r="F75" s="6"/>
    </row>
    <row r="76" spans="1:6" s="5" customFormat="1" ht="14.25" x14ac:dyDescent="0.2">
      <c r="A76" s="14"/>
      <c r="B76" s="14"/>
      <c r="C76" s="14"/>
      <c r="D76" s="9"/>
      <c r="F76" s="6"/>
    </row>
    <row r="77" spans="1:6" s="5" customFormat="1" ht="14.25" x14ac:dyDescent="0.2">
      <c r="A77" s="14"/>
      <c r="B77" s="14"/>
      <c r="C77" s="14"/>
      <c r="D77" s="9"/>
      <c r="F77" s="6"/>
    </row>
    <row r="78" spans="1:6" s="5" customFormat="1" ht="14.25" x14ac:dyDescent="0.2">
      <c r="A78" s="14"/>
      <c r="B78" s="14"/>
      <c r="C78" s="14"/>
      <c r="D78" s="9"/>
      <c r="F78" s="6"/>
    </row>
    <row r="79" spans="1:6" s="5" customFormat="1" ht="14.25" x14ac:dyDescent="0.2">
      <c r="A79" s="14"/>
      <c r="B79" s="14"/>
      <c r="C79" s="14"/>
      <c r="D79" s="9"/>
      <c r="F79" s="6"/>
    </row>
    <row r="80" spans="1:6" s="5" customFormat="1" ht="14.25" x14ac:dyDescent="0.2">
      <c r="A80" s="14"/>
      <c r="B80" s="14"/>
      <c r="C80" s="14"/>
      <c r="D80" s="9"/>
      <c r="F80" s="6"/>
    </row>
    <row r="81" spans="1:6" s="5" customFormat="1" ht="14.25" x14ac:dyDescent="0.2">
      <c r="A81" s="14"/>
      <c r="B81" s="14"/>
      <c r="C81" s="14"/>
      <c r="D81" s="9"/>
      <c r="F81" s="6"/>
    </row>
    <row r="82" spans="1:6" s="5" customFormat="1" ht="14.25" x14ac:dyDescent="0.2">
      <c r="A82" s="14"/>
      <c r="B82" s="14"/>
      <c r="C82" s="14"/>
      <c r="D82" s="9"/>
      <c r="F82" s="6"/>
    </row>
    <row r="83" spans="1:6" s="5" customFormat="1" ht="14.25" x14ac:dyDescent="0.2">
      <c r="A83" s="14"/>
      <c r="B83" s="14"/>
      <c r="C83" s="14"/>
      <c r="D83" s="9"/>
      <c r="F83" s="6"/>
    </row>
    <row r="84" spans="1:6" s="5" customFormat="1" ht="14.25" x14ac:dyDescent="0.2">
      <c r="A84" s="14"/>
      <c r="B84" s="14"/>
      <c r="C84" s="14"/>
      <c r="D84" s="9"/>
      <c r="F84" s="6"/>
    </row>
    <row r="85" spans="1:6" s="5" customFormat="1" ht="14.25" x14ac:dyDescent="0.2">
      <c r="A85" s="14"/>
      <c r="B85" s="14"/>
      <c r="C85" s="14"/>
      <c r="D85" s="9"/>
      <c r="F85" s="6"/>
    </row>
    <row r="86" spans="1:6" s="5" customFormat="1" ht="14.25" x14ac:dyDescent="0.2">
      <c r="A86" s="14"/>
      <c r="B86" s="14"/>
      <c r="C86" s="14"/>
      <c r="D86" s="9"/>
      <c r="F86" s="6"/>
    </row>
    <row r="87" spans="1:6" s="5" customFormat="1" ht="14.25" x14ac:dyDescent="0.2">
      <c r="A87" s="14"/>
      <c r="B87" s="14"/>
      <c r="C87" s="14"/>
      <c r="D87" s="9"/>
      <c r="F87" s="6"/>
    </row>
    <row r="88" spans="1:6" s="5" customFormat="1" ht="14.25" x14ac:dyDescent="0.2">
      <c r="A88" s="14"/>
      <c r="B88" s="14"/>
      <c r="C88" s="14"/>
      <c r="D88" s="9"/>
      <c r="F88" s="6"/>
    </row>
    <row r="89" spans="1:6" s="5" customFormat="1" ht="14.25" x14ac:dyDescent="0.2">
      <c r="A89" s="14"/>
      <c r="B89" s="14"/>
      <c r="C89" s="14"/>
      <c r="D89" s="9"/>
      <c r="F89" s="6"/>
    </row>
    <row r="90" spans="1:6" s="5" customFormat="1" ht="14.25" x14ac:dyDescent="0.2">
      <c r="A90" s="14"/>
      <c r="B90" s="14"/>
      <c r="C90" s="14"/>
      <c r="D90" s="9"/>
      <c r="F90" s="6"/>
    </row>
    <row r="91" spans="1:6" s="5" customFormat="1" ht="14.25" x14ac:dyDescent="0.2">
      <c r="A91" s="14"/>
      <c r="B91" s="14"/>
      <c r="C91" s="14"/>
      <c r="D91" s="9"/>
      <c r="F91" s="6"/>
    </row>
    <row r="92" spans="1:6" s="5" customFormat="1" ht="14.25" x14ac:dyDescent="0.2">
      <c r="A92" s="14"/>
      <c r="B92" s="14"/>
      <c r="C92" s="14"/>
      <c r="D92" s="9"/>
      <c r="F92" s="6"/>
    </row>
    <row r="93" spans="1:6" s="5" customFormat="1" ht="14.25" x14ac:dyDescent="0.2">
      <c r="A93" s="14"/>
      <c r="B93" s="14"/>
      <c r="C93" s="14"/>
      <c r="D93" s="9"/>
      <c r="F93" s="6"/>
    </row>
    <row r="94" spans="1:6" s="5" customFormat="1" ht="14.25" x14ac:dyDescent="0.2">
      <c r="A94" s="14"/>
      <c r="B94" s="14"/>
      <c r="C94" s="14"/>
      <c r="D94" s="9"/>
      <c r="F94" s="6"/>
    </row>
    <row r="95" spans="1:6" s="5" customFormat="1" ht="14.25" x14ac:dyDescent="0.2">
      <c r="A95" s="14"/>
      <c r="B95" s="14"/>
      <c r="C95" s="14"/>
      <c r="D95" s="9"/>
      <c r="F95" s="6"/>
    </row>
    <row r="96" spans="1:6" s="5" customFormat="1" ht="14.25" x14ac:dyDescent="0.2">
      <c r="A96" s="14"/>
      <c r="B96" s="14"/>
      <c r="C96" s="14"/>
      <c r="D96" s="9"/>
      <c r="F96" s="6"/>
    </row>
    <row r="97" spans="1:6" s="5" customFormat="1" ht="14.25" x14ac:dyDescent="0.2">
      <c r="A97" s="14"/>
      <c r="B97" s="14"/>
      <c r="C97" s="14"/>
      <c r="D97" s="9"/>
      <c r="F97" s="6"/>
    </row>
    <row r="98" spans="1:6" s="5" customFormat="1" ht="14.25" x14ac:dyDescent="0.2">
      <c r="A98" s="14"/>
      <c r="B98" s="14"/>
      <c r="C98" s="14"/>
      <c r="D98" s="9"/>
      <c r="F98" s="6"/>
    </row>
    <row r="99" spans="1:6" s="5" customFormat="1" ht="14.25" x14ac:dyDescent="0.2">
      <c r="A99" s="14"/>
      <c r="B99" s="14"/>
      <c r="C99" s="14"/>
      <c r="D99" s="9"/>
      <c r="F99" s="6"/>
    </row>
    <row r="100" spans="1:6" s="5" customFormat="1" ht="14.25" x14ac:dyDescent="0.2">
      <c r="A100" s="14"/>
      <c r="B100" s="14"/>
      <c r="C100" s="14"/>
      <c r="D100" s="9"/>
      <c r="F100" s="6"/>
    </row>
    <row r="101" spans="1:6" s="5" customFormat="1" ht="14.25" x14ac:dyDescent="0.2">
      <c r="A101" s="14"/>
      <c r="B101" s="14"/>
      <c r="C101" s="14"/>
      <c r="D101" s="9"/>
      <c r="F101" s="6"/>
    </row>
    <row r="102" spans="1:6" s="5" customFormat="1" ht="14.25" x14ac:dyDescent="0.2">
      <c r="A102" s="14"/>
      <c r="B102" s="14"/>
      <c r="C102" s="14"/>
      <c r="D102" s="9"/>
      <c r="F102" s="6"/>
    </row>
    <row r="103" spans="1:6" s="5" customFormat="1" ht="14.25" x14ac:dyDescent="0.2">
      <c r="A103" s="14"/>
      <c r="B103" s="14"/>
      <c r="C103" s="14"/>
      <c r="D103" s="9"/>
      <c r="F103" s="6"/>
    </row>
    <row r="104" spans="1:6" s="5" customFormat="1" ht="14.25" x14ac:dyDescent="0.2">
      <c r="A104" s="14"/>
      <c r="B104" s="14"/>
      <c r="C104" s="14"/>
      <c r="D104" s="9"/>
      <c r="F104" s="6"/>
    </row>
    <row r="105" spans="1:6" s="5" customFormat="1" ht="14.25" x14ac:dyDescent="0.2">
      <c r="A105" s="14"/>
      <c r="B105" s="14"/>
      <c r="C105" s="14"/>
      <c r="D105" s="9"/>
      <c r="F105" s="6"/>
    </row>
    <row r="106" spans="1:6" s="5" customFormat="1" ht="14.25" x14ac:dyDescent="0.2">
      <c r="A106" s="14"/>
      <c r="B106" s="14"/>
      <c r="C106" s="14"/>
      <c r="D106" s="9"/>
      <c r="F106" s="6"/>
    </row>
    <row r="107" spans="1:6" s="5" customFormat="1" ht="14.25" x14ac:dyDescent="0.2">
      <c r="A107" s="14"/>
      <c r="B107" s="14"/>
      <c r="C107" s="14"/>
      <c r="D107" s="9"/>
      <c r="F107" s="6"/>
    </row>
    <row r="108" spans="1:6" s="5" customFormat="1" ht="14.25" x14ac:dyDescent="0.2">
      <c r="A108" s="14"/>
      <c r="B108" s="14"/>
      <c r="C108" s="14"/>
      <c r="D108" s="9"/>
      <c r="F108" s="6"/>
    </row>
    <row r="109" spans="1:6" s="5" customFormat="1" ht="14.25" x14ac:dyDescent="0.2">
      <c r="A109" s="14"/>
      <c r="B109" s="14"/>
      <c r="C109" s="14"/>
      <c r="D109" s="9"/>
      <c r="F109" s="6"/>
    </row>
    <row r="110" spans="1:6" s="5" customFormat="1" ht="14.25" x14ac:dyDescent="0.2">
      <c r="A110" s="14"/>
      <c r="B110" s="14"/>
      <c r="C110" s="14"/>
      <c r="D110" s="9"/>
      <c r="F110" s="6"/>
    </row>
    <row r="111" spans="1:6" s="5" customFormat="1" ht="14.25" x14ac:dyDescent="0.2">
      <c r="A111" s="14"/>
      <c r="B111" s="14"/>
      <c r="C111" s="14"/>
      <c r="D111" s="9"/>
      <c r="F111" s="6"/>
    </row>
    <row r="112" spans="1:6" s="5" customFormat="1" ht="14.25" x14ac:dyDescent="0.2">
      <c r="A112" s="14"/>
      <c r="B112" s="14"/>
      <c r="C112" s="14"/>
      <c r="D112" s="9"/>
      <c r="F112" s="6"/>
    </row>
    <row r="113" spans="1:6" s="5" customFormat="1" ht="14.25" x14ac:dyDescent="0.2">
      <c r="A113" s="14"/>
      <c r="B113" s="14"/>
      <c r="C113" s="14"/>
      <c r="D113" s="9"/>
      <c r="F113" s="6"/>
    </row>
    <row r="114" spans="1:6" s="5" customFormat="1" ht="14.25" x14ac:dyDescent="0.2">
      <c r="A114" s="14"/>
      <c r="B114" s="14"/>
      <c r="C114" s="14"/>
      <c r="D114" s="9"/>
      <c r="F114" s="6"/>
    </row>
    <row r="115" spans="1:6" s="5" customFormat="1" ht="14.25" x14ac:dyDescent="0.2">
      <c r="A115" s="14"/>
      <c r="B115" s="14"/>
      <c r="C115" s="14"/>
      <c r="D115" s="9"/>
      <c r="F115" s="6"/>
    </row>
    <row r="116" spans="1:6" s="5" customFormat="1" ht="14.25" x14ac:dyDescent="0.2">
      <c r="A116" s="14"/>
      <c r="B116" s="14"/>
      <c r="C116" s="14"/>
      <c r="D116" s="9"/>
      <c r="F116" s="6"/>
    </row>
    <row r="117" spans="1:6" s="5" customFormat="1" ht="14.25" x14ac:dyDescent="0.2">
      <c r="A117" s="14"/>
      <c r="B117" s="14"/>
      <c r="C117" s="14"/>
      <c r="D117" s="9"/>
      <c r="F117" s="6"/>
    </row>
    <row r="118" spans="1:6" s="5" customFormat="1" ht="14.25" x14ac:dyDescent="0.2">
      <c r="A118" s="14"/>
      <c r="B118" s="14"/>
      <c r="C118" s="14"/>
      <c r="D118" s="9"/>
      <c r="F118" s="6"/>
    </row>
    <row r="119" spans="1:6" s="5" customFormat="1" ht="14.25" x14ac:dyDescent="0.2">
      <c r="A119" s="14"/>
      <c r="B119" s="14"/>
      <c r="C119" s="14"/>
      <c r="D119" s="9"/>
      <c r="F119" s="6"/>
    </row>
    <row r="120" spans="1:6" s="5" customFormat="1" ht="14.25" x14ac:dyDescent="0.2">
      <c r="A120" s="14"/>
      <c r="B120" s="14"/>
      <c r="C120" s="14"/>
      <c r="D120" s="9"/>
      <c r="F120" s="6"/>
    </row>
    <row r="121" spans="1:6" s="5" customFormat="1" ht="14.25" x14ac:dyDescent="0.2">
      <c r="A121" s="14"/>
      <c r="B121" s="14"/>
      <c r="C121" s="14"/>
      <c r="D121" s="9"/>
      <c r="F121" s="6"/>
    </row>
    <row r="122" spans="1:6" s="5" customFormat="1" ht="14.25" x14ac:dyDescent="0.2">
      <c r="A122" s="14"/>
      <c r="B122" s="14"/>
      <c r="C122" s="14"/>
      <c r="D122" s="9"/>
      <c r="F122" s="6"/>
    </row>
    <row r="123" spans="1:6" s="5" customFormat="1" ht="14.25" x14ac:dyDescent="0.2">
      <c r="A123" s="14"/>
      <c r="B123" s="14"/>
      <c r="C123" s="14"/>
      <c r="D123" s="9"/>
      <c r="F123" s="6"/>
    </row>
    <row r="124" spans="1:6" s="5" customFormat="1" ht="14.25" x14ac:dyDescent="0.2">
      <c r="A124" s="14"/>
      <c r="B124" s="14"/>
      <c r="C124" s="14"/>
      <c r="D124" s="9"/>
      <c r="F124" s="6"/>
    </row>
    <row r="125" spans="1:6" s="5" customFormat="1" ht="14.25" x14ac:dyDescent="0.2">
      <c r="A125" s="14"/>
      <c r="B125" s="14"/>
      <c r="C125" s="14"/>
      <c r="D125" s="9"/>
      <c r="F125" s="6"/>
    </row>
    <row r="126" spans="1:6" s="5" customFormat="1" ht="14.25" x14ac:dyDescent="0.2">
      <c r="A126" s="14"/>
      <c r="B126" s="14"/>
      <c r="C126" s="14"/>
      <c r="D126" s="9"/>
      <c r="F126" s="6"/>
    </row>
    <row r="127" spans="1:6" s="5" customFormat="1" ht="14.25" x14ac:dyDescent="0.2">
      <c r="A127" s="14"/>
      <c r="B127" s="14"/>
      <c r="C127" s="14"/>
      <c r="D127" s="9"/>
      <c r="F127" s="6"/>
    </row>
    <row r="128" spans="1:6" s="5" customFormat="1" ht="14.25" x14ac:dyDescent="0.2">
      <c r="A128" s="14"/>
      <c r="B128" s="14"/>
      <c r="C128" s="14"/>
      <c r="D128" s="9"/>
      <c r="F128" s="6"/>
    </row>
    <row r="129" spans="1:6" s="5" customFormat="1" ht="14.25" x14ac:dyDescent="0.2">
      <c r="A129" s="14"/>
      <c r="B129" s="14"/>
      <c r="C129" s="14"/>
      <c r="D129" s="9"/>
      <c r="F129" s="6"/>
    </row>
    <row r="130" spans="1:6" s="5" customFormat="1" ht="14.25" x14ac:dyDescent="0.2">
      <c r="A130" s="14"/>
      <c r="B130" s="14"/>
      <c r="C130" s="14"/>
      <c r="D130" s="9"/>
      <c r="F130" s="6"/>
    </row>
    <row r="131" spans="1:6" s="5" customFormat="1" ht="14.25" x14ac:dyDescent="0.2">
      <c r="A131" s="14"/>
      <c r="B131" s="14"/>
      <c r="C131" s="14"/>
      <c r="D131" s="9"/>
      <c r="F131" s="6"/>
    </row>
    <row r="132" spans="1:6" s="5" customFormat="1" ht="14.25" x14ac:dyDescent="0.2">
      <c r="A132" s="14"/>
      <c r="B132" s="14"/>
      <c r="C132" s="14"/>
      <c r="D132" s="9"/>
      <c r="F132" s="6"/>
    </row>
    <row r="133" spans="1:6" s="5" customFormat="1" ht="14.25" x14ac:dyDescent="0.2">
      <c r="A133" s="14"/>
      <c r="B133" s="14"/>
      <c r="C133" s="14"/>
      <c r="D133" s="9"/>
      <c r="F133" s="6"/>
    </row>
    <row r="134" spans="1:6" s="5" customFormat="1" ht="14.25" x14ac:dyDescent="0.2">
      <c r="A134" s="14"/>
      <c r="B134" s="14"/>
      <c r="C134" s="14"/>
      <c r="D134" s="9"/>
      <c r="F134" s="6"/>
    </row>
    <row r="135" spans="1:6" s="5" customFormat="1" ht="14.25" x14ac:dyDescent="0.2">
      <c r="A135" s="14"/>
      <c r="B135" s="14"/>
      <c r="C135" s="14"/>
      <c r="D135" s="9"/>
      <c r="F135" s="6"/>
    </row>
    <row r="136" spans="1:6" s="5" customFormat="1" ht="14.25" x14ac:dyDescent="0.2">
      <c r="A136" s="14"/>
      <c r="B136" s="14"/>
      <c r="C136" s="14"/>
      <c r="D136" s="9"/>
      <c r="F136" s="6"/>
    </row>
    <row r="137" spans="1:6" s="5" customFormat="1" ht="14.25" x14ac:dyDescent="0.2">
      <c r="A137" s="14"/>
      <c r="B137" s="14"/>
      <c r="C137" s="14"/>
      <c r="D137" s="9"/>
      <c r="F137" s="6"/>
    </row>
    <row r="138" spans="1:6" s="5" customFormat="1" ht="14.25" x14ac:dyDescent="0.2">
      <c r="A138" s="14"/>
      <c r="B138" s="14"/>
      <c r="C138" s="14"/>
      <c r="D138" s="9"/>
      <c r="F138" s="6"/>
    </row>
    <row r="139" spans="1:6" s="5" customFormat="1" ht="14.25" x14ac:dyDescent="0.2">
      <c r="A139" s="14"/>
      <c r="B139" s="14"/>
      <c r="C139" s="14"/>
      <c r="D139" s="9"/>
      <c r="F139" s="6"/>
    </row>
    <row r="140" spans="1:6" s="5" customFormat="1" ht="14.25" x14ac:dyDescent="0.2">
      <c r="A140" s="14"/>
      <c r="B140" s="14"/>
      <c r="C140" s="14"/>
      <c r="D140" s="9"/>
      <c r="F140" s="6"/>
    </row>
    <row r="141" spans="1:6" s="5" customFormat="1" ht="14.25" x14ac:dyDescent="0.2">
      <c r="A141" s="14"/>
      <c r="B141" s="14"/>
      <c r="C141" s="14"/>
      <c r="D141" s="9"/>
      <c r="F141" s="6"/>
    </row>
    <row r="142" spans="1:6" s="5" customFormat="1" ht="14.25" x14ac:dyDescent="0.2">
      <c r="A142" s="14"/>
      <c r="B142" s="14"/>
      <c r="C142" s="14"/>
      <c r="D142" s="9"/>
      <c r="F142" s="6"/>
    </row>
    <row r="143" spans="1:6" s="5" customFormat="1" ht="14.25" x14ac:dyDescent="0.2">
      <c r="A143" s="14"/>
      <c r="B143" s="14"/>
      <c r="C143" s="14"/>
      <c r="D143" s="9"/>
      <c r="F143" s="6"/>
    </row>
    <row r="144" spans="1:6" s="5" customFormat="1" ht="14.25" x14ac:dyDescent="0.2">
      <c r="A144" s="14"/>
      <c r="B144" s="14"/>
      <c r="C144" s="14"/>
      <c r="D144" s="9"/>
      <c r="F144" s="6"/>
    </row>
    <row r="145" spans="1:6" s="5" customFormat="1" ht="14.25" x14ac:dyDescent="0.2">
      <c r="A145" s="14"/>
      <c r="B145" s="14"/>
      <c r="C145" s="14"/>
      <c r="D145" s="9"/>
      <c r="F145" s="6"/>
    </row>
    <row r="146" spans="1:6" s="5" customFormat="1" ht="14.25" x14ac:dyDescent="0.2">
      <c r="A146" s="14"/>
      <c r="B146" s="14"/>
      <c r="C146" s="14"/>
      <c r="D146" s="9"/>
      <c r="F146" s="6"/>
    </row>
    <row r="147" spans="1:6" s="5" customFormat="1" ht="14.25" x14ac:dyDescent="0.2">
      <c r="A147" s="14"/>
      <c r="B147" s="14"/>
      <c r="C147" s="14"/>
      <c r="D147" s="9"/>
      <c r="F147" s="6"/>
    </row>
    <row r="148" spans="1:6" s="5" customFormat="1" ht="14.25" x14ac:dyDescent="0.2">
      <c r="A148" s="14"/>
      <c r="B148" s="14"/>
      <c r="C148" s="14"/>
      <c r="D148" s="9"/>
      <c r="F148" s="6"/>
    </row>
    <row r="149" spans="1:6" s="5" customFormat="1" ht="14.25" x14ac:dyDescent="0.2">
      <c r="A149" s="14"/>
      <c r="B149" s="14"/>
      <c r="C149" s="14"/>
      <c r="D149" s="9"/>
      <c r="F149" s="6"/>
    </row>
    <row r="150" spans="1:6" s="5" customFormat="1" ht="14.25" x14ac:dyDescent="0.2">
      <c r="A150" s="14"/>
      <c r="B150" s="14"/>
      <c r="C150" s="14"/>
      <c r="D150" s="9"/>
      <c r="F150" s="6"/>
    </row>
    <row r="151" spans="1:6" s="5" customFormat="1" ht="14.25" x14ac:dyDescent="0.2">
      <c r="A151" s="14"/>
      <c r="B151" s="14"/>
      <c r="C151" s="14"/>
      <c r="D151" s="9"/>
      <c r="F151" s="6"/>
    </row>
    <row r="152" spans="1:6" s="5" customFormat="1" ht="14.25" x14ac:dyDescent="0.2">
      <c r="A152" s="14"/>
      <c r="B152" s="14"/>
      <c r="C152" s="14"/>
      <c r="D152" s="9"/>
      <c r="F152" s="6"/>
    </row>
    <row r="153" spans="1:6" s="5" customFormat="1" ht="14.25" x14ac:dyDescent="0.2">
      <c r="A153" s="14"/>
      <c r="B153" s="14"/>
      <c r="C153" s="14"/>
      <c r="D153" s="9"/>
      <c r="F153" s="6"/>
    </row>
    <row r="154" spans="1:6" s="5" customFormat="1" ht="14.25" x14ac:dyDescent="0.2">
      <c r="A154" s="14"/>
      <c r="B154" s="14"/>
      <c r="C154" s="14"/>
      <c r="D154" s="9"/>
      <c r="F154" s="6"/>
    </row>
    <row r="155" spans="1:6" s="5" customFormat="1" ht="14.25" x14ac:dyDescent="0.2">
      <c r="A155" s="14"/>
      <c r="B155" s="14"/>
      <c r="C155" s="14"/>
      <c r="D155" s="9"/>
      <c r="F155" s="6"/>
    </row>
    <row r="156" spans="1:6" s="5" customFormat="1" ht="14.25" x14ac:dyDescent="0.2">
      <c r="A156" s="14"/>
      <c r="B156" s="14"/>
      <c r="C156" s="14"/>
      <c r="D156" s="9"/>
      <c r="F156" s="6"/>
    </row>
    <row r="157" spans="1:6" s="5" customFormat="1" ht="14.25" x14ac:dyDescent="0.2">
      <c r="A157" s="14"/>
      <c r="B157" s="14"/>
      <c r="C157" s="14"/>
      <c r="D157" s="9"/>
      <c r="F157" s="6"/>
    </row>
    <row r="158" spans="1:6" s="5" customFormat="1" ht="14.25" x14ac:dyDescent="0.2">
      <c r="A158" s="14"/>
      <c r="B158" s="14"/>
      <c r="C158" s="14"/>
      <c r="D158" s="9"/>
      <c r="F158" s="6"/>
    </row>
    <row r="159" spans="1:6" s="5" customFormat="1" ht="14.25" x14ac:dyDescent="0.2">
      <c r="A159" s="14"/>
      <c r="B159" s="14"/>
      <c r="C159" s="14"/>
      <c r="D159" s="9"/>
      <c r="F159" s="6"/>
    </row>
    <row r="160" spans="1:6" s="5" customFormat="1" ht="14.25" x14ac:dyDescent="0.2">
      <c r="A160" s="14"/>
      <c r="B160" s="14"/>
      <c r="C160" s="14"/>
      <c r="D160" s="9"/>
      <c r="F160" s="6"/>
    </row>
    <row r="161" spans="1:6" s="5" customFormat="1" ht="14.25" x14ac:dyDescent="0.2">
      <c r="A161" s="14"/>
      <c r="B161" s="14"/>
      <c r="C161" s="14"/>
      <c r="D161" s="9"/>
      <c r="F161" s="6"/>
    </row>
    <row r="162" spans="1:6" s="5" customFormat="1" ht="14.25" x14ac:dyDescent="0.2">
      <c r="A162" s="14"/>
      <c r="B162" s="14"/>
      <c r="C162" s="14"/>
      <c r="D162" s="9"/>
      <c r="F162" s="6"/>
    </row>
    <row r="163" spans="1:6" s="5" customFormat="1" ht="14.25" x14ac:dyDescent="0.2">
      <c r="A163" s="14"/>
      <c r="B163" s="14"/>
      <c r="C163" s="14"/>
      <c r="D163" s="9"/>
      <c r="F163" s="6"/>
    </row>
    <row r="164" spans="1:6" s="5" customFormat="1" ht="14.25" x14ac:dyDescent="0.2">
      <c r="A164" s="14"/>
      <c r="B164" s="14"/>
      <c r="C164" s="14"/>
      <c r="D164" s="9"/>
      <c r="F164" s="6"/>
    </row>
    <row r="165" spans="1:6" s="5" customFormat="1" ht="14.25" x14ac:dyDescent="0.2">
      <c r="A165" s="14"/>
      <c r="B165" s="14"/>
      <c r="C165" s="14"/>
      <c r="D165" s="9"/>
      <c r="F165" s="6"/>
    </row>
    <row r="166" spans="1:6" s="5" customFormat="1" ht="14.25" x14ac:dyDescent="0.2">
      <c r="A166" s="14"/>
      <c r="B166" s="14"/>
      <c r="C166" s="14"/>
      <c r="D166" s="9"/>
      <c r="F166" s="6"/>
    </row>
    <row r="167" spans="1:6" s="5" customFormat="1" ht="14.25" x14ac:dyDescent="0.2">
      <c r="A167" s="14"/>
      <c r="B167" s="14"/>
      <c r="C167" s="14"/>
      <c r="D167" s="9"/>
      <c r="F167" s="6"/>
    </row>
    <row r="168" spans="1:6" s="5" customFormat="1" ht="14.25" x14ac:dyDescent="0.2">
      <c r="A168" s="14"/>
      <c r="B168" s="14"/>
      <c r="C168" s="14"/>
      <c r="D168" s="9"/>
      <c r="F168" s="6"/>
    </row>
    <row r="169" spans="1:6" s="5" customFormat="1" ht="14.25" x14ac:dyDescent="0.2">
      <c r="A169" s="14"/>
      <c r="B169" s="14"/>
      <c r="C169" s="14"/>
      <c r="D169" s="9"/>
      <c r="F169" s="6"/>
    </row>
    <row r="170" spans="1:6" s="5" customFormat="1" ht="14.25" x14ac:dyDescent="0.2">
      <c r="A170" s="14"/>
      <c r="B170" s="14"/>
      <c r="C170" s="14"/>
      <c r="D170" s="9"/>
      <c r="F170" s="6"/>
    </row>
    <row r="171" spans="1:6" s="5" customFormat="1" ht="14.25" x14ac:dyDescent="0.2">
      <c r="A171" s="14"/>
      <c r="B171" s="14"/>
      <c r="C171" s="14"/>
      <c r="D171" s="9"/>
      <c r="F171" s="6"/>
    </row>
    <row r="172" spans="1:6" s="5" customFormat="1" ht="14.25" x14ac:dyDescent="0.2">
      <c r="A172" s="14"/>
      <c r="B172" s="14"/>
      <c r="C172" s="14"/>
      <c r="D172" s="9"/>
      <c r="F172" s="6"/>
    </row>
    <row r="173" spans="1:6" s="5" customFormat="1" ht="14.25" x14ac:dyDescent="0.2">
      <c r="A173" s="14"/>
      <c r="B173" s="14"/>
      <c r="C173" s="14"/>
      <c r="D173" s="9"/>
      <c r="F173" s="6"/>
    </row>
    <row r="174" spans="1:6" s="5" customFormat="1" ht="14.25" x14ac:dyDescent="0.2">
      <c r="A174" s="14"/>
      <c r="B174" s="14"/>
      <c r="C174" s="14"/>
      <c r="D174" s="9"/>
      <c r="F174" s="6"/>
    </row>
    <row r="175" spans="1:6" s="5" customFormat="1" ht="14.25" x14ac:dyDescent="0.2">
      <c r="A175" s="14"/>
      <c r="B175" s="14"/>
      <c r="C175" s="14"/>
      <c r="D175" s="9"/>
      <c r="F175" s="6"/>
    </row>
    <row r="176" spans="1:6" s="5" customFormat="1" ht="14.25" x14ac:dyDescent="0.2">
      <c r="A176" s="14"/>
      <c r="B176" s="14"/>
      <c r="C176" s="14"/>
      <c r="D176" s="9"/>
      <c r="F176" s="6"/>
    </row>
    <row r="177" spans="1:6" s="5" customFormat="1" ht="14.25" x14ac:dyDescent="0.2">
      <c r="A177" s="14"/>
      <c r="B177" s="14"/>
      <c r="C177" s="14"/>
      <c r="D177" s="9"/>
      <c r="F177" s="6"/>
    </row>
    <row r="178" spans="1:6" s="5" customFormat="1" ht="14.25" x14ac:dyDescent="0.2">
      <c r="A178" s="14"/>
      <c r="B178" s="14"/>
      <c r="C178" s="14"/>
      <c r="D178" s="9"/>
      <c r="F178" s="6"/>
    </row>
    <row r="179" spans="1:6" s="5" customFormat="1" ht="14.25" x14ac:dyDescent="0.2">
      <c r="A179" s="14"/>
      <c r="B179" s="14"/>
      <c r="C179" s="14"/>
      <c r="D179" s="9"/>
      <c r="F179" s="6"/>
    </row>
    <row r="180" spans="1:6" s="5" customFormat="1" ht="14.25" x14ac:dyDescent="0.2">
      <c r="A180" s="14"/>
      <c r="B180" s="14"/>
      <c r="C180" s="14"/>
      <c r="D180" s="9"/>
      <c r="F180" s="6"/>
    </row>
    <row r="181" spans="1:6" s="5" customFormat="1" ht="14.25" x14ac:dyDescent="0.2">
      <c r="A181" s="14"/>
      <c r="B181" s="14"/>
      <c r="C181" s="14"/>
      <c r="D181" s="9"/>
      <c r="F181" s="6"/>
    </row>
    <row r="182" spans="1:6" s="5" customFormat="1" ht="14.25" x14ac:dyDescent="0.2">
      <c r="A182" s="14"/>
      <c r="B182" s="14"/>
      <c r="C182" s="14"/>
      <c r="D182" s="9"/>
      <c r="F182" s="6"/>
    </row>
    <row r="183" spans="1:6" s="5" customFormat="1" ht="14.25" x14ac:dyDescent="0.2">
      <c r="A183" s="14"/>
      <c r="B183" s="14"/>
      <c r="C183" s="14"/>
      <c r="D183" s="9"/>
      <c r="F183" s="6"/>
    </row>
    <row r="184" spans="1:6" s="5" customFormat="1" ht="14.25" x14ac:dyDescent="0.2">
      <c r="A184" s="14"/>
      <c r="B184" s="14"/>
      <c r="C184" s="14"/>
      <c r="D184" s="9"/>
      <c r="F184" s="6"/>
    </row>
    <row r="185" spans="1:6" s="5" customFormat="1" ht="14.25" x14ac:dyDescent="0.2">
      <c r="A185" s="14"/>
      <c r="B185" s="14"/>
      <c r="C185" s="14"/>
      <c r="D185" s="9"/>
      <c r="F185" s="6"/>
    </row>
    <row r="186" spans="1:6" s="5" customFormat="1" ht="14.25" x14ac:dyDescent="0.2">
      <c r="A186" s="14"/>
      <c r="B186" s="14"/>
      <c r="C186" s="14"/>
      <c r="D186" s="9"/>
      <c r="F186" s="6"/>
    </row>
    <row r="187" spans="1:6" s="5" customFormat="1" ht="14.25" x14ac:dyDescent="0.2">
      <c r="A187" s="14"/>
      <c r="B187" s="14"/>
      <c r="C187" s="14"/>
      <c r="D187" s="9"/>
      <c r="F187" s="6"/>
    </row>
    <row r="188" spans="1:6" s="5" customFormat="1" ht="14.25" x14ac:dyDescent="0.2">
      <c r="A188" s="14"/>
      <c r="B188" s="14"/>
      <c r="C188" s="14"/>
      <c r="D188" s="9"/>
      <c r="F188" s="6"/>
    </row>
    <row r="189" spans="1:6" s="5" customFormat="1" ht="14.25" x14ac:dyDescent="0.2">
      <c r="A189" s="14"/>
      <c r="B189" s="14"/>
      <c r="C189" s="14"/>
      <c r="D189" s="9"/>
      <c r="F189" s="6"/>
    </row>
    <row r="190" spans="1:6" s="5" customFormat="1" ht="14.25" x14ac:dyDescent="0.2">
      <c r="A190" s="14"/>
      <c r="B190" s="14"/>
      <c r="C190" s="14"/>
      <c r="D190" s="9"/>
      <c r="F190" s="6"/>
    </row>
    <row r="191" spans="1:6" s="5" customFormat="1" ht="14.25" x14ac:dyDescent="0.2">
      <c r="A191" s="14"/>
      <c r="B191" s="14"/>
      <c r="C191" s="14"/>
      <c r="D191" s="9"/>
      <c r="F191" s="6"/>
    </row>
    <row r="192" spans="1:6" s="5" customFormat="1" ht="14.25" x14ac:dyDescent="0.2">
      <c r="A192" s="14"/>
      <c r="B192" s="14"/>
      <c r="C192" s="14"/>
      <c r="D192" s="9"/>
      <c r="F192" s="6"/>
    </row>
    <row r="193" spans="1:6" s="5" customFormat="1" ht="14.25" x14ac:dyDescent="0.2">
      <c r="A193" s="14"/>
      <c r="B193" s="14"/>
      <c r="C193" s="14"/>
      <c r="D193" s="9"/>
      <c r="F193" s="6"/>
    </row>
    <row r="194" spans="1:6" s="5" customFormat="1" ht="14.25" x14ac:dyDescent="0.2">
      <c r="A194" s="14"/>
      <c r="B194" s="14"/>
      <c r="C194" s="14"/>
      <c r="D194" s="9"/>
      <c r="F194" s="6"/>
    </row>
    <row r="195" spans="1:6" s="5" customFormat="1" ht="14.25" x14ac:dyDescent="0.2">
      <c r="A195" s="14"/>
      <c r="B195" s="14"/>
      <c r="C195" s="14"/>
      <c r="D195" s="9"/>
      <c r="F195" s="6"/>
    </row>
    <row r="196" spans="1:6" s="5" customFormat="1" ht="14.25" x14ac:dyDescent="0.2">
      <c r="A196" s="14"/>
      <c r="B196" s="14"/>
      <c r="C196" s="14"/>
      <c r="D196" s="9"/>
      <c r="F196" s="6"/>
    </row>
    <row r="197" spans="1:6" s="5" customFormat="1" ht="14.25" x14ac:dyDescent="0.2">
      <c r="A197" s="14"/>
      <c r="B197" s="14"/>
      <c r="C197" s="14"/>
      <c r="D197" s="9"/>
      <c r="F197" s="6"/>
    </row>
    <row r="198" spans="1:6" s="5" customFormat="1" ht="14.25" x14ac:dyDescent="0.2">
      <c r="A198" s="14"/>
      <c r="B198" s="14"/>
      <c r="C198" s="14"/>
      <c r="D198" s="9"/>
      <c r="F198" s="6"/>
    </row>
    <row r="199" spans="1:6" s="5" customFormat="1" ht="14.25" x14ac:dyDescent="0.2">
      <c r="A199" s="14"/>
      <c r="B199" s="14"/>
      <c r="C199" s="14"/>
      <c r="D199" s="9"/>
      <c r="F199" s="6"/>
    </row>
    <row r="200" spans="1:6" s="5" customFormat="1" ht="14.25" x14ac:dyDescent="0.2">
      <c r="A200" s="14"/>
      <c r="B200" s="14"/>
      <c r="C200" s="14"/>
      <c r="D200" s="9"/>
      <c r="F200" s="6"/>
    </row>
    <row r="201" spans="1:6" s="5" customFormat="1" ht="14.25" x14ac:dyDescent="0.2">
      <c r="A201" s="14"/>
      <c r="B201" s="14"/>
      <c r="C201" s="14"/>
      <c r="D201" s="9"/>
      <c r="F201" s="6"/>
    </row>
    <row r="202" spans="1:6" s="5" customFormat="1" ht="14.25" x14ac:dyDescent="0.2">
      <c r="A202" s="14"/>
      <c r="B202" s="14"/>
      <c r="C202" s="14"/>
      <c r="D202" s="9"/>
      <c r="F202" s="6"/>
    </row>
    <row r="203" spans="1:6" s="5" customFormat="1" ht="14.25" x14ac:dyDescent="0.2">
      <c r="A203" s="14"/>
      <c r="B203" s="14"/>
      <c r="C203" s="14"/>
      <c r="D203" s="9"/>
      <c r="F203" s="6"/>
    </row>
    <row r="204" spans="1:6" s="5" customFormat="1" ht="14.25" x14ac:dyDescent="0.2">
      <c r="A204" s="14"/>
      <c r="B204" s="14"/>
      <c r="C204" s="14"/>
      <c r="D204" s="9"/>
      <c r="F204" s="6"/>
    </row>
    <row r="205" spans="1:6" s="5" customFormat="1" ht="14.25" x14ac:dyDescent="0.2">
      <c r="A205" s="14"/>
      <c r="B205" s="14"/>
      <c r="C205" s="14"/>
      <c r="D205" s="9"/>
      <c r="F205" s="6"/>
    </row>
    <row r="206" spans="1:6" s="5" customFormat="1" ht="14.25" x14ac:dyDescent="0.2">
      <c r="A206" s="14"/>
      <c r="B206" s="14"/>
      <c r="C206" s="14"/>
      <c r="D206" s="9"/>
      <c r="F206" s="6"/>
    </row>
    <row r="207" spans="1:6" s="5" customFormat="1" ht="14.25" x14ac:dyDescent="0.2">
      <c r="A207" s="14"/>
      <c r="B207" s="14"/>
      <c r="C207" s="14"/>
      <c r="D207" s="9"/>
      <c r="F207" s="6"/>
    </row>
    <row r="208" spans="1:6" s="5" customFormat="1" ht="14.25" x14ac:dyDescent="0.2">
      <c r="A208" s="14"/>
      <c r="B208" s="14"/>
      <c r="C208" s="14"/>
      <c r="D208" s="9"/>
      <c r="F208" s="6"/>
    </row>
    <row r="209" spans="1:6" s="5" customFormat="1" ht="14.25" x14ac:dyDescent="0.2">
      <c r="A209" s="14"/>
      <c r="B209" s="14"/>
      <c r="C209" s="14"/>
      <c r="D209" s="9"/>
      <c r="F209" s="6"/>
    </row>
    <row r="210" spans="1:6" s="5" customFormat="1" ht="14.25" x14ac:dyDescent="0.2">
      <c r="A210" s="14"/>
      <c r="B210" s="14"/>
      <c r="C210" s="14"/>
      <c r="D210" s="9"/>
      <c r="F210" s="6"/>
    </row>
    <row r="211" spans="1:6" s="5" customFormat="1" ht="14.25" x14ac:dyDescent="0.2">
      <c r="A211" s="14"/>
      <c r="B211" s="14"/>
      <c r="C211" s="14"/>
      <c r="D211" s="9"/>
      <c r="F211" s="6"/>
    </row>
    <row r="212" spans="1:6" s="5" customFormat="1" ht="14.25" x14ac:dyDescent="0.2">
      <c r="A212" s="14"/>
      <c r="B212" s="14"/>
      <c r="C212" s="14"/>
      <c r="D212" s="9"/>
      <c r="F212" s="6"/>
    </row>
    <row r="213" spans="1:6" s="5" customFormat="1" ht="14.25" x14ac:dyDescent="0.2">
      <c r="A213" s="14"/>
      <c r="B213" s="14"/>
      <c r="C213" s="14"/>
      <c r="D213" s="9"/>
      <c r="F213" s="6"/>
    </row>
    <row r="214" spans="1:6" s="5" customFormat="1" ht="14.25" x14ac:dyDescent="0.2">
      <c r="A214" s="14"/>
      <c r="B214" s="14"/>
      <c r="C214" s="14"/>
      <c r="D214" s="9"/>
      <c r="F214" s="6"/>
    </row>
    <row r="215" spans="1:6" s="5" customFormat="1" ht="14.25" x14ac:dyDescent="0.2">
      <c r="A215" s="14"/>
      <c r="B215" s="14"/>
      <c r="C215" s="14"/>
      <c r="D215" s="9"/>
      <c r="F215" s="6"/>
    </row>
    <row r="216" spans="1:6" s="5" customFormat="1" ht="14.25" x14ac:dyDescent="0.2">
      <c r="A216" s="14"/>
      <c r="B216" s="14"/>
      <c r="C216" s="14"/>
      <c r="D216" s="9"/>
      <c r="F216" s="6"/>
    </row>
    <row r="217" spans="1:6" s="5" customFormat="1" ht="14.25" x14ac:dyDescent="0.2">
      <c r="A217" s="14"/>
      <c r="B217" s="14"/>
      <c r="C217" s="14"/>
      <c r="D217" s="9"/>
      <c r="F217" s="6"/>
    </row>
    <row r="218" spans="1:6" s="5" customFormat="1" ht="14.25" x14ac:dyDescent="0.2">
      <c r="A218" s="14"/>
      <c r="B218" s="14"/>
      <c r="C218" s="14"/>
      <c r="D218" s="9"/>
      <c r="F218" s="6"/>
    </row>
    <row r="219" spans="1:6" s="5" customFormat="1" ht="14.25" x14ac:dyDescent="0.2">
      <c r="A219" s="14"/>
      <c r="B219" s="14"/>
      <c r="C219" s="14"/>
      <c r="D219" s="9"/>
      <c r="F219" s="6"/>
    </row>
    <row r="220" spans="1:6" s="5" customFormat="1" ht="14.25" x14ac:dyDescent="0.2">
      <c r="A220" s="14"/>
      <c r="B220" s="14"/>
      <c r="C220" s="14"/>
      <c r="D220" s="9"/>
      <c r="F220" s="6"/>
    </row>
    <row r="221" spans="1:6" s="5" customFormat="1" ht="14.25" x14ac:dyDescent="0.2">
      <c r="A221" s="14"/>
      <c r="B221" s="14"/>
      <c r="C221" s="14"/>
      <c r="D221" s="9"/>
      <c r="F221" s="6"/>
    </row>
    <row r="222" spans="1:6" s="5" customFormat="1" ht="14.25" x14ac:dyDescent="0.2">
      <c r="A222" s="14"/>
      <c r="B222" s="14"/>
      <c r="C222" s="14"/>
      <c r="D222" s="9"/>
      <c r="F222" s="6"/>
    </row>
    <row r="223" spans="1:6" s="5" customFormat="1" ht="14.25" x14ac:dyDescent="0.2">
      <c r="A223" s="14"/>
      <c r="B223" s="14"/>
      <c r="C223" s="14"/>
      <c r="D223" s="9"/>
      <c r="F223" s="6"/>
    </row>
    <row r="224" spans="1:6" s="5" customFormat="1" ht="14.25" x14ac:dyDescent="0.2">
      <c r="A224" s="14"/>
      <c r="B224" s="14"/>
      <c r="C224" s="14"/>
      <c r="D224" s="9"/>
      <c r="F224" s="6"/>
    </row>
    <row r="225" spans="1:6" s="5" customFormat="1" ht="14.25" x14ac:dyDescent="0.2">
      <c r="A225" s="14"/>
      <c r="B225" s="14"/>
      <c r="C225" s="14"/>
      <c r="D225" s="9"/>
      <c r="F225" s="6"/>
    </row>
    <row r="226" spans="1:6" s="5" customFormat="1" ht="14.25" x14ac:dyDescent="0.2">
      <c r="A226" s="14"/>
      <c r="B226" s="14"/>
      <c r="C226" s="14"/>
      <c r="D226" s="9"/>
      <c r="F226" s="6"/>
    </row>
    <row r="227" spans="1:6" s="5" customFormat="1" ht="14.25" x14ac:dyDescent="0.2">
      <c r="A227" s="14"/>
      <c r="B227" s="14"/>
      <c r="C227" s="14"/>
      <c r="D227" s="9"/>
      <c r="F227" s="6"/>
    </row>
    <row r="228" spans="1:6" s="5" customFormat="1" ht="14.25" x14ac:dyDescent="0.2">
      <c r="A228" s="14"/>
      <c r="B228" s="14"/>
      <c r="C228" s="14"/>
      <c r="D228" s="9"/>
      <c r="F228" s="6"/>
    </row>
    <row r="229" spans="1:6" s="5" customFormat="1" ht="14.25" x14ac:dyDescent="0.2">
      <c r="A229" s="14"/>
      <c r="B229" s="14"/>
      <c r="C229" s="14"/>
      <c r="D229" s="9"/>
      <c r="F229" s="6"/>
    </row>
    <row r="230" spans="1:6" s="5" customFormat="1" ht="14.25" x14ac:dyDescent="0.2">
      <c r="A230" s="14"/>
      <c r="B230" s="14"/>
      <c r="C230" s="14"/>
      <c r="D230" s="9"/>
      <c r="F230" s="6"/>
    </row>
    <row r="231" spans="1:6" s="5" customFormat="1" ht="14.25" x14ac:dyDescent="0.2">
      <c r="A231" s="14"/>
      <c r="B231" s="14"/>
      <c r="C231" s="14"/>
      <c r="D231" s="9"/>
      <c r="F231" s="6"/>
    </row>
    <row r="232" spans="1:6" s="5" customFormat="1" ht="14.25" x14ac:dyDescent="0.2">
      <c r="A232" s="14"/>
      <c r="B232" s="14"/>
      <c r="C232" s="14"/>
      <c r="D232" s="9"/>
      <c r="F232" s="6"/>
    </row>
    <row r="233" spans="1:6" s="5" customFormat="1" ht="14.25" x14ac:dyDescent="0.2">
      <c r="A233" s="14"/>
      <c r="B233" s="14"/>
      <c r="C233" s="14"/>
      <c r="D233" s="9"/>
      <c r="F233" s="6"/>
    </row>
    <row r="234" spans="1:6" s="5" customFormat="1" ht="14.25" x14ac:dyDescent="0.2">
      <c r="A234" s="14"/>
      <c r="B234" s="14"/>
      <c r="C234" s="14"/>
      <c r="D234" s="9"/>
      <c r="F234" s="6"/>
    </row>
    <row r="235" spans="1:6" s="5" customFormat="1" ht="14.25" x14ac:dyDescent="0.2">
      <c r="A235" s="14"/>
      <c r="B235" s="14"/>
      <c r="C235" s="14"/>
      <c r="D235" s="9"/>
      <c r="F235" s="6"/>
    </row>
    <row r="236" spans="1:6" s="5" customFormat="1" ht="14.25" x14ac:dyDescent="0.2">
      <c r="A236" s="14"/>
      <c r="B236" s="14"/>
      <c r="C236" s="14"/>
      <c r="D236" s="9"/>
      <c r="F236" s="6"/>
    </row>
    <row r="237" spans="1:6" s="5" customFormat="1" ht="14.25" x14ac:dyDescent="0.2">
      <c r="A237" s="14"/>
      <c r="B237" s="14"/>
      <c r="C237" s="14"/>
      <c r="D237" s="9"/>
      <c r="F237" s="6"/>
    </row>
    <row r="238" spans="1:6" s="5" customFormat="1" ht="14.25" x14ac:dyDescent="0.2">
      <c r="A238" s="14"/>
      <c r="B238" s="14"/>
      <c r="C238" s="14"/>
      <c r="D238" s="9"/>
      <c r="F238" s="6"/>
    </row>
    <row r="239" spans="1:6" s="5" customFormat="1" ht="14.25" x14ac:dyDescent="0.2">
      <c r="A239" s="14"/>
      <c r="B239" s="14"/>
      <c r="C239" s="14"/>
      <c r="D239" s="9"/>
      <c r="F239" s="6"/>
    </row>
    <row r="240" spans="1:6" s="5" customFormat="1" ht="14.25" x14ac:dyDescent="0.2">
      <c r="A240" s="14"/>
      <c r="B240" s="14"/>
      <c r="C240" s="14"/>
      <c r="D240" s="9"/>
      <c r="F240" s="6"/>
    </row>
    <row r="241" spans="1:6" s="5" customFormat="1" ht="14.25" x14ac:dyDescent="0.2">
      <c r="A241" s="14"/>
      <c r="B241" s="14"/>
      <c r="C241" s="14"/>
      <c r="D241" s="9"/>
      <c r="F241" s="6"/>
    </row>
    <row r="242" spans="1:6" s="5" customFormat="1" ht="14.25" x14ac:dyDescent="0.2">
      <c r="A242" s="14"/>
      <c r="B242" s="14"/>
      <c r="C242" s="14"/>
      <c r="D242" s="9"/>
      <c r="F242" s="6"/>
    </row>
    <row r="243" spans="1:6" s="5" customFormat="1" ht="14.25" x14ac:dyDescent="0.2">
      <c r="A243" s="14"/>
      <c r="B243" s="14"/>
      <c r="C243" s="14"/>
      <c r="D243" s="9"/>
      <c r="F243" s="6"/>
    </row>
    <row r="244" spans="1:6" s="5" customFormat="1" ht="14.25" x14ac:dyDescent="0.2">
      <c r="A244" s="14"/>
      <c r="B244" s="14"/>
      <c r="C244" s="14"/>
      <c r="D244" s="9"/>
      <c r="F244" s="6"/>
    </row>
    <row r="245" spans="1:6" s="5" customFormat="1" ht="14.25" x14ac:dyDescent="0.2">
      <c r="A245" s="14"/>
      <c r="B245" s="14"/>
      <c r="C245" s="14"/>
      <c r="D245" s="9"/>
      <c r="F245" s="6"/>
    </row>
    <row r="246" spans="1:6" s="5" customFormat="1" ht="14.25" x14ac:dyDescent="0.2">
      <c r="A246" s="14"/>
      <c r="B246" s="14"/>
      <c r="C246" s="14"/>
      <c r="D246" s="9"/>
      <c r="F246" s="6"/>
    </row>
    <row r="247" spans="1:6" s="5" customFormat="1" ht="14.25" x14ac:dyDescent="0.2">
      <c r="A247" s="14"/>
      <c r="B247" s="14"/>
      <c r="C247" s="14"/>
      <c r="D247" s="9"/>
      <c r="F247" s="6"/>
    </row>
    <row r="248" spans="1:6" s="5" customFormat="1" ht="14.25" x14ac:dyDescent="0.2">
      <c r="A248" s="14"/>
      <c r="B248" s="14"/>
      <c r="C248" s="14"/>
      <c r="D248" s="9"/>
      <c r="F248" s="6"/>
    </row>
    <row r="249" spans="1:6" s="5" customFormat="1" ht="14.25" x14ac:dyDescent="0.2">
      <c r="A249" s="14"/>
      <c r="B249" s="14"/>
      <c r="C249" s="14"/>
      <c r="D249" s="9"/>
      <c r="F249" s="6"/>
    </row>
    <row r="250" spans="1:6" s="5" customFormat="1" ht="14.25" x14ac:dyDescent="0.2">
      <c r="A250" s="14"/>
      <c r="B250" s="14"/>
      <c r="C250" s="14"/>
      <c r="D250" s="9"/>
      <c r="F250" s="6"/>
    </row>
    <row r="251" spans="1:6" s="5" customFormat="1" ht="14.25" x14ac:dyDescent="0.2">
      <c r="A251" s="14"/>
      <c r="B251" s="14"/>
      <c r="C251" s="14"/>
      <c r="D251" s="9"/>
      <c r="F251" s="6"/>
    </row>
    <row r="252" spans="1:6" s="5" customFormat="1" ht="14.25" x14ac:dyDescent="0.2">
      <c r="A252" s="14"/>
      <c r="B252" s="14"/>
      <c r="C252" s="14"/>
      <c r="D252" s="9"/>
      <c r="F252" s="6"/>
    </row>
    <row r="253" spans="1:6" s="5" customFormat="1" ht="14.25" x14ac:dyDescent="0.2">
      <c r="A253" s="14"/>
      <c r="B253" s="14"/>
      <c r="C253" s="14"/>
      <c r="D253" s="9"/>
      <c r="F253" s="6"/>
    </row>
    <row r="254" spans="1:6" s="5" customFormat="1" ht="14.25" x14ac:dyDescent="0.2">
      <c r="A254" s="14"/>
      <c r="B254" s="14"/>
      <c r="C254" s="14"/>
      <c r="D254" s="9"/>
      <c r="F254" s="6"/>
    </row>
    <row r="255" spans="1:6" s="5" customFormat="1" ht="14.25" x14ac:dyDescent="0.2">
      <c r="A255" s="14"/>
      <c r="B255" s="14"/>
      <c r="C255" s="14"/>
      <c r="D255" s="9"/>
      <c r="F255" s="6"/>
    </row>
    <row r="256" spans="1:6" s="5" customFormat="1" ht="14.25" x14ac:dyDescent="0.2">
      <c r="A256" s="14"/>
      <c r="B256" s="14"/>
      <c r="C256" s="14"/>
      <c r="D256" s="9"/>
      <c r="F256" s="6"/>
    </row>
    <row r="257" spans="1:6" s="5" customFormat="1" ht="14.25" x14ac:dyDescent="0.2">
      <c r="A257" s="14"/>
      <c r="B257" s="14"/>
      <c r="C257" s="14"/>
      <c r="D257" s="9"/>
      <c r="F257" s="6"/>
    </row>
    <row r="258" spans="1:6" s="5" customFormat="1" ht="14.25" x14ac:dyDescent="0.2">
      <c r="A258" s="14"/>
      <c r="B258" s="14"/>
      <c r="C258" s="14"/>
      <c r="D258" s="9"/>
      <c r="F258" s="6"/>
    </row>
    <row r="259" spans="1:6" s="5" customFormat="1" ht="14.25" x14ac:dyDescent="0.2">
      <c r="A259" s="14"/>
      <c r="B259" s="14"/>
      <c r="C259" s="14"/>
      <c r="D259" s="9"/>
      <c r="F259" s="6"/>
    </row>
    <row r="260" spans="1:6" s="5" customFormat="1" ht="14.25" x14ac:dyDescent="0.2">
      <c r="A260" s="14"/>
      <c r="B260" s="14"/>
      <c r="C260" s="14"/>
      <c r="D260" s="9"/>
      <c r="F260" s="6"/>
    </row>
    <row r="261" spans="1:6" s="5" customFormat="1" ht="14.25" x14ac:dyDescent="0.2">
      <c r="A261" s="14"/>
      <c r="B261" s="14"/>
      <c r="C261" s="14"/>
      <c r="D261" s="9"/>
      <c r="F261" s="6"/>
    </row>
    <row r="262" spans="1:6" s="5" customFormat="1" ht="14.25" x14ac:dyDescent="0.2">
      <c r="A262" s="14"/>
      <c r="B262" s="14"/>
      <c r="C262" s="14"/>
      <c r="D262" s="9"/>
      <c r="F262" s="6"/>
    </row>
    <row r="263" spans="1:6" s="5" customFormat="1" ht="14.25" x14ac:dyDescent="0.2">
      <c r="A263" s="14"/>
      <c r="B263" s="14"/>
      <c r="C263" s="14"/>
      <c r="D263" s="9"/>
      <c r="F263" s="6"/>
    </row>
    <row r="264" spans="1:6" s="5" customFormat="1" ht="14.25" x14ac:dyDescent="0.2">
      <c r="A264" s="14"/>
      <c r="B264" s="14"/>
      <c r="C264" s="14"/>
      <c r="D264" s="9"/>
      <c r="F264" s="6"/>
    </row>
    <row r="265" spans="1:6" s="5" customFormat="1" ht="14.25" x14ac:dyDescent="0.2">
      <c r="A265" s="14"/>
      <c r="B265" s="14"/>
      <c r="C265" s="14"/>
      <c r="D265" s="9"/>
      <c r="F265" s="6"/>
    </row>
    <row r="266" spans="1:6" s="5" customFormat="1" ht="14.25" x14ac:dyDescent="0.2">
      <c r="A266" s="14"/>
      <c r="B266" s="14"/>
      <c r="C266" s="14"/>
      <c r="D266" s="9"/>
      <c r="F266" s="6"/>
    </row>
    <row r="267" spans="1:6" s="5" customFormat="1" ht="14.25" x14ac:dyDescent="0.2">
      <c r="A267" s="14"/>
      <c r="B267" s="14"/>
      <c r="C267" s="14"/>
      <c r="D267" s="9"/>
      <c r="F267" s="6"/>
    </row>
    <row r="268" spans="1:6" s="5" customFormat="1" ht="14.25" x14ac:dyDescent="0.2">
      <c r="A268" s="14"/>
      <c r="B268" s="14"/>
      <c r="C268" s="14"/>
      <c r="D268" s="9"/>
      <c r="F268" s="6"/>
    </row>
    <row r="269" spans="1:6" s="5" customFormat="1" ht="14.25" x14ac:dyDescent="0.2">
      <c r="A269" s="14"/>
      <c r="B269" s="14"/>
      <c r="C269" s="14"/>
      <c r="D269" s="9"/>
      <c r="F269" s="6"/>
    </row>
    <row r="270" spans="1:6" s="5" customFormat="1" ht="14.25" x14ac:dyDescent="0.2">
      <c r="A270" s="14"/>
      <c r="B270" s="14"/>
      <c r="C270" s="14"/>
      <c r="D270" s="9"/>
      <c r="F270" s="6"/>
    </row>
    <row r="271" spans="1:6" s="5" customFormat="1" ht="14.25" x14ac:dyDescent="0.2">
      <c r="A271" s="14"/>
      <c r="B271" s="14"/>
      <c r="C271" s="14"/>
      <c r="D271" s="9"/>
      <c r="F271" s="6"/>
    </row>
    <row r="272" spans="1:6" s="5" customFormat="1" ht="14.25" x14ac:dyDescent="0.2">
      <c r="A272" s="14"/>
      <c r="B272" s="14"/>
      <c r="C272" s="14"/>
      <c r="D272" s="9"/>
      <c r="F272" s="6"/>
    </row>
    <row r="273" spans="1:6" s="5" customFormat="1" ht="14.25" x14ac:dyDescent="0.2">
      <c r="A273" s="14"/>
      <c r="B273" s="14"/>
      <c r="C273" s="14"/>
      <c r="D273" s="9"/>
      <c r="F273" s="6"/>
    </row>
    <row r="274" spans="1:6" s="5" customFormat="1" ht="14.25" x14ac:dyDescent="0.2">
      <c r="A274" s="14"/>
      <c r="B274" s="14"/>
      <c r="C274" s="14"/>
      <c r="D274" s="9"/>
      <c r="F274" s="6"/>
    </row>
    <row r="275" spans="1:6" s="5" customFormat="1" ht="14.25" x14ac:dyDescent="0.2">
      <c r="A275" s="14"/>
      <c r="B275" s="14"/>
      <c r="C275" s="14"/>
      <c r="D275" s="9"/>
      <c r="F275" s="6"/>
    </row>
    <row r="276" spans="1:6" s="5" customFormat="1" ht="14.25" x14ac:dyDescent="0.2">
      <c r="A276" s="14"/>
      <c r="B276" s="14"/>
      <c r="C276" s="14"/>
      <c r="D276" s="9"/>
      <c r="F276" s="6"/>
    </row>
    <row r="277" spans="1:6" s="5" customFormat="1" ht="14.25" x14ac:dyDescent="0.2">
      <c r="A277" s="14"/>
      <c r="B277" s="14"/>
      <c r="C277" s="14"/>
      <c r="D277" s="9"/>
      <c r="F277" s="6"/>
    </row>
    <row r="278" spans="1:6" s="5" customFormat="1" ht="14.25" x14ac:dyDescent="0.2">
      <c r="A278" s="14"/>
      <c r="B278" s="14"/>
      <c r="C278" s="14"/>
      <c r="D278" s="9"/>
      <c r="F278" s="6"/>
    </row>
    <row r="279" spans="1:6" s="5" customFormat="1" ht="14.25" x14ac:dyDescent="0.2">
      <c r="A279" s="14"/>
      <c r="B279" s="14"/>
      <c r="C279" s="14"/>
      <c r="D279" s="9"/>
      <c r="F279" s="6"/>
    </row>
    <row r="280" spans="1:6" s="5" customFormat="1" ht="14.25" x14ac:dyDescent="0.2">
      <c r="A280" s="14"/>
      <c r="B280" s="14"/>
      <c r="C280" s="14"/>
      <c r="D280" s="9"/>
      <c r="F280" s="6"/>
    </row>
    <row r="281" spans="1:6" s="5" customFormat="1" ht="14.25" x14ac:dyDescent="0.2">
      <c r="A281" s="14"/>
      <c r="B281" s="14"/>
      <c r="C281" s="14"/>
      <c r="D281" s="9"/>
      <c r="F281" s="6"/>
    </row>
    <row r="282" spans="1:6" s="5" customFormat="1" ht="14.25" x14ac:dyDescent="0.2">
      <c r="A282" s="14"/>
      <c r="B282" s="14"/>
      <c r="C282" s="14"/>
      <c r="D282" s="9"/>
      <c r="F282" s="6"/>
    </row>
    <row r="283" spans="1:6" s="5" customFormat="1" ht="14.25" x14ac:dyDescent="0.2">
      <c r="A283" s="14"/>
      <c r="B283" s="14"/>
      <c r="C283" s="14"/>
      <c r="D283" s="9"/>
      <c r="F283" s="6"/>
    </row>
    <row r="284" spans="1:6" s="5" customFormat="1" ht="14.25" x14ac:dyDescent="0.2">
      <c r="A284" s="14"/>
      <c r="B284" s="14"/>
      <c r="C284" s="14"/>
      <c r="D284" s="9"/>
      <c r="F284" s="6"/>
    </row>
    <row r="285" spans="1:6" s="5" customFormat="1" ht="14.25" x14ac:dyDescent="0.2">
      <c r="A285" s="14"/>
      <c r="B285" s="14"/>
      <c r="C285" s="14"/>
      <c r="D285" s="9"/>
      <c r="F285" s="6"/>
    </row>
    <row r="286" spans="1:6" s="5" customFormat="1" ht="14.25" x14ac:dyDescent="0.2">
      <c r="A286" s="14"/>
      <c r="B286" s="14"/>
      <c r="C286" s="14"/>
      <c r="D286" s="9"/>
      <c r="F286" s="6"/>
    </row>
    <row r="287" spans="1:6" s="5" customFormat="1" ht="14.25" x14ac:dyDescent="0.2">
      <c r="A287" s="14"/>
      <c r="B287" s="14"/>
      <c r="C287" s="14"/>
      <c r="D287" s="9"/>
      <c r="F287" s="6"/>
    </row>
    <row r="288" spans="1:6" s="5" customFormat="1" ht="14.25" x14ac:dyDescent="0.2">
      <c r="A288" s="14"/>
      <c r="B288" s="14"/>
      <c r="C288" s="14"/>
      <c r="D288" s="9"/>
      <c r="F288" s="6"/>
    </row>
    <row r="289" spans="1:6" s="5" customFormat="1" ht="14.25" x14ac:dyDescent="0.2">
      <c r="A289" s="14"/>
      <c r="B289" s="14"/>
      <c r="C289" s="14"/>
      <c r="D289" s="9"/>
      <c r="F289" s="6"/>
    </row>
    <row r="290" spans="1:6" s="5" customFormat="1" ht="14.25" x14ac:dyDescent="0.2">
      <c r="A290" s="14"/>
      <c r="B290" s="14"/>
      <c r="C290" s="14"/>
      <c r="D290" s="9"/>
      <c r="F290" s="6"/>
    </row>
    <row r="291" spans="1:6" s="5" customFormat="1" ht="14.25" x14ac:dyDescent="0.2">
      <c r="A291" s="14"/>
      <c r="B291" s="14"/>
      <c r="C291" s="14"/>
      <c r="D291" s="9"/>
      <c r="F291" s="6"/>
    </row>
    <row r="292" spans="1:6" s="5" customFormat="1" ht="14.25" x14ac:dyDescent="0.2">
      <c r="A292" s="14"/>
      <c r="B292" s="14"/>
      <c r="C292" s="14"/>
      <c r="D292" s="9"/>
      <c r="F292" s="6"/>
    </row>
    <row r="293" spans="1:6" s="5" customFormat="1" ht="14.25" x14ac:dyDescent="0.2">
      <c r="A293" s="14"/>
      <c r="B293" s="14"/>
      <c r="C293" s="14"/>
      <c r="D293" s="9"/>
      <c r="F293" s="6"/>
    </row>
    <row r="294" spans="1:6" s="5" customFormat="1" ht="14.25" x14ac:dyDescent="0.2">
      <c r="A294" s="14"/>
      <c r="B294" s="14"/>
      <c r="C294" s="14"/>
      <c r="D294" s="9"/>
      <c r="F294" s="6"/>
    </row>
    <row r="295" spans="1:6" s="5" customFormat="1" ht="14.25" x14ac:dyDescent="0.2">
      <c r="A295" s="14"/>
      <c r="B295" s="14"/>
      <c r="C295" s="14"/>
      <c r="D295" s="9"/>
      <c r="F295" s="6"/>
    </row>
    <row r="296" spans="1:6" s="5" customFormat="1" ht="14.25" x14ac:dyDescent="0.2">
      <c r="A296" s="14"/>
      <c r="B296" s="14"/>
      <c r="C296" s="14"/>
      <c r="D296" s="9"/>
      <c r="F296" s="6"/>
    </row>
    <row r="297" spans="1:6" s="5" customFormat="1" ht="14.25" x14ac:dyDescent="0.2">
      <c r="A297" s="14"/>
      <c r="B297" s="14"/>
      <c r="C297" s="14"/>
      <c r="D297" s="9"/>
      <c r="F297" s="6"/>
    </row>
    <row r="298" spans="1:6" s="5" customFormat="1" ht="14.25" x14ac:dyDescent="0.2">
      <c r="A298" s="14"/>
      <c r="B298" s="14"/>
      <c r="C298" s="14"/>
      <c r="D298" s="9"/>
      <c r="F298" s="6"/>
    </row>
    <row r="299" spans="1:6" s="5" customFormat="1" ht="14.25" x14ac:dyDescent="0.2">
      <c r="A299" s="14"/>
      <c r="B299" s="14"/>
      <c r="C299" s="14"/>
      <c r="D299" s="9"/>
      <c r="F299" s="6"/>
    </row>
    <row r="300" spans="1:6" s="5" customFormat="1" ht="14.25" x14ac:dyDescent="0.2">
      <c r="A300" s="14"/>
      <c r="B300" s="14"/>
      <c r="C300" s="14"/>
      <c r="D300" s="9"/>
      <c r="F300" s="6"/>
    </row>
    <row r="301" spans="1:6" s="5" customFormat="1" ht="14.25" x14ac:dyDescent="0.2">
      <c r="A301" s="14"/>
      <c r="B301" s="14"/>
      <c r="C301" s="14"/>
      <c r="D301" s="9"/>
      <c r="F301" s="6"/>
    </row>
    <row r="302" spans="1:6" s="5" customFormat="1" ht="14.25" x14ac:dyDescent="0.2">
      <c r="A302" s="14"/>
      <c r="B302" s="14"/>
      <c r="C302" s="14"/>
      <c r="D302" s="9"/>
      <c r="F302" s="6"/>
    </row>
    <row r="303" spans="1:6" s="5" customFormat="1" ht="14.25" x14ac:dyDescent="0.2">
      <c r="A303" s="14"/>
      <c r="B303" s="14"/>
      <c r="C303" s="14"/>
      <c r="D303" s="9"/>
      <c r="F303" s="6"/>
    </row>
    <row r="304" spans="1:6" s="5" customFormat="1" ht="14.25" x14ac:dyDescent="0.2">
      <c r="A304" s="14"/>
      <c r="B304" s="14"/>
      <c r="C304" s="14"/>
      <c r="D304" s="9"/>
      <c r="F304" s="6"/>
    </row>
    <row r="305" spans="1:6" s="5" customFormat="1" ht="14.25" x14ac:dyDescent="0.2">
      <c r="A305" s="14"/>
      <c r="B305" s="14"/>
      <c r="C305" s="14"/>
      <c r="D305" s="9"/>
      <c r="F305" s="6"/>
    </row>
    <row r="306" spans="1:6" s="5" customFormat="1" ht="14.25" x14ac:dyDescent="0.2">
      <c r="A306" s="14"/>
      <c r="B306" s="14"/>
      <c r="C306" s="14"/>
      <c r="D306" s="9"/>
      <c r="F306" s="6"/>
    </row>
    <row r="307" spans="1:6" s="5" customFormat="1" ht="14.25" x14ac:dyDescent="0.2">
      <c r="A307" s="14"/>
      <c r="B307" s="14"/>
      <c r="C307" s="14"/>
      <c r="D307" s="9"/>
      <c r="F307" s="6"/>
    </row>
    <row r="308" spans="1:6" s="5" customFormat="1" ht="14.25" x14ac:dyDescent="0.2">
      <c r="A308" s="14"/>
      <c r="B308" s="14"/>
      <c r="C308" s="14"/>
      <c r="D308" s="9"/>
      <c r="F308" s="6"/>
    </row>
    <row r="309" spans="1:6" s="5" customFormat="1" ht="14.25" x14ac:dyDescent="0.2">
      <c r="A309" s="14"/>
      <c r="B309" s="14"/>
      <c r="C309" s="14"/>
      <c r="D309" s="9"/>
      <c r="F309" s="6"/>
    </row>
    <row r="310" spans="1:6" s="5" customFormat="1" ht="14.25" x14ac:dyDescent="0.2">
      <c r="A310" s="14"/>
      <c r="B310" s="14"/>
      <c r="C310" s="14"/>
      <c r="D310" s="9"/>
      <c r="F310" s="6"/>
    </row>
    <row r="311" spans="1:6" s="5" customFormat="1" ht="14.25" x14ac:dyDescent="0.2">
      <c r="A311" s="14"/>
      <c r="B311" s="14"/>
      <c r="C311" s="14"/>
      <c r="D311" s="9"/>
      <c r="F311" s="6"/>
    </row>
    <row r="312" spans="1:6" s="5" customFormat="1" ht="14.25" x14ac:dyDescent="0.2">
      <c r="A312" s="14"/>
      <c r="B312" s="14"/>
      <c r="C312" s="14"/>
      <c r="D312" s="9"/>
      <c r="F312" s="6"/>
    </row>
    <row r="313" spans="1:6" s="5" customFormat="1" ht="14.25" x14ac:dyDescent="0.2">
      <c r="A313" s="14"/>
      <c r="B313" s="14"/>
      <c r="C313" s="14"/>
      <c r="D313" s="9"/>
      <c r="F313" s="6"/>
    </row>
    <row r="314" spans="1:6" s="5" customFormat="1" ht="14.25" x14ac:dyDescent="0.2">
      <c r="A314" s="14"/>
      <c r="B314" s="14"/>
      <c r="C314" s="14"/>
      <c r="D314" s="9"/>
      <c r="F314" s="6"/>
    </row>
    <row r="315" spans="1:6" s="5" customFormat="1" ht="14.25" x14ac:dyDescent="0.2">
      <c r="A315" s="14"/>
      <c r="B315" s="14"/>
      <c r="C315" s="14"/>
      <c r="D315" s="9"/>
      <c r="F315" s="6"/>
    </row>
    <row r="316" spans="1:6" s="5" customFormat="1" ht="14.25" x14ac:dyDescent="0.2">
      <c r="A316" s="14"/>
      <c r="B316" s="14"/>
      <c r="C316" s="14"/>
      <c r="D316" s="9"/>
      <c r="F316" s="6"/>
    </row>
    <row r="317" spans="1:6" s="5" customFormat="1" ht="14.25" x14ac:dyDescent="0.2">
      <c r="A317" s="14"/>
      <c r="B317" s="14"/>
      <c r="C317" s="14"/>
      <c r="D317" s="9"/>
      <c r="F317" s="6"/>
    </row>
    <row r="318" spans="1:6" s="5" customFormat="1" ht="14.25" x14ac:dyDescent="0.2">
      <c r="A318" s="14"/>
      <c r="B318" s="14"/>
      <c r="C318" s="14"/>
      <c r="D318" s="9"/>
      <c r="F318" s="6"/>
    </row>
    <row r="319" spans="1:6" s="5" customFormat="1" ht="14.25" x14ac:dyDescent="0.2">
      <c r="A319" s="14"/>
      <c r="B319" s="14"/>
      <c r="C319" s="14"/>
      <c r="D319" s="9"/>
      <c r="F319" s="6"/>
    </row>
    <row r="320" spans="1:6" s="5" customFormat="1" ht="14.25" x14ac:dyDescent="0.2">
      <c r="A320" s="14"/>
      <c r="B320" s="14"/>
      <c r="C320" s="14"/>
      <c r="D320" s="9"/>
      <c r="F320" s="6"/>
    </row>
    <row r="321" spans="1:6" s="5" customFormat="1" ht="14.25" x14ac:dyDescent="0.2">
      <c r="A321" s="14"/>
      <c r="B321" s="14"/>
      <c r="C321" s="14"/>
      <c r="D321" s="9"/>
      <c r="F321" s="6"/>
    </row>
    <row r="322" spans="1:6" s="5" customFormat="1" ht="14.25" x14ac:dyDescent="0.2">
      <c r="A322" s="14"/>
      <c r="B322" s="14"/>
      <c r="C322" s="14"/>
      <c r="D322" s="9"/>
      <c r="F322" s="6"/>
    </row>
    <row r="323" spans="1:6" s="5" customFormat="1" ht="14.25" x14ac:dyDescent="0.2">
      <c r="A323" s="14"/>
      <c r="B323" s="14"/>
      <c r="C323" s="14"/>
      <c r="D323" s="9"/>
      <c r="F323" s="6"/>
    </row>
    <row r="324" spans="1:6" s="5" customFormat="1" ht="14.25" x14ac:dyDescent="0.2">
      <c r="A324" s="14"/>
      <c r="B324" s="14"/>
      <c r="C324" s="14"/>
      <c r="D324" s="9"/>
      <c r="F324" s="6"/>
    </row>
    <row r="325" spans="1:6" s="5" customFormat="1" ht="14.25" x14ac:dyDescent="0.2">
      <c r="A325" s="14"/>
      <c r="B325" s="14"/>
      <c r="C325" s="14"/>
      <c r="D325" s="9"/>
      <c r="F325" s="6"/>
    </row>
    <row r="326" spans="1:6" s="5" customFormat="1" ht="14.25" x14ac:dyDescent="0.2">
      <c r="A326" s="14"/>
      <c r="B326" s="14"/>
      <c r="C326" s="14"/>
      <c r="D326" s="9"/>
      <c r="F326" s="6"/>
    </row>
    <row r="327" spans="1:6" s="5" customFormat="1" ht="14.25" x14ac:dyDescent="0.2">
      <c r="A327" s="14"/>
      <c r="B327" s="14"/>
      <c r="C327" s="14"/>
      <c r="D327" s="9"/>
      <c r="F327" s="6"/>
    </row>
    <row r="328" spans="1:6" s="5" customFormat="1" ht="14.25" x14ac:dyDescent="0.2">
      <c r="A328" s="14"/>
      <c r="B328" s="14"/>
      <c r="C328" s="14"/>
      <c r="D328" s="9"/>
      <c r="F328" s="6"/>
    </row>
    <row r="329" spans="1:6" s="5" customFormat="1" ht="14.25" x14ac:dyDescent="0.2">
      <c r="A329" s="14"/>
      <c r="B329" s="14"/>
      <c r="C329" s="14"/>
      <c r="D329" s="9"/>
      <c r="F329" s="6"/>
    </row>
    <row r="330" spans="1:6" s="5" customFormat="1" ht="14.25" x14ac:dyDescent="0.2">
      <c r="A330" s="14"/>
      <c r="B330" s="14"/>
      <c r="C330" s="14"/>
      <c r="D330" s="9"/>
      <c r="F330" s="6"/>
    </row>
    <row r="331" spans="1:6" s="5" customFormat="1" ht="14.25" x14ac:dyDescent="0.2">
      <c r="A331" s="14"/>
      <c r="B331" s="14"/>
      <c r="C331" s="14"/>
      <c r="D331" s="9"/>
      <c r="F331" s="6"/>
    </row>
    <row r="332" spans="1:6" s="5" customFormat="1" ht="14.25" x14ac:dyDescent="0.2">
      <c r="A332" s="14"/>
      <c r="B332" s="14"/>
      <c r="C332" s="14"/>
      <c r="D332" s="9"/>
      <c r="F332" s="6"/>
    </row>
    <row r="333" spans="1:6" s="5" customFormat="1" ht="14.25" x14ac:dyDescent="0.2">
      <c r="A333" s="14"/>
      <c r="B333" s="14"/>
      <c r="C333" s="14"/>
      <c r="D333" s="9"/>
      <c r="F333" s="6"/>
    </row>
    <row r="334" spans="1:6" s="5" customFormat="1" ht="14.25" x14ac:dyDescent="0.2">
      <c r="A334" s="14"/>
      <c r="B334" s="14"/>
      <c r="C334" s="14"/>
      <c r="D334" s="9"/>
      <c r="F334" s="6"/>
    </row>
    <row r="335" spans="1:6" s="5" customFormat="1" ht="14.25" x14ac:dyDescent="0.2">
      <c r="A335" s="14"/>
      <c r="B335" s="14"/>
      <c r="C335" s="14"/>
      <c r="D335" s="9"/>
      <c r="F335" s="6"/>
    </row>
    <row r="336" spans="1:6" s="5" customFormat="1" ht="14.25" x14ac:dyDescent="0.2">
      <c r="A336" s="14"/>
      <c r="B336" s="14"/>
      <c r="C336" s="14"/>
      <c r="D336" s="9"/>
      <c r="F336" s="6"/>
    </row>
    <row r="337" spans="1:6" s="5" customFormat="1" ht="14.25" x14ac:dyDescent="0.2">
      <c r="A337" s="14"/>
      <c r="B337" s="14"/>
      <c r="C337" s="14"/>
      <c r="D337" s="9"/>
      <c r="F337" s="6"/>
    </row>
    <row r="338" spans="1:6" s="5" customFormat="1" ht="14.25" x14ac:dyDescent="0.2">
      <c r="A338" s="14"/>
      <c r="B338" s="14"/>
      <c r="C338" s="14"/>
      <c r="D338" s="9"/>
      <c r="F338" s="6"/>
    </row>
    <row r="339" spans="1:6" s="5" customFormat="1" ht="14.25" x14ac:dyDescent="0.2">
      <c r="A339" s="14"/>
      <c r="B339" s="14"/>
      <c r="C339" s="14"/>
      <c r="D339" s="9"/>
      <c r="F339" s="6"/>
    </row>
    <row r="340" spans="1:6" s="5" customFormat="1" ht="14.25" x14ac:dyDescent="0.2">
      <c r="A340" s="14"/>
      <c r="B340" s="14"/>
      <c r="C340" s="14"/>
      <c r="D340" s="9"/>
      <c r="F340" s="6"/>
    </row>
    <row r="341" spans="1:6" s="5" customFormat="1" ht="14.25" x14ac:dyDescent="0.2">
      <c r="A341" s="14"/>
      <c r="B341" s="14"/>
      <c r="C341" s="14"/>
      <c r="D341" s="9"/>
      <c r="F341" s="6"/>
    </row>
    <row r="342" spans="1:6" s="5" customFormat="1" ht="14.25" x14ac:dyDescent="0.2">
      <c r="A342" s="14"/>
      <c r="B342" s="14"/>
      <c r="C342" s="14"/>
      <c r="D342" s="9"/>
      <c r="F342" s="6"/>
    </row>
    <row r="343" spans="1:6" s="5" customFormat="1" ht="14.25" x14ac:dyDescent="0.2">
      <c r="A343" s="14"/>
      <c r="B343" s="14"/>
      <c r="C343" s="14"/>
      <c r="D343" s="9"/>
      <c r="F343" s="6"/>
    </row>
    <row r="344" spans="1:6" s="5" customFormat="1" ht="14.25" x14ac:dyDescent="0.2">
      <c r="A344" s="14"/>
      <c r="B344" s="14"/>
      <c r="C344" s="14"/>
      <c r="D344" s="9"/>
      <c r="F344" s="6"/>
    </row>
    <row r="345" spans="1:6" s="5" customFormat="1" ht="14.25" x14ac:dyDescent="0.2">
      <c r="A345" s="14"/>
      <c r="B345" s="14"/>
      <c r="C345" s="14"/>
      <c r="D345" s="9"/>
      <c r="F345" s="6"/>
    </row>
    <row r="346" spans="1:6" s="5" customFormat="1" ht="14.25" x14ac:dyDescent="0.2">
      <c r="A346" s="14"/>
      <c r="B346" s="14"/>
      <c r="C346" s="14"/>
      <c r="D346" s="9"/>
      <c r="F346" s="6"/>
    </row>
    <row r="347" spans="1:6" s="5" customFormat="1" ht="14.25" x14ac:dyDescent="0.2">
      <c r="A347" s="14"/>
      <c r="B347" s="14"/>
      <c r="C347" s="14"/>
      <c r="D347" s="9"/>
      <c r="F347" s="6"/>
    </row>
    <row r="348" spans="1:6" s="5" customFormat="1" ht="14.25" x14ac:dyDescent="0.2">
      <c r="A348" s="14"/>
      <c r="B348" s="14"/>
      <c r="C348" s="14"/>
      <c r="D348" s="9"/>
      <c r="F348" s="6"/>
    </row>
    <row r="349" spans="1:6" s="5" customFormat="1" ht="14.25" x14ac:dyDescent="0.2">
      <c r="A349" s="14"/>
      <c r="B349" s="14"/>
      <c r="C349" s="14"/>
      <c r="D349" s="9"/>
      <c r="F349" s="6"/>
    </row>
    <row r="350" spans="1:6" s="5" customFormat="1" ht="14.25" x14ac:dyDescent="0.2">
      <c r="A350" s="14"/>
      <c r="B350" s="14"/>
      <c r="C350" s="14"/>
      <c r="D350" s="9"/>
      <c r="F350" s="6"/>
    </row>
    <row r="351" spans="1:6" s="5" customFormat="1" ht="14.25" x14ac:dyDescent="0.2">
      <c r="A351" s="14"/>
      <c r="B351" s="14"/>
      <c r="C351" s="14"/>
      <c r="D351" s="9"/>
      <c r="F351" s="6"/>
    </row>
    <row r="352" spans="1:6" s="5" customFormat="1" ht="14.25" x14ac:dyDescent="0.2">
      <c r="A352" s="14"/>
      <c r="B352" s="14"/>
      <c r="C352" s="14"/>
      <c r="D352" s="9"/>
      <c r="F352" s="6"/>
    </row>
    <row r="353" spans="1:6" s="5" customFormat="1" ht="14.25" x14ac:dyDescent="0.2">
      <c r="A353" s="14"/>
      <c r="B353" s="14"/>
      <c r="C353" s="14"/>
      <c r="D353" s="9"/>
      <c r="F353" s="6"/>
    </row>
    <row r="354" spans="1:6" s="5" customFormat="1" ht="14.25" x14ac:dyDescent="0.2">
      <c r="A354" s="14"/>
      <c r="B354" s="14"/>
      <c r="C354" s="14"/>
      <c r="D354" s="9"/>
      <c r="F354" s="6"/>
    </row>
    <row r="355" spans="1:6" s="5" customFormat="1" ht="14.25" x14ac:dyDescent="0.2">
      <c r="A355" s="14"/>
      <c r="B355" s="14"/>
      <c r="C355" s="14"/>
      <c r="D355" s="9"/>
      <c r="F355" s="6"/>
    </row>
    <row r="356" spans="1:6" s="5" customFormat="1" ht="14.25" x14ac:dyDescent="0.2">
      <c r="A356" s="14"/>
      <c r="B356" s="14"/>
      <c r="C356" s="14"/>
      <c r="D356" s="9"/>
      <c r="F356" s="6"/>
    </row>
    <row r="357" spans="1:6" s="5" customFormat="1" ht="14.25" x14ac:dyDescent="0.2">
      <c r="A357" s="14"/>
      <c r="B357" s="14"/>
      <c r="C357" s="14"/>
      <c r="D357" s="9"/>
      <c r="F357" s="6"/>
    </row>
    <row r="358" spans="1:6" s="5" customFormat="1" ht="14.25" x14ac:dyDescent="0.2">
      <c r="A358" s="14"/>
      <c r="B358" s="14"/>
      <c r="C358" s="14"/>
      <c r="D358" s="9"/>
      <c r="F358" s="6"/>
    </row>
    <row r="359" spans="1:6" s="5" customFormat="1" ht="14.25" x14ac:dyDescent="0.2">
      <c r="A359" s="14"/>
      <c r="B359" s="14"/>
      <c r="C359" s="14"/>
      <c r="D359" s="9"/>
      <c r="F359" s="6"/>
    </row>
    <row r="360" spans="1:6" s="5" customFormat="1" ht="14.25" x14ac:dyDescent="0.2">
      <c r="A360" s="14"/>
      <c r="B360" s="14"/>
      <c r="C360" s="14"/>
      <c r="D360" s="9"/>
      <c r="F360" s="6"/>
    </row>
    <row r="361" spans="1:6" s="5" customFormat="1" ht="14.25" x14ac:dyDescent="0.2">
      <c r="A361" s="14"/>
      <c r="B361" s="14"/>
      <c r="C361" s="14"/>
      <c r="D361" s="9"/>
      <c r="F361" s="6"/>
    </row>
    <row r="362" spans="1:6" s="5" customFormat="1" ht="14.25" x14ac:dyDescent="0.2">
      <c r="A362" s="14"/>
      <c r="B362" s="14"/>
      <c r="C362" s="14"/>
      <c r="D362" s="9"/>
      <c r="F362" s="6"/>
    </row>
    <row r="363" spans="1:6" s="5" customFormat="1" ht="14.25" x14ac:dyDescent="0.2">
      <c r="A363" s="14"/>
      <c r="B363" s="14"/>
      <c r="C363" s="14"/>
      <c r="D363" s="9"/>
      <c r="F363" s="6"/>
    </row>
    <row r="364" spans="1:6" s="5" customFormat="1" ht="14.25" x14ac:dyDescent="0.2">
      <c r="A364" s="14"/>
      <c r="B364" s="14"/>
      <c r="C364" s="14"/>
      <c r="D364" s="9"/>
      <c r="F364" s="6"/>
    </row>
    <row r="365" spans="1:6" s="5" customFormat="1" ht="14.25" x14ac:dyDescent="0.2">
      <c r="A365" s="14"/>
      <c r="B365" s="14"/>
      <c r="C365" s="14"/>
      <c r="D365" s="9"/>
      <c r="F365" s="6"/>
    </row>
    <row r="366" spans="1:6" s="5" customFormat="1" ht="14.25" x14ac:dyDescent="0.2">
      <c r="A366" s="14"/>
      <c r="B366" s="14"/>
      <c r="C366" s="14"/>
      <c r="D366" s="9"/>
      <c r="F366" s="6"/>
    </row>
    <row r="367" spans="1:6" s="5" customFormat="1" ht="14.25" x14ac:dyDescent="0.2">
      <c r="A367" s="14"/>
      <c r="B367" s="14"/>
      <c r="C367" s="14"/>
      <c r="D367" s="9"/>
      <c r="F367" s="6"/>
    </row>
    <row r="368" spans="1:6" s="5" customFormat="1" ht="14.25" x14ac:dyDescent="0.2">
      <c r="A368" s="14"/>
      <c r="B368" s="14"/>
      <c r="C368" s="14"/>
      <c r="D368" s="9"/>
      <c r="F368" s="6"/>
    </row>
    <row r="369" spans="1:6" s="5" customFormat="1" ht="14.25" x14ac:dyDescent="0.2">
      <c r="A369" s="14"/>
      <c r="B369" s="14"/>
      <c r="C369" s="14"/>
      <c r="D369" s="9"/>
      <c r="F369" s="6"/>
    </row>
    <row r="370" spans="1:6" s="5" customFormat="1" ht="14.25" x14ac:dyDescent="0.2">
      <c r="A370" s="14"/>
      <c r="B370" s="14"/>
      <c r="C370" s="14"/>
      <c r="D370" s="9"/>
      <c r="F370" s="6"/>
    </row>
    <row r="371" spans="1:6" s="5" customFormat="1" ht="14.25" x14ac:dyDescent="0.2">
      <c r="A371" s="14"/>
      <c r="B371" s="14"/>
      <c r="C371" s="14"/>
      <c r="D371" s="9"/>
      <c r="F371" s="6"/>
    </row>
    <row r="372" spans="1:6" s="5" customFormat="1" ht="14.25" x14ac:dyDescent="0.2">
      <c r="A372" s="14"/>
      <c r="B372" s="14"/>
      <c r="C372" s="14"/>
      <c r="D372" s="9"/>
      <c r="F372" s="6"/>
    </row>
    <row r="373" spans="1:6" s="5" customFormat="1" ht="14.25" x14ac:dyDescent="0.2">
      <c r="A373" s="14"/>
      <c r="B373" s="14"/>
      <c r="C373" s="14"/>
      <c r="D373" s="9"/>
      <c r="F373" s="6"/>
    </row>
    <row r="374" spans="1:6" s="5" customFormat="1" ht="14.25" x14ac:dyDescent="0.2">
      <c r="A374" s="14"/>
      <c r="B374" s="14"/>
      <c r="C374" s="14"/>
      <c r="D374" s="9"/>
      <c r="F374" s="6"/>
    </row>
    <row r="375" spans="1:6" s="5" customFormat="1" ht="14.25" x14ac:dyDescent="0.2">
      <c r="A375" s="14"/>
      <c r="B375" s="14"/>
      <c r="C375" s="14"/>
      <c r="D375" s="9"/>
      <c r="F375" s="6"/>
    </row>
    <row r="376" spans="1:6" s="5" customFormat="1" ht="14.25" x14ac:dyDescent="0.2">
      <c r="A376" s="14"/>
      <c r="B376" s="14"/>
      <c r="C376" s="14"/>
      <c r="D376" s="9"/>
      <c r="F376" s="6"/>
    </row>
    <row r="377" spans="1:6" s="5" customFormat="1" ht="14.25" x14ac:dyDescent="0.2">
      <c r="A377" s="14"/>
      <c r="B377" s="14"/>
      <c r="C377" s="14"/>
      <c r="D377" s="9"/>
      <c r="F377" s="6"/>
    </row>
    <row r="378" spans="1:6" s="5" customFormat="1" ht="14.25" x14ac:dyDescent="0.2">
      <c r="A378" s="14"/>
      <c r="B378" s="14"/>
      <c r="C378" s="14"/>
      <c r="D378" s="9"/>
      <c r="F378" s="6"/>
    </row>
    <row r="379" spans="1:6" s="5" customFormat="1" ht="14.25" x14ac:dyDescent="0.2">
      <c r="A379" s="14"/>
      <c r="B379" s="14"/>
      <c r="C379" s="14"/>
      <c r="D379" s="9"/>
      <c r="F379" s="6"/>
    </row>
    <row r="380" spans="1:6" s="5" customFormat="1" ht="14.25" x14ac:dyDescent="0.2">
      <c r="A380" s="14"/>
      <c r="B380" s="14"/>
      <c r="C380" s="14"/>
      <c r="D380" s="9"/>
      <c r="F380" s="6"/>
    </row>
    <row r="381" spans="1:6" s="5" customFormat="1" ht="14.25" x14ac:dyDescent="0.2">
      <c r="A381" s="14"/>
      <c r="B381" s="14"/>
      <c r="C381" s="14"/>
      <c r="D381" s="9"/>
      <c r="F381" s="6"/>
    </row>
    <row r="382" spans="1:6" s="5" customFormat="1" ht="14.25" x14ac:dyDescent="0.2">
      <c r="A382" s="14"/>
      <c r="B382" s="14"/>
      <c r="C382" s="14"/>
      <c r="D382" s="9"/>
      <c r="F382" s="6"/>
    </row>
    <row r="383" spans="1:6" s="5" customFormat="1" ht="14.25" x14ac:dyDescent="0.2">
      <c r="A383" s="14"/>
      <c r="B383" s="14"/>
      <c r="C383" s="14"/>
      <c r="D383" s="9"/>
      <c r="F383" s="6"/>
    </row>
    <row r="384" spans="1:6" s="5" customFormat="1" ht="14.25" x14ac:dyDescent="0.2">
      <c r="A384" s="14"/>
      <c r="B384" s="14"/>
      <c r="C384" s="14"/>
      <c r="D384" s="9"/>
      <c r="F384" s="6"/>
    </row>
    <row r="385" spans="1:6" s="5" customFormat="1" ht="14.25" x14ac:dyDescent="0.2">
      <c r="A385" s="14"/>
      <c r="B385" s="14"/>
      <c r="C385" s="14"/>
      <c r="D385" s="9"/>
      <c r="F385" s="6"/>
    </row>
    <row r="386" spans="1:6" s="5" customFormat="1" ht="14.25" x14ac:dyDescent="0.2">
      <c r="A386" s="14"/>
      <c r="B386" s="14"/>
      <c r="C386" s="14"/>
      <c r="D386" s="9"/>
      <c r="F386" s="6"/>
    </row>
    <row r="387" spans="1:6" s="5" customFormat="1" ht="14.25" x14ac:dyDescent="0.2">
      <c r="A387" s="14"/>
      <c r="B387" s="14"/>
      <c r="C387" s="14"/>
      <c r="D387" s="9"/>
      <c r="F387" s="6"/>
    </row>
    <row r="388" spans="1:6" s="5" customFormat="1" ht="14.25" x14ac:dyDescent="0.2">
      <c r="A388" s="14"/>
      <c r="B388" s="14"/>
      <c r="C388" s="14"/>
      <c r="D388" s="9"/>
      <c r="F388" s="6"/>
    </row>
    <row r="389" spans="1:6" s="5" customFormat="1" ht="14.25" x14ac:dyDescent="0.2">
      <c r="A389" s="14"/>
      <c r="B389" s="14"/>
      <c r="C389" s="14"/>
      <c r="D389" s="9"/>
      <c r="F389" s="6"/>
    </row>
    <row r="390" spans="1:6" s="5" customFormat="1" ht="14.25" x14ac:dyDescent="0.2">
      <c r="A390" s="14"/>
      <c r="B390" s="14"/>
      <c r="C390" s="14"/>
      <c r="D390" s="9"/>
      <c r="F390" s="6"/>
    </row>
    <row r="391" spans="1:6" s="5" customFormat="1" ht="14.25" x14ac:dyDescent="0.2">
      <c r="A391" s="14"/>
      <c r="B391" s="14"/>
      <c r="C391" s="14"/>
      <c r="D391" s="9"/>
      <c r="F391" s="6"/>
    </row>
    <row r="392" spans="1:6" s="5" customFormat="1" ht="14.25" x14ac:dyDescent="0.2">
      <c r="A392" s="14"/>
      <c r="B392" s="14"/>
      <c r="C392" s="14"/>
      <c r="D392" s="9"/>
      <c r="F392" s="6"/>
    </row>
    <row r="393" spans="1:6" s="5" customFormat="1" ht="14.25" x14ac:dyDescent="0.2">
      <c r="A393" s="14"/>
      <c r="B393" s="14"/>
      <c r="C393" s="14"/>
      <c r="D393" s="9"/>
      <c r="F393" s="6"/>
    </row>
    <row r="394" spans="1:6" s="5" customFormat="1" ht="14.25" x14ac:dyDescent="0.2">
      <c r="A394" s="14"/>
      <c r="B394" s="14"/>
      <c r="C394" s="14"/>
      <c r="D394" s="9"/>
      <c r="F394" s="6"/>
    </row>
    <row r="395" spans="1:6" s="5" customFormat="1" ht="14.25" x14ac:dyDescent="0.2">
      <c r="A395" s="14"/>
      <c r="B395" s="14"/>
      <c r="C395" s="14"/>
      <c r="D395" s="9"/>
      <c r="F395" s="6"/>
    </row>
    <row r="396" spans="1:6" s="5" customFormat="1" ht="14.25" x14ac:dyDescent="0.2">
      <c r="A396" s="14"/>
      <c r="B396" s="14"/>
      <c r="C396" s="14"/>
      <c r="D396" s="9"/>
      <c r="F396" s="6"/>
    </row>
    <row r="397" spans="1:6" s="5" customFormat="1" ht="14.25" x14ac:dyDescent="0.2">
      <c r="A397" s="14"/>
      <c r="B397" s="14"/>
      <c r="C397" s="14"/>
      <c r="D397" s="9"/>
      <c r="F397" s="6"/>
    </row>
    <row r="398" spans="1:6" s="5" customFormat="1" ht="14.25" x14ac:dyDescent="0.2">
      <c r="A398" s="14"/>
      <c r="B398" s="14"/>
      <c r="C398" s="14"/>
      <c r="D398" s="9"/>
      <c r="F398" s="6"/>
    </row>
    <row r="399" spans="1:6" s="5" customFormat="1" ht="14.25" x14ac:dyDescent="0.2">
      <c r="A399" s="14"/>
      <c r="B399" s="14"/>
      <c r="C399" s="14"/>
      <c r="D399" s="9"/>
      <c r="F399" s="6"/>
    </row>
    <row r="400" spans="1:6" s="5" customFormat="1" ht="14.25" x14ac:dyDescent="0.2">
      <c r="A400" s="14"/>
      <c r="B400" s="14"/>
      <c r="C400" s="14"/>
      <c r="D400" s="9"/>
      <c r="F400" s="6"/>
    </row>
    <row r="401" spans="1:6" s="5" customFormat="1" ht="14.25" x14ac:dyDescent="0.2">
      <c r="A401" s="14"/>
      <c r="B401" s="14"/>
      <c r="C401" s="14"/>
      <c r="D401" s="9"/>
      <c r="F401" s="6"/>
    </row>
    <row r="402" spans="1:6" s="5" customFormat="1" ht="14.25" x14ac:dyDescent="0.2">
      <c r="A402" s="14"/>
      <c r="B402" s="14"/>
      <c r="C402" s="14"/>
      <c r="D402" s="9"/>
      <c r="F402" s="6"/>
    </row>
    <row r="403" spans="1:6" s="5" customFormat="1" ht="14.25" x14ac:dyDescent="0.2">
      <c r="A403" s="14"/>
      <c r="B403" s="14"/>
      <c r="C403" s="14"/>
      <c r="D403" s="9"/>
      <c r="F403" s="6"/>
    </row>
    <row r="404" spans="1:6" s="5" customFormat="1" ht="14.25" x14ac:dyDescent="0.2">
      <c r="A404" s="14"/>
      <c r="B404" s="14"/>
      <c r="C404" s="14"/>
      <c r="D404" s="9"/>
      <c r="F404" s="6"/>
    </row>
    <row r="405" spans="1:6" s="5" customFormat="1" ht="14.25" x14ac:dyDescent="0.2">
      <c r="A405" s="14"/>
      <c r="B405" s="14"/>
      <c r="C405" s="14"/>
      <c r="D405" s="9"/>
      <c r="F405" s="6"/>
    </row>
    <row r="406" spans="1:6" s="5" customFormat="1" ht="14.25" x14ac:dyDescent="0.2">
      <c r="A406" s="14"/>
      <c r="B406" s="14"/>
      <c r="C406" s="14"/>
      <c r="D406" s="9"/>
      <c r="F406" s="6"/>
    </row>
    <row r="407" spans="1:6" s="5" customFormat="1" ht="14.25" x14ac:dyDescent="0.2">
      <c r="A407" s="14"/>
      <c r="B407" s="14"/>
      <c r="C407" s="14"/>
      <c r="D407" s="9"/>
      <c r="F407" s="6"/>
    </row>
    <row r="408" spans="1:6" s="5" customFormat="1" ht="14.25" x14ac:dyDescent="0.2">
      <c r="A408" s="14"/>
      <c r="B408" s="14"/>
      <c r="C408" s="14"/>
      <c r="D408" s="9"/>
      <c r="F408" s="6"/>
    </row>
    <row r="409" spans="1:6" s="5" customFormat="1" ht="14.25" x14ac:dyDescent="0.2">
      <c r="A409" s="14"/>
      <c r="B409" s="14"/>
      <c r="C409" s="14"/>
      <c r="D409" s="9"/>
      <c r="F409" s="6"/>
    </row>
    <row r="410" spans="1:6" ht="14.25" x14ac:dyDescent="0.2">
      <c r="A410" s="12"/>
      <c r="B410" s="12"/>
      <c r="C410" s="12"/>
      <c r="D410" s="9"/>
    </row>
    <row r="411" spans="1:6" ht="14.25" x14ac:dyDescent="0.2">
      <c r="A411" s="3"/>
      <c r="B411" s="3"/>
      <c r="C411" s="3"/>
      <c r="D411" s="9"/>
    </row>
    <row r="412" spans="1:6" ht="14.25" x14ac:dyDescent="0.2">
      <c r="A412" s="3"/>
      <c r="B412" s="3"/>
      <c r="C412" s="3"/>
      <c r="D412" s="9"/>
    </row>
    <row r="413" spans="1:6" ht="14.25" x14ac:dyDescent="0.2">
      <c r="A413" s="3"/>
      <c r="B413" s="3"/>
      <c r="C413" s="3"/>
      <c r="D413" s="9"/>
    </row>
    <row r="414" spans="1:6" ht="14.25" x14ac:dyDescent="0.2">
      <c r="A414" s="3"/>
      <c r="B414" s="3"/>
      <c r="C414" s="3"/>
      <c r="D414" s="9"/>
    </row>
    <row r="415" spans="1:6" ht="14.25" x14ac:dyDescent="0.2">
      <c r="A415" s="3"/>
      <c r="B415" s="3"/>
      <c r="C415" s="3"/>
      <c r="D415" s="9"/>
    </row>
  </sheetData>
  <sheetProtection algorithmName="SHA-512" hashValue="f2Hs1N5c5ECPfJqqKhOBOzv+tqy/IRv3mdp/5APtYBSH/Jo7daZSva9y9QtWPVLxcM5rCNqliWThDBOeby9A+Q==" saltValue="c7aQr2qZIa99zEjif60JVg==" spinCount="100000" sheet="1" selectLockedCells="1"/>
  <dataConsolidate link="1"/>
  <mergeCells count="5">
    <mergeCell ref="B1:C1"/>
    <mergeCell ref="A2:B2"/>
    <mergeCell ref="A4:B4"/>
    <mergeCell ref="A6:C6"/>
    <mergeCell ref="A8:C8"/>
  </mergeCells>
  <printOptions horizontalCentered="1"/>
  <pageMargins left="0.70866141732283472" right="0.70866141732283472" top="0.74803149606299213" bottom="0.74803149606299213" header="0.31496062992125984" footer="0.31496062992125984"/>
  <pageSetup paperSize="9" scale="74" fitToHeight="0" orientation="landscape" r:id="rId1"/>
  <headerFooter>
    <oddHeader>&amp;R&amp;"Century Gothic,Vet"&amp;12&amp;A</oddHeader>
    <oddFooter xml:space="preserve">&amp;L&amp;"Century Gothic,Standaard"&amp;8&amp;F
&amp;D&amp;C&amp;"Century Gothic,Standaard"&amp;8Pagina &amp;P van &amp;N&amp;R&amp;"Century Gothic,Vet"&amp;12United Quality&amp;"Century Gothic,Cursief"&amp;8
Advies en Aanbesteding in Afval en Automotive&amp;"Arial,Standaard"&amp;10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D0AFD-FC2B-4237-B1F5-420AA19275AD}">
  <sheetPr>
    <tabColor rgb="FF92D050"/>
    <pageSetUpPr fitToPage="1"/>
  </sheetPr>
  <dimension ref="A1:D248"/>
  <sheetViews>
    <sheetView workbookViewId="0">
      <selection activeCell="C32" sqref="C32"/>
    </sheetView>
  </sheetViews>
  <sheetFormatPr defaultColWidth="9.140625" defaultRowHeight="12" x14ac:dyDescent="0.2"/>
  <cols>
    <col min="1" max="1" width="61.42578125" style="27" customWidth="1"/>
    <col min="2" max="2" width="45.5703125" style="27" bestFit="1" customWidth="1"/>
    <col min="3" max="4" width="42.85546875" style="27" customWidth="1"/>
    <col min="5" max="16384" width="9.140625" style="27"/>
  </cols>
  <sheetData>
    <row r="1" spans="1:4" s="26" customFormat="1" ht="29.25" customHeight="1" x14ac:dyDescent="0.2">
      <c r="A1" s="25" t="s">
        <v>7</v>
      </c>
      <c r="B1" s="143" t="s">
        <v>77</v>
      </c>
      <c r="C1" s="144"/>
      <c r="D1" s="145"/>
    </row>
    <row r="2" spans="1:4" ht="13.5" x14ac:dyDescent="0.2">
      <c r="A2" s="146" t="s">
        <v>8</v>
      </c>
      <c r="B2" s="147"/>
      <c r="C2" s="147"/>
      <c r="D2" s="148"/>
    </row>
    <row r="3" spans="1:4" ht="13.5" x14ac:dyDescent="0.2">
      <c r="A3" s="28" t="s">
        <v>9</v>
      </c>
      <c r="B3" s="28"/>
      <c r="C3" s="28"/>
      <c r="D3" s="28"/>
    </row>
    <row r="4" spans="1:4" ht="14.25" x14ac:dyDescent="0.2">
      <c r="A4" s="29" t="s">
        <v>1</v>
      </c>
      <c r="B4" s="30" t="s">
        <v>78</v>
      </c>
      <c r="C4" s="30" t="s">
        <v>45</v>
      </c>
      <c r="D4" s="30" t="s">
        <v>81</v>
      </c>
    </row>
    <row r="5" spans="1:4" ht="14.25" x14ac:dyDescent="0.2">
      <c r="A5" s="29" t="s">
        <v>2</v>
      </c>
      <c r="B5" s="120" t="s">
        <v>139</v>
      </c>
      <c r="C5" s="31">
        <v>208</v>
      </c>
      <c r="D5" s="32" t="s">
        <v>146</v>
      </c>
    </row>
    <row r="6" spans="1:4" ht="14.25" x14ac:dyDescent="0.2">
      <c r="A6" s="29" t="s">
        <v>3</v>
      </c>
      <c r="B6" s="120" t="s">
        <v>140</v>
      </c>
      <c r="C6" s="120" t="s">
        <v>142</v>
      </c>
      <c r="D6" s="120" t="s">
        <v>144</v>
      </c>
    </row>
    <row r="7" spans="1:4" ht="14.25" x14ac:dyDescent="0.2">
      <c r="A7" s="29" t="s">
        <v>10</v>
      </c>
      <c r="B7" s="164" t="s">
        <v>79</v>
      </c>
      <c r="C7" s="165"/>
      <c r="D7" s="166"/>
    </row>
    <row r="8" spans="1:4" ht="14.25" x14ac:dyDescent="0.2">
      <c r="A8" s="29" t="s">
        <v>12</v>
      </c>
      <c r="B8" s="30" t="s">
        <v>13</v>
      </c>
      <c r="C8" s="30" t="s">
        <v>80</v>
      </c>
      <c r="D8" s="30" t="s">
        <v>13</v>
      </c>
    </row>
    <row r="9" spans="1:4" ht="14.25" x14ac:dyDescent="0.2">
      <c r="A9" s="29" t="s">
        <v>14</v>
      </c>
      <c r="B9" s="33">
        <v>1444</v>
      </c>
      <c r="C9" s="33">
        <v>1280</v>
      </c>
      <c r="D9" s="121">
        <v>1468</v>
      </c>
    </row>
    <row r="10" spans="1:4" ht="14.25" x14ac:dyDescent="0.2">
      <c r="A10" s="128"/>
      <c r="B10" s="129"/>
      <c r="C10" s="129"/>
      <c r="D10" s="130"/>
    </row>
    <row r="11" spans="1:4" ht="13.5" x14ac:dyDescent="0.2">
      <c r="A11" s="28" t="s">
        <v>15</v>
      </c>
      <c r="B11" s="34"/>
      <c r="C11" s="34"/>
      <c r="D11" s="34"/>
    </row>
    <row r="12" spans="1:4" ht="14.25" x14ac:dyDescent="0.2">
      <c r="A12" s="29" t="s">
        <v>16</v>
      </c>
      <c r="B12" s="35">
        <f>(B13*1.21)+B14</f>
        <v>28899.360000000001</v>
      </c>
      <c r="C12" s="35">
        <f>(C13*1.21)+C14</f>
        <v>35339.47</v>
      </c>
      <c r="D12" s="35">
        <f>(D13*1.21)+D14</f>
        <v>25784.82</v>
      </c>
    </row>
    <row r="13" spans="1:4" ht="14.25" x14ac:dyDescent="0.2">
      <c r="A13" s="29" t="s">
        <v>17</v>
      </c>
      <c r="B13" s="35">
        <v>23316</v>
      </c>
      <c r="C13" s="35">
        <v>25307</v>
      </c>
      <c r="D13" s="35">
        <v>20742</v>
      </c>
    </row>
    <row r="14" spans="1:4" ht="14.25" x14ac:dyDescent="0.2">
      <c r="A14" s="36" t="s">
        <v>48</v>
      </c>
      <c r="B14" s="35">
        <v>687</v>
      </c>
      <c r="C14" s="35">
        <v>4718</v>
      </c>
      <c r="D14" s="35">
        <v>687</v>
      </c>
    </row>
    <row r="15" spans="1:4" s="38" customFormat="1" ht="28.5" x14ac:dyDescent="0.2">
      <c r="A15" s="122" t="s">
        <v>18</v>
      </c>
      <c r="B15" s="37" t="s">
        <v>141</v>
      </c>
      <c r="C15" s="37" t="s">
        <v>143</v>
      </c>
      <c r="D15" s="123" t="s">
        <v>145</v>
      </c>
    </row>
    <row r="16" spans="1:4" ht="14.25" x14ac:dyDescent="0.2">
      <c r="A16" s="39" t="s">
        <v>19</v>
      </c>
      <c r="B16" s="40">
        <f>578+330</f>
        <v>908</v>
      </c>
      <c r="C16" s="40">
        <v>0</v>
      </c>
      <c r="D16" s="124">
        <f>405+405</f>
        <v>810</v>
      </c>
    </row>
    <row r="17" spans="1:4" s="38" customFormat="1" ht="28.5" x14ac:dyDescent="0.2">
      <c r="A17" s="125" t="s">
        <v>86</v>
      </c>
      <c r="B17" s="41" t="s">
        <v>103</v>
      </c>
      <c r="C17" s="41" t="s">
        <v>103</v>
      </c>
      <c r="D17" s="41" t="s">
        <v>103</v>
      </c>
    </row>
    <row r="18" spans="1:4" ht="14.25" x14ac:dyDescent="0.2">
      <c r="A18" s="42" t="s">
        <v>87</v>
      </c>
      <c r="B18" s="40">
        <v>450</v>
      </c>
      <c r="C18" s="40">
        <v>450</v>
      </c>
      <c r="D18" s="40">
        <v>450</v>
      </c>
    </row>
    <row r="19" spans="1:4" ht="28.5" x14ac:dyDescent="0.2">
      <c r="A19" s="39" t="s">
        <v>20</v>
      </c>
      <c r="B19" s="40">
        <f>1100/1.21</f>
        <v>909.09090909090912</v>
      </c>
      <c r="C19" s="40">
        <f>(36440-35340)/1.21</f>
        <v>909.09090909090912</v>
      </c>
      <c r="D19" s="40">
        <f>1205/1.21</f>
        <v>995.8677685950413</v>
      </c>
    </row>
    <row r="20" spans="1:4" ht="14.25" x14ac:dyDescent="0.2">
      <c r="A20" s="42" t="s">
        <v>21</v>
      </c>
      <c r="B20" s="126">
        <f>B13+B14+B16+B18+B19</f>
        <v>26270.090909090908</v>
      </c>
      <c r="C20" s="126">
        <f t="shared" ref="C20:D20" si="0">C13+C14+C16+C18+C19</f>
        <v>31384.090909090908</v>
      </c>
      <c r="D20" s="126">
        <f t="shared" si="0"/>
        <v>23684.867768595042</v>
      </c>
    </row>
    <row r="21" spans="1:4" ht="14.25" x14ac:dyDescent="0.2">
      <c r="A21" s="42" t="s">
        <v>22</v>
      </c>
      <c r="B21" s="16">
        <v>0</v>
      </c>
      <c r="C21" s="16">
        <v>0</v>
      </c>
      <c r="D21" s="16">
        <v>0</v>
      </c>
    </row>
    <row r="22" spans="1:4" ht="14.25" x14ac:dyDescent="0.2">
      <c r="A22" s="42" t="s">
        <v>23</v>
      </c>
      <c r="B22" s="126">
        <f>B20-B21</f>
        <v>26270.090909090908</v>
      </c>
      <c r="C22" s="126">
        <f>C20-C21</f>
        <v>31384.090909090908</v>
      </c>
      <c r="D22" s="126">
        <f t="shared" ref="D22" si="1">D20-D21</f>
        <v>23684.867768595042</v>
      </c>
    </row>
    <row r="23" spans="1:4" ht="14.25" x14ac:dyDescent="0.2">
      <c r="A23" s="149"/>
      <c r="B23" s="150"/>
      <c r="C23" s="150"/>
      <c r="D23" s="151"/>
    </row>
    <row r="24" spans="1:4" s="127" customFormat="1" ht="13.5" x14ac:dyDescent="0.2">
      <c r="A24" s="28" t="s">
        <v>24</v>
      </c>
      <c r="B24" s="28"/>
      <c r="C24" s="28"/>
      <c r="D24" s="28"/>
    </row>
    <row r="25" spans="1:4" ht="14.25" x14ac:dyDescent="0.2">
      <c r="A25" s="42" t="s">
        <v>25</v>
      </c>
      <c r="B25" s="152">
        <v>84</v>
      </c>
      <c r="C25" s="153"/>
      <c r="D25" s="154"/>
    </row>
    <row r="26" spans="1:4" ht="14.25" x14ac:dyDescent="0.2">
      <c r="A26" s="42" t="s">
        <v>26</v>
      </c>
      <c r="B26" s="152">
        <v>10000</v>
      </c>
      <c r="C26" s="153"/>
      <c r="D26" s="154"/>
    </row>
    <row r="27" spans="1:4" ht="14.25" x14ac:dyDescent="0.2">
      <c r="A27" s="39" t="s">
        <v>83</v>
      </c>
      <c r="B27" s="155">
        <v>0.03</v>
      </c>
      <c r="C27" s="156"/>
      <c r="D27" s="157"/>
    </row>
    <row r="28" spans="1:4" ht="14.25" x14ac:dyDescent="0.2">
      <c r="A28" s="39" t="s">
        <v>82</v>
      </c>
      <c r="B28" s="158">
        <f>'Rente opslag'!C4</f>
        <v>0</v>
      </c>
      <c r="C28" s="159"/>
      <c r="D28" s="160"/>
    </row>
    <row r="29" spans="1:4" ht="28.5" x14ac:dyDescent="0.2">
      <c r="A29" s="39" t="s">
        <v>84</v>
      </c>
      <c r="B29" s="158">
        <f>B27+B28</f>
        <v>0.03</v>
      </c>
      <c r="C29" s="159"/>
      <c r="D29" s="160"/>
    </row>
    <row r="30" spans="1:4" ht="14.25" x14ac:dyDescent="0.2">
      <c r="A30" s="42" t="s">
        <v>28</v>
      </c>
      <c r="B30" s="161">
        <v>0.1</v>
      </c>
      <c r="C30" s="162"/>
      <c r="D30" s="163"/>
    </row>
    <row r="31" spans="1:4" ht="14.25" x14ac:dyDescent="0.2">
      <c r="A31" s="42" t="s">
        <v>29</v>
      </c>
      <c r="B31" s="17">
        <v>0</v>
      </c>
      <c r="C31" s="17">
        <v>0</v>
      </c>
      <c r="D31" s="17">
        <v>0</v>
      </c>
    </row>
    <row r="32" spans="1:4" ht="14.25" x14ac:dyDescent="0.2">
      <c r="A32" s="42" t="s">
        <v>30</v>
      </c>
      <c r="B32" s="18">
        <v>0</v>
      </c>
      <c r="C32" s="18">
        <v>0</v>
      </c>
      <c r="D32" s="18">
        <v>0</v>
      </c>
    </row>
    <row r="33" spans="1:4" ht="14.25" x14ac:dyDescent="0.2">
      <c r="A33" s="42" t="s">
        <v>31</v>
      </c>
      <c r="B33" s="18">
        <v>0</v>
      </c>
      <c r="C33" s="18">
        <v>0</v>
      </c>
      <c r="D33" s="18">
        <v>0</v>
      </c>
    </row>
    <row r="34" spans="1:4" ht="14.25" x14ac:dyDescent="0.2">
      <c r="A34" s="149"/>
      <c r="B34" s="150"/>
      <c r="C34" s="150"/>
      <c r="D34" s="151"/>
    </row>
    <row r="35" spans="1:4" s="127" customFormat="1" ht="14.25" x14ac:dyDescent="0.2">
      <c r="A35" s="28" t="s">
        <v>47</v>
      </c>
      <c r="B35" s="43"/>
      <c r="C35" s="43"/>
      <c r="D35" s="43"/>
    </row>
    <row r="36" spans="1:4" ht="14.25" x14ac:dyDescent="0.2">
      <c r="A36" s="42" t="s">
        <v>33</v>
      </c>
      <c r="B36" s="19">
        <v>0</v>
      </c>
      <c r="C36" s="19">
        <v>0</v>
      </c>
      <c r="D36" s="19">
        <v>0</v>
      </c>
    </row>
    <row r="37" spans="1:4" ht="14.25" x14ac:dyDescent="0.2">
      <c r="A37" s="42" t="s">
        <v>34</v>
      </c>
      <c r="B37" s="19">
        <v>0</v>
      </c>
      <c r="C37" s="19">
        <v>0</v>
      </c>
      <c r="D37" s="19">
        <v>0</v>
      </c>
    </row>
    <row r="38" spans="1:4" ht="14.25" x14ac:dyDescent="0.2">
      <c r="A38" s="42" t="s">
        <v>35</v>
      </c>
      <c r="B38" s="19">
        <v>0</v>
      </c>
      <c r="C38" s="19">
        <v>0</v>
      </c>
      <c r="D38" s="19">
        <v>0</v>
      </c>
    </row>
    <row r="39" spans="1:4" ht="14.25" x14ac:dyDescent="0.2">
      <c r="A39" s="42" t="s">
        <v>98</v>
      </c>
      <c r="B39" s="140" t="s">
        <v>99</v>
      </c>
      <c r="C39" s="141"/>
      <c r="D39" s="142"/>
    </row>
    <row r="40" spans="1:4" ht="14.25" x14ac:dyDescent="0.2">
      <c r="A40" s="42" t="s">
        <v>36</v>
      </c>
      <c r="B40" s="19">
        <v>0</v>
      </c>
      <c r="C40" s="19">
        <v>0</v>
      </c>
      <c r="D40" s="19">
        <v>0</v>
      </c>
    </row>
    <row r="41" spans="1:4" ht="14.25" x14ac:dyDescent="0.2">
      <c r="A41" s="42" t="s">
        <v>37</v>
      </c>
      <c r="B41" s="19">
        <v>0</v>
      </c>
      <c r="C41" s="19">
        <v>0</v>
      </c>
      <c r="D41" s="19">
        <v>0</v>
      </c>
    </row>
    <row r="42" spans="1:4" ht="14.25" x14ac:dyDescent="0.2">
      <c r="A42" s="42" t="s">
        <v>38</v>
      </c>
      <c r="B42" s="40">
        <f>159/3</f>
        <v>53</v>
      </c>
      <c r="C42" s="40">
        <f>201/3</f>
        <v>67</v>
      </c>
      <c r="D42" s="40">
        <f>178/3</f>
        <v>59.333333333333336</v>
      </c>
    </row>
    <row r="43" spans="1:4" ht="14.25" x14ac:dyDescent="0.2">
      <c r="A43" s="42" t="s">
        <v>39</v>
      </c>
      <c r="B43" s="19">
        <v>0</v>
      </c>
      <c r="C43" s="19">
        <v>0</v>
      </c>
      <c r="D43" s="19">
        <v>0</v>
      </c>
    </row>
    <row r="44" spans="1:4" ht="14.25" x14ac:dyDescent="0.2">
      <c r="A44" s="44" t="s">
        <v>111</v>
      </c>
      <c r="B44" s="19">
        <v>0</v>
      </c>
      <c r="C44" s="19">
        <v>0</v>
      </c>
      <c r="D44" s="19">
        <v>0</v>
      </c>
    </row>
    <row r="45" spans="1:4" ht="14.25" x14ac:dyDescent="0.2">
      <c r="A45" s="42" t="s">
        <v>40</v>
      </c>
      <c r="B45" s="19">
        <v>0</v>
      </c>
      <c r="C45" s="19">
        <v>0</v>
      </c>
      <c r="D45" s="19">
        <v>0</v>
      </c>
    </row>
    <row r="46" spans="1:4" ht="14.25" x14ac:dyDescent="0.2">
      <c r="A46" s="39" t="s">
        <v>41</v>
      </c>
      <c r="B46" s="19">
        <v>0</v>
      </c>
      <c r="C46" s="19">
        <v>0</v>
      </c>
      <c r="D46" s="19">
        <v>0</v>
      </c>
    </row>
    <row r="47" spans="1:4" ht="14.25" x14ac:dyDescent="0.2">
      <c r="A47" s="45" t="s">
        <v>42</v>
      </c>
      <c r="B47" s="134"/>
      <c r="C47" s="135"/>
      <c r="D47" s="136"/>
    </row>
    <row r="48" spans="1:4" ht="33.75" customHeight="1" x14ac:dyDescent="0.2">
      <c r="A48" s="101"/>
      <c r="B48" s="137"/>
      <c r="C48" s="138"/>
      <c r="D48" s="139"/>
    </row>
    <row r="49" spans="1:4" ht="14.25" x14ac:dyDescent="0.2">
      <c r="A49" s="29" t="s">
        <v>43</v>
      </c>
      <c r="B49" s="46">
        <f>(B26*B30*B33)/12</f>
        <v>0</v>
      </c>
      <c r="C49" s="46">
        <f>(B26*B30*C33)/12</f>
        <v>0</v>
      </c>
      <c r="D49" s="46">
        <f>(B26*B30*D33)/12</f>
        <v>0</v>
      </c>
    </row>
    <row r="50" spans="1:4" ht="14.25" x14ac:dyDescent="0.2">
      <c r="A50" s="128"/>
      <c r="B50" s="129"/>
      <c r="C50" s="129"/>
      <c r="D50" s="130"/>
    </row>
    <row r="51" spans="1:4" ht="13.5" x14ac:dyDescent="0.2">
      <c r="A51" s="47" t="s">
        <v>54</v>
      </c>
      <c r="B51" s="48">
        <f>SUM(B36:B49)</f>
        <v>53</v>
      </c>
      <c r="C51" s="48">
        <f>SUM(C36:C49)</f>
        <v>67</v>
      </c>
      <c r="D51" s="48">
        <f>SUM(D36:D49)</f>
        <v>59.333333333333336</v>
      </c>
    </row>
    <row r="52" spans="1:4" ht="14.25" x14ac:dyDescent="0.2">
      <c r="A52" s="49"/>
      <c r="B52" s="50"/>
      <c r="C52" s="50"/>
      <c r="D52" s="51"/>
    </row>
    <row r="53" spans="1:4" ht="82.5" customHeight="1" x14ac:dyDescent="0.2">
      <c r="A53" s="131" t="s">
        <v>44</v>
      </c>
      <c r="B53" s="132"/>
      <c r="C53" s="132"/>
      <c r="D53" s="133"/>
    </row>
    <row r="54" spans="1:4" ht="14.25" x14ac:dyDescent="0.2">
      <c r="A54" s="50"/>
    </row>
    <row r="55" spans="1:4" ht="14.25" x14ac:dyDescent="0.2">
      <c r="A55" s="50"/>
    </row>
    <row r="56" spans="1:4" ht="14.25" x14ac:dyDescent="0.2">
      <c r="A56" s="50"/>
    </row>
    <row r="57" spans="1:4" ht="14.25" x14ac:dyDescent="0.2">
      <c r="A57" s="50"/>
    </row>
    <row r="58" spans="1:4" ht="14.25" x14ac:dyDescent="0.2">
      <c r="A58" s="50"/>
    </row>
    <row r="59" spans="1:4" ht="14.25" x14ac:dyDescent="0.2">
      <c r="A59" s="50"/>
    </row>
    <row r="60" spans="1:4" ht="14.25" x14ac:dyDescent="0.2">
      <c r="A60" s="50"/>
    </row>
    <row r="61" spans="1:4" ht="14.25" x14ac:dyDescent="0.2">
      <c r="A61" s="50"/>
    </row>
    <row r="62" spans="1:4" ht="14.25" x14ac:dyDescent="0.2">
      <c r="A62" s="50"/>
    </row>
    <row r="63" spans="1:4" ht="14.25" x14ac:dyDescent="0.2">
      <c r="A63" s="50"/>
    </row>
    <row r="64" spans="1:4" ht="14.25" x14ac:dyDescent="0.2">
      <c r="A64" s="50"/>
    </row>
    <row r="65" spans="1:1" ht="14.25" x14ac:dyDescent="0.2">
      <c r="A65" s="50"/>
    </row>
    <row r="66" spans="1:1" ht="14.25" x14ac:dyDescent="0.2">
      <c r="A66" s="50"/>
    </row>
    <row r="67" spans="1:1" ht="14.25" x14ac:dyDescent="0.2">
      <c r="A67" s="50"/>
    </row>
    <row r="68" spans="1:1" ht="14.25" x14ac:dyDescent="0.2">
      <c r="A68" s="50"/>
    </row>
    <row r="69" spans="1:1" ht="14.25" x14ac:dyDescent="0.2">
      <c r="A69" s="50"/>
    </row>
    <row r="70" spans="1:1" ht="14.25" x14ac:dyDescent="0.2">
      <c r="A70" s="50"/>
    </row>
    <row r="71" spans="1:1" ht="14.25" x14ac:dyDescent="0.2">
      <c r="A71" s="50"/>
    </row>
    <row r="72" spans="1:1" ht="14.25" x14ac:dyDescent="0.2">
      <c r="A72" s="50"/>
    </row>
    <row r="73" spans="1:1" ht="14.25" x14ac:dyDescent="0.2">
      <c r="A73" s="50"/>
    </row>
    <row r="74" spans="1:1" x14ac:dyDescent="0.2">
      <c r="A74" s="52"/>
    </row>
    <row r="75" spans="1:1" x14ac:dyDescent="0.2">
      <c r="A75" s="52"/>
    </row>
    <row r="76" spans="1:1" x14ac:dyDescent="0.2">
      <c r="A76" s="52"/>
    </row>
    <row r="77" spans="1:1" x14ac:dyDescent="0.2">
      <c r="A77" s="52"/>
    </row>
    <row r="78" spans="1:1" x14ac:dyDescent="0.2">
      <c r="A78" s="52"/>
    </row>
    <row r="79" spans="1:1" x14ac:dyDescent="0.2">
      <c r="A79" s="52"/>
    </row>
    <row r="80" spans="1:1" x14ac:dyDescent="0.2">
      <c r="A80" s="52"/>
    </row>
    <row r="81" spans="1:1" x14ac:dyDescent="0.2">
      <c r="A81" s="52"/>
    </row>
    <row r="82" spans="1:1" x14ac:dyDescent="0.2">
      <c r="A82" s="52"/>
    </row>
    <row r="83" spans="1:1" x14ac:dyDescent="0.2">
      <c r="A83" s="52"/>
    </row>
    <row r="84" spans="1:1" x14ac:dyDescent="0.2">
      <c r="A84" s="52"/>
    </row>
    <row r="85" spans="1:1" x14ac:dyDescent="0.2">
      <c r="A85" s="52"/>
    </row>
    <row r="86" spans="1:1" x14ac:dyDescent="0.2">
      <c r="A86" s="52"/>
    </row>
    <row r="87" spans="1:1" x14ac:dyDescent="0.2">
      <c r="A87" s="52"/>
    </row>
    <row r="88" spans="1:1" x14ac:dyDescent="0.2">
      <c r="A88" s="52"/>
    </row>
    <row r="89" spans="1:1" x14ac:dyDescent="0.2">
      <c r="A89" s="52"/>
    </row>
    <row r="90" spans="1:1" x14ac:dyDescent="0.2">
      <c r="A90" s="52"/>
    </row>
    <row r="91" spans="1:1" x14ac:dyDescent="0.2">
      <c r="A91" s="52"/>
    </row>
    <row r="92" spans="1:1" x14ac:dyDescent="0.2">
      <c r="A92" s="52"/>
    </row>
    <row r="93" spans="1:1" x14ac:dyDescent="0.2">
      <c r="A93" s="52"/>
    </row>
    <row r="94" spans="1:1" x14ac:dyDescent="0.2">
      <c r="A94" s="52"/>
    </row>
    <row r="95" spans="1:1" x14ac:dyDescent="0.2">
      <c r="A95" s="52"/>
    </row>
    <row r="96" spans="1:1" x14ac:dyDescent="0.2">
      <c r="A96" s="52"/>
    </row>
    <row r="97" spans="1:1" x14ac:dyDescent="0.2">
      <c r="A97" s="52"/>
    </row>
    <row r="98" spans="1:1" x14ac:dyDescent="0.2">
      <c r="A98" s="52"/>
    </row>
    <row r="99" spans="1:1" x14ac:dyDescent="0.2">
      <c r="A99" s="52"/>
    </row>
    <row r="100" spans="1:1" x14ac:dyDescent="0.2">
      <c r="A100" s="52"/>
    </row>
    <row r="101" spans="1:1" x14ac:dyDescent="0.2">
      <c r="A101" s="52"/>
    </row>
    <row r="102" spans="1:1" x14ac:dyDescent="0.2">
      <c r="A102" s="52"/>
    </row>
    <row r="103" spans="1:1" x14ac:dyDescent="0.2">
      <c r="A103" s="52"/>
    </row>
    <row r="104" spans="1:1" x14ac:dyDescent="0.2">
      <c r="A104" s="52"/>
    </row>
    <row r="105" spans="1:1" x14ac:dyDescent="0.2">
      <c r="A105" s="52"/>
    </row>
    <row r="106" spans="1:1" x14ac:dyDescent="0.2">
      <c r="A106" s="52"/>
    </row>
    <row r="107" spans="1:1" x14ac:dyDescent="0.2">
      <c r="A107" s="52"/>
    </row>
    <row r="108" spans="1:1" x14ac:dyDescent="0.2">
      <c r="A108" s="52"/>
    </row>
    <row r="109" spans="1:1" x14ac:dyDescent="0.2">
      <c r="A109" s="52"/>
    </row>
    <row r="110" spans="1:1" x14ac:dyDescent="0.2">
      <c r="A110" s="52"/>
    </row>
    <row r="111" spans="1:1" x14ac:dyDescent="0.2">
      <c r="A111" s="52"/>
    </row>
    <row r="112" spans="1:1" x14ac:dyDescent="0.2">
      <c r="A112" s="52"/>
    </row>
    <row r="113" spans="1:1" x14ac:dyDescent="0.2">
      <c r="A113" s="52"/>
    </row>
    <row r="114" spans="1:1" x14ac:dyDescent="0.2">
      <c r="A114" s="52"/>
    </row>
    <row r="115" spans="1:1" x14ac:dyDescent="0.2">
      <c r="A115" s="52"/>
    </row>
    <row r="116" spans="1:1" x14ac:dyDescent="0.2">
      <c r="A116" s="52"/>
    </row>
    <row r="117" spans="1:1" x14ac:dyDescent="0.2">
      <c r="A117" s="52"/>
    </row>
    <row r="118" spans="1:1" x14ac:dyDescent="0.2">
      <c r="A118" s="52"/>
    </row>
    <row r="119" spans="1:1" x14ac:dyDescent="0.2">
      <c r="A119" s="52"/>
    </row>
    <row r="120" spans="1:1" x14ac:dyDescent="0.2">
      <c r="A120" s="52"/>
    </row>
    <row r="121" spans="1:1" x14ac:dyDescent="0.2">
      <c r="A121" s="52"/>
    </row>
    <row r="122" spans="1:1" x14ac:dyDescent="0.2">
      <c r="A122" s="52"/>
    </row>
    <row r="123" spans="1:1" x14ac:dyDescent="0.2">
      <c r="A123" s="52"/>
    </row>
    <row r="124" spans="1:1" x14ac:dyDescent="0.2">
      <c r="A124" s="52"/>
    </row>
    <row r="125" spans="1:1" x14ac:dyDescent="0.2">
      <c r="A125" s="52"/>
    </row>
    <row r="126" spans="1:1" x14ac:dyDescent="0.2">
      <c r="A126" s="52"/>
    </row>
    <row r="127" spans="1:1" x14ac:dyDescent="0.2">
      <c r="A127" s="52"/>
    </row>
    <row r="128" spans="1:1" x14ac:dyDescent="0.2">
      <c r="A128" s="52"/>
    </row>
    <row r="129" spans="1:1" x14ac:dyDescent="0.2">
      <c r="A129" s="52"/>
    </row>
    <row r="130" spans="1:1" x14ac:dyDescent="0.2">
      <c r="A130" s="52"/>
    </row>
    <row r="131" spans="1:1" x14ac:dyDescent="0.2">
      <c r="A131" s="52"/>
    </row>
    <row r="132" spans="1:1" x14ac:dyDescent="0.2">
      <c r="A132" s="52"/>
    </row>
    <row r="133" spans="1:1" x14ac:dyDescent="0.2">
      <c r="A133" s="52"/>
    </row>
    <row r="134" spans="1:1" x14ac:dyDescent="0.2">
      <c r="A134" s="52"/>
    </row>
    <row r="135" spans="1:1" x14ac:dyDescent="0.2">
      <c r="A135" s="52"/>
    </row>
    <row r="136" spans="1:1" x14ac:dyDescent="0.2">
      <c r="A136" s="52"/>
    </row>
    <row r="137" spans="1:1" x14ac:dyDescent="0.2">
      <c r="A137" s="52"/>
    </row>
    <row r="138" spans="1:1" x14ac:dyDescent="0.2">
      <c r="A138" s="52"/>
    </row>
    <row r="139" spans="1:1" x14ac:dyDescent="0.2">
      <c r="A139" s="52"/>
    </row>
    <row r="140" spans="1:1" x14ac:dyDescent="0.2">
      <c r="A140" s="52"/>
    </row>
    <row r="141" spans="1:1" x14ac:dyDescent="0.2">
      <c r="A141" s="52"/>
    </row>
    <row r="142" spans="1:1" x14ac:dyDescent="0.2">
      <c r="A142" s="52"/>
    </row>
    <row r="143" spans="1:1" x14ac:dyDescent="0.2">
      <c r="A143" s="52"/>
    </row>
    <row r="144" spans="1:1" x14ac:dyDescent="0.2">
      <c r="A144" s="52"/>
    </row>
    <row r="145" spans="1:1" x14ac:dyDescent="0.2">
      <c r="A145" s="52"/>
    </row>
    <row r="146" spans="1:1" x14ac:dyDescent="0.2">
      <c r="A146" s="52"/>
    </row>
    <row r="147" spans="1:1" x14ac:dyDescent="0.2">
      <c r="A147" s="52"/>
    </row>
    <row r="148" spans="1:1" x14ac:dyDescent="0.2">
      <c r="A148" s="52"/>
    </row>
    <row r="149" spans="1:1" x14ac:dyDescent="0.2">
      <c r="A149" s="52"/>
    </row>
    <row r="150" spans="1:1" x14ac:dyDescent="0.2">
      <c r="A150" s="52"/>
    </row>
    <row r="151" spans="1:1" x14ac:dyDescent="0.2">
      <c r="A151" s="52"/>
    </row>
    <row r="152" spans="1:1" x14ac:dyDescent="0.2">
      <c r="A152" s="52"/>
    </row>
    <row r="153" spans="1:1" x14ac:dyDescent="0.2">
      <c r="A153" s="52"/>
    </row>
    <row r="154" spans="1:1" x14ac:dyDescent="0.2">
      <c r="A154" s="52"/>
    </row>
    <row r="155" spans="1:1" x14ac:dyDescent="0.2">
      <c r="A155" s="52"/>
    </row>
    <row r="156" spans="1:1" x14ac:dyDescent="0.2">
      <c r="A156" s="52"/>
    </row>
    <row r="157" spans="1:1" x14ac:dyDescent="0.2">
      <c r="A157" s="52"/>
    </row>
    <row r="158" spans="1:1" x14ac:dyDescent="0.2">
      <c r="A158" s="52"/>
    </row>
    <row r="159" spans="1:1" x14ac:dyDescent="0.2">
      <c r="A159" s="52"/>
    </row>
    <row r="160" spans="1:1" x14ac:dyDescent="0.2">
      <c r="A160" s="52"/>
    </row>
    <row r="161" spans="1:1" x14ac:dyDescent="0.2">
      <c r="A161" s="52"/>
    </row>
    <row r="162" spans="1:1" x14ac:dyDescent="0.2">
      <c r="A162" s="52"/>
    </row>
    <row r="163" spans="1:1" x14ac:dyDescent="0.2">
      <c r="A163" s="52"/>
    </row>
    <row r="164" spans="1:1" x14ac:dyDescent="0.2">
      <c r="A164" s="52"/>
    </row>
    <row r="165" spans="1:1" x14ac:dyDescent="0.2">
      <c r="A165" s="52"/>
    </row>
    <row r="166" spans="1:1" x14ac:dyDescent="0.2">
      <c r="A166" s="52"/>
    </row>
    <row r="167" spans="1:1" x14ac:dyDescent="0.2">
      <c r="A167" s="52"/>
    </row>
    <row r="168" spans="1:1" x14ac:dyDescent="0.2">
      <c r="A168" s="52"/>
    </row>
    <row r="169" spans="1:1" x14ac:dyDescent="0.2">
      <c r="A169" s="52"/>
    </row>
    <row r="170" spans="1:1" x14ac:dyDescent="0.2">
      <c r="A170" s="52"/>
    </row>
    <row r="171" spans="1:1" x14ac:dyDescent="0.2">
      <c r="A171" s="52"/>
    </row>
    <row r="172" spans="1:1" x14ac:dyDescent="0.2">
      <c r="A172" s="52"/>
    </row>
    <row r="173" spans="1:1" x14ac:dyDescent="0.2">
      <c r="A173" s="52"/>
    </row>
    <row r="174" spans="1:1" x14ac:dyDescent="0.2">
      <c r="A174" s="52"/>
    </row>
    <row r="175" spans="1:1" x14ac:dyDescent="0.2">
      <c r="A175" s="52"/>
    </row>
    <row r="176" spans="1:1" x14ac:dyDescent="0.2">
      <c r="A176" s="52"/>
    </row>
    <row r="177" spans="1:1" x14ac:dyDescent="0.2">
      <c r="A177" s="52"/>
    </row>
    <row r="178" spans="1:1" x14ac:dyDescent="0.2">
      <c r="A178" s="52"/>
    </row>
    <row r="179" spans="1:1" x14ac:dyDescent="0.2">
      <c r="A179" s="52"/>
    </row>
    <row r="180" spans="1:1" x14ac:dyDescent="0.2">
      <c r="A180" s="52"/>
    </row>
    <row r="181" spans="1:1" x14ac:dyDescent="0.2">
      <c r="A181" s="52"/>
    </row>
    <row r="182" spans="1:1" x14ac:dyDescent="0.2">
      <c r="A182" s="52"/>
    </row>
    <row r="183" spans="1:1" x14ac:dyDescent="0.2">
      <c r="A183" s="52"/>
    </row>
    <row r="184" spans="1:1" x14ac:dyDescent="0.2">
      <c r="A184" s="52"/>
    </row>
    <row r="185" spans="1:1" x14ac:dyDescent="0.2">
      <c r="A185" s="52"/>
    </row>
    <row r="186" spans="1:1" x14ac:dyDescent="0.2">
      <c r="A186" s="52"/>
    </row>
    <row r="187" spans="1:1" x14ac:dyDescent="0.2">
      <c r="A187" s="52"/>
    </row>
    <row r="188" spans="1:1" x14ac:dyDescent="0.2">
      <c r="A188" s="52"/>
    </row>
    <row r="189" spans="1:1" x14ac:dyDescent="0.2">
      <c r="A189" s="52"/>
    </row>
    <row r="190" spans="1:1" x14ac:dyDescent="0.2">
      <c r="A190" s="52"/>
    </row>
    <row r="191" spans="1:1" x14ac:dyDescent="0.2">
      <c r="A191" s="52"/>
    </row>
    <row r="192" spans="1:1" x14ac:dyDescent="0.2">
      <c r="A192" s="52"/>
    </row>
    <row r="193" spans="1:1" x14ac:dyDescent="0.2">
      <c r="A193" s="52"/>
    </row>
    <row r="194" spans="1:1" x14ac:dyDescent="0.2">
      <c r="A194" s="52"/>
    </row>
    <row r="195" spans="1:1" x14ac:dyDescent="0.2">
      <c r="A195" s="52"/>
    </row>
    <row r="196" spans="1:1" x14ac:dyDescent="0.2">
      <c r="A196" s="52"/>
    </row>
    <row r="197" spans="1:1" x14ac:dyDescent="0.2">
      <c r="A197" s="52"/>
    </row>
    <row r="198" spans="1:1" x14ac:dyDescent="0.2">
      <c r="A198" s="52"/>
    </row>
    <row r="199" spans="1:1" x14ac:dyDescent="0.2">
      <c r="A199" s="52"/>
    </row>
    <row r="200" spans="1:1" x14ac:dyDescent="0.2">
      <c r="A200" s="52"/>
    </row>
    <row r="201" spans="1:1" x14ac:dyDescent="0.2">
      <c r="A201" s="52"/>
    </row>
    <row r="202" spans="1:1" x14ac:dyDescent="0.2">
      <c r="A202" s="52"/>
    </row>
    <row r="203" spans="1:1" x14ac:dyDescent="0.2">
      <c r="A203" s="52"/>
    </row>
    <row r="204" spans="1:1" x14ac:dyDescent="0.2">
      <c r="A204" s="52"/>
    </row>
    <row r="205" spans="1:1" x14ac:dyDescent="0.2">
      <c r="A205" s="52"/>
    </row>
    <row r="206" spans="1:1" x14ac:dyDescent="0.2">
      <c r="A206" s="52"/>
    </row>
    <row r="207" spans="1:1" x14ac:dyDescent="0.2">
      <c r="A207" s="52"/>
    </row>
    <row r="208" spans="1:1" x14ac:dyDescent="0.2">
      <c r="A208" s="52"/>
    </row>
    <row r="209" spans="1:1" x14ac:dyDescent="0.2">
      <c r="A209" s="52"/>
    </row>
    <row r="210" spans="1:1" x14ac:dyDescent="0.2">
      <c r="A210" s="52"/>
    </row>
    <row r="211" spans="1:1" x14ac:dyDescent="0.2">
      <c r="A211" s="52"/>
    </row>
    <row r="212" spans="1:1" x14ac:dyDescent="0.2">
      <c r="A212" s="52"/>
    </row>
    <row r="213" spans="1:1" x14ac:dyDescent="0.2">
      <c r="A213" s="52"/>
    </row>
    <row r="214" spans="1:1" x14ac:dyDescent="0.2">
      <c r="A214" s="52"/>
    </row>
    <row r="215" spans="1:1" x14ac:dyDescent="0.2">
      <c r="A215" s="52"/>
    </row>
    <row r="216" spans="1:1" x14ac:dyDescent="0.2">
      <c r="A216" s="52"/>
    </row>
    <row r="217" spans="1:1" x14ac:dyDescent="0.2">
      <c r="A217" s="52"/>
    </row>
    <row r="218" spans="1:1" x14ac:dyDescent="0.2">
      <c r="A218" s="52"/>
    </row>
    <row r="219" spans="1:1" x14ac:dyDescent="0.2">
      <c r="A219" s="52"/>
    </row>
    <row r="220" spans="1:1" x14ac:dyDescent="0.2">
      <c r="A220" s="52"/>
    </row>
    <row r="221" spans="1:1" x14ac:dyDescent="0.2">
      <c r="A221" s="52"/>
    </row>
    <row r="222" spans="1:1" x14ac:dyDescent="0.2">
      <c r="A222" s="52"/>
    </row>
    <row r="223" spans="1:1" x14ac:dyDescent="0.2">
      <c r="A223" s="52"/>
    </row>
    <row r="224" spans="1:1" x14ac:dyDescent="0.2">
      <c r="A224" s="52"/>
    </row>
    <row r="225" spans="1:1" x14ac:dyDescent="0.2">
      <c r="A225" s="52"/>
    </row>
    <row r="226" spans="1:1" x14ac:dyDescent="0.2">
      <c r="A226" s="52"/>
    </row>
    <row r="227" spans="1:1" x14ac:dyDescent="0.2">
      <c r="A227" s="52"/>
    </row>
    <row r="228" spans="1:1" x14ac:dyDescent="0.2">
      <c r="A228" s="52"/>
    </row>
    <row r="229" spans="1:1" x14ac:dyDescent="0.2">
      <c r="A229" s="52"/>
    </row>
    <row r="230" spans="1:1" x14ac:dyDescent="0.2">
      <c r="A230" s="52"/>
    </row>
    <row r="231" spans="1:1" x14ac:dyDescent="0.2">
      <c r="A231" s="52"/>
    </row>
    <row r="232" spans="1:1" x14ac:dyDescent="0.2">
      <c r="A232" s="52"/>
    </row>
    <row r="233" spans="1:1" x14ac:dyDescent="0.2">
      <c r="A233" s="52"/>
    </row>
    <row r="234" spans="1:1" x14ac:dyDescent="0.2">
      <c r="A234" s="52"/>
    </row>
    <row r="235" spans="1:1" x14ac:dyDescent="0.2">
      <c r="A235" s="52"/>
    </row>
    <row r="236" spans="1:1" x14ac:dyDescent="0.2">
      <c r="A236" s="52"/>
    </row>
    <row r="237" spans="1:1" x14ac:dyDescent="0.2">
      <c r="A237" s="52"/>
    </row>
    <row r="238" spans="1:1" x14ac:dyDescent="0.2">
      <c r="A238" s="52"/>
    </row>
    <row r="239" spans="1:1" x14ac:dyDescent="0.2">
      <c r="A239" s="52"/>
    </row>
    <row r="240" spans="1:1" x14ac:dyDescent="0.2">
      <c r="A240" s="52"/>
    </row>
    <row r="241" spans="1:1" x14ac:dyDescent="0.2">
      <c r="A241" s="52"/>
    </row>
    <row r="242" spans="1:1" x14ac:dyDescent="0.2">
      <c r="A242" s="52"/>
    </row>
    <row r="243" spans="1:1" x14ac:dyDescent="0.2">
      <c r="A243" s="52"/>
    </row>
    <row r="244" spans="1:1" x14ac:dyDescent="0.2">
      <c r="A244" s="52"/>
    </row>
    <row r="245" spans="1:1" x14ac:dyDescent="0.2">
      <c r="A245" s="52"/>
    </row>
    <row r="246" spans="1:1" x14ac:dyDescent="0.2">
      <c r="A246" s="52"/>
    </row>
    <row r="247" spans="1:1" x14ac:dyDescent="0.2">
      <c r="A247" s="52"/>
    </row>
    <row r="248" spans="1:1" x14ac:dyDescent="0.2">
      <c r="A248" s="52"/>
    </row>
  </sheetData>
  <sheetProtection algorithmName="SHA-512" hashValue="m+yfTmOs5o141bCiz6atCdxr51hirN+FFo3fDE4enyaJnt/Gozjsunw0IcJiKjMl7GaSdmCTU3v7oVV0Y6eYVg==" saltValue="mo4tWcuH85+K8gH96gtosw==" spinCount="100000" sheet="1" selectLockedCells="1"/>
  <mergeCells count="16">
    <mergeCell ref="A50:D50"/>
    <mergeCell ref="A53:D53"/>
    <mergeCell ref="B47:D48"/>
    <mergeCell ref="B39:D39"/>
    <mergeCell ref="B1:D1"/>
    <mergeCell ref="A2:D2"/>
    <mergeCell ref="A10:D10"/>
    <mergeCell ref="A23:D23"/>
    <mergeCell ref="A34:D34"/>
    <mergeCell ref="B25:D25"/>
    <mergeCell ref="B26:D26"/>
    <mergeCell ref="B27:D27"/>
    <mergeCell ref="B28:D28"/>
    <mergeCell ref="B30:D30"/>
    <mergeCell ref="B7:D7"/>
    <mergeCell ref="B29:D29"/>
  </mergeCells>
  <phoneticPr fontId="16" type="noConversion"/>
  <printOptions horizontalCentered="1"/>
  <pageMargins left="0.23622047244094491" right="0.23622047244094491" top="0.74803149606299213" bottom="0.74803149606299213" header="0.31496062992125984" footer="0.31496062992125984"/>
  <pageSetup paperSize="9" scale="75" fitToHeight="0" orientation="landscape" r:id="rId1"/>
  <headerFooter>
    <oddFooter xml:space="preserve">&amp;L&amp;"Century Gothic,Standaard"&amp;8&amp;F
&amp;D&amp;C&amp;"Century Gothic,Standaard"&amp;8Pagina &amp;P van &amp;N&amp;R&amp;"Century Gothic,Vet"&amp;12United Quality&amp;"Century Gothic,Cursief"&amp;8
Advies en Aanbesteding in Afval en Automotive&amp;"Arial,Standaard"&amp;10
</oddFooter>
  </headerFooter>
  <rowBreaks count="1" manualBreakCount="1">
    <brk id="34" max="16383" man="1"/>
  </rowBreaks>
  <ignoredErrors>
    <ignoredError sqref="B28:D29"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4F18D-709C-48A6-A4F9-932F6CF35EA3}">
  <sheetPr>
    <tabColor rgb="FF92D050"/>
    <pageSetUpPr fitToPage="1"/>
  </sheetPr>
  <dimension ref="A1:F248"/>
  <sheetViews>
    <sheetView workbookViewId="0"/>
  </sheetViews>
  <sheetFormatPr defaultColWidth="9.140625" defaultRowHeight="12" x14ac:dyDescent="0.2"/>
  <cols>
    <col min="1" max="1" width="55" style="27" customWidth="1"/>
    <col min="2" max="3" width="48.42578125" style="27" customWidth="1"/>
    <col min="4" max="4" width="43.5703125" style="27" customWidth="1"/>
    <col min="5" max="16384" width="9.140625" style="27"/>
  </cols>
  <sheetData>
    <row r="1" spans="1:4" s="26" customFormat="1" ht="29.25" customHeight="1" x14ac:dyDescent="0.2">
      <c r="A1" s="25" t="s">
        <v>7</v>
      </c>
      <c r="B1" s="177" t="s">
        <v>85</v>
      </c>
      <c r="C1" s="177"/>
      <c r="D1" s="177"/>
    </row>
    <row r="2" spans="1:4" ht="13.5" x14ac:dyDescent="0.2">
      <c r="A2" s="146" t="s">
        <v>8</v>
      </c>
      <c r="B2" s="147"/>
      <c r="C2" s="147"/>
      <c r="D2" s="148"/>
    </row>
    <row r="3" spans="1:4" ht="13.5" x14ac:dyDescent="0.2">
      <c r="A3" s="28" t="s">
        <v>9</v>
      </c>
      <c r="B3" s="28"/>
      <c r="C3" s="28"/>
      <c r="D3" s="28"/>
    </row>
    <row r="4" spans="1:4" ht="14.25" customHeight="1" x14ac:dyDescent="0.2">
      <c r="A4" s="29" t="s">
        <v>1</v>
      </c>
      <c r="B4" s="30" t="s">
        <v>78</v>
      </c>
      <c r="C4" s="30" t="s">
        <v>45</v>
      </c>
      <c r="D4" s="30" t="s">
        <v>81</v>
      </c>
    </row>
    <row r="5" spans="1:4" ht="14.25" x14ac:dyDescent="0.2">
      <c r="A5" s="29" t="s">
        <v>2</v>
      </c>
      <c r="B5" s="74" t="s">
        <v>131</v>
      </c>
      <c r="C5" s="31" t="s">
        <v>105</v>
      </c>
      <c r="D5" s="32" t="s">
        <v>107</v>
      </c>
    </row>
    <row r="6" spans="1:4" ht="14.25" x14ac:dyDescent="0.2">
      <c r="A6" s="29" t="s">
        <v>3</v>
      </c>
      <c r="B6" s="31" t="s">
        <v>109</v>
      </c>
      <c r="C6" s="31" t="s">
        <v>104</v>
      </c>
      <c r="D6" s="90" t="s">
        <v>136</v>
      </c>
    </row>
    <row r="7" spans="1:4" ht="14.25" x14ac:dyDescent="0.2">
      <c r="A7" s="29" t="s">
        <v>10</v>
      </c>
      <c r="B7" s="164" t="s">
        <v>79</v>
      </c>
      <c r="C7" s="165"/>
      <c r="D7" s="166"/>
    </row>
    <row r="8" spans="1:4" ht="14.25" x14ac:dyDescent="0.2">
      <c r="A8" s="29" t="s">
        <v>12</v>
      </c>
      <c r="B8" s="30" t="s">
        <v>13</v>
      </c>
      <c r="C8" s="30" t="s">
        <v>80</v>
      </c>
      <c r="D8" s="30" t="s">
        <v>13</v>
      </c>
    </row>
    <row r="9" spans="1:4" ht="14.25" x14ac:dyDescent="0.2">
      <c r="A9" s="29" t="s">
        <v>14</v>
      </c>
      <c r="B9" s="33">
        <v>1515</v>
      </c>
      <c r="C9" s="33">
        <v>1596</v>
      </c>
      <c r="D9" s="33">
        <v>1785</v>
      </c>
    </row>
    <row r="10" spans="1:4" ht="14.25" x14ac:dyDescent="0.2">
      <c r="A10" s="128"/>
      <c r="B10" s="178"/>
      <c r="C10" s="178"/>
      <c r="D10" s="179"/>
    </row>
    <row r="11" spans="1:4" ht="13.5" x14ac:dyDescent="0.2">
      <c r="A11" s="28" t="s">
        <v>15</v>
      </c>
      <c r="B11" s="34"/>
      <c r="C11" s="34"/>
      <c r="D11" s="34"/>
    </row>
    <row r="12" spans="1:4" ht="14.25" x14ac:dyDescent="0.2">
      <c r="A12" s="29" t="s">
        <v>16</v>
      </c>
      <c r="B12" s="35">
        <f>(B13*1.21)+B14</f>
        <v>33899.08</v>
      </c>
      <c r="C12" s="35">
        <f>(C13*1.21)+C14</f>
        <v>38280.729999999996</v>
      </c>
      <c r="D12" s="35">
        <f>(D13*1.21)+D14</f>
        <v>34725.51</v>
      </c>
    </row>
    <row r="13" spans="1:4" ht="14.25" x14ac:dyDescent="0.2">
      <c r="A13" s="29" t="s">
        <v>17</v>
      </c>
      <c r="B13" s="35">
        <v>27448</v>
      </c>
      <c r="C13" s="35">
        <v>30713</v>
      </c>
      <c r="D13" s="35">
        <v>28131</v>
      </c>
    </row>
    <row r="14" spans="1:4" ht="14.25" x14ac:dyDescent="0.2">
      <c r="A14" s="36" t="s">
        <v>48</v>
      </c>
      <c r="B14" s="35">
        <v>687</v>
      </c>
      <c r="C14" s="35">
        <f>787+331</f>
        <v>1118</v>
      </c>
      <c r="D14" s="35">
        <v>687</v>
      </c>
    </row>
    <row r="15" spans="1:4" s="79" customFormat="1" ht="28.5" x14ac:dyDescent="0.2">
      <c r="A15" s="77" t="s">
        <v>18</v>
      </c>
      <c r="B15" s="86" t="s">
        <v>110</v>
      </c>
      <c r="C15" s="37" t="s">
        <v>106</v>
      </c>
      <c r="D15" s="91" t="s">
        <v>137</v>
      </c>
    </row>
    <row r="16" spans="1:4" ht="14.25" x14ac:dyDescent="0.2">
      <c r="A16" s="45" t="s">
        <v>19</v>
      </c>
      <c r="B16" s="87">
        <f>699/1.21</f>
        <v>577.68595041322317</v>
      </c>
      <c r="C16" s="40">
        <v>661</v>
      </c>
      <c r="D16" s="35">
        <f>736+322</f>
        <v>1058</v>
      </c>
    </row>
    <row r="17" spans="1:4" s="38" customFormat="1" ht="114" x14ac:dyDescent="0.2">
      <c r="A17" s="88" t="s">
        <v>86</v>
      </c>
      <c r="B17" s="41" t="s">
        <v>108</v>
      </c>
      <c r="C17" s="41" t="s">
        <v>108</v>
      </c>
      <c r="D17" s="41" t="s">
        <v>108</v>
      </c>
    </row>
    <row r="18" spans="1:4" ht="14.25" x14ac:dyDescent="0.2">
      <c r="A18" s="29" t="s">
        <v>87</v>
      </c>
      <c r="B18" s="35">
        <v>450</v>
      </c>
      <c r="C18" s="40">
        <v>450</v>
      </c>
      <c r="D18" s="40">
        <v>450</v>
      </c>
    </row>
    <row r="19" spans="1:4" ht="28.5" x14ac:dyDescent="0.2">
      <c r="A19" s="45" t="s">
        <v>20</v>
      </c>
      <c r="B19" s="35">
        <f>1100/1.21</f>
        <v>909.09090909090912</v>
      </c>
      <c r="C19" s="40">
        <f>(39050-37950)/1.21</f>
        <v>909.09090909090912</v>
      </c>
      <c r="D19" s="40">
        <f>1265/1.21</f>
        <v>1045.4545454545455</v>
      </c>
    </row>
    <row r="20" spans="1:4" ht="14.25" x14ac:dyDescent="0.2">
      <c r="A20" s="29" t="s">
        <v>21</v>
      </c>
      <c r="B20" s="81">
        <f>B13+B14+B16+B18+B19</f>
        <v>30071.776859504131</v>
      </c>
      <c r="C20" s="81">
        <f t="shared" ref="C20:D20" si="0">C13+C14+C16+C18+C19</f>
        <v>33851.090909090912</v>
      </c>
      <c r="D20" s="81">
        <f t="shared" si="0"/>
        <v>31371.454545454544</v>
      </c>
    </row>
    <row r="21" spans="1:4" ht="14.25" x14ac:dyDescent="0.2">
      <c r="A21" s="29" t="s">
        <v>22</v>
      </c>
      <c r="B21" s="21">
        <v>0</v>
      </c>
      <c r="C21" s="21">
        <v>0</v>
      </c>
      <c r="D21" s="21">
        <v>0</v>
      </c>
    </row>
    <row r="22" spans="1:4" ht="14.25" x14ac:dyDescent="0.2">
      <c r="A22" s="29" t="s">
        <v>23</v>
      </c>
      <c r="B22" s="81">
        <f>B20-B21</f>
        <v>30071.776859504131</v>
      </c>
      <c r="C22" s="81">
        <f t="shared" ref="C22:D22" si="1">C20-C21</f>
        <v>33851.090909090912</v>
      </c>
      <c r="D22" s="81">
        <f t="shared" si="1"/>
        <v>31371.454545454544</v>
      </c>
    </row>
    <row r="23" spans="1:4" ht="14.25" x14ac:dyDescent="0.2">
      <c r="A23" s="128"/>
      <c r="B23" s="129"/>
      <c r="C23" s="129"/>
      <c r="D23" s="130"/>
    </row>
    <row r="24" spans="1:4" ht="13.5" x14ac:dyDescent="0.2">
      <c r="A24" s="28" t="s">
        <v>24</v>
      </c>
      <c r="B24" s="28"/>
      <c r="C24" s="28"/>
      <c r="D24" s="28"/>
    </row>
    <row r="25" spans="1:4" ht="14.25" x14ac:dyDescent="0.2">
      <c r="A25" s="29" t="s">
        <v>25</v>
      </c>
      <c r="B25" s="152">
        <v>84</v>
      </c>
      <c r="C25" s="153"/>
      <c r="D25" s="154"/>
    </row>
    <row r="26" spans="1:4" ht="14.25" x14ac:dyDescent="0.2">
      <c r="A26" s="29" t="s">
        <v>26</v>
      </c>
      <c r="B26" s="152">
        <v>13000</v>
      </c>
      <c r="C26" s="153"/>
      <c r="D26" s="154"/>
    </row>
    <row r="27" spans="1:4" ht="14.25" x14ac:dyDescent="0.2">
      <c r="A27" s="45" t="s">
        <v>27</v>
      </c>
      <c r="B27" s="155">
        <v>0.03</v>
      </c>
      <c r="C27" s="156"/>
      <c r="D27" s="157"/>
    </row>
    <row r="28" spans="1:4" ht="28.5" x14ac:dyDescent="0.2">
      <c r="A28" s="45" t="s">
        <v>82</v>
      </c>
      <c r="B28" s="158">
        <f>'Rente opslag'!C4</f>
        <v>0</v>
      </c>
      <c r="C28" s="159"/>
      <c r="D28" s="160"/>
    </row>
    <row r="29" spans="1:4" ht="28.5" x14ac:dyDescent="0.2">
      <c r="A29" s="39" t="s">
        <v>84</v>
      </c>
      <c r="B29" s="158">
        <f>B27+B28</f>
        <v>0.03</v>
      </c>
      <c r="C29" s="159"/>
      <c r="D29" s="160"/>
    </row>
    <row r="30" spans="1:4" ht="14.25" x14ac:dyDescent="0.2">
      <c r="A30" s="42" t="s">
        <v>28</v>
      </c>
      <c r="B30" s="161">
        <v>0.1</v>
      </c>
      <c r="C30" s="162"/>
      <c r="D30" s="163"/>
    </row>
    <row r="31" spans="1:4" ht="14.25" x14ac:dyDescent="0.2">
      <c r="A31" s="29" t="s">
        <v>29</v>
      </c>
      <c r="B31" s="17">
        <v>0</v>
      </c>
      <c r="C31" s="17">
        <v>0</v>
      </c>
      <c r="D31" s="17">
        <v>0</v>
      </c>
    </row>
    <row r="32" spans="1:4" ht="14.25" x14ac:dyDescent="0.2">
      <c r="A32" s="29" t="s">
        <v>30</v>
      </c>
      <c r="B32" s="18">
        <v>0</v>
      </c>
      <c r="C32" s="18">
        <v>0</v>
      </c>
      <c r="D32" s="18">
        <v>0</v>
      </c>
    </row>
    <row r="33" spans="1:4" ht="14.25" x14ac:dyDescent="0.2">
      <c r="A33" s="29" t="s">
        <v>31</v>
      </c>
      <c r="B33" s="18">
        <v>0</v>
      </c>
      <c r="C33" s="18">
        <v>0</v>
      </c>
      <c r="D33" s="18">
        <v>0</v>
      </c>
    </row>
    <row r="34" spans="1:4" ht="14.25" x14ac:dyDescent="0.2">
      <c r="A34" s="128"/>
      <c r="B34" s="129"/>
      <c r="C34" s="129"/>
      <c r="D34" s="130"/>
    </row>
    <row r="35" spans="1:4" ht="14.25" x14ac:dyDescent="0.2">
      <c r="A35" s="28" t="s">
        <v>47</v>
      </c>
      <c r="B35" s="43"/>
      <c r="C35" s="43"/>
      <c r="D35" s="43"/>
    </row>
    <row r="36" spans="1:4" ht="14.25" x14ac:dyDescent="0.2">
      <c r="A36" s="29" t="s">
        <v>33</v>
      </c>
      <c r="B36" s="20">
        <v>0</v>
      </c>
      <c r="C36" s="20">
        <v>0</v>
      </c>
      <c r="D36" s="20">
        <v>0</v>
      </c>
    </row>
    <row r="37" spans="1:4" ht="14.25" x14ac:dyDescent="0.2">
      <c r="A37" s="29" t="s">
        <v>34</v>
      </c>
      <c r="B37" s="20">
        <v>0</v>
      </c>
      <c r="C37" s="20">
        <v>0</v>
      </c>
      <c r="D37" s="20">
        <v>0</v>
      </c>
    </row>
    <row r="38" spans="1:4" ht="14.25" x14ac:dyDescent="0.2">
      <c r="A38" s="29" t="s">
        <v>35</v>
      </c>
      <c r="B38" s="20">
        <v>0</v>
      </c>
      <c r="C38" s="20">
        <v>0</v>
      </c>
      <c r="D38" s="20">
        <v>0</v>
      </c>
    </row>
    <row r="39" spans="1:4" ht="14.25" x14ac:dyDescent="0.2">
      <c r="A39" s="29" t="s">
        <v>98</v>
      </c>
      <c r="B39" s="140" t="s">
        <v>99</v>
      </c>
      <c r="C39" s="141"/>
      <c r="D39" s="142"/>
    </row>
    <row r="40" spans="1:4" ht="14.25" x14ac:dyDescent="0.2">
      <c r="A40" s="29" t="s">
        <v>36</v>
      </c>
      <c r="B40" s="20">
        <v>0</v>
      </c>
      <c r="C40" s="20">
        <v>0</v>
      </c>
      <c r="D40" s="20">
        <v>0</v>
      </c>
    </row>
    <row r="41" spans="1:4" ht="14.25" x14ac:dyDescent="0.2">
      <c r="A41" s="29" t="s">
        <v>37</v>
      </c>
      <c r="B41" s="20">
        <v>0</v>
      </c>
      <c r="C41" s="20">
        <v>0</v>
      </c>
      <c r="D41" s="20">
        <v>0</v>
      </c>
    </row>
    <row r="42" spans="1:4" ht="14.25" x14ac:dyDescent="0.2">
      <c r="A42" s="29" t="s">
        <v>38</v>
      </c>
      <c r="B42" s="35">
        <f>178/3</f>
        <v>59.333333333333336</v>
      </c>
      <c r="C42" s="35">
        <f>282/3</f>
        <v>94</v>
      </c>
      <c r="D42" s="35">
        <f>235/3</f>
        <v>78.333333333333329</v>
      </c>
    </row>
    <row r="43" spans="1:4" ht="14.25" x14ac:dyDescent="0.2">
      <c r="A43" s="29" t="s">
        <v>39</v>
      </c>
      <c r="B43" s="20">
        <v>0</v>
      </c>
      <c r="C43" s="20">
        <v>0</v>
      </c>
      <c r="D43" s="20">
        <v>0</v>
      </c>
    </row>
    <row r="44" spans="1:4" ht="14.25" x14ac:dyDescent="0.2">
      <c r="A44" s="44" t="s">
        <v>111</v>
      </c>
      <c r="B44" s="140" t="s">
        <v>99</v>
      </c>
      <c r="C44" s="141"/>
      <c r="D44" s="142"/>
    </row>
    <row r="45" spans="1:4" ht="14.25" x14ac:dyDescent="0.2">
      <c r="A45" s="29" t="s">
        <v>40</v>
      </c>
      <c r="B45" s="20">
        <v>0</v>
      </c>
      <c r="C45" s="20">
        <v>0</v>
      </c>
      <c r="D45" s="20">
        <v>0</v>
      </c>
    </row>
    <row r="46" spans="1:4" ht="14.25" x14ac:dyDescent="0.2">
      <c r="A46" s="45" t="s">
        <v>41</v>
      </c>
      <c r="B46" s="20">
        <v>0</v>
      </c>
      <c r="C46" s="20">
        <v>0</v>
      </c>
      <c r="D46" s="20">
        <v>0</v>
      </c>
    </row>
    <row r="47" spans="1:4" ht="14.25" x14ac:dyDescent="0.2">
      <c r="A47" s="45" t="s">
        <v>42</v>
      </c>
      <c r="B47" s="134"/>
      <c r="C47" s="135"/>
      <c r="D47" s="136"/>
    </row>
    <row r="48" spans="1:4" ht="33.75" customHeight="1" x14ac:dyDescent="0.2">
      <c r="A48" s="20"/>
      <c r="B48" s="137"/>
      <c r="C48" s="138"/>
      <c r="D48" s="139"/>
    </row>
    <row r="49" spans="1:6" ht="14.25" x14ac:dyDescent="0.2">
      <c r="A49" s="29" t="s">
        <v>43</v>
      </c>
      <c r="B49" s="46">
        <f>(B26*B30*B33)/12</f>
        <v>0</v>
      </c>
      <c r="C49" s="46">
        <f>(B26*B30*C33)/12</f>
        <v>0</v>
      </c>
      <c r="D49" s="46">
        <f>(B26*B30*D33)/12</f>
        <v>0</v>
      </c>
    </row>
    <row r="50" spans="1:6" ht="14.25" x14ac:dyDescent="0.2">
      <c r="A50" s="128"/>
      <c r="B50" s="129"/>
      <c r="C50" s="129"/>
      <c r="D50" s="130"/>
    </row>
    <row r="51" spans="1:6" ht="13.5" x14ac:dyDescent="0.2">
      <c r="A51" s="47" t="s">
        <v>54</v>
      </c>
      <c r="B51" s="48">
        <f>SUM(B36:B49)</f>
        <v>59.333333333333336</v>
      </c>
      <c r="C51" s="48">
        <f>SUM(C36:C49)</f>
        <v>94</v>
      </c>
      <c r="D51" s="48">
        <f>SUM(D36:D49)</f>
        <v>78.333333333333329</v>
      </c>
      <c r="F51" s="85"/>
    </row>
    <row r="52" spans="1:6" ht="14.25" x14ac:dyDescent="0.2">
      <c r="A52" s="49"/>
      <c r="B52" s="50"/>
      <c r="C52" s="50"/>
      <c r="D52" s="51"/>
    </row>
    <row r="53" spans="1:6" ht="82.5" customHeight="1" x14ac:dyDescent="0.2">
      <c r="A53" s="131" t="s">
        <v>44</v>
      </c>
      <c r="B53" s="132"/>
      <c r="C53" s="132"/>
      <c r="D53" s="133"/>
    </row>
    <row r="54" spans="1:6" ht="14.25" x14ac:dyDescent="0.2">
      <c r="A54" s="50"/>
    </row>
    <row r="55" spans="1:6" ht="14.25" x14ac:dyDescent="0.2">
      <c r="A55" s="50"/>
    </row>
    <row r="56" spans="1:6" ht="14.25" x14ac:dyDescent="0.2">
      <c r="A56" s="50"/>
    </row>
    <row r="57" spans="1:6" ht="14.25" x14ac:dyDescent="0.2">
      <c r="A57" s="50"/>
    </row>
    <row r="58" spans="1:6" ht="14.25" x14ac:dyDescent="0.2">
      <c r="A58" s="50"/>
    </row>
    <row r="59" spans="1:6" ht="14.25" x14ac:dyDescent="0.2">
      <c r="A59" s="50"/>
    </row>
    <row r="60" spans="1:6" ht="14.25" x14ac:dyDescent="0.2">
      <c r="A60" s="50"/>
    </row>
    <row r="61" spans="1:6" ht="14.25" x14ac:dyDescent="0.2">
      <c r="A61" s="50"/>
    </row>
    <row r="62" spans="1:6" ht="14.25" x14ac:dyDescent="0.2">
      <c r="A62" s="50"/>
    </row>
    <row r="63" spans="1:6" ht="14.25" x14ac:dyDescent="0.2">
      <c r="A63" s="50"/>
    </row>
    <row r="64" spans="1:6" ht="14.25" x14ac:dyDescent="0.2">
      <c r="A64" s="50"/>
    </row>
    <row r="65" spans="1:1" ht="14.25" x14ac:dyDescent="0.2">
      <c r="A65" s="50"/>
    </row>
    <row r="66" spans="1:1" ht="14.25" x14ac:dyDescent="0.2">
      <c r="A66" s="50"/>
    </row>
    <row r="67" spans="1:1" ht="14.25" x14ac:dyDescent="0.2">
      <c r="A67" s="50"/>
    </row>
    <row r="68" spans="1:1" ht="14.25" x14ac:dyDescent="0.2">
      <c r="A68" s="50"/>
    </row>
    <row r="69" spans="1:1" ht="14.25" x14ac:dyDescent="0.2">
      <c r="A69" s="50"/>
    </row>
    <row r="70" spans="1:1" ht="14.25" x14ac:dyDescent="0.2">
      <c r="A70" s="50"/>
    </row>
    <row r="71" spans="1:1" ht="14.25" x14ac:dyDescent="0.2">
      <c r="A71" s="50"/>
    </row>
    <row r="72" spans="1:1" ht="14.25" x14ac:dyDescent="0.2">
      <c r="A72" s="50"/>
    </row>
    <row r="73" spans="1:1" ht="14.25" x14ac:dyDescent="0.2">
      <c r="A73" s="50"/>
    </row>
    <row r="74" spans="1:1" x14ac:dyDescent="0.2">
      <c r="A74" s="52"/>
    </row>
    <row r="75" spans="1:1" x14ac:dyDescent="0.2">
      <c r="A75" s="52"/>
    </row>
    <row r="76" spans="1:1" x14ac:dyDescent="0.2">
      <c r="A76" s="52"/>
    </row>
    <row r="77" spans="1:1" x14ac:dyDescent="0.2">
      <c r="A77" s="52"/>
    </row>
    <row r="78" spans="1:1" x14ac:dyDescent="0.2">
      <c r="A78" s="52"/>
    </row>
    <row r="79" spans="1:1" x14ac:dyDescent="0.2">
      <c r="A79" s="52"/>
    </row>
    <row r="80" spans="1:1" x14ac:dyDescent="0.2">
      <c r="A80" s="52"/>
    </row>
    <row r="81" spans="1:1" x14ac:dyDescent="0.2">
      <c r="A81" s="52"/>
    </row>
    <row r="82" spans="1:1" x14ac:dyDescent="0.2">
      <c r="A82" s="52"/>
    </row>
    <row r="83" spans="1:1" x14ac:dyDescent="0.2">
      <c r="A83" s="52"/>
    </row>
    <row r="84" spans="1:1" x14ac:dyDescent="0.2">
      <c r="A84" s="52"/>
    </row>
    <row r="85" spans="1:1" x14ac:dyDescent="0.2">
      <c r="A85" s="52"/>
    </row>
    <row r="86" spans="1:1" x14ac:dyDescent="0.2">
      <c r="A86" s="52"/>
    </row>
    <row r="87" spans="1:1" x14ac:dyDescent="0.2">
      <c r="A87" s="52"/>
    </row>
    <row r="88" spans="1:1" x14ac:dyDescent="0.2">
      <c r="A88" s="52"/>
    </row>
    <row r="89" spans="1:1" x14ac:dyDescent="0.2">
      <c r="A89" s="52"/>
    </row>
    <row r="90" spans="1:1" x14ac:dyDescent="0.2">
      <c r="A90" s="52"/>
    </row>
    <row r="91" spans="1:1" x14ac:dyDescent="0.2">
      <c r="A91" s="52"/>
    </row>
    <row r="92" spans="1:1" x14ac:dyDescent="0.2">
      <c r="A92" s="52"/>
    </row>
    <row r="93" spans="1:1" x14ac:dyDescent="0.2">
      <c r="A93" s="52"/>
    </row>
    <row r="94" spans="1:1" x14ac:dyDescent="0.2">
      <c r="A94" s="52"/>
    </row>
    <row r="95" spans="1:1" x14ac:dyDescent="0.2">
      <c r="A95" s="52"/>
    </row>
    <row r="96" spans="1:1" x14ac:dyDescent="0.2">
      <c r="A96" s="52"/>
    </row>
    <row r="97" spans="1:1" x14ac:dyDescent="0.2">
      <c r="A97" s="52"/>
    </row>
    <row r="98" spans="1:1" x14ac:dyDescent="0.2">
      <c r="A98" s="52"/>
    </row>
    <row r="99" spans="1:1" x14ac:dyDescent="0.2">
      <c r="A99" s="52"/>
    </row>
    <row r="100" spans="1:1" x14ac:dyDescent="0.2">
      <c r="A100" s="52"/>
    </row>
    <row r="101" spans="1:1" x14ac:dyDescent="0.2">
      <c r="A101" s="52"/>
    </row>
    <row r="102" spans="1:1" x14ac:dyDescent="0.2">
      <c r="A102" s="52"/>
    </row>
    <row r="103" spans="1:1" x14ac:dyDescent="0.2">
      <c r="A103" s="52"/>
    </row>
    <row r="104" spans="1:1" x14ac:dyDescent="0.2">
      <c r="A104" s="52"/>
    </row>
    <row r="105" spans="1:1" x14ac:dyDescent="0.2">
      <c r="A105" s="52"/>
    </row>
    <row r="106" spans="1:1" x14ac:dyDescent="0.2">
      <c r="A106" s="52"/>
    </row>
    <row r="107" spans="1:1" x14ac:dyDescent="0.2">
      <c r="A107" s="52"/>
    </row>
    <row r="108" spans="1:1" x14ac:dyDescent="0.2">
      <c r="A108" s="52"/>
    </row>
    <row r="109" spans="1:1" x14ac:dyDescent="0.2">
      <c r="A109" s="52"/>
    </row>
    <row r="110" spans="1:1" x14ac:dyDescent="0.2">
      <c r="A110" s="52"/>
    </row>
    <row r="111" spans="1:1" x14ac:dyDescent="0.2">
      <c r="A111" s="52"/>
    </row>
    <row r="112" spans="1:1" x14ac:dyDescent="0.2">
      <c r="A112" s="52"/>
    </row>
    <row r="113" spans="1:1" x14ac:dyDescent="0.2">
      <c r="A113" s="52"/>
    </row>
    <row r="114" spans="1:1" x14ac:dyDescent="0.2">
      <c r="A114" s="52"/>
    </row>
    <row r="115" spans="1:1" x14ac:dyDescent="0.2">
      <c r="A115" s="52"/>
    </row>
    <row r="116" spans="1:1" x14ac:dyDescent="0.2">
      <c r="A116" s="52"/>
    </row>
    <row r="117" spans="1:1" x14ac:dyDescent="0.2">
      <c r="A117" s="52"/>
    </row>
    <row r="118" spans="1:1" x14ac:dyDescent="0.2">
      <c r="A118" s="52"/>
    </row>
    <row r="119" spans="1:1" x14ac:dyDescent="0.2">
      <c r="A119" s="52"/>
    </row>
    <row r="120" spans="1:1" x14ac:dyDescent="0.2">
      <c r="A120" s="52"/>
    </row>
    <row r="121" spans="1:1" x14ac:dyDescent="0.2">
      <c r="A121" s="52"/>
    </row>
    <row r="122" spans="1:1" x14ac:dyDescent="0.2">
      <c r="A122" s="52"/>
    </row>
    <row r="123" spans="1:1" x14ac:dyDescent="0.2">
      <c r="A123" s="52"/>
    </row>
    <row r="124" spans="1:1" x14ac:dyDescent="0.2">
      <c r="A124" s="52"/>
    </row>
    <row r="125" spans="1:1" x14ac:dyDescent="0.2">
      <c r="A125" s="52"/>
    </row>
    <row r="126" spans="1:1" x14ac:dyDescent="0.2">
      <c r="A126" s="52"/>
    </row>
    <row r="127" spans="1:1" x14ac:dyDescent="0.2">
      <c r="A127" s="52"/>
    </row>
    <row r="128" spans="1:1" x14ac:dyDescent="0.2">
      <c r="A128" s="52"/>
    </row>
    <row r="129" spans="1:1" x14ac:dyDescent="0.2">
      <c r="A129" s="52"/>
    </row>
    <row r="130" spans="1:1" x14ac:dyDescent="0.2">
      <c r="A130" s="52"/>
    </row>
    <row r="131" spans="1:1" x14ac:dyDescent="0.2">
      <c r="A131" s="52"/>
    </row>
    <row r="132" spans="1:1" x14ac:dyDescent="0.2">
      <c r="A132" s="52"/>
    </row>
    <row r="133" spans="1:1" x14ac:dyDescent="0.2">
      <c r="A133" s="52"/>
    </row>
    <row r="134" spans="1:1" x14ac:dyDescent="0.2">
      <c r="A134" s="52"/>
    </row>
    <row r="135" spans="1:1" x14ac:dyDescent="0.2">
      <c r="A135" s="52"/>
    </row>
    <row r="136" spans="1:1" x14ac:dyDescent="0.2">
      <c r="A136" s="52"/>
    </row>
    <row r="137" spans="1:1" x14ac:dyDescent="0.2">
      <c r="A137" s="52"/>
    </row>
    <row r="138" spans="1:1" x14ac:dyDescent="0.2">
      <c r="A138" s="52"/>
    </row>
    <row r="139" spans="1:1" x14ac:dyDescent="0.2">
      <c r="A139" s="52"/>
    </row>
    <row r="140" spans="1:1" x14ac:dyDescent="0.2">
      <c r="A140" s="52"/>
    </row>
    <row r="141" spans="1:1" x14ac:dyDescent="0.2">
      <c r="A141" s="52"/>
    </row>
    <row r="142" spans="1:1" x14ac:dyDescent="0.2">
      <c r="A142" s="52"/>
    </row>
    <row r="143" spans="1:1" x14ac:dyDescent="0.2">
      <c r="A143" s="52"/>
    </row>
    <row r="144" spans="1:1" x14ac:dyDescent="0.2">
      <c r="A144" s="52"/>
    </row>
    <row r="145" spans="1:1" x14ac:dyDescent="0.2">
      <c r="A145" s="52"/>
    </row>
    <row r="146" spans="1:1" x14ac:dyDescent="0.2">
      <c r="A146" s="52"/>
    </row>
    <row r="147" spans="1:1" x14ac:dyDescent="0.2">
      <c r="A147" s="52"/>
    </row>
    <row r="148" spans="1:1" x14ac:dyDescent="0.2">
      <c r="A148" s="52"/>
    </row>
    <row r="149" spans="1:1" x14ac:dyDescent="0.2">
      <c r="A149" s="52"/>
    </row>
    <row r="150" spans="1:1" x14ac:dyDescent="0.2">
      <c r="A150" s="52"/>
    </row>
    <row r="151" spans="1:1" x14ac:dyDescent="0.2">
      <c r="A151" s="52"/>
    </row>
    <row r="152" spans="1:1" x14ac:dyDescent="0.2">
      <c r="A152" s="52"/>
    </row>
    <row r="153" spans="1:1" x14ac:dyDescent="0.2">
      <c r="A153" s="52"/>
    </row>
    <row r="154" spans="1:1" x14ac:dyDescent="0.2">
      <c r="A154" s="52"/>
    </row>
    <row r="155" spans="1:1" x14ac:dyDescent="0.2">
      <c r="A155" s="52"/>
    </row>
    <row r="156" spans="1:1" x14ac:dyDescent="0.2">
      <c r="A156" s="52"/>
    </row>
    <row r="157" spans="1:1" x14ac:dyDescent="0.2">
      <c r="A157" s="52"/>
    </row>
    <row r="158" spans="1:1" x14ac:dyDescent="0.2">
      <c r="A158" s="52"/>
    </row>
    <row r="159" spans="1:1" x14ac:dyDescent="0.2">
      <c r="A159" s="52"/>
    </row>
    <row r="160" spans="1:1" x14ac:dyDescent="0.2">
      <c r="A160" s="52"/>
    </row>
    <row r="161" spans="1:1" x14ac:dyDescent="0.2">
      <c r="A161" s="52"/>
    </row>
    <row r="162" spans="1:1" x14ac:dyDescent="0.2">
      <c r="A162" s="52"/>
    </row>
    <row r="163" spans="1:1" x14ac:dyDescent="0.2">
      <c r="A163" s="52"/>
    </row>
    <row r="164" spans="1:1" x14ac:dyDescent="0.2">
      <c r="A164" s="52"/>
    </row>
    <row r="165" spans="1:1" x14ac:dyDescent="0.2">
      <c r="A165" s="52"/>
    </row>
    <row r="166" spans="1:1" x14ac:dyDescent="0.2">
      <c r="A166" s="52"/>
    </row>
    <row r="167" spans="1:1" x14ac:dyDescent="0.2">
      <c r="A167" s="52"/>
    </row>
    <row r="168" spans="1:1" x14ac:dyDescent="0.2">
      <c r="A168" s="52"/>
    </row>
    <row r="169" spans="1:1" x14ac:dyDescent="0.2">
      <c r="A169" s="52"/>
    </row>
    <row r="170" spans="1:1" x14ac:dyDescent="0.2">
      <c r="A170" s="52"/>
    </row>
    <row r="171" spans="1:1" x14ac:dyDescent="0.2">
      <c r="A171" s="52"/>
    </row>
    <row r="172" spans="1:1" x14ac:dyDescent="0.2">
      <c r="A172" s="52"/>
    </row>
    <row r="173" spans="1:1" x14ac:dyDescent="0.2">
      <c r="A173" s="52"/>
    </row>
    <row r="174" spans="1:1" x14ac:dyDescent="0.2">
      <c r="A174" s="52"/>
    </row>
    <row r="175" spans="1:1" x14ac:dyDescent="0.2">
      <c r="A175" s="52"/>
    </row>
    <row r="176" spans="1:1" x14ac:dyDescent="0.2">
      <c r="A176" s="52"/>
    </row>
    <row r="177" spans="1:1" x14ac:dyDescent="0.2">
      <c r="A177" s="52"/>
    </row>
    <row r="178" spans="1:1" x14ac:dyDescent="0.2">
      <c r="A178" s="52"/>
    </row>
    <row r="179" spans="1:1" x14ac:dyDescent="0.2">
      <c r="A179" s="52"/>
    </row>
    <row r="180" spans="1:1" x14ac:dyDescent="0.2">
      <c r="A180" s="52"/>
    </row>
    <row r="181" spans="1:1" x14ac:dyDescent="0.2">
      <c r="A181" s="52"/>
    </row>
    <row r="182" spans="1:1" x14ac:dyDescent="0.2">
      <c r="A182" s="52"/>
    </row>
    <row r="183" spans="1:1" x14ac:dyDescent="0.2">
      <c r="A183" s="52"/>
    </row>
    <row r="184" spans="1:1" x14ac:dyDescent="0.2">
      <c r="A184" s="52"/>
    </row>
    <row r="185" spans="1:1" x14ac:dyDescent="0.2">
      <c r="A185" s="52"/>
    </row>
    <row r="186" spans="1:1" x14ac:dyDescent="0.2">
      <c r="A186" s="52"/>
    </row>
    <row r="187" spans="1:1" x14ac:dyDescent="0.2">
      <c r="A187" s="52"/>
    </row>
    <row r="188" spans="1:1" x14ac:dyDescent="0.2">
      <c r="A188" s="52"/>
    </row>
    <row r="189" spans="1:1" x14ac:dyDescent="0.2">
      <c r="A189" s="52"/>
    </row>
    <row r="190" spans="1:1" x14ac:dyDescent="0.2">
      <c r="A190" s="52"/>
    </row>
    <row r="191" spans="1:1" x14ac:dyDescent="0.2">
      <c r="A191" s="52"/>
    </row>
    <row r="192" spans="1:1" x14ac:dyDescent="0.2">
      <c r="A192" s="52"/>
    </row>
    <row r="193" spans="1:1" x14ac:dyDescent="0.2">
      <c r="A193" s="52"/>
    </row>
    <row r="194" spans="1:1" x14ac:dyDescent="0.2">
      <c r="A194" s="52"/>
    </row>
    <row r="195" spans="1:1" x14ac:dyDescent="0.2">
      <c r="A195" s="52"/>
    </row>
    <row r="196" spans="1:1" x14ac:dyDescent="0.2">
      <c r="A196" s="52"/>
    </row>
    <row r="197" spans="1:1" x14ac:dyDescent="0.2">
      <c r="A197" s="52"/>
    </row>
    <row r="198" spans="1:1" x14ac:dyDescent="0.2">
      <c r="A198" s="52"/>
    </row>
    <row r="199" spans="1:1" x14ac:dyDescent="0.2">
      <c r="A199" s="52"/>
    </row>
    <row r="200" spans="1:1" x14ac:dyDescent="0.2">
      <c r="A200" s="52"/>
    </row>
    <row r="201" spans="1:1" x14ac:dyDescent="0.2">
      <c r="A201" s="52"/>
    </row>
    <row r="202" spans="1:1" x14ac:dyDescent="0.2">
      <c r="A202" s="52"/>
    </row>
    <row r="203" spans="1:1" x14ac:dyDescent="0.2">
      <c r="A203" s="52"/>
    </row>
    <row r="204" spans="1:1" x14ac:dyDescent="0.2">
      <c r="A204" s="52"/>
    </row>
    <row r="205" spans="1:1" x14ac:dyDescent="0.2">
      <c r="A205" s="52"/>
    </row>
    <row r="206" spans="1:1" x14ac:dyDescent="0.2">
      <c r="A206" s="52"/>
    </row>
    <row r="207" spans="1:1" x14ac:dyDescent="0.2">
      <c r="A207" s="52"/>
    </row>
    <row r="208" spans="1:1" x14ac:dyDescent="0.2">
      <c r="A208" s="52"/>
    </row>
    <row r="209" spans="1:1" x14ac:dyDescent="0.2">
      <c r="A209" s="52"/>
    </row>
    <row r="210" spans="1:1" x14ac:dyDescent="0.2">
      <c r="A210" s="52"/>
    </row>
    <row r="211" spans="1:1" x14ac:dyDescent="0.2">
      <c r="A211" s="52"/>
    </row>
    <row r="212" spans="1:1" x14ac:dyDescent="0.2">
      <c r="A212" s="52"/>
    </row>
    <row r="213" spans="1:1" x14ac:dyDescent="0.2">
      <c r="A213" s="52"/>
    </row>
    <row r="214" spans="1:1" x14ac:dyDescent="0.2">
      <c r="A214" s="52"/>
    </row>
    <row r="215" spans="1:1" x14ac:dyDescent="0.2">
      <c r="A215" s="52"/>
    </row>
    <row r="216" spans="1:1" x14ac:dyDescent="0.2">
      <c r="A216" s="52"/>
    </row>
    <row r="217" spans="1:1" x14ac:dyDescent="0.2">
      <c r="A217" s="52"/>
    </row>
    <row r="218" spans="1:1" x14ac:dyDescent="0.2">
      <c r="A218" s="52"/>
    </row>
    <row r="219" spans="1:1" x14ac:dyDescent="0.2">
      <c r="A219" s="52"/>
    </row>
    <row r="220" spans="1:1" x14ac:dyDescent="0.2">
      <c r="A220" s="52"/>
    </row>
    <row r="221" spans="1:1" x14ac:dyDescent="0.2">
      <c r="A221" s="52"/>
    </row>
    <row r="222" spans="1:1" x14ac:dyDescent="0.2">
      <c r="A222" s="52"/>
    </row>
    <row r="223" spans="1:1" x14ac:dyDescent="0.2">
      <c r="A223" s="52"/>
    </row>
    <row r="224" spans="1:1" x14ac:dyDescent="0.2">
      <c r="A224" s="52"/>
    </row>
    <row r="225" spans="1:1" x14ac:dyDescent="0.2">
      <c r="A225" s="52"/>
    </row>
    <row r="226" spans="1:1" x14ac:dyDescent="0.2">
      <c r="A226" s="52"/>
    </row>
    <row r="227" spans="1:1" x14ac:dyDescent="0.2">
      <c r="A227" s="52"/>
    </row>
    <row r="228" spans="1:1" x14ac:dyDescent="0.2">
      <c r="A228" s="52"/>
    </row>
    <row r="229" spans="1:1" x14ac:dyDescent="0.2">
      <c r="A229" s="52"/>
    </row>
    <row r="230" spans="1:1" x14ac:dyDescent="0.2">
      <c r="A230" s="52"/>
    </row>
    <row r="231" spans="1:1" x14ac:dyDescent="0.2">
      <c r="A231" s="52"/>
    </row>
    <row r="232" spans="1:1" x14ac:dyDescent="0.2">
      <c r="A232" s="52"/>
    </row>
    <row r="233" spans="1:1" x14ac:dyDescent="0.2">
      <c r="A233" s="52"/>
    </row>
    <row r="234" spans="1:1" x14ac:dyDescent="0.2">
      <c r="A234" s="52"/>
    </row>
    <row r="235" spans="1:1" x14ac:dyDescent="0.2">
      <c r="A235" s="52"/>
    </row>
    <row r="236" spans="1:1" x14ac:dyDescent="0.2">
      <c r="A236" s="52"/>
    </row>
    <row r="237" spans="1:1" x14ac:dyDescent="0.2">
      <c r="A237" s="52"/>
    </row>
    <row r="238" spans="1:1" x14ac:dyDescent="0.2">
      <c r="A238" s="52"/>
    </row>
    <row r="239" spans="1:1" x14ac:dyDescent="0.2">
      <c r="A239" s="52"/>
    </row>
    <row r="240" spans="1:1" x14ac:dyDescent="0.2">
      <c r="A240" s="52"/>
    </row>
    <row r="241" spans="1:1" x14ac:dyDescent="0.2">
      <c r="A241" s="52"/>
    </row>
    <row r="242" spans="1:1" x14ac:dyDescent="0.2">
      <c r="A242" s="52"/>
    </row>
    <row r="243" spans="1:1" x14ac:dyDescent="0.2">
      <c r="A243" s="52"/>
    </row>
    <row r="244" spans="1:1" x14ac:dyDescent="0.2">
      <c r="A244" s="52"/>
    </row>
    <row r="245" spans="1:1" x14ac:dyDescent="0.2">
      <c r="A245" s="52"/>
    </row>
    <row r="246" spans="1:1" x14ac:dyDescent="0.2">
      <c r="A246" s="52"/>
    </row>
    <row r="247" spans="1:1" x14ac:dyDescent="0.2">
      <c r="A247" s="52"/>
    </row>
    <row r="248" spans="1:1" x14ac:dyDescent="0.2">
      <c r="A248" s="52"/>
    </row>
  </sheetData>
  <sheetProtection algorithmName="SHA-512" hashValue="htlx35PaO8lZx23jAPbuxvNuno3IQyfdKiR9sAKFYdqxRgBwM5O1cWRkjuM/FGFLg4sN+Qs648qZtFT6gh4wNA==" saltValue="NRvqQ1X8z+IILvplar1D7g==" spinCount="100000" sheet="1" selectLockedCells="1"/>
  <mergeCells count="17">
    <mergeCell ref="B47:D48"/>
    <mergeCell ref="A50:D50"/>
    <mergeCell ref="A53:D53"/>
    <mergeCell ref="B39:D39"/>
    <mergeCell ref="B44:D44"/>
    <mergeCell ref="B1:D1"/>
    <mergeCell ref="A2:D2"/>
    <mergeCell ref="A10:D10"/>
    <mergeCell ref="A23:D23"/>
    <mergeCell ref="A34:D34"/>
    <mergeCell ref="B25:D25"/>
    <mergeCell ref="B26:D26"/>
    <mergeCell ref="B27:D27"/>
    <mergeCell ref="B28:D28"/>
    <mergeCell ref="B30:D30"/>
    <mergeCell ref="B29:D29"/>
    <mergeCell ref="B7:D7"/>
  </mergeCells>
  <printOptions horizontalCentered="1"/>
  <pageMargins left="0.23622047244094491" right="0.23622047244094491" top="0.74803149606299213" bottom="0.74803149606299213" header="0.31496062992125984" footer="0.31496062992125984"/>
  <pageSetup paperSize="9" scale="74" fitToHeight="0" orientation="landscape" r:id="rId1"/>
  <headerFooter>
    <oddFooter xml:space="preserve">&amp;L&amp;"Century Gothic,Standaard"&amp;8&amp;F
&amp;D&amp;C&amp;"Century Gothic,Standaard"&amp;8Pagina &amp;P van &amp;N&amp;R&amp;"Century Gothic,Vet"&amp;12United Quality&amp;"Century Gothic,Cursief"&amp;8
Advies en Aanbesteding in Afval en Automotive&amp;"Arial,Standaard"&amp;10
</oddFooter>
  </headerFooter>
  <rowBreaks count="1" manualBreakCount="1">
    <brk id="34" max="4" man="1"/>
  </rowBreaks>
  <ignoredErrors>
    <ignoredError sqref="B28:D29"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471EB-4E7C-4704-B019-1311402F7EC2}">
  <sheetPr>
    <tabColor rgb="FF92D050"/>
    <pageSetUpPr fitToPage="1"/>
  </sheetPr>
  <dimension ref="A1:F248"/>
  <sheetViews>
    <sheetView workbookViewId="0"/>
  </sheetViews>
  <sheetFormatPr defaultColWidth="9.140625" defaultRowHeight="12" x14ac:dyDescent="0.2"/>
  <cols>
    <col min="1" max="1" width="55" style="27" customWidth="1"/>
    <col min="2" max="4" width="49.42578125" style="27" customWidth="1"/>
    <col min="5" max="5" width="9.140625" style="27"/>
    <col min="6" max="6" width="64" style="27" customWidth="1"/>
    <col min="7" max="16384" width="9.140625" style="27"/>
  </cols>
  <sheetData>
    <row r="1" spans="1:4" s="26" customFormat="1" ht="29.25" customHeight="1" x14ac:dyDescent="0.2">
      <c r="A1" s="25" t="s">
        <v>7</v>
      </c>
      <c r="B1" s="177" t="s">
        <v>88</v>
      </c>
      <c r="C1" s="177"/>
      <c r="D1" s="177"/>
    </row>
    <row r="2" spans="1:4" ht="13.5" x14ac:dyDescent="0.2">
      <c r="A2" s="146" t="s">
        <v>8</v>
      </c>
      <c r="B2" s="147"/>
      <c r="C2" s="147"/>
      <c r="D2" s="148"/>
    </row>
    <row r="3" spans="1:4" ht="13.5" x14ac:dyDescent="0.2">
      <c r="A3" s="28" t="s">
        <v>9</v>
      </c>
      <c r="B3" s="28"/>
      <c r="C3" s="28"/>
      <c r="D3" s="28"/>
    </row>
    <row r="4" spans="1:4" ht="14.25" x14ac:dyDescent="0.2">
      <c r="A4" s="29" t="s">
        <v>1</v>
      </c>
      <c r="B4" s="30" t="s">
        <v>4</v>
      </c>
      <c r="C4" s="30" t="s">
        <v>78</v>
      </c>
      <c r="D4" s="30" t="s">
        <v>89</v>
      </c>
    </row>
    <row r="5" spans="1:4" ht="14.25" x14ac:dyDescent="0.2">
      <c r="A5" s="29" t="s">
        <v>2</v>
      </c>
      <c r="B5" s="74" t="s">
        <v>132</v>
      </c>
      <c r="C5" s="30" t="s">
        <v>90</v>
      </c>
      <c r="D5" s="30" t="s">
        <v>91</v>
      </c>
    </row>
    <row r="6" spans="1:4" ht="14.25" x14ac:dyDescent="0.2">
      <c r="A6" s="29" t="s">
        <v>3</v>
      </c>
      <c r="B6" s="31" t="s">
        <v>113</v>
      </c>
      <c r="C6" s="31" t="s">
        <v>114</v>
      </c>
      <c r="D6" s="31" t="s">
        <v>116</v>
      </c>
    </row>
    <row r="7" spans="1:4" ht="14.25" x14ac:dyDescent="0.2">
      <c r="A7" s="29" t="s">
        <v>10</v>
      </c>
      <c r="B7" s="164" t="s">
        <v>11</v>
      </c>
      <c r="C7" s="165"/>
      <c r="D7" s="166"/>
    </row>
    <row r="8" spans="1:4" ht="14.25" x14ac:dyDescent="0.2">
      <c r="A8" s="29" t="s">
        <v>12</v>
      </c>
      <c r="B8" s="164" t="s">
        <v>13</v>
      </c>
      <c r="C8" s="165"/>
      <c r="D8" s="166"/>
    </row>
    <row r="9" spans="1:4" ht="14.25" x14ac:dyDescent="0.2">
      <c r="A9" s="29" t="s">
        <v>14</v>
      </c>
      <c r="B9" s="33">
        <v>1524</v>
      </c>
      <c r="C9" s="33">
        <v>1716</v>
      </c>
      <c r="D9" s="33">
        <v>1597</v>
      </c>
    </row>
    <row r="10" spans="1:4" ht="14.25" x14ac:dyDescent="0.2">
      <c r="A10" s="128"/>
      <c r="B10" s="178"/>
      <c r="C10" s="178"/>
      <c r="D10" s="179"/>
    </row>
    <row r="11" spans="1:4" ht="13.5" x14ac:dyDescent="0.2">
      <c r="A11" s="28" t="s">
        <v>15</v>
      </c>
      <c r="B11" s="34"/>
      <c r="C11" s="34"/>
      <c r="D11" s="34"/>
    </row>
    <row r="12" spans="1:4" ht="14.25" x14ac:dyDescent="0.2">
      <c r="A12" s="29" t="s">
        <v>16</v>
      </c>
      <c r="B12" s="35">
        <f>(B13*1.21)+B14</f>
        <v>34376.1</v>
      </c>
      <c r="C12" s="35">
        <f>(C13*1.21)+C14</f>
        <v>34781.449999999997</v>
      </c>
      <c r="D12" s="35">
        <f>(D13*1.21)+D14</f>
        <v>38707.9</v>
      </c>
    </row>
    <row r="13" spans="1:4" ht="14.25" x14ac:dyDescent="0.2">
      <c r="A13" s="29" t="s">
        <v>17</v>
      </c>
      <c r="B13" s="35">
        <v>28410</v>
      </c>
      <c r="C13" s="35">
        <v>28745</v>
      </c>
      <c r="D13" s="35">
        <v>31990</v>
      </c>
    </row>
    <row r="14" spans="1:4" ht="14.25" x14ac:dyDescent="0.2">
      <c r="A14" s="36" t="s">
        <v>48</v>
      </c>
      <c r="B14" s="35">
        <v>0</v>
      </c>
      <c r="C14" s="35">
        <v>0</v>
      </c>
      <c r="D14" s="35">
        <v>0</v>
      </c>
    </row>
    <row r="15" spans="1:4" s="79" customFormat="1" ht="42.75" x14ac:dyDescent="0.2">
      <c r="A15" s="77" t="s">
        <v>18</v>
      </c>
      <c r="B15" s="86" t="s">
        <v>112</v>
      </c>
      <c r="C15" s="86" t="s">
        <v>115</v>
      </c>
      <c r="D15" s="86" t="s">
        <v>117</v>
      </c>
    </row>
    <row r="16" spans="1:4" ht="14.25" x14ac:dyDescent="0.2">
      <c r="A16" s="45" t="s">
        <v>19</v>
      </c>
      <c r="B16" s="35">
        <v>0</v>
      </c>
      <c r="C16" s="87">
        <f>1450</f>
        <v>1450</v>
      </c>
      <c r="D16" s="35">
        <v>0</v>
      </c>
    </row>
    <row r="17" spans="1:6" s="38" customFormat="1" ht="28.5" x14ac:dyDescent="0.2">
      <c r="A17" s="88" t="s">
        <v>86</v>
      </c>
      <c r="B17" s="41" t="s">
        <v>103</v>
      </c>
      <c r="C17" s="41" t="s">
        <v>103</v>
      </c>
      <c r="D17" s="41" t="s">
        <v>103</v>
      </c>
      <c r="F17" s="89"/>
    </row>
    <row r="18" spans="1:6" ht="14.25" x14ac:dyDescent="0.2">
      <c r="A18" s="29" t="s">
        <v>87</v>
      </c>
      <c r="B18" s="35">
        <v>450</v>
      </c>
      <c r="C18" s="35">
        <v>450</v>
      </c>
      <c r="D18" s="35">
        <v>450</v>
      </c>
    </row>
    <row r="19" spans="1:6" ht="28.5" x14ac:dyDescent="0.2">
      <c r="A19" s="45" t="s">
        <v>20</v>
      </c>
      <c r="B19" s="87">
        <f>995+63.1+55.79</f>
        <v>1113.8899999999999</v>
      </c>
      <c r="C19" s="35">
        <v>990</v>
      </c>
      <c r="D19" s="35">
        <f>(39508-38708)/1.21</f>
        <v>661.15702479338847</v>
      </c>
    </row>
    <row r="20" spans="1:6" ht="14.25" x14ac:dyDescent="0.2">
      <c r="A20" s="29" t="s">
        <v>21</v>
      </c>
      <c r="B20" s="81">
        <f>B13+B14+B16+B18+B19</f>
        <v>29973.89</v>
      </c>
      <c r="C20" s="81">
        <f t="shared" ref="C20:D20" si="0">C13+C14+C16+C18+C19</f>
        <v>31635</v>
      </c>
      <c r="D20" s="81">
        <f t="shared" si="0"/>
        <v>33101.157024793385</v>
      </c>
    </row>
    <row r="21" spans="1:6" ht="14.25" x14ac:dyDescent="0.2">
      <c r="A21" s="29" t="s">
        <v>22</v>
      </c>
      <c r="B21" s="21">
        <v>0</v>
      </c>
      <c r="C21" s="21">
        <v>0</v>
      </c>
      <c r="D21" s="21">
        <v>0</v>
      </c>
    </row>
    <row r="22" spans="1:6" ht="14.25" x14ac:dyDescent="0.2">
      <c r="A22" s="29" t="s">
        <v>23</v>
      </c>
      <c r="B22" s="81">
        <f>B20-B21</f>
        <v>29973.89</v>
      </c>
      <c r="C22" s="81">
        <f t="shared" ref="C22:D22" si="1">C20-C21</f>
        <v>31635</v>
      </c>
      <c r="D22" s="81">
        <f t="shared" si="1"/>
        <v>33101.157024793385</v>
      </c>
    </row>
    <row r="23" spans="1:6" ht="14.25" x14ac:dyDescent="0.2">
      <c r="A23" s="128"/>
      <c r="B23" s="129"/>
      <c r="C23" s="129"/>
      <c r="D23" s="130"/>
    </row>
    <row r="24" spans="1:6" ht="13.5" x14ac:dyDescent="0.2">
      <c r="A24" s="28" t="s">
        <v>24</v>
      </c>
      <c r="B24" s="28"/>
      <c r="C24" s="28"/>
      <c r="D24" s="28"/>
    </row>
    <row r="25" spans="1:6" ht="14.25" x14ac:dyDescent="0.2">
      <c r="A25" s="29" t="s">
        <v>25</v>
      </c>
      <c r="B25" s="152">
        <v>84</v>
      </c>
      <c r="C25" s="153"/>
      <c r="D25" s="154"/>
    </row>
    <row r="26" spans="1:6" ht="14.25" x14ac:dyDescent="0.2">
      <c r="A26" s="29" t="s">
        <v>26</v>
      </c>
      <c r="B26" s="152">
        <v>10000</v>
      </c>
      <c r="C26" s="153"/>
      <c r="D26" s="154"/>
    </row>
    <row r="27" spans="1:6" ht="14.25" x14ac:dyDescent="0.2">
      <c r="A27" s="45" t="s">
        <v>27</v>
      </c>
      <c r="B27" s="155">
        <v>0.03</v>
      </c>
      <c r="C27" s="156"/>
      <c r="D27" s="157"/>
    </row>
    <row r="28" spans="1:6" ht="28.5" x14ac:dyDescent="0.2">
      <c r="A28" s="45" t="s">
        <v>82</v>
      </c>
      <c r="B28" s="158">
        <f>'Rente opslag'!C4</f>
        <v>0</v>
      </c>
      <c r="C28" s="159"/>
      <c r="D28" s="160"/>
    </row>
    <row r="29" spans="1:6" ht="28.5" x14ac:dyDescent="0.2">
      <c r="A29" s="39" t="s">
        <v>84</v>
      </c>
      <c r="B29" s="158">
        <f>B27+B28</f>
        <v>0.03</v>
      </c>
      <c r="C29" s="159"/>
      <c r="D29" s="160"/>
    </row>
    <row r="30" spans="1:6" ht="14.25" x14ac:dyDescent="0.2">
      <c r="A30" s="42" t="s">
        <v>28</v>
      </c>
      <c r="B30" s="161">
        <v>0.1</v>
      </c>
      <c r="C30" s="162"/>
      <c r="D30" s="163"/>
    </row>
    <row r="31" spans="1:6" ht="14.25" x14ac:dyDescent="0.2">
      <c r="A31" s="29" t="s">
        <v>29</v>
      </c>
      <c r="B31" s="17">
        <v>0</v>
      </c>
      <c r="C31" s="17">
        <v>0</v>
      </c>
      <c r="D31" s="17">
        <v>0</v>
      </c>
    </row>
    <row r="32" spans="1:6" ht="14.25" x14ac:dyDescent="0.2">
      <c r="A32" s="29" t="s">
        <v>30</v>
      </c>
      <c r="B32" s="18">
        <v>0</v>
      </c>
      <c r="C32" s="18">
        <v>0</v>
      </c>
      <c r="D32" s="18">
        <v>0</v>
      </c>
    </row>
    <row r="33" spans="1:4" ht="14.25" x14ac:dyDescent="0.2">
      <c r="A33" s="29" t="s">
        <v>31</v>
      </c>
      <c r="B33" s="18">
        <v>0</v>
      </c>
      <c r="C33" s="18">
        <v>0</v>
      </c>
      <c r="D33" s="18">
        <v>0</v>
      </c>
    </row>
    <row r="34" spans="1:4" ht="14.25" x14ac:dyDescent="0.2">
      <c r="A34" s="128"/>
      <c r="B34" s="129"/>
      <c r="C34" s="129"/>
      <c r="D34" s="130"/>
    </row>
    <row r="35" spans="1:4" ht="14.25" x14ac:dyDescent="0.2">
      <c r="A35" s="28" t="s">
        <v>47</v>
      </c>
      <c r="B35" s="43"/>
      <c r="C35" s="43"/>
      <c r="D35" s="43"/>
    </row>
    <row r="36" spans="1:4" ht="14.25" x14ac:dyDescent="0.2">
      <c r="A36" s="29" t="s">
        <v>33</v>
      </c>
      <c r="B36" s="20">
        <v>0</v>
      </c>
      <c r="C36" s="20">
        <v>0</v>
      </c>
      <c r="D36" s="20">
        <v>0</v>
      </c>
    </row>
    <row r="37" spans="1:4" ht="14.25" x14ac:dyDescent="0.2">
      <c r="A37" s="29" t="s">
        <v>34</v>
      </c>
      <c r="B37" s="20">
        <v>0</v>
      </c>
      <c r="C37" s="20">
        <v>0</v>
      </c>
      <c r="D37" s="20">
        <v>0</v>
      </c>
    </row>
    <row r="38" spans="1:4" ht="14.25" x14ac:dyDescent="0.2">
      <c r="A38" s="29" t="s">
        <v>35</v>
      </c>
      <c r="B38" s="20">
        <v>0</v>
      </c>
      <c r="C38" s="20">
        <v>0</v>
      </c>
      <c r="D38" s="20">
        <v>0</v>
      </c>
    </row>
    <row r="39" spans="1:4" ht="14.25" x14ac:dyDescent="0.2">
      <c r="A39" s="29" t="s">
        <v>98</v>
      </c>
      <c r="B39" s="180" t="s">
        <v>99</v>
      </c>
      <c r="C39" s="181"/>
      <c r="D39" s="182"/>
    </row>
    <row r="40" spans="1:4" ht="14.25" x14ac:dyDescent="0.2">
      <c r="A40" s="29" t="s">
        <v>36</v>
      </c>
      <c r="B40" s="20">
        <v>0</v>
      </c>
      <c r="C40" s="20">
        <v>0</v>
      </c>
      <c r="D40" s="20">
        <v>0</v>
      </c>
    </row>
    <row r="41" spans="1:4" ht="14.25" x14ac:dyDescent="0.2">
      <c r="A41" s="29" t="s">
        <v>37</v>
      </c>
      <c r="B41" s="20">
        <v>0</v>
      </c>
      <c r="C41" s="20">
        <v>0</v>
      </c>
      <c r="D41" s="20">
        <v>0</v>
      </c>
    </row>
    <row r="42" spans="1:4" ht="14.25" x14ac:dyDescent="0.2">
      <c r="A42" s="29" t="s">
        <v>38</v>
      </c>
      <c r="B42" s="35">
        <f>167/3</f>
        <v>55.666666666666664</v>
      </c>
      <c r="C42" s="35">
        <f>202/3</f>
        <v>67.333333333333329</v>
      </c>
      <c r="D42" s="35">
        <f>185/3</f>
        <v>61.666666666666664</v>
      </c>
    </row>
    <row r="43" spans="1:4" ht="14.25" x14ac:dyDescent="0.2">
      <c r="A43" s="29" t="s">
        <v>39</v>
      </c>
      <c r="B43" s="20">
        <v>0</v>
      </c>
      <c r="C43" s="20">
        <v>0</v>
      </c>
      <c r="D43" s="20">
        <v>0</v>
      </c>
    </row>
    <row r="44" spans="1:4" ht="14.25" x14ac:dyDescent="0.2">
      <c r="A44" s="44" t="s">
        <v>111</v>
      </c>
      <c r="B44" s="19">
        <v>0</v>
      </c>
      <c r="C44" s="19">
        <v>0</v>
      </c>
      <c r="D44" s="19">
        <v>0</v>
      </c>
    </row>
    <row r="45" spans="1:4" ht="14.25" x14ac:dyDescent="0.2">
      <c r="A45" s="29" t="s">
        <v>40</v>
      </c>
      <c r="B45" s="20">
        <v>0</v>
      </c>
      <c r="C45" s="20">
        <v>0</v>
      </c>
      <c r="D45" s="20">
        <v>0</v>
      </c>
    </row>
    <row r="46" spans="1:4" ht="14.25" x14ac:dyDescent="0.2">
      <c r="A46" s="45" t="s">
        <v>41</v>
      </c>
      <c r="B46" s="20">
        <v>0</v>
      </c>
      <c r="C46" s="20">
        <v>0</v>
      </c>
      <c r="D46" s="20">
        <v>0</v>
      </c>
    </row>
    <row r="47" spans="1:4" ht="14.25" x14ac:dyDescent="0.2">
      <c r="A47" s="45" t="s">
        <v>42</v>
      </c>
      <c r="B47" s="134"/>
      <c r="C47" s="135"/>
      <c r="D47" s="136"/>
    </row>
    <row r="48" spans="1:4" ht="33.75" customHeight="1" x14ac:dyDescent="0.2">
      <c r="A48" s="20"/>
      <c r="B48" s="137"/>
      <c r="C48" s="138"/>
      <c r="D48" s="139"/>
    </row>
    <row r="49" spans="1:6" ht="14.25" x14ac:dyDescent="0.2">
      <c r="A49" s="29" t="s">
        <v>43</v>
      </c>
      <c r="B49" s="46">
        <f>(B26*B30*B33)/12</f>
        <v>0</v>
      </c>
      <c r="C49" s="46">
        <f>(B26*B30*C33)/12</f>
        <v>0</v>
      </c>
      <c r="D49" s="46">
        <f>(B26*B30*D33)/12</f>
        <v>0</v>
      </c>
    </row>
    <row r="50" spans="1:6" ht="14.25" x14ac:dyDescent="0.2">
      <c r="A50" s="128"/>
      <c r="B50" s="129"/>
      <c r="C50" s="129"/>
      <c r="D50" s="130"/>
    </row>
    <row r="51" spans="1:6" ht="13.5" x14ac:dyDescent="0.2">
      <c r="A51" s="47" t="s">
        <v>54</v>
      </c>
      <c r="B51" s="48">
        <f>SUM(B36:B49)</f>
        <v>55.666666666666664</v>
      </c>
      <c r="C51" s="48">
        <f>SUM(C36:C49)</f>
        <v>67.333333333333329</v>
      </c>
      <c r="D51" s="48">
        <f>SUM(D36:D49)</f>
        <v>61.666666666666664</v>
      </c>
      <c r="F51" s="85"/>
    </row>
    <row r="52" spans="1:6" ht="14.25" x14ac:dyDescent="0.2">
      <c r="A52" s="49"/>
      <c r="B52" s="50"/>
      <c r="C52" s="50"/>
      <c r="D52" s="51"/>
    </row>
    <row r="53" spans="1:6" ht="82.5" customHeight="1" x14ac:dyDescent="0.2">
      <c r="A53" s="131" t="s">
        <v>44</v>
      </c>
      <c r="B53" s="132"/>
      <c r="C53" s="132"/>
      <c r="D53" s="133"/>
    </row>
    <row r="54" spans="1:6" ht="14.25" x14ac:dyDescent="0.2">
      <c r="A54" s="50"/>
    </row>
    <row r="55" spans="1:6" ht="14.25" x14ac:dyDescent="0.2">
      <c r="A55" s="50"/>
    </row>
    <row r="56" spans="1:6" ht="14.25" x14ac:dyDescent="0.2">
      <c r="A56" s="50"/>
    </row>
    <row r="57" spans="1:6" ht="14.25" x14ac:dyDescent="0.2">
      <c r="A57" s="50"/>
    </row>
    <row r="58" spans="1:6" ht="14.25" x14ac:dyDescent="0.2">
      <c r="A58" s="50"/>
    </row>
    <row r="59" spans="1:6" ht="14.25" x14ac:dyDescent="0.2">
      <c r="A59" s="50"/>
    </row>
    <row r="60" spans="1:6" ht="14.25" x14ac:dyDescent="0.2">
      <c r="A60" s="50"/>
    </row>
    <row r="61" spans="1:6" ht="14.25" x14ac:dyDescent="0.2">
      <c r="A61" s="50"/>
    </row>
    <row r="62" spans="1:6" ht="14.25" x14ac:dyDescent="0.2">
      <c r="A62" s="50"/>
    </row>
    <row r="63" spans="1:6" ht="14.25" x14ac:dyDescent="0.2">
      <c r="A63" s="50"/>
    </row>
    <row r="64" spans="1:6" ht="14.25" x14ac:dyDescent="0.2">
      <c r="A64" s="50"/>
    </row>
    <row r="65" spans="1:1" ht="14.25" x14ac:dyDescent="0.2">
      <c r="A65" s="50"/>
    </row>
    <row r="66" spans="1:1" ht="14.25" x14ac:dyDescent="0.2">
      <c r="A66" s="50"/>
    </row>
    <row r="67" spans="1:1" ht="14.25" x14ac:dyDescent="0.2">
      <c r="A67" s="50"/>
    </row>
    <row r="68" spans="1:1" ht="14.25" x14ac:dyDescent="0.2">
      <c r="A68" s="50"/>
    </row>
    <row r="69" spans="1:1" ht="14.25" x14ac:dyDescent="0.2">
      <c r="A69" s="50"/>
    </row>
    <row r="70" spans="1:1" ht="14.25" x14ac:dyDescent="0.2">
      <c r="A70" s="50"/>
    </row>
    <row r="71" spans="1:1" ht="14.25" x14ac:dyDescent="0.2">
      <c r="A71" s="50"/>
    </row>
    <row r="72" spans="1:1" ht="14.25" x14ac:dyDescent="0.2">
      <c r="A72" s="50"/>
    </row>
    <row r="73" spans="1:1" ht="14.25" x14ac:dyDescent="0.2">
      <c r="A73" s="50"/>
    </row>
    <row r="74" spans="1:1" x14ac:dyDescent="0.2">
      <c r="A74" s="52"/>
    </row>
    <row r="75" spans="1:1" x14ac:dyDescent="0.2">
      <c r="A75" s="52"/>
    </row>
    <row r="76" spans="1:1" x14ac:dyDescent="0.2">
      <c r="A76" s="52"/>
    </row>
    <row r="77" spans="1:1" x14ac:dyDescent="0.2">
      <c r="A77" s="52"/>
    </row>
    <row r="78" spans="1:1" x14ac:dyDescent="0.2">
      <c r="A78" s="52"/>
    </row>
    <row r="79" spans="1:1" x14ac:dyDescent="0.2">
      <c r="A79" s="52"/>
    </row>
    <row r="80" spans="1:1" x14ac:dyDescent="0.2">
      <c r="A80" s="52"/>
    </row>
    <row r="81" spans="1:1" x14ac:dyDescent="0.2">
      <c r="A81" s="52"/>
    </row>
    <row r="82" spans="1:1" x14ac:dyDescent="0.2">
      <c r="A82" s="52"/>
    </row>
    <row r="83" spans="1:1" x14ac:dyDescent="0.2">
      <c r="A83" s="52"/>
    </row>
    <row r="84" spans="1:1" x14ac:dyDescent="0.2">
      <c r="A84" s="52"/>
    </row>
    <row r="85" spans="1:1" x14ac:dyDescent="0.2">
      <c r="A85" s="52"/>
    </row>
    <row r="86" spans="1:1" x14ac:dyDescent="0.2">
      <c r="A86" s="52"/>
    </row>
    <row r="87" spans="1:1" x14ac:dyDescent="0.2">
      <c r="A87" s="52"/>
    </row>
    <row r="88" spans="1:1" x14ac:dyDescent="0.2">
      <c r="A88" s="52"/>
    </row>
    <row r="89" spans="1:1" x14ac:dyDescent="0.2">
      <c r="A89" s="52"/>
    </row>
    <row r="90" spans="1:1" x14ac:dyDescent="0.2">
      <c r="A90" s="52"/>
    </row>
    <row r="91" spans="1:1" x14ac:dyDescent="0.2">
      <c r="A91" s="52"/>
    </row>
    <row r="92" spans="1:1" x14ac:dyDescent="0.2">
      <c r="A92" s="52"/>
    </row>
    <row r="93" spans="1:1" x14ac:dyDescent="0.2">
      <c r="A93" s="52"/>
    </row>
    <row r="94" spans="1:1" x14ac:dyDescent="0.2">
      <c r="A94" s="52"/>
    </row>
    <row r="95" spans="1:1" x14ac:dyDescent="0.2">
      <c r="A95" s="52"/>
    </row>
    <row r="96" spans="1:1" x14ac:dyDescent="0.2">
      <c r="A96" s="52"/>
    </row>
    <row r="97" spans="1:1" x14ac:dyDescent="0.2">
      <c r="A97" s="52"/>
    </row>
    <row r="98" spans="1:1" x14ac:dyDescent="0.2">
      <c r="A98" s="52"/>
    </row>
    <row r="99" spans="1:1" x14ac:dyDescent="0.2">
      <c r="A99" s="52"/>
    </row>
    <row r="100" spans="1:1" x14ac:dyDescent="0.2">
      <c r="A100" s="52"/>
    </row>
    <row r="101" spans="1:1" x14ac:dyDescent="0.2">
      <c r="A101" s="52"/>
    </row>
    <row r="102" spans="1:1" x14ac:dyDescent="0.2">
      <c r="A102" s="52"/>
    </row>
    <row r="103" spans="1:1" x14ac:dyDescent="0.2">
      <c r="A103" s="52"/>
    </row>
    <row r="104" spans="1:1" x14ac:dyDescent="0.2">
      <c r="A104" s="52"/>
    </row>
    <row r="105" spans="1:1" x14ac:dyDescent="0.2">
      <c r="A105" s="52"/>
    </row>
    <row r="106" spans="1:1" x14ac:dyDescent="0.2">
      <c r="A106" s="52"/>
    </row>
    <row r="107" spans="1:1" x14ac:dyDescent="0.2">
      <c r="A107" s="52"/>
    </row>
    <row r="108" spans="1:1" x14ac:dyDescent="0.2">
      <c r="A108" s="52"/>
    </row>
    <row r="109" spans="1:1" x14ac:dyDescent="0.2">
      <c r="A109" s="52"/>
    </row>
    <row r="110" spans="1:1" x14ac:dyDescent="0.2">
      <c r="A110" s="52"/>
    </row>
    <row r="111" spans="1:1" x14ac:dyDescent="0.2">
      <c r="A111" s="52"/>
    </row>
    <row r="112" spans="1:1" x14ac:dyDescent="0.2">
      <c r="A112" s="52"/>
    </row>
    <row r="113" spans="1:1" x14ac:dyDescent="0.2">
      <c r="A113" s="52"/>
    </row>
    <row r="114" spans="1:1" x14ac:dyDescent="0.2">
      <c r="A114" s="52"/>
    </row>
    <row r="115" spans="1:1" x14ac:dyDescent="0.2">
      <c r="A115" s="52"/>
    </row>
    <row r="116" spans="1:1" x14ac:dyDescent="0.2">
      <c r="A116" s="52"/>
    </row>
    <row r="117" spans="1:1" x14ac:dyDescent="0.2">
      <c r="A117" s="52"/>
    </row>
    <row r="118" spans="1:1" x14ac:dyDescent="0.2">
      <c r="A118" s="52"/>
    </row>
    <row r="119" spans="1:1" x14ac:dyDescent="0.2">
      <c r="A119" s="52"/>
    </row>
    <row r="120" spans="1:1" x14ac:dyDescent="0.2">
      <c r="A120" s="52"/>
    </row>
    <row r="121" spans="1:1" x14ac:dyDescent="0.2">
      <c r="A121" s="52"/>
    </row>
    <row r="122" spans="1:1" x14ac:dyDescent="0.2">
      <c r="A122" s="52"/>
    </row>
    <row r="123" spans="1:1" x14ac:dyDescent="0.2">
      <c r="A123" s="52"/>
    </row>
    <row r="124" spans="1:1" x14ac:dyDescent="0.2">
      <c r="A124" s="52"/>
    </row>
    <row r="125" spans="1:1" x14ac:dyDescent="0.2">
      <c r="A125" s="52"/>
    </row>
    <row r="126" spans="1:1" x14ac:dyDescent="0.2">
      <c r="A126" s="52"/>
    </row>
    <row r="127" spans="1:1" x14ac:dyDescent="0.2">
      <c r="A127" s="52"/>
    </row>
    <row r="128" spans="1:1" x14ac:dyDescent="0.2">
      <c r="A128" s="52"/>
    </row>
    <row r="129" spans="1:1" x14ac:dyDescent="0.2">
      <c r="A129" s="52"/>
    </row>
    <row r="130" spans="1:1" x14ac:dyDescent="0.2">
      <c r="A130" s="52"/>
    </row>
    <row r="131" spans="1:1" x14ac:dyDescent="0.2">
      <c r="A131" s="52"/>
    </row>
    <row r="132" spans="1:1" x14ac:dyDescent="0.2">
      <c r="A132" s="52"/>
    </row>
    <row r="133" spans="1:1" x14ac:dyDescent="0.2">
      <c r="A133" s="52"/>
    </row>
    <row r="134" spans="1:1" x14ac:dyDescent="0.2">
      <c r="A134" s="52"/>
    </row>
    <row r="135" spans="1:1" x14ac:dyDescent="0.2">
      <c r="A135" s="52"/>
    </row>
    <row r="136" spans="1:1" x14ac:dyDescent="0.2">
      <c r="A136" s="52"/>
    </row>
    <row r="137" spans="1:1" x14ac:dyDescent="0.2">
      <c r="A137" s="52"/>
    </row>
    <row r="138" spans="1:1" x14ac:dyDescent="0.2">
      <c r="A138" s="52"/>
    </row>
    <row r="139" spans="1:1" x14ac:dyDescent="0.2">
      <c r="A139" s="52"/>
    </row>
    <row r="140" spans="1:1" x14ac:dyDescent="0.2">
      <c r="A140" s="52"/>
    </row>
    <row r="141" spans="1:1" x14ac:dyDescent="0.2">
      <c r="A141" s="52"/>
    </row>
    <row r="142" spans="1:1" x14ac:dyDescent="0.2">
      <c r="A142" s="52"/>
    </row>
    <row r="143" spans="1:1" x14ac:dyDescent="0.2">
      <c r="A143" s="52"/>
    </row>
    <row r="144" spans="1:1" x14ac:dyDescent="0.2">
      <c r="A144" s="52"/>
    </row>
    <row r="145" spans="1:1" x14ac:dyDescent="0.2">
      <c r="A145" s="52"/>
    </row>
    <row r="146" spans="1:1" x14ac:dyDescent="0.2">
      <c r="A146" s="52"/>
    </row>
    <row r="147" spans="1:1" x14ac:dyDescent="0.2">
      <c r="A147" s="52"/>
    </row>
    <row r="148" spans="1:1" x14ac:dyDescent="0.2">
      <c r="A148" s="52"/>
    </row>
    <row r="149" spans="1:1" x14ac:dyDescent="0.2">
      <c r="A149" s="52"/>
    </row>
    <row r="150" spans="1:1" x14ac:dyDescent="0.2">
      <c r="A150" s="52"/>
    </row>
    <row r="151" spans="1:1" x14ac:dyDescent="0.2">
      <c r="A151" s="52"/>
    </row>
    <row r="152" spans="1:1" x14ac:dyDescent="0.2">
      <c r="A152" s="52"/>
    </row>
    <row r="153" spans="1:1" x14ac:dyDescent="0.2">
      <c r="A153" s="52"/>
    </row>
    <row r="154" spans="1:1" x14ac:dyDescent="0.2">
      <c r="A154" s="52"/>
    </row>
    <row r="155" spans="1:1" x14ac:dyDescent="0.2">
      <c r="A155" s="52"/>
    </row>
    <row r="156" spans="1:1" x14ac:dyDescent="0.2">
      <c r="A156" s="52"/>
    </row>
    <row r="157" spans="1:1" x14ac:dyDescent="0.2">
      <c r="A157" s="52"/>
    </row>
    <row r="158" spans="1:1" x14ac:dyDescent="0.2">
      <c r="A158" s="52"/>
    </row>
    <row r="159" spans="1:1" x14ac:dyDescent="0.2">
      <c r="A159" s="52"/>
    </row>
    <row r="160" spans="1:1" x14ac:dyDescent="0.2">
      <c r="A160" s="52"/>
    </row>
    <row r="161" spans="1:1" x14ac:dyDescent="0.2">
      <c r="A161" s="52"/>
    </row>
    <row r="162" spans="1:1" x14ac:dyDescent="0.2">
      <c r="A162" s="52"/>
    </row>
    <row r="163" spans="1:1" x14ac:dyDescent="0.2">
      <c r="A163" s="52"/>
    </row>
    <row r="164" spans="1:1" x14ac:dyDescent="0.2">
      <c r="A164" s="52"/>
    </row>
    <row r="165" spans="1:1" x14ac:dyDescent="0.2">
      <c r="A165" s="52"/>
    </row>
    <row r="166" spans="1:1" x14ac:dyDescent="0.2">
      <c r="A166" s="52"/>
    </row>
    <row r="167" spans="1:1" x14ac:dyDescent="0.2">
      <c r="A167" s="52"/>
    </row>
    <row r="168" spans="1:1" x14ac:dyDescent="0.2">
      <c r="A168" s="52"/>
    </row>
    <row r="169" spans="1:1" x14ac:dyDescent="0.2">
      <c r="A169" s="52"/>
    </row>
    <row r="170" spans="1:1" x14ac:dyDescent="0.2">
      <c r="A170" s="52"/>
    </row>
    <row r="171" spans="1:1" x14ac:dyDescent="0.2">
      <c r="A171" s="52"/>
    </row>
    <row r="172" spans="1:1" x14ac:dyDescent="0.2">
      <c r="A172" s="52"/>
    </row>
    <row r="173" spans="1:1" x14ac:dyDescent="0.2">
      <c r="A173" s="52"/>
    </row>
    <row r="174" spans="1:1" x14ac:dyDescent="0.2">
      <c r="A174" s="52"/>
    </row>
    <row r="175" spans="1:1" x14ac:dyDescent="0.2">
      <c r="A175" s="52"/>
    </row>
    <row r="176" spans="1:1" x14ac:dyDescent="0.2">
      <c r="A176" s="52"/>
    </row>
    <row r="177" spans="1:1" x14ac:dyDescent="0.2">
      <c r="A177" s="52"/>
    </row>
    <row r="178" spans="1:1" x14ac:dyDescent="0.2">
      <c r="A178" s="52"/>
    </row>
    <row r="179" spans="1:1" x14ac:dyDescent="0.2">
      <c r="A179" s="52"/>
    </row>
    <row r="180" spans="1:1" x14ac:dyDescent="0.2">
      <c r="A180" s="52"/>
    </row>
    <row r="181" spans="1:1" x14ac:dyDescent="0.2">
      <c r="A181" s="52"/>
    </row>
    <row r="182" spans="1:1" x14ac:dyDescent="0.2">
      <c r="A182" s="52"/>
    </row>
    <row r="183" spans="1:1" x14ac:dyDescent="0.2">
      <c r="A183" s="52"/>
    </row>
    <row r="184" spans="1:1" x14ac:dyDescent="0.2">
      <c r="A184" s="52"/>
    </row>
    <row r="185" spans="1:1" x14ac:dyDescent="0.2">
      <c r="A185" s="52"/>
    </row>
    <row r="186" spans="1:1" x14ac:dyDescent="0.2">
      <c r="A186" s="52"/>
    </row>
    <row r="187" spans="1:1" x14ac:dyDescent="0.2">
      <c r="A187" s="52"/>
    </row>
    <row r="188" spans="1:1" x14ac:dyDescent="0.2">
      <c r="A188" s="52"/>
    </row>
    <row r="189" spans="1:1" x14ac:dyDescent="0.2">
      <c r="A189" s="52"/>
    </row>
    <row r="190" spans="1:1" x14ac:dyDescent="0.2">
      <c r="A190" s="52"/>
    </row>
    <row r="191" spans="1:1" x14ac:dyDescent="0.2">
      <c r="A191" s="52"/>
    </row>
    <row r="192" spans="1:1" x14ac:dyDescent="0.2">
      <c r="A192" s="52"/>
    </row>
    <row r="193" spans="1:1" x14ac:dyDescent="0.2">
      <c r="A193" s="52"/>
    </row>
    <row r="194" spans="1:1" x14ac:dyDescent="0.2">
      <c r="A194" s="52"/>
    </row>
    <row r="195" spans="1:1" x14ac:dyDescent="0.2">
      <c r="A195" s="52"/>
    </row>
    <row r="196" spans="1:1" x14ac:dyDescent="0.2">
      <c r="A196" s="52"/>
    </row>
    <row r="197" spans="1:1" x14ac:dyDescent="0.2">
      <c r="A197" s="52"/>
    </row>
    <row r="198" spans="1:1" x14ac:dyDescent="0.2">
      <c r="A198" s="52"/>
    </row>
    <row r="199" spans="1:1" x14ac:dyDescent="0.2">
      <c r="A199" s="52"/>
    </row>
    <row r="200" spans="1:1" x14ac:dyDescent="0.2">
      <c r="A200" s="52"/>
    </row>
    <row r="201" spans="1:1" x14ac:dyDescent="0.2">
      <c r="A201" s="52"/>
    </row>
    <row r="202" spans="1:1" x14ac:dyDescent="0.2">
      <c r="A202" s="52"/>
    </row>
    <row r="203" spans="1:1" x14ac:dyDescent="0.2">
      <c r="A203" s="52"/>
    </row>
    <row r="204" spans="1:1" x14ac:dyDescent="0.2">
      <c r="A204" s="52"/>
    </row>
    <row r="205" spans="1:1" x14ac:dyDescent="0.2">
      <c r="A205" s="52"/>
    </row>
    <row r="206" spans="1:1" x14ac:dyDescent="0.2">
      <c r="A206" s="52"/>
    </row>
    <row r="207" spans="1:1" x14ac:dyDescent="0.2">
      <c r="A207" s="52"/>
    </row>
    <row r="208" spans="1:1" x14ac:dyDescent="0.2">
      <c r="A208" s="52"/>
    </row>
    <row r="209" spans="1:1" x14ac:dyDescent="0.2">
      <c r="A209" s="52"/>
    </row>
    <row r="210" spans="1:1" x14ac:dyDescent="0.2">
      <c r="A210" s="52"/>
    </row>
    <row r="211" spans="1:1" x14ac:dyDescent="0.2">
      <c r="A211" s="52"/>
    </row>
    <row r="212" spans="1:1" x14ac:dyDescent="0.2">
      <c r="A212" s="52"/>
    </row>
    <row r="213" spans="1:1" x14ac:dyDescent="0.2">
      <c r="A213" s="52"/>
    </row>
    <row r="214" spans="1:1" x14ac:dyDescent="0.2">
      <c r="A214" s="52"/>
    </row>
    <row r="215" spans="1:1" x14ac:dyDescent="0.2">
      <c r="A215" s="52"/>
    </row>
    <row r="216" spans="1:1" x14ac:dyDescent="0.2">
      <c r="A216" s="52"/>
    </row>
    <row r="217" spans="1:1" x14ac:dyDescent="0.2">
      <c r="A217" s="52"/>
    </row>
    <row r="218" spans="1:1" x14ac:dyDescent="0.2">
      <c r="A218" s="52"/>
    </row>
    <row r="219" spans="1:1" x14ac:dyDescent="0.2">
      <c r="A219" s="52"/>
    </row>
    <row r="220" spans="1:1" x14ac:dyDescent="0.2">
      <c r="A220" s="52"/>
    </row>
    <row r="221" spans="1:1" x14ac:dyDescent="0.2">
      <c r="A221" s="52"/>
    </row>
    <row r="222" spans="1:1" x14ac:dyDescent="0.2">
      <c r="A222" s="52"/>
    </row>
    <row r="223" spans="1:1" x14ac:dyDescent="0.2">
      <c r="A223" s="52"/>
    </row>
    <row r="224" spans="1:1" x14ac:dyDescent="0.2">
      <c r="A224" s="52"/>
    </row>
    <row r="225" spans="1:1" x14ac:dyDescent="0.2">
      <c r="A225" s="52"/>
    </row>
    <row r="226" spans="1:1" x14ac:dyDescent="0.2">
      <c r="A226" s="52"/>
    </row>
    <row r="227" spans="1:1" x14ac:dyDescent="0.2">
      <c r="A227" s="52"/>
    </row>
    <row r="228" spans="1:1" x14ac:dyDescent="0.2">
      <c r="A228" s="52"/>
    </row>
    <row r="229" spans="1:1" x14ac:dyDescent="0.2">
      <c r="A229" s="52"/>
    </row>
    <row r="230" spans="1:1" x14ac:dyDescent="0.2">
      <c r="A230" s="52"/>
    </row>
    <row r="231" spans="1:1" x14ac:dyDescent="0.2">
      <c r="A231" s="52"/>
    </row>
    <row r="232" spans="1:1" x14ac:dyDescent="0.2">
      <c r="A232" s="52"/>
    </row>
    <row r="233" spans="1:1" x14ac:dyDescent="0.2">
      <c r="A233" s="52"/>
    </row>
    <row r="234" spans="1:1" x14ac:dyDescent="0.2">
      <c r="A234" s="52"/>
    </row>
    <row r="235" spans="1:1" x14ac:dyDescent="0.2">
      <c r="A235" s="52"/>
    </row>
    <row r="236" spans="1:1" x14ac:dyDescent="0.2">
      <c r="A236" s="52"/>
    </row>
    <row r="237" spans="1:1" x14ac:dyDescent="0.2">
      <c r="A237" s="52"/>
    </row>
    <row r="238" spans="1:1" x14ac:dyDescent="0.2">
      <c r="A238" s="52"/>
    </row>
    <row r="239" spans="1:1" x14ac:dyDescent="0.2">
      <c r="A239" s="52"/>
    </row>
    <row r="240" spans="1:1" x14ac:dyDescent="0.2">
      <c r="A240" s="52"/>
    </row>
    <row r="241" spans="1:1" x14ac:dyDescent="0.2">
      <c r="A241" s="52"/>
    </row>
    <row r="242" spans="1:1" x14ac:dyDescent="0.2">
      <c r="A242" s="52"/>
    </row>
    <row r="243" spans="1:1" x14ac:dyDescent="0.2">
      <c r="A243" s="52"/>
    </row>
    <row r="244" spans="1:1" x14ac:dyDescent="0.2">
      <c r="A244" s="52"/>
    </row>
    <row r="245" spans="1:1" x14ac:dyDescent="0.2">
      <c r="A245" s="52"/>
    </row>
    <row r="246" spans="1:1" x14ac:dyDescent="0.2">
      <c r="A246" s="52"/>
    </row>
    <row r="247" spans="1:1" x14ac:dyDescent="0.2">
      <c r="A247" s="52"/>
    </row>
    <row r="248" spans="1:1" x14ac:dyDescent="0.2">
      <c r="A248" s="52"/>
    </row>
  </sheetData>
  <sheetProtection algorithmName="SHA-512" hashValue="pLuIfuZGm1sxcW+p5t7+P8UunpwcEJJAqNfTnv6iwXSzDMwKLatSe2Ww1RU5wnLEC/860p3OC6ubFDpOVVXEGw==" saltValue="tQ+YZsqJPp9HJnT+8vocpA==" spinCount="100000" sheet="1" selectLockedCells="1"/>
  <mergeCells count="17">
    <mergeCell ref="B8:D8"/>
    <mergeCell ref="B29:D29"/>
    <mergeCell ref="A50:D50"/>
    <mergeCell ref="A53:D53"/>
    <mergeCell ref="B1:D1"/>
    <mergeCell ref="A2:D2"/>
    <mergeCell ref="A10:D10"/>
    <mergeCell ref="A23:D23"/>
    <mergeCell ref="A34:D34"/>
    <mergeCell ref="B47:D48"/>
    <mergeCell ref="B25:D25"/>
    <mergeCell ref="B26:D26"/>
    <mergeCell ref="B27:D27"/>
    <mergeCell ref="B28:D28"/>
    <mergeCell ref="B30:D30"/>
    <mergeCell ref="B39:D39"/>
    <mergeCell ref="B7:D7"/>
  </mergeCells>
  <phoneticPr fontId="58" type="noConversion"/>
  <printOptions horizontalCentered="1"/>
  <pageMargins left="0.23622047244094491" right="0.23622047244094491" top="0.74803149606299213" bottom="0.74803149606299213" header="0.31496062992125984" footer="0.31496062992125984"/>
  <pageSetup paperSize="9" scale="71" fitToHeight="0" orientation="landscape" r:id="rId1"/>
  <headerFooter>
    <oddFooter xml:space="preserve">&amp;L&amp;"Century Gothic,Standaard"&amp;8&amp;F
&amp;D&amp;C&amp;"Century Gothic,Standaard"&amp;8Pagina &amp;P van &amp;N&amp;R&amp;"Century Gothic,Vet"&amp;12United Quality&amp;"Century Gothic,Cursief"&amp;8
Advies en Aanbesteding in Afval en Automotive&amp;"Arial,Standaard"&amp;10
</oddFooter>
  </headerFooter>
  <rowBreaks count="1" manualBreakCount="1">
    <brk id="34" max="4" man="1"/>
  </rowBreaks>
  <ignoredErrors>
    <ignoredError sqref="B28:D29"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149B0-E8EF-4C0A-9107-E1C2E7F54F21}">
  <sheetPr>
    <tabColor rgb="FF92D050"/>
    <pageSetUpPr fitToPage="1"/>
  </sheetPr>
  <dimension ref="A1:D248"/>
  <sheetViews>
    <sheetView workbookViewId="0"/>
  </sheetViews>
  <sheetFormatPr defaultColWidth="42.85546875" defaultRowHeight="12" x14ac:dyDescent="0.2"/>
  <cols>
    <col min="1" max="1" width="55" style="27" customWidth="1"/>
    <col min="2" max="16384" width="42.85546875" style="27"/>
  </cols>
  <sheetData>
    <row r="1" spans="1:4" s="26" customFormat="1" ht="29.25" customHeight="1" x14ac:dyDescent="0.2">
      <c r="A1" s="25" t="s">
        <v>7</v>
      </c>
      <c r="B1" s="177" t="s">
        <v>92</v>
      </c>
      <c r="C1" s="177"/>
      <c r="D1" s="177"/>
    </row>
    <row r="2" spans="1:4" ht="13.5" x14ac:dyDescent="0.2">
      <c r="A2" s="146" t="s">
        <v>8</v>
      </c>
      <c r="B2" s="147"/>
      <c r="C2" s="147"/>
      <c r="D2" s="148"/>
    </row>
    <row r="3" spans="1:4" ht="13.5" x14ac:dyDescent="0.2">
      <c r="A3" s="28" t="s">
        <v>9</v>
      </c>
      <c r="B3" s="28"/>
      <c r="C3" s="28"/>
      <c r="D3" s="28"/>
    </row>
    <row r="4" spans="1:4" ht="14.25" x14ac:dyDescent="0.2">
      <c r="A4" s="29" t="s">
        <v>1</v>
      </c>
      <c r="B4" s="30" t="s">
        <v>4</v>
      </c>
      <c r="C4" s="30" t="s">
        <v>78</v>
      </c>
      <c r="D4" s="76" t="s">
        <v>45</v>
      </c>
    </row>
    <row r="5" spans="1:4" ht="14.25" x14ac:dyDescent="0.2">
      <c r="A5" s="29" t="s">
        <v>2</v>
      </c>
      <c r="B5" s="74" t="s">
        <v>133</v>
      </c>
      <c r="C5" s="76" t="s">
        <v>93</v>
      </c>
      <c r="D5" s="30" t="s">
        <v>46</v>
      </c>
    </row>
    <row r="6" spans="1:4" ht="14.25" x14ac:dyDescent="0.2">
      <c r="A6" s="42" t="s">
        <v>3</v>
      </c>
      <c r="B6" s="76" t="s">
        <v>119</v>
      </c>
      <c r="C6" s="73" t="s">
        <v>121</v>
      </c>
      <c r="D6" s="73" t="s">
        <v>121</v>
      </c>
    </row>
    <row r="7" spans="1:4" ht="14.25" x14ac:dyDescent="0.2">
      <c r="A7" s="29" t="s">
        <v>10</v>
      </c>
      <c r="B7" s="183" t="s">
        <v>94</v>
      </c>
      <c r="C7" s="184"/>
      <c r="D7" s="185"/>
    </row>
    <row r="8" spans="1:4" ht="14.25" x14ac:dyDescent="0.2">
      <c r="A8" s="29" t="s">
        <v>12</v>
      </c>
      <c r="B8" s="33" t="s">
        <v>80</v>
      </c>
      <c r="C8" s="33" t="s">
        <v>13</v>
      </c>
      <c r="D8" s="33" t="s">
        <v>13</v>
      </c>
    </row>
    <row r="9" spans="1:4" ht="14.25" x14ac:dyDescent="0.2">
      <c r="A9" s="29" t="s">
        <v>14</v>
      </c>
      <c r="B9" s="33">
        <v>2023</v>
      </c>
      <c r="C9" s="33">
        <v>2027</v>
      </c>
      <c r="D9" s="33">
        <v>2027</v>
      </c>
    </row>
    <row r="10" spans="1:4" ht="14.25" x14ac:dyDescent="0.2">
      <c r="A10" s="128"/>
      <c r="B10" s="178"/>
      <c r="C10" s="178"/>
      <c r="D10" s="179"/>
    </row>
    <row r="11" spans="1:4" ht="13.5" x14ac:dyDescent="0.2">
      <c r="A11" s="28" t="s">
        <v>15</v>
      </c>
      <c r="B11" s="34"/>
      <c r="C11" s="34"/>
      <c r="D11" s="34"/>
    </row>
    <row r="12" spans="1:4" ht="14.25" x14ac:dyDescent="0.2">
      <c r="A12" s="29" t="s">
        <v>16</v>
      </c>
      <c r="B12" s="35">
        <f>(B13*1.21)+B14</f>
        <v>57031.81</v>
      </c>
      <c r="C12" s="35">
        <f t="shared" ref="C12:D12" si="0">(C13*1.21)+C14</f>
        <v>53603</v>
      </c>
      <c r="D12" s="35">
        <f t="shared" si="0"/>
        <v>53603</v>
      </c>
    </row>
    <row r="13" spans="1:4" ht="14.25" x14ac:dyDescent="0.2">
      <c r="A13" s="29" t="s">
        <v>17</v>
      </c>
      <c r="B13" s="35">
        <v>41565</v>
      </c>
      <c r="C13" s="35">
        <v>44300</v>
      </c>
      <c r="D13" s="35">
        <v>44300</v>
      </c>
    </row>
    <row r="14" spans="1:4" ht="14.25" x14ac:dyDescent="0.2">
      <c r="A14" s="29" t="s">
        <v>48</v>
      </c>
      <c r="B14" s="35">
        <v>6738.16</v>
      </c>
      <c r="C14" s="35">
        <v>0</v>
      </c>
      <c r="D14" s="35">
        <v>0</v>
      </c>
    </row>
    <row r="15" spans="1:4" s="79" customFormat="1" ht="28.5" x14ac:dyDescent="0.2">
      <c r="A15" s="77" t="s">
        <v>18</v>
      </c>
      <c r="B15" s="78" t="s">
        <v>118</v>
      </c>
      <c r="C15" s="78" t="s">
        <v>120</v>
      </c>
      <c r="D15" s="78" t="s">
        <v>120</v>
      </c>
    </row>
    <row r="16" spans="1:4" ht="14.25" x14ac:dyDescent="0.2">
      <c r="A16" s="45" t="s">
        <v>19</v>
      </c>
      <c r="B16" s="35">
        <v>100</v>
      </c>
      <c r="C16" s="35">
        <v>0</v>
      </c>
      <c r="D16" s="35">
        <v>0</v>
      </c>
    </row>
    <row r="17" spans="1:4" s="79" customFormat="1" ht="28.5" x14ac:dyDescent="0.2">
      <c r="A17" s="77" t="s">
        <v>86</v>
      </c>
      <c r="B17" s="41" t="s">
        <v>103</v>
      </c>
      <c r="C17" s="41" t="s">
        <v>103</v>
      </c>
      <c r="D17" s="41" t="s">
        <v>103</v>
      </c>
    </row>
    <row r="18" spans="1:4" ht="14.25" x14ac:dyDescent="0.2">
      <c r="A18" s="29" t="s">
        <v>87</v>
      </c>
      <c r="B18" s="35">
        <v>450</v>
      </c>
      <c r="C18" s="35">
        <v>450</v>
      </c>
      <c r="D18" s="35">
        <v>450</v>
      </c>
    </row>
    <row r="19" spans="1:4" ht="28.5" x14ac:dyDescent="0.2">
      <c r="A19" s="45" t="s">
        <v>20</v>
      </c>
      <c r="B19" s="35">
        <v>1295</v>
      </c>
      <c r="C19" s="35">
        <v>990</v>
      </c>
      <c r="D19" s="35">
        <v>990</v>
      </c>
    </row>
    <row r="20" spans="1:4" ht="14.25" x14ac:dyDescent="0.2">
      <c r="A20" s="29" t="s">
        <v>21</v>
      </c>
      <c r="B20" s="81">
        <f>B13+B14+B16+B18+B19</f>
        <v>50148.160000000003</v>
      </c>
      <c r="C20" s="81">
        <f>C13+C14+C16+C18+C19</f>
        <v>45740</v>
      </c>
      <c r="D20" s="81">
        <f t="shared" ref="D20" si="1">D13+D14+D16+D18+D19</f>
        <v>45740</v>
      </c>
    </row>
    <row r="21" spans="1:4" ht="14.25" x14ac:dyDescent="0.2">
      <c r="A21" s="29" t="s">
        <v>22</v>
      </c>
      <c r="B21" s="21">
        <v>0</v>
      </c>
      <c r="C21" s="21">
        <v>0</v>
      </c>
      <c r="D21" s="21">
        <v>0</v>
      </c>
    </row>
    <row r="22" spans="1:4" ht="14.25" x14ac:dyDescent="0.2">
      <c r="A22" s="29" t="s">
        <v>23</v>
      </c>
      <c r="B22" s="81">
        <f>B20-B21</f>
        <v>50148.160000000003</v>
      </c>
      <c r="C22" s="81">
        <f t="shared" ref="C22:D22" si="2">C20-C21</f>
        <v>45740</v>
      </c>
      <c r="D22" s="81">
        <f t="shared" si="2"/>
        <v>45740</v>
      </c>
    </row>
    <row r="23" spans="1:4" ht="14.25" x14ac:dyDescent="0.2">
      <c r="A23" s="128"/>
      <c r="B23" s="129"/>
      <c r="C23" s="129"/>
      <c r="D23" s="130"/>
    </row>
    <row r="24" spans="1:4" ht="13.5" x14ac:dyDescent="0.2">
      <c r="A24" s="28" t="s">
        <v>24</v>
      </c>
      <c r="B24" s="28"/>
      <c r="C24" s="28"/>
      <c r="D24" s="28"/>
    </row>
    <row r="25" spans="1:4" ht="14.25" x14ac:dyDescent="0.2">
      <c r="A25" s="29" t="s">
        <v>25</v>
      </c>
      <c r="B25" s="183">
        <v>84</v>
      </c>
      <c r="C25" s="184"/>
      <c r="D25" s="185"/>
    </row>
    <row r="26" spans="1:4" ht="14.25" x14ac:dyDescent="0.2">
      <c r="A26" s="42" t="s">
        <v>26</v>
      </c>
      <c r="B26" s="152">
        <v>10000</v>
      </c>
      <c r="C26" s="153"/>
      <c r="D26" s="154"/>
    </row>
    <row r="27" spans="1:4" ht="14.25" x14ac:dyDescent="0.2">
      <c r="A27" s="45" t="s">
        <v>27</v>
      </c>
      <c r="B27" s="186">
        <v>0.03</v>
      </c>
      <c r="C27" s="187"/>
      <c r="D27" s="188"/>
    </row>
    <row r="28" spans="1:4" ht="28.5" x14ac:dyDescent="0.2">
      <c r="A28" s="45" t="s">
        <v>82</v>
      </c>
      <c r="B28" s="189">
        <f>'Rente opslag'!C4</f>
        <v>0</v>
      </c>
      <c r="C28" s="190"/>
      <c r="D28" s="191"/>
    </row>
    <row r="29" spans="1:4" ht="28.5" x14ac:dyDescent="0.2">
      <c r="A29" s="39" t="s">
        <v>84</v>
      </c>
      <c r="B29" s="158">
        <f>B27+B28</f>
        <v>0.03</v>
      </c>
      <c r="C29" s="159"/>
      <c r="D29" s="160"/>
    </row>
    <row r="30" spans="1:4" ht="14.25" x14ac:dyDescent="0.2">
      <c r="A30" s="42" t="s">
        <v>28</v>
      </c>
      <c r="B30" s="192">
        <v>0.1</v>
      </c>
      <c r="C30" s="193"/>
      <c r="D30" s="194"/>
    </row>
    <row r="31" spans="1:4" ht="14.25" x14ac:dyDescent="0.2">
      <c r="A31" s="29" t="s">
        <v>29</v>
      </c>
      <c r="B31" s="22">
        <v>0</v>
      </c>
      <c r="C31" s="22">
        <v>0</v>
      </c>
      <c r="D31" s="22">
        <v>0</v>
      </c>
    </row>
    <row r="32" spans="1:4" ht="14.25" x14ac:dyDescent="0.2">
      <c r="A32" s="29" t="s">
        <v>30</v>
      </c>
      <c r="B32" s="23">
        <v>0</v>
      </c>
      <c r="C32" s="23">
        <v>0</v>
      </c>
      <c r="D32" s="23">
        <v>0</v>
      </c>
    </row>
    <row r="33" spans="1:4" ht="14.25" x14ac:dyDescent="0.2">
      <c r="A33" s="29" t="s">
        <v>31</v>
      </c>
      <c r="B33" s="23">
        <v>0</v>
      </c>
      <c r="C33" s="23">
        <v>0</v>
      </c>
      <c r="D33" s="23">
        <v>0</v>
      </c>
    </row>
    <row r="34" spans="1:4" ht="14.25" x14ac:dyDescent="0.2">
      <c r="A34" s="128"/>
      <c r="B34" s="129"/>
      <c r="C34" s="129"/>
      <c r="D34" s="130"/>
    </row>
    <row r="35" spans="1:4" ht="14.25" x14ac:dyDescent="0.2">
      <c r="A35" s="28" t="s">
        <v>47</v>
      </c>
      <c r="B35" s="43"/>
      <c r="C35" s="43"/>
      <c r="D35" s="43"/>
    </row>
    <row r="36" spans="1:4" ht="14.25" x14ac:dyDescent="0.2">
      <c r="A36" s="29" t="s">
        <v>33</v>
      </c>
      <c r="B36" s="20">
        <v>0</v>
      </c>
      <c r="C36" s="20">
        <v>0</v>
      </c>
      <c r="D36" s="20">
        <v>0</v>
      </c>
    </row>
    <row r="37" spans="1:4" ht="14.25" x14ac:dyDescent="0.2">
      <c r="A37" s="29" t="s">
        <v>34</v>
      </c>
      <c r="B37" s="20">
        <v>0</v>
      </c>
      <c r="C37" s="20">
        <v>0</v>
      </c>
      <c r="D37" s="20">
        <v>0</v>
      </c>
    </row>
    <row r="38" spans="1:4" ht="14.25" x14ac:dyDescent="0.2">
      <c r="A38" s="29" t="s">
        <v>35</v>
      </c>
      <c r="B38" s="20">
        <v>0</v>
      </c>
      <c r="C38" s="20">
        <v>0</v>
      </c>
      <c r="D38" s="20">
        <v>0</v>
      </c>
    </row>
    <row r="39" spans="1:4" ht="14.25" x14ac:dyDescent="0.2">
      <c r="A39" s="29" t="s">
        <v>98</v>
      </c>
      <c r="B39" s="180" t="s">
        <v>99</v>
      </c>
      <c r="C39" s="181"/>
      <c r="D39" s="182"/>
    </row>
    <row r="40" spans="1:4" ht="14.25" x14ac:dyDescent="0.2">
      <c r="A40" s="29" t="s">
        <v>36</v>
      </c>
      <c r="B40" s="20">
        <v>0</v>
      </c>
      <c r="C40" s="20">
        <v>0</v>
      </c>
      <c r="D40" s="20">
        <v>0</v>
      </c>
    </row>
    <row r="41" spans="1:4" ht="14.25" x14ac:dyDescent="0.2">
      <c r="A41" s="29" t="s">
        <v>37</v>
      </c>
      <c r="B41" s="20">
        <v>0</v>
      </c>
      <c r="C41" s="20">
        <v>0</v>
      </c>
      <c r="D41" s="20">
        <v>0</v>
      </c>
    </row>
    <row r="42" spans="1:4" ht="14.25" x14ac:dyDescent="0.2">
      <c r="A42" s="29" t="s">
        <v>38</v>
      </c>
      <c r="B42" s="35">
        <f>254/3</f>
        <v>84.666666666666671</v>
      </c>
      <c r="C42" s="35">
        <f>254/3</f>
        <v>84.666666666666671</v>
      </c>
      <c r="D42" s="35">
        <f>254/3</f>
        <v>84.666666666666671</v>
      </c>
    </row>
    <row r="43" spans="1:4" ht="14.25" x14ac:dyDescent="0.2">
      <c r="A43" s="29" t="s">
        <v>39</v>
      </c>
      <c r="B43" s="20">
        <v>0</v>
      </c>
      <c r="C43" s="20">
        <v>0</v>
      </c>
      <c r="D43" s="20">
        <v>0</v>
      </c>
    </row>
    <row r="44" spans="1:4" ht="14.25" x14ac:dyDescent="0.2">
      <c r="A44" s="44" t="s">
        <v>111</v>
      </c>
      <c r="B44" s="140" t="s">
        <v>99</v>
      </c>
      <c r="C44" s="141"/>
      <c r="D44" s="142"/>
    </row>
    <row r="45" spans="1:4" ht="14.25" x14ac:dyDescent="0.2">
      <c r="A45" s="29" t="s">
        <v>40</v>
      </c>
      <c r="B45" s="20">
        <v>0</v>
      </c>
      <c r="C45" s="20">
        <v>0</v>
      </c>
      <c r="D45" s="20">
        <v>0</v>
      </c>
    </row>
    <row r="46" spans="1:4" ht="14.25" x14ac:dyDescent="0.2">
      <c r="A46" s="45" t="s">
        <v>41</v>
      </c>
      <c r="B46" s="20">
        <v>0</v>
      </c>
      <c r="C46" s="20">
        <v>0</v>
      </c>
      <c r="D46" s="20">
        <v>0</v>
      </c>
    </row>
    <row r="47" spans="1:4" ht="14.25" x14ac:dyDescent="0.2">
      <c r="A47" s="45" t="s">
        <v>42</v>
      </c>
      <c r="B47" s="134"/>
      <c r="C47" s="135"/>
      <c r="D47" s="136"/>
    </row>
    <row r="48" spans="1:4" ht="33.75" customHeight="1" x14ac:dyDescent="0.2">
      <c r="A48" s="20"/>
      <c r="B48" s="137"/>
      <c r="C48" s="138"/>
      <c r="D48" s="139"/>
    </row>
    <row r="49" spans="1:4" ht="14.25" x14ac:dyDescent="0.2">
      <c r="A49" s="29" t="s">
        <v>43</v>
      </c>
      <c r="B49" s="46">
        <f>(B26*B30*B33)/12</f>
        <v>0</v>
      </c>
      <c r="C49" s="46">
        <f>(B26*B30*C33)/12</f>
        <v>0</v>
      </c>
      <c r="D49" s="46">
        <f>(B26*B30*D33)/12</f>
        <v>0</v>
      </c>
    </row>
    <row r="50" spans="1:4" ht="14.25" x14ac:dyDescent="0.2">
      <c r="A50" s="128"/>
      <c r="B50" s="129"/>
      <c r="C50" s="129"/>
      <c r="D50" s="130"/>
    </row>
    <row r="51" spans="1:4" ht="13.5" x14ac:dyDescent="0.2">
      <c r="A51" s="47" t="s">
        <v>54</v>
      </c>
      <c r="B51" s="48">
        <f>SUM(B36:B49)</f>
        <v>84.666666666666671</v>
      </c>
      <c r="C51" s="48">
        <f>SUM(C36:C49)</f>
        <v>84.666666666666671</v>
      </c>
      <c r="D51" s="48">
        <f>SUM(D36:D49)</f>
        <v>84.666666666666671</v>
      </c>
    </row>
    <row r="52" spans="1:4" ht="14.25" x14ac:dyDescent="0.2">
      <c r="A52" s="49"/>
      <c r="B52" s="50"/>
      <c r="C52" s="50"/>
      <c r="D52" s="51"/>
    </row>
    <row r="53" spans="1:4" s="83" customFormat="1" ht="82.5" customHeight="1" x14ac:dyDescent="0.3">
      <c r="A53" s="131" t="s">
        <v>44</v>
      </c>
      <c r="B53" s="132"/>
      <c r="C53" s="132"/>
      <c r="D53" s="133"/>
    </row>
    <row r="54" spans="1:4" ht="14.25" x14ac:dyDescent="0.2">
      <c r="A54" s="50"/>
    </row>
    <row r="55" spans="1:4" ht="14.25" x14ac:dyDescent="0.2">
      <c r="A55" s="50"/>
    </row>
    <row r="56" spans="1:4" ht="14.25" x14ac:dyDescent="0.2">
      <c r="A56" s="50"/>
    </row>
    <row r="57" spans="1:4" ht="14.25" x14ac:dyDescent="0.2">
      <c r="A57" s="50"/>
    </row>
    <row r="58" spans="1:4" ht="14.25" x14ac:dyDescent="0.2">
      <c r="A58" s="50"/>
    </row>
    <row r="59" spans="1:4" ht="14.25" x14ac:dyDescent="0.2">
      <c r="A59" s="50"/>
    </row>
    <row r="60" spans="1:4" ht="14.25" x14ac:dyDescent="0.2">
      <c r="A60" s="50"/>
    </row>
    <row r="61" spans="1:4" ht="14.25" x14ac:dyDescent="0.2">
      <c r="A61" s="50"/>
    </row>
    <row r="62" spans="1:4" ht="14.25" x14ac:dyDescent="0.2">
      <c r="A62" s="50"/>
    </row>
    <row r="63" spans="1:4" ht="14.25" x14ac:dyDescent="0.2">
      <c r="A63" s="50"/>
    </row>
    <row r="64" spans="1:4" ht="14.25" x14ac:dyDescent="0.2">
      <c r="A64" s="50"/>
    </row>
    <row r="65" spans="1:1" ht="14.25" x14ac:dyDescent="0.2">
      <c r="A65" s="50"/>
    </row>
    <row r="66" spans="1:1" ht="14.25" x14ac:dyDescent="0.2">
      <c r="A66" s="50"/>
    </row>
    <row r="67" spans="1:1" ht="14.25" x14ac:dyDescent="0.2">
      <c r="A67" s="50"/>
    </row>
    <row r="68" spans="1:1" ht="14.25" x14ac:dyDescent="0.2">
      <c r="A68" s="50"/>
    </row>
    <row r="69" spans="1:1" ht="14.25" x14ac:dyDescent="0.2">
      <c r="A69" s="50"/>
    </row>
    <row r="70" spans="1:1" ht="14.25" x14ac:dyDescent="0.2">
      <c r="A70" s="50"/>
    </row>
    <row r="71" spans="1:1" ht="14.25" x14ac:dyDescent="0.2">
      <c r="A71" s="50"/>
    </row>
    <row r="72" spans="1:1" ht="14.25" x14ac:dyDescent="0.2">
      <c r="A72" s="50"/>
    </row>
    <row r="73" spans="1:1" ht="14.25" x14ac:dyDescent="0.2">
      <c r="A73" s="50"/>
    </row>
    <row r="74" spans="1:1" x14ac:dyDescent="0.2">
      <c r="A74" s="52"/>
    </row>
    <row r="75" spans="1:1" x14ac:dyDescent="0.2">
      <c r="A75" s="52"/>
    </row>
    <row r="76" spans="1:1" x14ac:dyDescent="0.2">
      <c r="A76" s="52"/>
    </row>
    <row r="77" spans="1:1" x14ac:dyDescent="0.2">
      <c r="A77" s="52"/>
    </row>
    <row r="78" spans="1:1" x14ac:dyDescent="0.2">
      <c r="A78" s="52"/>
    </row>
    <row r="79" spans="1:1" x14ac:dyDescent="0.2">
      <c r="A79" s="52"/>
    </row>
    <row r="80" spans="1:1" x14ac:dyDescent="0.2">
      <c r="A80" s="52"/>
    </row>
    <row r="81" spans="1:1" x14ac:dyDescent="0.2">
      <c r="A81" s="52"/>
    </row>
    <row r="82" spans="1:1" x14ac:dyDescent="0.2">
      <c r="A82" s="52"/>
    </row>
    <row r="83" spans="1:1" x14ac:dyDescent="0.2">
      <c r="A83" s="52"/>
    </row>
    <row r="84" spans="1:1" x14ac:dyDescent="0.2">
      <c r="A84" s="52"/>
    </row>
    <row r="85" spans="1:1" x14ac:dyDescent="0.2">
      <c r="A85" s="52"/>
    </row>
    <row r="86" spans="1:1" x14ac:dyDescent="0.2">
      <c r="A86" s="52"/>
    </row>
    <row r="87" spans="1:1" x14ac:dyDescent="0.2">
      <c r="A87" s="52"/>
    </row>
    <row r="88" spans="1:1" x14ac:dyDescent="0.2">
      <c r="A88" s="52"/>
    </row>
    <row r="89" spans="1:1" x14ac:dyDescent="0.2">
      <c r="A89" s="52"/>
    </row>
    <row r="90" spans="1:1" x14ac:dyDescent="0.2">
      <c r="A90" s="52"/>
    </row>
    <row r="91" spans="1:1" x14ac:dyDescent="0.2">
      <c r="A91" s="52"/>
    </row>
    <row r="92" spans="1:1" x14ac:dyDescent="0.2">
      <c r="A92" s="52"/>
    </row>
    <row r="93" spans="1:1" x14ac:dyDescent="0.2">
      <c r="A93" s="52"/>
    </row>
    <row r="94" spans="1:1" x14ac:dyDescent="0.2">
      <c r="A94" s="52"/>
    </row>
    <row r="95" spans="1:1" x14ac:dyDescent="0.2">
      <c r="A95" s="52"/>
    </row>
    <row r="96" spans="1:1" x14ac:dyDescent="0.2">
      <c r="A96" s="52"/>
    </row>
    <row r="97" spans="1:1" x14ac:dyDescent="0.2">
      <c r="A97" s="52"/>
    </row>
    <row r="98" spans="1:1" x14ac:dyDescent="0.2">
      <c r="A98" s="52"/>
    </row>
    <row r="99" spans="1:1" x14ac:dyDescent="0.2">
      <c r="A99" s="52"/>
    </row>
    <row r="100" spans="1:1" x14ac:dyDescent="0.2">
      <c r="A100" s="52"/>
    </row>
    <row r="101" spans="1:1" x14ac:dyDescent="0.2">
      <c r="A101" s="52"/>
    </row>
    <row r="102" spans="1:1" x14ac:dyDescent="0.2">
      <c r="A102" s="52"/>
    </row>
    <row r="103" spans="1:1" x14ac:dyDescent="0.2">
      <c r="A103" s="52"/>
    </row>
    <row r="104" spans="1:1" x14ac:dyDescent="0.2">
      <c r="A104" s="52"/>
    </row>
    <row r="105" spans="1:1" x14ac:dyDescent="0.2">
      <c r="A105" s="52"/>
    </row>
    <row r="106" spans="1:1" x14ac:dyDescent="0.2">
      <c r="A106" s="52"/>
    </row>
    <row r="107" spans="1:1" x14ac:dyDescent="0.2">
      <c r="A107" s="52"/>
    </row>
    <row r="108" spans="1:1" x14ac:dyDescent="0.2">
      <c r="A108" s="52"/>
    </row>
    <row r="109" spans="1:1" x14ac:dyDescent="0.2">
      <c r="A109" s="52"/>
    </row>
    <row r="110" spans="1:1" x14ac:dyDescent="0.2">
      <c r="A110" s="52"/>
    </row>
    <row r="111" spans="1:1" x14ac:dyDescent="0.2">
      <c r="A111" s="52"/>
    </row>
    <row r="112" spans="1:1" x14ac:dyDescent="0.2">
      <c r="A112" s="52"/>
    </row>
    <row r="113" spans="1:1" x14ac:dyDescent="0.2">
      <c r="A113" s="52"/>
    </row>
    <row r="114" spans="1:1" x14ac:dyDescent="0.2">
      <c r="A114" s="52"/>
    </row>
    <row r="115" spans="1:1" x14ac:dyDescent="0.2">
      <c r="A115" s="52"/>
    </row>
    <row r="116" spans="1:1" x14ac:dyDescent="0.2">
      <c r="A116" s="52"/>
    </row>
    <row r="117" spans="1:1" x14ac:dyDescent="0.2">
      <c r="A117" s="52"/>
    </row>
    <row r="118" spans="1:1" x14ac:dyDescent="0.2">
      <c r="A118" s="52"/>
    </row>
    <row r="119" spans="1:1" x14ac:dyDescent="0.2">
      <c r="A119" s="52"/>
    </row>
    <row r="120" spans="1:1" x14ac:dyDescent="0.2">
      <c r="A120" s="52"/>
    </row>
    <row r="121" spans="1:1" x14ac:dyDescent="0.2">
      <c r="A121" s="52"/>
    </row>
    <row r="122" spans="1:1" x14ac:dyDescent="0.2">
      <c r="A122" s="52"/>
    </row>
    <row r="123" spans="1:1" x14ac:dyDescent="0.2">
      <c r="A123" s="52"/>
    </row>
    <row r="124" spans="1:1" x14ac:dyDescent="0.2">
      <c r="A124" s="52"/>
    </row>
    <row r="125" spans="1:1" x14ac:dyDescent="0.2">
      <c r="A125" s="52"/>
    </row>
    <row r="126" spans="1:1" x14ac:dyDescent="0.2">
      <c r="A126" s="52"/>
    </row>
    <row r="127" spans="1:1" x14ac:dyDescent="0.2">
      <c r="A127" s="52"/>
    </row>
    <row r="128" spans="1:1" x14ac:dyDescent="0.2">
      <c r="A128" s="52"/>
    </row>
    <row r="129" spans="1:1" x14ac:dyDescent="0.2">
      <c r="A129" s="52"/>
    </row>
    <row r="130" spans="1:1" x14ac:dyDescent="0.2">
      <c r="A130" s="52"/>
    </row>
    <row r="131" spans="1:1" x14ac:dyDescent="0.2">
      <c r="A131" s="52"/>
    </row>
    <row r="132" spans="1:1" x14ac:dyDescent="0.2">
      <c r="A132" s="52"/>
    </row>
    <row r="133" spans="1:1" x14ac:dyDescent="0.2">
      <c r="A133" s="52"/>
    </row>
    <row r="134" spans="1:1" x14ac:dyDescent="0.2">
      <c r="A134" s="52"/>
    </row>
    <row r="135" spans="1:1" x14ac:dyDescent="0.2">
      <c r="A135" s="52"/>
    </row>
    <row r="136" spans="1:1" x14ac:dyDescent="0.2">
      <c r="A136" s="52"/>
    </row>
    <row r="137" spans="1:1" x14ac:dyDescent="0.2">
      <c r="A137" s="52"/>
    </row>
    <row r="138" spans="1:1" x14ac:dyDescent="0.2">
      <c r="A138" s="52"/>
    </row>
    <row r="139" spans="1:1" x14ac:dyDescent="0.2">
      <c r="A139" s="52"/>
    </row>
    <row r="140" spans="1:1" x14ac:dyDescent="0.2">
      <c r="A140" s="52"/>
    </row>
    <row r="141" spans="1:1" x14ac:dyDescent="0.2">
      <c r="A141" s="52"/>
    </row>
    <row r="142" spans="1:1" x14ac:dyDescent="0.2">
      <c r="A142" s="52"/>
    </row>
    <row r="143" spans="1:1" x14ac:dyDescent="0.2">
      <c r="A143" s="52"/>
    </row>
    <row r="144" spans="1:1" x14ac:dyDescent="0.2">
      <c r="A144" s="52"/>
    </row>
    <row r="145" spans="1:1" x14ac:dyDescent="0.2">
      <c r="A145" s="52"/>
    </row>
    <row r="146" spans="1:1" x14ac:dyDescent="0.2">
      <c r="A146" s="52"/>
    </row>
    <row r="147" spans="1:1" x14ac:dyDescent="0.2">
      <c r="A147" s="52"/>
    </row>
    <row r="148" spans="1:1" x14ac:dyDescent="0.2">
      <c r="A148" s="52"/>
    </row>
    <row r="149" spans="1:1" x14ac:dyDescent="0.2">
      <c r="A149" s="52"/>
    </row>
    <row r="150" spans="1:1" x14ac:dyDescent="0.2">
      <c r="A150" s="52"/>
    </row>
    <row r="151" spans="1:1" x14ac:dyDescent="0.2">
      <c r="A151" s="52"/>
    </row>
    <row r="152" spans="1:1" x14ac:dyDescent="0.2">
      <c r="A152" s="52"/>
    </row>
    <row r="153" spans="1:1" x14ac:dyDescent="0.2">
      <c r="A153" s="52"/>
    </row>
    <row r="154" spans="1:1" x14ac:dyDescent="0.2">
      <c r="A154" s="52"/>
    </row>
    <row r="155" spans="1:1" x14ac:dyDescent="0.2">
      <c r="A155" s="52"/>
    </row>
    <row r="156" spans="1:1" x14ac:dyDescent="0.2">
      <c r="A156" s="52"/>
    </row>
    <row r="157" spans="1:1" x14ac:dyDescent="0.2">
      <c r="A157" s="52"/>
    </row>
    <row r="158" spans="1:1" x14ac:dyDescent="0.2">
      <c r="A158" s="52"/>
    </row>
    <row r="159" spans="1:1" x14ac:dyDescent="0.2">
      <c r="A159" s="52"/>
    </row>
    <row r="160" spans="1:1" x14ac:dyDescent="0.2">
      <c r="A160" s="52"/>
    </row>
    <row r="161" spans="1:1" x14ac:dyDescent="0.2">
      <c r="A161" s="52"/>
    </row>
    <row r="162" spans="1:1" x14ac:dyDescent="0.2">
      <c r="A162" s="52"/>
    </row>
    <row r="163" spans="1:1" x14ac:dyDescent="0.2">
      <c r="A163" s="52"/>
    </row>
    <row r="164" spans="1:1" x14ac:dyDescent="0.2">
      <c r="A164" s="52"/>
    </row>
    <row r="165" spans="1:1" x14ac:dyDescent="0.2">
      <c r="A165" s="52"/>
    </row>
    <row r="166" spans="1:1" x14ac:dyDescent="0.2">
      <c r="A166" s="52"/>
    </row>
    <row r="167" spans="1:1" x14ac:dyDescent="0.2">
      <c r="A167" s="52"/>
    </row>
    <row r="168" spans="1:1" x14ac:dyDescent="0.2">
      <c r="A168" s="52"/>
    </row>
    <row r="169" spans="1:1" x14ac:dyDescent="0.2">
      <c r="A169" s="52"/>
    </row>
    <row r="170" spans="1:1" x14ac:dyDescent="0.2">
      <c r="A170" s="52"/>
    </row>
    <row r="171" spans="1:1" x14ac:dyDescent="0.2">
      <c r="A171" s="52"/>
    </row>
    <row r="172" spans="1:1" x14ac:dyDescent="0.2">
      <c r="A172" s="52"/>
    </row>
    <row r="173" spans="1:1" x14ac:dyDescent="0.2">
      <c r="A173" s="52"/>
    </row>
    <row r="174" spans="1:1" x14ac:dyDescent="0.2">
      <c r="A174" s="52"/>
    </row>
    <row r="175" spans="1:1" x14ac:dyDescent="0.2">
      <c r="A175" s="52"/>
    </row>
    <row r="176" spans="1:1" x14ac:dyDescent="0.2">
      <c r="A176" s="52"/>
    </row>
    <row r="177" spans="1:1" x14ac:dyDescent="0.2">
      <c r="A177" s="52"/>
    </row>
    <row r="178" spans="1:1" x14ac:dyDescent="0.2">
      <c r="A178" s="52"/>
    </row>
    <row r="179" spans="1:1" x14ac:dyDescent="0.2">
      <c r="A179" s="52"/>
    </row>
    <row r="180" spans="1:1" x14ac:dyDescent="0.2">
      <c r="A180" s="52"/>
    </row>
    <row r="181" spans="1:1" x14ac:dyDescent="0.2">
      <c r="A181" s="52"/>
    </row>
    <row r="182" spans="1:1" x14ac:dyDescent="0.2">
      <c r="A182" s="52"/>
    </row>
    <row r="183" spans="1:1" x14ac:dyDescent="0.2">
      <c r="A183" s="52"/>
    </row>
    <row r="184" spans="1:1" x14ac:dyDescent="0.2">
      <c r="A184" s="52"/>
    </row>
    <row r="185" spans="1:1" x14ac:dyDescent="0.2">
      <c r="A185" s="52"/>
    </row>
    <row r="186" spans="1:1" x14ac:dyDescent="0.2">
      <c r="A186" s="52"/>
    </row>
    <row r="187" spans="1:1" x14ac:dyDescent="0.2">
      <c r="A187" s="52"/>
    </row>
    <row r="188" spans="1:1" x14ac:dyDescent="0.2">
      <c r="A188" s="52"/>
    </row>
    <row r="189" spans="1:1" x14ac:dyDescent="0.2">
      <c r="A189" s="52"/>
    </row>
    <row r="190" spans="1:1" x14ac:dyDescent="0.2">
      <c r="A190" s="52"/>
    </row>
    <row r="191" spans="1:1" x14ac:dyDescent="0.2">
      <c r="A191" s="52"/>
    </row>
    <row r="192" spans="1:1" x14ac:dyDescent="0.2">
      <c r="A192" s="52"/>
    </row>
    <row r="193" spans="1:1" x14ac:dyDescent="0.2">
      <c r="A193" s="52"/>
    </row>
    <row r="194" spans="1:1" x14ac:dyDescent="0.2">
      <c r="A194" s="52"/>
    </row>
    <row r="195" spans="1:1" x14ac:dyDescent="0.2">
      <c r="A195" s="52"/>
    </row>
    <row r="196" spans="1:1" x14ac:dyDescent="0.2">
      <c r="A196" s="52"/>
    </row>
    <row r="197" spans="1:1" x14ac:dyDescent="0.2">
      <c r="A197" s="52"/>
    </row>
    <row r="198" spans="1:1" x14ac:dyDescent="0.2">
      <c r="A198" s="52"/>
    </row>
    <row r="199" spans="1:1" x14ac:dyDescent="0.2">
      <c r="A199" s="52"/>
    </row>
    <row r="200" spans="1:1" x14ac:dyDescent="0.2">
      <c r="A200" s="52"/>
    </row>
    <row r="201" spans="1:1" x14ac:dyDescent="0.2">
      <c r="A201" s="52"/>
    </row>
    <row r="202" spans="1:1" x14ac:dyDescent="0.2">
      <c r="A202" s="52"/>
    </row>
    <row r="203" spans="1:1" x14ac:dyDescent="0.2">
      <c r="A203" s="52"/>
    </row>
    <row r="204" spans="1:1" x14ac:dyDescent="0.2">
      <c r="A204" s="52"/>
    </row>
    <row r="205" spans="1:1" x14ac:dyDescent="0.2">
      <c r="A205" s="52"/>
    </row>
    <row r="206" spans="1:1" x14ac:dyDescent="0.2">
      <c r="A206" s="52"/>
    </row>
    <row r="207" spans="1:1" x14ac:dyDescent="0.2">
      <c r="A207" s="52"/>
    </row>
    <row r="208" spans="1:1" x14ac:dyDescent="0.2">
      <c r="A208" s="52"/>
    </row>
    <row r="209" spans="1:1" x14ac:dyDescent="0.2">
      <c r="A209" s="52"/>
    </row>
    <row r="210" spans="1:1" x14ac:dyDescent="0.2">
      <c r="A210" s="52"/>
    </row>
    <row r="211" spans="1:1" x14ac:dyDescent="0.2">
      <c r="A211" s="52"/>
    </row>
    <row r="212" spans="1:1" x14ac:dyDescent="0.2">
      <c r="A212" s="52"/>
    </row>
    <row r="213" spans="1:1" x14ac:dyDescent="0.2">
      <c r="A213" s="52"/>
    </row>
    <row r="214" spans="1:1" x14ac:dyDescent="0.2">
      <c r="A214" s="52"/>
    </row>
    <row r="215" spans="1:1" x14ac:dyDescent="0.2">
      <c r="A215" s="52"/>
    </row>
    <row r="216" spans="1:1" x14ac:dyDescent="0.2">
      <c r="A216" s="52"/>
    </row>
    <row r="217" spans="1:1" x14ac:dyDescent="0.2">
      <c r="A217" s="52"/>
    </row>
    <row r="218" spans="1:1" x14ac:dyDescent="0.2">
      <c r="A218" s="52"/>
    </row>
    <row r="219" spans="1:1" x14ac:dyDescent="0.2">
      <c r="A219" s="52"/>
    </row>
    <row r="220" spans="1:1" x14ac:dyDescent="0.2">
      <c r="A220" s="52"/>
    </row>
    <row r="221" spans="1:1" x14ac:dyDescent="0.2">
      <c r="A221" s="52"/>
    </row>
    <row r="222" spans="1:1" x14ac:dyDescent="0.2">
      <c r="A222" s="52"/>
    </row>
    <row r="223" spans="1:1" x14ac:dyDescent="0.2">
      <c r="A223" s="52"/>
    </row>
    <row r="224" spans="1:1" x14ac:dyDescent="0.2">
      <c r="A224" s="52"/>
    </row>
    <row r="225" spans="1:1" x14ac:dyDescent="0.2">
      <c r="A225" s="52"/>
    </row>
    <row r="226" spans="1:1" x14ac:dyDescent="0.2">
      <c r="A226" s="52"/>
    </row>
    <row r="227" spans="1:1" x14ac:dyDescent="0.2">
      <c r="A227" s="52"/>
    </row>
    <row r="228" spans="1:1" x14ac:dyDescent="0.2">
      <c r="A228" s="52"/>
    </row>
    <row r="229" spans="1:1" x14ac:dyDescent="0.2">
      <c r="A229" s="52"/>
    </row>
    <row r="230" spans="1:1" x14ac:dyDescent="0.2">
      <c r="A230" s="52"/>
    </row>
    <row r="231" spans="1:1" x14ac:dyDescent="0.2">
      <c r="A231" s="52"/>
    </row>
    <row r="232" spans="1:1" x14ac:dyDescent="0.2">
      <c r="A232" s="52"/>
    </row>
    <row r="233" spans="1:1" x14ac:dyDescent="0.2">
      <c r="A233" s="52"/>
    </row>
    <row r="234" spans="1:1" x14ac:dyDescent="0.2">
      <c r="A234" s="52"/>
    </row>
    <row r="235" spans="1:1" x14ac:dyDescent="0.2">
      <c r="A235" s="52"/>
    </row>
    <row r="236" spans="1:1" x14ac:dyDescent="0.2">
      <c r="A236" s="52"/>
    </row>
    <row r="237" spans="1:1" x14ac:dyDescent="0.2">
      <c r="A237" s="52"/>
    </row>
    <row r="238" spans="1:1" x14ac:dyDescent="0.2">
      <c r="A238" s="52"/>
    </row>
    <row r="239" spans="1:1" x14ac:dyDescent="0.2">
      <c r="A239" s="52"/>
    </row>
    <row r="240" spans="1:1" x14ac:dyDescent="0.2">
      <c r="A240" s="52"/>
    </row>
    <row r="241" spans="1:1" x14ac:dyDescent="0.2">
      <c r="A241" s="52"/>
    </row>
    <row r="242" spans="1:1" x14ac:dyDescent="0.2">
      <c r="A242" s="52"/>
    </row>
    <row r="243" spans="1:1" x14ac:dyDescent="0.2">
      <c r="A243" s="52"/>
    </row>
    <row r="244" spans="1:1" x14ac:dyDescent="0.2">
      <c r="A244" s="52"/>
    </row>
    <row r="245" spans="1:1" x14ac:dyDescent="0.2">
      <c r="A245" s="52"/>
    </row>
    <row r="246" spans="1:1" x14ac:dyDescent="0.2">
      <c r="A246" s="52"/>
    </row>
    <row r="247" spans="1:1" x14ac:dyDescent="0.2">
      <c r="A247" s="52"/>
    </row>
    <row r="248" spans="1:1" x14ac:dyDescent="0.2">
      <c r="A248" s="52"/>
    </row>
  </sheetData>
  <sheetProtection algorithmName="SHA-512" hashValue="nGxzJTjp4/VyW4QnWZeJrl8Sqa+xH7Sj2+VQ02NqLSlU5lLgYWcg/0JQWk1//ukoq5ddM0PJWAKG/EsB7Q7oSg==" saltValue="5kh5SBkPRYFVmMf7pN23dA==" spinCount="100000" sheet="1" selectLockedCells="1"/>
  <mergeCells count="17">
    <mergeCell ref="B7:D7"/>
    <mergeCell ref="B29:D29"/>
    <mergeCell ref="A50:D50"/>
    <mergeCell ref="A53:D53"/>
    <mergeCell ref="B1:D1"/>
    <mergeCell ref="A2:D2"/>
    <mergeCell ref="A10:D10"/>
    <mergeCell ref="A23:D23"/>
    <mergeCell ref="A34:D34"/>
    <mergeCell ref="B47:D48"/>
    <mergeCell ref="B25:D25"/>
    <mergeCell ref="B26:D26"/>
    <mergeCell ref="B27:D27"/>
    <mergeCell ref="B28:D28"/>
    <mergeCell ref="B30:D30"/>
    <mergeCell ref="B39:D39"/>
    <mergeCell ref="B44:D44"/>
  </mergeCells>
  <phoneticPr fontId="58" type="noConversion"/>
  <printOptions horizontalCentered="1"/>
  <pageMargins left="0.23622047244094491" right="0.23622047244094491" top="0.74803149606299213" bottom="0.74803149606299213" header="0.31496062992125984" footer="0.31496062992125984"/>
  <pageSetup paperSize="9" scale="79" fitToHeight="0" orientation="landscape" r:id="rId1"/>
  <headerFooter>
    <oddFooter xml:space="preserve">&amp;L&amp;"Century Gothic,Standaard"&amp;8&amp;F
&amp;D&amp;C&amp;"Century Gothic,Standaard"&amp;8Pagina &amp;P van &amp;N&amp;R&amp;"Century Gothic,Vet"&amp;12United Quality&amp;"Century Gothic,Cursief"&amp;8
Advies en Aanbesteding in Afval en Automotive&amp;"Arial,Standaard"&amp;10
</oddFooter>
  </headerFooter>
  <rowBreaks count="1" manualBreakCount="1">
    <brk id="23" max="4" man="1"/>
  </rowBreaks>
  <ignoredErrors>
    <ignoredError sqref="B28:D29"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7A41A-F2B2-4435-9613-4E4558188862}">
  <sheetPr>
    <tabColor rgb="FF92D050"/>
  </sheetPr>
  <dimension ref="A1:E248"/>
  <sheetViews>
    <sheetView workbookViewId="0"/>
  </sheetViews>
  <sheetFormatPr defaultColWidth="42.85546875" defaultRowHeight="12" x14ac:dyDescent="0.2"/>
  <cols>
    <col min="1" max="1" width="55" style="27" customWidth="1"/>
    <col min="2" max="16384" width="42.85546875" style="27"/>
  </cols>
  <sheetData>
    <row r="1" spans="1:5" s="26" customFormat="1" ht="29.25" customHeight="1" x14ac:dyDescent="0.2">
      <c r="A1" s="25" t="s">
        <v>7</v>
      </c>
      <c r="B1" s="177" t="s">
        <v>97</v>
      </c>
      <c r="C1" s="177"/>
      <c r="D1" s="177"/>
    </row>
    <row r="2" spans="1:5" ht="13.5" x14ac:dyDescent="0.2">
      <c r="A2" s="146" t="s">
        <v>8</v>
      </c>
      <c r="B2" s="147"/>
      <c r="C2" s="147"/>
      <c r="D2" s="148"/>
    </row>
    <row r="3" spans="1:5" ht="13.5" x14ac:dyDescent="0.2">
      <c r="A3" s="28" t="s">
        <v>9</v>
      </c>
      <c r="B3" s="28"/>
      <c r="C3" s="28"/>
      <c r="D3" s="28"/>
    </row>
    <row r="4" spans="1:5" ht="14.25" x14ac:dyDescent="0.2">
      <c r="A4" s="29" t="s">
        <v>1</v>
      </c>
      <c r="B4" s="30" t="s">
        <v>78</v>
      </c>
      <c r="C4" s="30" t="s">
        <v>45</v>
      </c>
      <c r="D4" s="30" t="s">
        <v>95</v>
      </c>
    </row>
    <row r="5" spans="1:5" ht="14.25" x14ac:dyDescent="0.2">
      <c r="A5" s="29" t="s">
        <v>2</v>
      </c>
      <c r="B5" s="84" t="s">
        <v>130</v>
      </c>
      <c r="C5" s="30" t="s">
        <v>46</v>
      </c>
      <c r="D5" s="30" t="s">
        <v>96</v>
      </c>
      <c r="E5" s="85"/>
    </row>
    <row r="6" spans="1:5" ht="14.25" x14ac:dyDescent="0.2">
      <c r="A6" s="42" t="s">
        <v>3</v>
      </c>
      <c r="B6" s="76" t="s">
        <v>122</v>
      </c>
      <c r="C6" s="76" t="s">
        <v>122</v>
      </c>
      <c r="D6" s="76" t="s">
        <v>122</v>
      </c>
    </row>
    <row r="7" spans="1:5" ht="14.25" x14ac:dyDescent="0.2">
      <c r="A7" s="29" t="s">
        <v>10</v>
      </c>
      <c r="B7" s="164" t="s">
        <v>73</v>
      </c>
      <c r="C7" s="165"/>
      <c r="D7" s="166"/>
    </row>
    <row r="8" spans="1:5" ht="14.25" x14ac:dyDescent="0.2">
      <c r="A8" s="29" t="s">
        <v>12</v>
      </c>
      <c r="B8" s="164" t="s">
        <v>13</v>
      </c>
      <c r="C8" s="165"/>
      <c r="D8" s="166"/>
    </row>
    <row r="9" spans="1:5" ht="14.25" x14ac:dyDescent="0.2">
      <c r="A9" s="29" t="s">
        <v>14</v>
      </c>
      <c r="B9" s="33">
        <v>2575</v>
      </c>
      <c r="C9" s="33">
        <v>2575</v>
      </c>
      <c r="D9" s="33">
        <v>2575</v>
      </c>
    </row>
    <row r="10" spans="1:5" ht="14.25" x14ac:dyDescent="0.2">
      <c r="A10" s="128"/>
      <c r="B10" s="178"/>
      <c r="C10" s="178"/>
      <c r="D10" s="179"/>
    </row>
    <row r="11" spans="1:5" ht="13.5" x14ac:dyDescent="0.2">
      <c r="A11" s="28" t="s">
        <v>15</v>
      </c>
      <c r="B11" s="34"/>
      <c r="C11" s="34"/>
      <c r="D11" s="34"/>
    </row>
    <row r="12" spans="1:5" ht="14.25" x14ac:dyDescent="0.2">
      <c r="A12" s="29" t="s">
        <v>49</v>
      </c>
      <c r="B12" s="35">
        <f>(B13*1.21)+B14</f>
        <v>52272</v>
      </c>
      <c r="C12" s="35">
        <f>(C13*1.21)+C14</f>
        <v>52272</v>
      </c>
      <c r="D12" s="35">
        <f>(D13*1.21)+D14</f>
        <v>52272</v>
      </c>
    </row>
    <row r="13" spans="1:5" ht="14.25" x14ac:dyDescent="0.2">
      <c r="A13" s="29" t="s">
        <v>50</v>
      </c>
      <c r="B13" s="35">
        <v>43200</v>
      </c>
      <c r="C13" s="35">
        <v>43200</v>
      </c>
      <c r="D13" s="35">
        <v>43200</v>
      </c>
    </row>
    <row r="14" spans="1:5" ht="14.25" x14ac:dyDescent="0.2">
      <c r="A14" s="29" t="s">
        <v>48</v>
      </c>
      <c r="B14" s="35">
        <v>0</v>
      </c>
      <c r="C14" s="35">
        <v>0</v>
      </c>
      <c r="D14" s="35">
        <v>0</v>
      </c>
    </row>
    <row r="15" spans="1:5" s="79" customFormat="1" ht="14.25" x14ac:dyDescent="0.2">
      <c r="A15" s="77" t="s">
        <v>18</v>
      </c>
      <c r="B15" s="78" t="s">
        <v>120</v>
      </c>
      <c r="C15" s="78" t="s">
        <v>120</v>
      </c>
      <c r="D15" s="78" t="s">
        <v>120</v>
      </c>
    </row>
    <row r="16" spans="1:5" ht="14.25" x14ac:dyDescent="0.2">
      <c r="A16" s="45" t="s">
        <v>51</v>
      </c>
      <c r="B16" s="35">
        <v>0</v>
      </c>
      <c r="C16" s="35">
        <v>0</v>
      </c>
      <c r="D16" s="35">
        <v>0</v>
      </c>
    </row>
    <row r="17" spans="1:4" s="79" customFormat="1" ht="341.25" customHeight="1" x14ac:dyDescent="0.2">
      <c r="A17" s="77" t="s">
        <v>86</v>
      </c>
      <c r="B17" s="195" t="s">
        <v>124</v>
      </c>
      <c r="C17" s="196"/>
      <c r="D17" s="197"/>
    </row>
    <row r="18" spans="1:4" ht="14.25" x14ac:dyDescent="0.2">
      <c r="A18" s="29" t="s">
        <v>87</v>
      </c>
      <c r="B18" s="35">
        <f>38500+1230+199+199+995+540+790+390+145+465+1353</f>
        <v>44806</v>
      </c>
      <c r="C18" s="35">
        <f t="shared" ref="C18:D18" si="0">38500+1230+199+199+995+540+790+390+145+465+1353</f>
        <v>44806</v>
      </c>
      <c r="D18" s="35">
        <f t="shared" si="0"/>
        <v>44806</v>
      </c>
    </row>
    <row r="19" spans="1:4" ht="28.5" x14ac:dyDescent="0.2">
      <c r="A19" s="45" t="s">
        <v>20</v>
      </c>
      <c r="B19" s="35">
        <v>990</v>
      </c>
      <c r="C19" s="35">
        <v>990</v>
      </c>
      <c r="D19" s="35">
        <v>990</v>
      </c>
    </row>
    <row r="20" spans="1:4" ht="14.25" x14ac:dyDescent="0.2">
      <c r="A20" s="29" t="s">
        <v>52</v>
      </c>
      <c r="B20" s="81">
        <f>B13+B14+B16+B18+B19</f>
        <v>88996</v>
      </c>
      <c r="C20" s="81">
        <f t="shared" ref="C20:D20" si="1">C13+C14+C16+C18+C19</f>
        <v>88996</v>
      </c>
      <c r="D20" s="81">
        <f t="shared" si="1"/>
        <v>88996</v>
      </c>
    </row>
    <row r="21" spans="1:4" ht="14.25" x14ac:dyDescent="0.2">
      <c r="A21" s="29" t="s">
        <v>22</v>
      </c>
      <c r="B21" s="21">
        <v>0</v>
      </c>
      <c r="C21" s="21">
        <v>0</v>
      </c>
      <c r="D21" s="21">
        <v>0</v>
      </c>
    </row>
    <row r="22" spans="1:4" ht="14.25" x14ac:dyDescent="0.2">
      <c r="A22" s="29" t="s">
        <v>53</v>
      </c>
      <c r="B22" s="81">
        <f>B20-B21</f>
        <v>88996</v>
      </c>
      <c r="C22" s="81">
        <f t="shared" ref="C22:D22" si="2">C20-C21</f>
        <v>88996</v>
      </c>
      <c r="D22" s="81">
        <f t="shared" si="2"/>
        <v>88996</v>
      </c>
    </row>
    <row r="23" spans="1:4" ht="14.25" x14ac:dyDescent="0.2">
      <c r="A23" s="128"/>
      <c r="B23" s="129"/>
      <c r="C23" s="129"/>
      <c r="D23" s="130"/>
    </row>
    <row r="24" spans="1:4" ht="13.5" x14ac:dyDescent="0.2">
      <c r="A24" s="28" t="s">
        <v>24</v>
      </c>
      <c r="B24" s="28"/>
      <c r="C24" s="28"/>
      <c r="D24" s="28"/>
    </row>
    <row r="25" spans="1:4" ht="14.25" x14ac:dyDescent="0.2">
      <c r="A25" s="29" t="s">
        <v>25</v>
      </c>
      <c r="B25" s="183">
        <v>84</v>
      </c>
      <c r="C25" s="184"/>
      <c r="D25" s="185"/>
    </row>
    <row r="26" spans="1:4" ht="14.25" x14ac:dyDescent="0.2">
      <c r="A26" s="42" t="s">
        <v>26</v>
      </c>
      <c r="B26" s="152">
        <v>10000</v>
      </c>
      <c r="C26" s="153"/>
      <c r="D26" s="154"/>
    </row>
    <row r="27" spans="1:4" ht="14.25" x14ac:dyDescent="0.2">
      <c r="A27" s="45" t="s">
        <v>27</v>
      </c>
      <c r="B27" s="186">
        <v>0.03</v>
      </c>
      <c r="C27" s="187"/>
      <c r="D27" s="188"/>
    </row>
    <row r="28" spans="1:4" ht="28.5" x14ac:dyDescent="0.2">
      <c r="A28" s="45" t="s">
        <v>82</v>
      </c>
      <c r="B28" s="189">
        <f>'Rente opslag'!C4</f>
        <v>0</v>
      </c>
      <c r="C28" s="190"/>
      <c r="D28" s="191"/>
    </row>
    <row r="29" spans="1:4" ht="28.5" x14ac:dyDescent="0.2">
      <c r="A29" s="39" t="s">
        <v>84</v>
      </c>
      <c r="B29" s="158">
        <f>B27+B28</f>
        <v>0.03</v>
      </c>
      <c r="C29" s="159"/>
      <c r="D29" s="160"/>
    </row>
    <row r="30" spans="1:4" ht="14.25" x14ac:dyDescent="0.2">
      <c r="A30" s="42" t="s">
        <v>28</v>
      </c>
      <c r="B30" s="192">
        <v>0.1</v>
      </c>
      <c r="C30" s="193"/>
      <c r="D30" s="194"/>
    </row>
    <row r="31" spans="1:4" ht="14.25" x14ac:dyDescent="0.2">
      <c r="A31" s="29" t="s">
        <v>29</v>
      </c>
      <c r="B31" s="22">
        <v>0</v>
      </c>
      <c r="C31" s="22">
        <v>0</v>
      </c>
      <c r="D31" s="22">
        <v>0</v>
      </c>
    </row>
    <row r="32" spans="1:4" ht="14.25" x14ac:dyDescent="0.2">
      <c r="A32" s="29" t="s">
        <v>30</v>
      </c>
      <c r="B32" s="23">
        <v>0</v>
      </c>
      <c r="C32" s="23">
        <v>0</v>
      </c>
      <c r="D32" s="23">
        <v>0</v>
      </c>
    </row>
    <row r="33" spans="1:4" ht="14.25" x14ac:dyDescent="0.2">
      <c r="A33" s="29" t="s">
        <v>31</v>
      </c>
      <c r="B33" s="23">
        <v>0</v>
      </c>
      <c r="C33" s="23">
        <v>0</v>
      </c>
      <c r="D33" s="23">
        <v>0</v>
      </c>
    </row>
    <row r="34" spans="1:4" ht="14.25" x14ac:dyDescent="0.2">
      <c r="A34" s="128"/>
      <c r="B34" s="129"/>
      <c r="C34" s="129"/>
      <c r="D34" s="130"/>
    </row>
    <row r="35" spans="1:4" ht="14.25" x14ac:dyDescent="0.2">
      <c r="A35" s="28" t="s">
        <v>47</v>
      </c>
      <c r="B35" s="43"/>
      <c r="C35" s="43"/>
      <c r="D35" s="43"/>
    </row>
    <row r="36" spans="1:4" ht="14.25" x14ac:dyDescent="0.2">
      <c r="A36" s="29" t="s">
        <v>33</v>
      </c>
      <c r="B36" s="20">
        <v>0</v>
      </c>
      <c r="C36" s="20">
        <v>0</v>
      </c>
      <c r="D36" s="20">
        <v>0</v>
      </c>
    </row>
    <row r="37" spans="1:4" ht="14.25" x14ac:dyDescent="0.2">
      <c r="A37" s="29" t="s">
        <v>34</v>
      </c>
      <c r="B37" s="20">
        <v>0</v>
      </c>
      <c r="C37" s="20">
        <v>0</v>
      </c>
      <c r="D37" s="20">
        <v>0</v>
      </c>
    </row>
    <row r="38" spans="1:4" ht="14.25" x14ac:dyDescent="0.2">
      <c r="A38" s="29" t="s">
        <v>35</v>
      </c>
      <c r="B38" s="20">
        <v>0</v>
      </c>
      <c r="C38" s="20">
        <v>0</v>
      </c>
      <c r="D38" s="20">
        <v>0</v>
      </c>
    </row>
    <row r="39" spans="1:4" ht="14.25" x14ac:dyDescent="0.2">
      <c r="A39" s="29" t="s">
        <v>98</v>
      </c>
      <c r="B39" s="180" t="s">
        <v>99</v>
      </c>
      <c r="C39" s="181"/>
      <c r="D39" s="182"/>
    </row>
    <row r="40" spans="1:4" ht="14.25" x14ac:dyDescent="0.2">
      <c r="A40" s="29" t="s">
        <v>36</v>
      </c>
      <c r="B40" s="20">
        <v>0</v>
      </c>
      <c r="C40" s="20">
        <v>0</v>
      </c>
      <c r="D40" s="20">
        <v>0</v>
      </c>
    </row>
    <row r="41" spans="1:4" ht="14.25" x14ac:dyDescent="0.2">
      <c r="A41" s="29" t="s">
        <v>37</v>
      </c>
      <c r="B41" s="20">
        <v>0</v>
      </c>
      <c r="C41" s="20">
        <v>0</v>
      </c>
      <c r="D41" s="20">
        <v>0</v>
      </c>
    </row>
    <row r="42" spans="1:4" ht="14.25" x14ac:dyDescent="0.2">
      <c r="A42" s="29" t="s">
        <v>38</v>
      </c>
      <c r="B42" s="35">
        <f>239/3</f>
        <v>79.666666666666671</v>
      </c>
      <c r="C42" s="35">
        <f t="shared" ref="C42:D42" si="3">239/3</f>
        <v>79.666666666666671</v>
      </c>
      <c r="D42" s="35">
        <f t="shared" si="3"/>
        <v>79.666666666666671</v>
      </c>
    </row>
    <row r="43" spans="1:4" ht="14.25" x14ac:dyDescent="0.2">
      <c r="A43" s="29" t="s">
        <v>39</v>
      </c>
      <c r="B43" s="20">
        <v>0</v>
      </c>
      <c r="C43" s="20">
        <v>0</v>
      </c>
      <c r="D43" s="20">
        <v>0</v>
      </c>
    </row>
    <row r="44" spans="1:4" ht="14.25" x14ac:dyDescent="0.2">
      <c r="A44" s="44" t="s">
        <v>111</v>
      </c>
      <c r="B44" s="140" t="s">
        <v>99</v>
      </c>
      <c r="C44" s="141"/>
      <c r="D44" s="142"/>
    </row>
    <row r="45" spans="1:4" ht="14.25" x14ac:dyDescent="0.2">
      <c r="A45" s="29" t="s">
        <v>40</v>
      </c>
      <c r="B45" s="20">
        <v>0</v>
      </c>
      <c r="C45" s="20">
        <v>0</v>
      </c>
      <c r="D45" s="20">
        <v>0</v>
      </c>
    </row>
    <row r="46" spans="1:4" ht="14.25" x14ac:dyDescent="0.2">
      <c r="A46" s="45" t="s">
        <v>41</v>
      </c>
      <c r="B46" s="20">
        <v>0</v>
      </c>
      <c r="C46" s="20">
        <v>0</v>
      </c>
      <c r="D46" s="20">
        <v>0</v>
      </c>
    </row>
    <row r="47" spans="1:4" ht="14.25" x14ac:dyDescent="0.2">
      <c r="A47" s="45" t="s">
        <v>42</v>
      </c>
      <c r="B47" s="134"/>
      <c r="C47" s="135"/>
      <c r="D47" s="136"/>
    </row>
    <row r="48" spans="1:4" ht="33.75" customHeight="1" x14ac:dyDescent="0.2">
      <c r="A48" s="20"/>
      <c r="B48" s="137"/>
      <c r="C48" s="138"/>
      <c r="D48" s="139"/>
    </row>
    <row r="49" spans="1:4" ht="14.25" x14ac:dyDescent="0.2">
      <c r="A49" s="29" t="s">
        <v>43</v>
      </c>
      <c r="B49" s="46">
        <f>(B26*B30*B33)/12</f>
        <v>0</v>
      </c>
      <c r="C49" s="46">
        <f>(B26*B30*C33)/12</f>
        <v>0</v>
      </c>
      <c r="D49" s="46">
        <f>(B26*B30*D33)/12</f>
        <v>0</v>
      </c>
    </row>
    <row r="50" spans="1:4" ht="14.25" x14ac:dyDescent="0.2">
      <c r="A50" s="128"/>
      <c r="B50" s="129"/>
      <c r="C50" s="129"/>
      <c r="D50" s="130"/>
    </row>
    <row r="51" spans="1:4" ht="13.5" x14ac:dyDescent="0.2">
      <c r="A51" s="47" t="s">
        <v>54</v>
      </c>
      <c r="B51" s="48">
        <f>SUM(B36:B49)</f>
        <v>79.666666666666671</v>
      </c>
      <c r="C51" s="48">
        <f>SUM(C36:C49)</f>
        <v>79.666666666666671</v>
      </c>
      <c r="D51" s="48">
        <f>SUM(D36:D49)</f>
        <v>79.666666666666671</v>
      </c>
    </row>
    <row r="52" spans="1:4" ht="14.25" x14ac:dyDescent="0.2">
      <c r="A52" s="49"/>
      <c r="B52" s="50"/>
      <c r="C52" s="50"/>
      <c r="D52" s="51"/>
    </row>
    <row r="53" spans="1:4" s="83" customFormat="1" ht="82.5" customHeight="1" x14ac:dyDescent="0.3">
      <c r="A53" s="131" t="s">
        <v>44</v>
      </c>
      <c r="B53" s="132"/>
      <c r="C53" s="132"/>
      <c r="D53" s="133"/>
    </row>
    <row r="54" spans="1:4" ht="14.25" x14ac:dyDescent="0.2">
      <c r="A54" s="50"/>
    </row>
    <row r="55" spans="1:4" ht="14.25" x14ac:dyDescent="0.2">
      <c r="A55" s="50"/>
    </row>
    <row r="56" spans="1:4" ht="14.25" x14ac:dyDescent="0.2">
      <c r="A56" s="50"/>
    </row>
    <row r="57" spans="1:4" ht="14.25" x14ac:dyDescent="0.2">
      <c r="A57" s="50"/>
    </row>
    <row r="58" spans="1:4" ht="14.25" x14ac:dyDescent="0.2">
      <c r="A58" s="50"/>
    </row>
    <row r="59" spans="1:4" ht="14.25" x14ac:dyDescent="0.2">
      <c r="A59" s="50"/>
    </row>
    <row r="60" spans="1:4" ht="14.25" x14ac:dyDescent="0.2">
      <c r="A60" s="50"/>
    </row>
    <row r="61" spans="1:4" ht="14.25" x14ac:dyDescent="0.2">
      <c r="A61" s="50"/>
    </row>
    <row r="62" spans="1:4" ht="14.25" x14ac:dyDescent="0.2">
      <c r="A62" s="50"/>
    </row>
    <row r="63" spans="1:4" ht="14.25" x14ac:dyDescent="0.2">
      <c r="A63" s="50"/>
    </row>
    <row r="64" spans="1:4" ht="14.25" x14ac:dyDescent="0.2">
      <c r="A64" s="50"/>
    </row>
    <row r="65" spans="1:1" ht="14.25" x14ac:dyDescent="0.2">
      <c r="A65" s="50"/>
    </row>
    <row r="66" spans="1:1" ht="14.25" x14ac:dyDescent="0.2">
      <c r="A66" s="50"/>
    </row>
    <row r="67" spans="1:1" ht="14.25" x14ac:dyDescent="0.2">
      <c r="A67" s="50"/>
    </row>
    <row r="68" spans="1:1" ht="14.25" x14ac:dyDescent="0.2">
      <c r="A68" s="50"/>
    </row>
    <row r="69" spans="1:1" ht="14.25" x14ac:dyDescent="0.2">
      <c r="A69" s="50"/>
    </row>
    <row r="70" spans="1:1" ht="14.25" x14ac:dyDescent="0.2">
      <c r="A70" s="50"/>
    </row>
    <row r="71" spans="1:1" ht="14.25" x14ac:dyDescent="0.2">
      <c r="A71" s="50"/>
    </row>
    <row r="72" spans="1:1" ht="14.25" x14ac:dyDescent="0.2">
      <c r="A72" s="50"/>
    </row>
    <row r="73" spans="1:1" ht="14.25" x14ac:dyDescent="0.2">
      <c r="A73" s="50"/>
    </row>
    <row r="74" spans="1:1" x14ac:dyDescent="0.2">
      <c r="A74" s="52"/>
    </row>
    <row r="75" spans="1:1" x14ac:dyDescent="0.2">
      <c r="A75" s="52"/>
    </row>
    <row r="76" spans="1:1" x14ac:dyDescent="0.2">
      <c r="A76" s="52"/>
    </row>
    <row r="77" spans="1:1" x14ac:dyDescent="0.2">
      <c r="A77" s="52"/>
    </row>
    <row r="78" spans="1:1" x14ac:dyDescent="0.2">
      <c r="A78" s="52"/>
    </row>
    <row r="79" spans="1:1" x14ac:dyDescent="0.2">
      <c r="A79" s="52"/>
    </row>
    <row r="80" spans="1:1" x14ac:dyDescent="0.2">
      <c r="A80" s="52"/>
    </row>
    <row r="81" spans="1:1" x14ac:dyDescent="0.2">
      <c r="A81" s="52"/>
    </row>
    <row r="82" spans="1:1" x14ac:dyDescent="0.2">
      <c r="A82" s="52"/>
    </row>
    <row r="83" spans="1:1" x14ac:dyDescent="0.2">
      <c r="A83" s="52"/>
    </row>
    <row r="84" spans="1:1" x14ac:dyDescent="0.2">
      <c r="A84" s="52"/>
    </row>
    <row r="85" spans="1:1" x14ac:dyDescent="0.2">
      <c r="A85" s="52"/>
    </row>
    <row r="86" spans="1:1" x14ac:dyDescent="0.2">
      <c r="A86" s="52"/>
    </row>
    <row r="87" spans="1:1" x14ac:dyDescent="0.2">
      <c r="A87" s="52"/>
    </row>
    <row r="88" spans="1:1" x14ac:dyDescent="0.2">
      <c r="A88" s="52"/>
    </row>
    <row r="89" spans="1:1" x14ac:dyDescent="0.2">
      <c r="A89" s="52"/>
    </row>
    <row r="90" spans="1:1" x14ac:dyDescent="0.2">
      <c r="A90" s="52"/>
    </row>
    <row r="91" spans="1:1" x14ac:dyDescent="0.2">
      <c r="A91" s="52"/>
    </row>
    <row r="92" spans="1:1" x14ac:dyDescent="0.2">
      <c r="A92" s="52"/>
    </row>
    <row r="93" spans="1:1" x14ac:dyDescent="0.2">
      <c r="A93" s="52"/>
    </row>
    <row r="94" spans="1:1" x14ac:dyDescent="0.2">
      <c r="A94" s="52"/>
    </row>
    <row r="95" spans="1:1" x14ac:dyDescent="0.2">
      <c r="A95" s="52"/>
    </row>
    <row r="96" spans="1:1" x14ac:dyDescent="0.2">
      <c r="A96" s="52"/>
    </row>
    <row r="97" spans="1:1" x14ac:dyDescent="0.2">
      <c r="A97" s="52"/>
    </row>
    <row r="98" spans="1:1" x14ac:dyDescent="0.2">
      <c r="A98" s="52"/>
    </row>
    <row r="99" spans="1:1" x14ac:dyDescent="0.2">
      <c r="A99" s="52"/>
    </row>
    <row r="100" spans="1:1" x14ac:dyDescent="0.2">
      <c r="A100" s="52"/>
    </row>
    <row r="101" spans="1:1" x14ac:dyDescent="0.2">
      <c r="A101" s="52"/>
    </row>
    <row r="102" spans="1:1" x14ac:dyDescent="0.2">
      <c r="A102" s="52"/>
    </row>
    <row r="103" spans="1:1" x14ac:dyDescent="0.2">
      <c r="A103" s="52"/>
    </row>
    <row r="104" spans="1:1" x14ac:dyDescent="0.2">
      <c r="A104" s="52"/>
    </row>
    <row r="105" spans="1:1" x14ac:dyDescent="0.2">
      <c r="A105" s="52"/>
    </row>
    <row r="106" spans="1:1" x14ac:dyDescent="0.2">
      <c r="A106" s="52"/>
    </row>
    <row r="107" spans="1:1" x14ac:dyDescent="0.2">
      <c r="A107" s="52"/>
    </row>
    <row r="108" spans="1:1" x14ac:dyDescent="0.2">
      <c r="A108" s="52"/>
    </row>
    <row r="109" spans="1:1" x14ac:dyDescent="0.2">
      <c r="A109" s="52"/>
    </row>
    <row r="110" spans="1:1" x14ac:dyDescent="0.2">
      <c r="A110" s="52"/>
    </row>
    <row r="111" spans="1:1" x14ac:dyDescent="0.2">
      <c r="A111" s="52"/>
    </row>
    <row r="112" spans="1:1" x14ac:dyDescent="0.2">
      <c r="A112" s="52"/>
    </row>
    <row r="113" spans="1:1" x14ac:dyDescent="0.2">
      <c r="A113" s="52"/>
    </row>
    <row r="114" spans="1:1" x14ac:dyDescent="0.2">
      <c r="A114" s="52"/>
    </row>
    <row r="115" spans="1:1" x14ac:dyDescent="0.2">
      <c r="A115" s="52"/>
    </row>
    <row r="116" spans="1:1" x14ac:dyDescent="0.2">
      <c r="A116" s="52"/>
    </row>
    <row r="117" spans="1:1" x14ac:dyDescent="0.2">
      <c r="A117" s="52"/>
    </row>
    <row r="118" spans="1:1" x14ac:dyDescent="0.2">
      <c r="A118" s="52"/>
    </row>
    <row r="119" spans="1:1" x14ac:dyDescent="0.2">
      <c r="A119" s="52"/>
    </row>
    <row r="120" spans="1:1" x14ac:dyDescent="0.2">
      <c r="A120" s="52"/>
    </row>
    <row r="121" spans="1:1" x14ac:dyDescent="0.2">
      <c r="A121" s="52"/>
    </row>
    <row r="122" spans="1:1" x14ac:dyDescent="0.2">
      <c r="A122" s="52"/>
    </row>
    <row r="123" spans="1:1" x14ac:dyDescent="0.2">
      <c r="A123" s="52"/>
    </row>
    <row r="124" spans="1:1" x14ac:dyDescent="0.2">
      <c r="A124" s="52"/>
    </row>
    <row r="125" spans="1:1" x14ac:dyDescent="0.2">
      <c r="A125" s="52"/>
    </row>
    <row r="126" spans="1:1" x14ac:dyDescent="0.2">
      <c r="A126" s="52"/>
    </row>
    <row r="127" spans="1:1" x14ac:dyDescent="0.2">
      <c r="A127" s="52"/>
    </row>
    <row r="128" spans="1:1" x14ac:dyDescent="0.2">
      <c r="A128" s="52"/>
    </row>
    <row r="129" spans="1:1" x14ac:dyDescent="0.2">
      <c r="A129" s="52"/>
    </row>
    <row r="130" spans="1:1" x14ac:dyDescent="0.2">
      <c r="A130" s="52"/>
    </row>
    <row r="131" spans="1:1" x14ac:dyDescent="0.2">
      <c r="A131" s="52"/>
    </row>
    <row r="132" spans="1:1" x14ac:dyDescent="0.2">
      <c r="A132" s="52"/>
    </row>
    <row r="133" spans="1:1" x14ac:dyDescent="0.2">
      <c r="A133" s="52"/>
    </row>
    <row r="134" spans="1:1" x14ac:dyDescent="0.2">
      <c r="A134" s="52"/>
    </row>
    <row r="135" spans="1:1" x14ac:dyDescent="0.2">
      <c r="A135" s="52"/>
    </row>
    <row r="136" spans="1:1" x14ac:dyDescent="0.2">
      <c r="A136" s="52"/>
    </row>
    <row r="137" spans="1:1" x14ac:dyDescent="0.2">
      <c r="A137" s="52"/>
    </row>
    <row r="138" spans="1:1" x14ac:dyDescent="0.2">
      <c r="A138" s="52"/>
    </row>
    <row r="139" spans="1:1" x14ac:dyDescent="0.2">
      <c r="A139" s="52"/>
    </row>
    <row r="140" spans="1:1" x14ac:dyDescent="0.2">
      <c r="A140" s="52"/>
    </row>
    <row r="141" spans="1:1" x14ac:dyDescent="0.2">
      <c r="A141" s="52"/>
    </row>
    <row r="142" spans="1:1" x14ac:dyDescent="0.2">
      <c r="A142" s="52"/>
    </row>
    <row r="143" spans="1:1" x14ac:dyDescent="0.2">
      <c r="A143" s="52"/>
    </row>
    <row r="144" spans="1:1" x14ac:dyDescent="0.2">
      <c r="A144" s="52"/>
    </row>
    <row r="145" spans="1:1" x14ac:dyDescent="0.2">
      <c r="A145" s="52"/>
    </row>
    <row r="146" spans="1:1" x14ac:dyDescent="0.2">
      <c r="A146" s="52"/>
    </row>
    <row r="147" spans="1:1" x14ac:dyDescent="0.2">
      <c r="A147" s="52"/>
    </row>
    <row r="148" spans="1:1" x14ac:dyDescent="0.2">
      <c r="A148" s="52"/>
    </row>
    <row r="149" spans="1:1" x14ac:dyDescent="0.2">
      <c r="A149" s="52"/>
    </row>
    <row r="150" spans="1:1" x14ac:dyDescent="0.2">
      <c r="A150" s="52"/>
    </row>
    <row r="151" spans="1:1" x14ac:dyDescent="0.2">
      <c r="A151" s="52"/>
    </row>
    <row r="152" spans="1:1" x14ac:dyDescent="0.2">
      <c r="A152" s="52"/>
    </row>
    <row r="153" spans="1:1" x14ac:dyDescent="0.2">
      <c r="A153" s="52"/>
    </row>
    <row r="154" spans="1:1" x14ac:dyDescent="0.2">
      <c r="A154" s="52"/>
    </row>
    <row r="155" spans="1:1" x14ac:dyDescent="0.2">
      <c r="A155" s="52"/>
    </row>
    <row r="156" spans="1:1" x14ac:dyDescent="0.2">
      <c r="A156" s="52"/>
    </row>
    <row r="157" spans="1:1" x14ac:dyDescent="0.2">
      <c r="A157" s="52"/>
    </row>
    <row r="158" spans="1:1" x14ac:dyDescent="0.2">
      <c r="A158" s="52"/>
    </row>
    <row r="159" spans="1:1" x14ac:dyDescent="0.2">
      <c r="A159" s="52"/>
    </row>
    <row r="160" spans="1:1" x14ac:dyDescent="0.2">
      <c r="A160" s="52"/>
    </row>
    <row r="161" spans="1:1" x14ac:dyDescent="0.2">
      <c r="A161" s="52"/>
    </row>
    <row r="162" spans="1:1" x14ac:dyDescent="0.2">
      <c r="A162" s="52"/>
    </row>
    <row r="163" spans="1:1" x14ac:dyDescent="0.2">
      <c r="A163" s="52"/>
    </row>
    <row r="164" spans="1:1" x14ac:dyDescent="0.2">
      <c r="A164" s="52"/>
    </row>
    <row r="165" spans="1:1" x14ac:dyDescent="0.2">
      <c r="A165" s="52"/>
    </row>
    <row r="166" spans="1:1" x14ac:dyDescent="0.2">
      <c r="A166" s="52"/>
    </row>
    <row r="167" spans="1:1" x14ac:dyDescent="0.2">
      <c r="A167" s="52"/>
    </row>
    <row r="168" spans="1:1" x14ac:dyDescent="0.2">
      <c r="A168" s="52"/>
    </row>
    <row r="169" spans="1:1" x14ac:dyDescent="0.2">
      <c r="A169" s="52"/>
    </row>
    <row r="170" spans="1:1" x14ac:dyDescent="0.2">
      <c r="A170" s="52"/>
    </row>
    <row r="171" spans="1:1" x14ac:dyDescent="0.2">
      <c r="A171" s="52"/>
    </row>
    <row r="172" spans="1:1" x14ac:dyDescent="0.2">
      <c r="A172" s="52"/>
    </row>
    <row r="173" spans="1:1" x14ac:dyDescent="0.2">
      <c r="A173" s="52"/>
    </row>
    <row r="174" spans="1:1" x14ac:dyDescent="0.2">
      <c r="A174" s="52"/>
    </row>
    <row r="175" spans="1:1" x14ac:dyDescent="0.2">
      <c r="A175" s="52"/>
    </row>
    <row r="176" spans="1:1" x14ac:dyDescent="0.2">
      <c r="A176" s="52"/>
    </row>
    <row r="177" spans="1:1" x14ac:dyDescent="0.2">
      <c r="A177" s="52"/>
    </row>
    <row r="178" spans="1:1" x14ac:dyDescent="0.2">
      <c r="A178" s="52"/>
    </row>
    <row r="179" spans="1:1" x14ac:dyDescent="0.2">
      <c r="A179" s="52"/>
    </row>
    <row r="180" spans="1:1" x14ac:dyDescent="0.2">
      <c r="A180" s="52"/>
    </row>
    <row r="181" spans="1:1" x14ac:dyDescent="0.2">
      <c r="A181" s="52"/>
    </row>
    <row r="182" spans="1:1" x14ac:dyDescent="0.2">
      <c r="A182" s="52"/>
    </row>
    <row r="183" spans="1:1" x14ac:dyDescent="0.2">
      <c r="A183" s="52"/>
    </row>
    <row r="184" spans="1:1" x14ac:dyDescent="0.2">
      <c r="A184" s="52"/>
    </row>
    <row r="185" spans="1:1" x14ac:dyDescent="0.2">
      <c r="A185" s="52"/>
    </row>
    <row r="186" spans="1:1" x14ac:dyDescent="0.2">
      <c r="A186" s="52"/>
    </row>
    <row r="187" spans="1:1" x14ac:dyDescent="0.2">
      <c r="A187" s="52"/>
    </row>
    <row r="188" spans="1:1" x14ac:dyDescent="0.2">
      <c r="A188" s="52"/>
    </row>
    <row r="189" spans="1:1" x14ac:dyDescent="0.2">
      <c r="A189" s="52"/>
    </row>
    <row r="190" spans="1:1" x14ac:dyDescent="0.2">
      <c r="A190" s="52"/>
    </row>
    <row r="191" spans="1:1" x14ac:dyDescent="0.2">
      <c r="A191" s="52"/>
    </row>
    <row r="192" spans="1:1" x14ac:dyDescent="0.2">
      <c r="A192" s="52"/>
    </row>
    <row r="193" spans="1:1" x14ac:dyDescent="0.2">
      <c r="A193" s="52"/>
    </row>
    <row r="194" spans="1:1" x14ac:dyDescent="0.2">
      <c r="A194" s="52"/>
    </row>
    <row r="195" spans="1:1" x14ac:dyDescent="0.2">
      <c r="A195" s="52"/>
    </row>
    <row r="196" spans="1:1" x14ac:dyDescent="0.2">
      <c r="A196" s="52"/>
    </row>
    <row r="197" spans="1:1" x14ac:dyDescent="0.2">
      <c r="A197" s="52"/>
    </row>
    <row r="198" spans="1:1" x14ac:dyDescent="0.2">
      <c r="A198" s="52"/>
    </row>
    <row r="199" spans="1:1" x14ac:dyDescent="0.2">
      <c r="A199" s="52"/>
    </row>
    <row r="200" spans="1:1" x14ac:dyDescent="0.2">
      <c r="A200" s="52"/>
    </row>
    <row r="201" spans="1:1" x14ac:dyDescent="0.2">
      <c r="A201" s="52"/>
    </row>
    <row r="202" spans="1:1" x14ac:dyDescent="0.2">
      <c r="A202" s="52"/>
    </row>
    <row r="203" spans="1:1" x14ac:dyDescent="0.2">
      <c r="A203" s="52"/>
    </row>
    <row r="204" spans="1:1" x14ac:dyDescent="0.2">
      <c r="A204" s="52"/>
    </row>
    <row r="205" spans="1:1" x14ac:dyDescent="0.2">
      <c r="A205" s="52"/>
    </row>
    <row r="206" spans="1:1" x14ac:dyDescent="0.2">
      <c r="A206" s="52"/>
    </row>
    <row r="207" spans="1:1" x14ac:dyDescent="0.2">
      <c r="A207" s="52"/>
    </row>
    <row r="208" spans="1:1" x14ac:dyDescent="0.2">
      <c r="A208" s="52"/>
    </row>
    <row r="209" spans="1:1" x14ac:dyDescent="0.2">
      <c r="A209" s="52"/>
    </row>
    <row r="210" spans="1:1" x14ac:dyDescent="0.2">
      <c r="A210" s="52"/>
    </row>
    <row r="211" spans="1:1" x14ac:dyDescent="0.2">
      <c r="A211" s="52"/>
    </row>
    <row r="212" spans="1:1" x14ac:dyDescent="0.2">
      <c r="A212" s="52"/>
    </row>
    <row r="213" spans="1:1" x14ac:dyDescent="0.2">
      <c r="A213" s="52"/>
    </row>
    <row r="214" spans="1:1" x14ac:dyDescent="0.2">
      <c r="A214" s="52"/>
    </row>
    <row r="215" spans="1:1" x14ac:dyDescent="0.2">
      <c r="A215" s="52"/>
    </row>
    <row r="216" spans="1:1" x14ac:dyDescent="0.2">
      <c r="A216" s="52"/>
    </row>
    <row r="217" spans="1:1" x14ac:dyDescent="0.2">
      <c r="A217" s="52"/>
    </row>
    <row r="218" spans="1:1" x14ac:dyDescent="0.2">
      <c r="A218" s="52"/>
    </row>
    <row r="219" spans="1:1" x14ac:dyDescent="0.2">
      <c r="A219" s="52"/>
    </row>
    <row r="220" spans="1:1" x14ac:dyDescent="0.2">
      <c r="A220" s="52"/>
    </row>
    <row r="221" spans="1:1" x14ac:dyDescent="0.2">
      <c r="A221" s="52"/>
    </row>
    <row r="222" spans="1:1" x14ac:dyDescent="0.2">
      <c r="A222" s="52"/>
    </row>
    <row r="223" spans="1:1" x14ac:dyDescent="0.2">
      <c r="A223" s="52"/>
    </row>
    <row r="224" spans="1:1" x14ac:dyDescent="0.2">
      <c r="A224" s="52"/>
    </row>
    <row r="225" spans="1:1" x14ac:dyDescent="0.2">
      <c r="A225" s="52"/>
    </row>
    <row r="226" spans="1:1" x14ac:dyDescent="0.2">
      <c r="A226" s="52"/>
    </row>
    <row r="227" spans="1:1" x14ac:dyDescent="0.2">
      <c r="A227" s="52"/>
    </row>
    <row r="228" spans="1:1" x14ac:dyDescent="0.2">
      <c r="A228" s="52"/>
    </row>
    <row r="229" spans="1:1" x14ac:dyDescent="0.2">
      <c r="A229" s="52"/>
    </row>
    <row r="230" spans="1:1" x14ac:dyDescent="0.2">
      <c r="A230" s="52"/>
    </row>
    <row r="231" spans="1:1" x14ac:dyDescent="0.2">
      <c r="A231" s="52"/>
    </row>
    <row r="232" spans="1:1" x14ac:dyDescent="0.2">
      <c r="A232" s="52"/>
    </row>
    <row r="233" spans="1:1" x14ac:dyDescent="0.2">
      <c r="A233" s="52"/>
    </row>
    <row r="234" spans="1:1" x14ac:dyDescent="0.2">
      <c r="A234" s="52"/>
    </row>
    <row r="235" spans="1:1" x14ac:dyDescent="0.2">
      <c r="A235" s="52"/>
    </row>
    <row r="236" spans="1:1" x14ac:dyDescent="0.2">
      <c r="A236" s="52"/>
    </row>
    <row r="237" spans="1:1" x14ac:dyDescent="0.2">
      <c r="A237" s="52"/>
    </row>
    <row r="238" spans="1:1" x14ac:dyDescent="0.2">
      <c r="A238" s="52"/>
    </row>
    <row r="239" spans="1:1" x14ac:dyDescent="0.2">
      <c r="A239" s="52"/>
    </row>
    <row r="240" spans="1:1" x14ac:dyDescent="0.2">
      <c r="A240" s="52"/>
    </row>
    <row r="241" spans="1:1" x14ac:dyDescent="0.2">
      <c r="A241" s="52"/>
    </row>
    <row r="242" spans="1:1" x14ac:dyDescent="0.2">
      <c r="A242" s="52"/>
    </row>
    <row r="243" spans="1:1" x14ac:dyDescent="0.2">
      <c r="A243" s="52"/>
    </row>
    <row r="244" spans="1:1" x14ac:dyDescent="0.2">
      <c r="A244" s="52"/>
    </row>
    <row r="245" spans="1:1" x14ac:dyDescent="0.2">
      <c r="A245" s="52"/>
    </row>
    <row r="246" spans="1:1" x14ac:dyDescent="0.2">
      <c r="A246" s="52"/>
    </row>
    <row r="247" spans="1:1" x14ac:dyDescent="0.2">
      <c r="A247" s="52"/>
    </row>
    <row r="248" spans="1:1" x14ac:dyDescent="0.2">
      <c r="A248" s="52"/>
    </row>
  </sheetData>
  <sheetProtection algorithmName="SHA-512" hashValue="chPPcRGcLs8aJ9pbMsLGd2Ljec2eQ3Ag1DgfIQAWC6eTBWKKFEggqzZ8skna8athfbByMsPmteb+LeYxAWJzbQ==" saltValue="wvFbJG63JDDlJ40yeLXoSg==" spinCount="100000" sheet="1" selectLockedCells="1"/>
  <mergeCells count="19">
    <mergeCell ref="B39:D39"/>
    <mergeCell ref="B29:D29"/>
    <mergeCell ref="A50:D50"/>
    <mergeCell ref="A53:D53"/>
    <mergeCell ref="B47:D48"/>
    <mergeCell ref="B44:D44"/>
    <mergeCell ref="B1:D1"/>
    <mergeCell ref="A2:D2"/>
    <mergeCell ref="A10:D10"/>
    <mergeCell ref="A23:D23"/>
    <mergeCell ref="A34:D34"/>
    <mergeCell ref="B25:D25"/>
    <mergeCell ref="B26:D26"/>
    <mergeCell ref="B27:D27"/>
    <mergeCell ref="B28:D28"/>
    <mergeCell ref="B30:D30"/>
    <mergeCell ref="B17:D17"/>
    <mergeCell ref="B8:D8"/>
    <mergeCell ref="B7:D7"/>
  </mergeCells>
  <printOptions horizontalCentered="1"/>
  <pageMargins left="0.23622047244094491" right="0.23622047244094491" top="0.74803149606299213" bottom="0.74803149606299213" header="0.31496062992125984" footer="0.31496062992125984"/>
  <pageSetup paperSize="9" scale="69" fitToHeight="2" orientation="landscape" r:id="rId1"/>
  <headerFooter>
    <oddFooter xml:space="preserve">&amp;L&amp;"Century Gothic,Standaard"&amp;8&amp;F
&amp;D&amp;C&amp;"Century Gothic,Standaard"&amp;8Pagina &amp;P van &amp;N&amp;R&amp;"Century Gothic,Vet"&amp;12United Quality&amp;"Century Gothic,Cursief"&amp;8
Advies en Aanbesteding in Afval en Automotive&amp;"Arial,Standaard"&amp;10
</oddFooter>
  </headerFooter>
  <rowBreaks count="1" manualBreakCount="1">
    <brk id="23" max="3" man="1"/>
  </rowBreaks>
  <ignoredErrors>
    <ignoredError sqref="B28:D29"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BA9B9-17FA-45B0-8418-7EA4F62BD1D4}">
  <sheetPr>
    <tabColor rgb="FF92D050"/>
    <pageSetUpPr fitToPage="1"/>
  </sheetPr>
  <dimension ref="A1:D248"/>
  <sheetViews>
    <sheetView tabSelected="1" topLeftCell="A15" workbookViewId="0">
      <selection activeCell="B40" sqref="B40"/>
    </sheetView>
  </sheetViews>
  <sheetFormatPr defaultColWidth="42.85546875" defaultRowHeight="12" x14ac:dyDescent="0.2"/>
  <cols>
    <col min="1" max="1" width="55" style="27" customWidth="1"/>
    <col min="2" max="16384" width="42.85546875" style="27"/>
  </cols>
  <sheetData>
    <row r="1" spans="1:4" s="26" customFormat="1" ht="29.25" customHeight="1" x14ac:dyDescent="0.2">
      <c r="A1" s="25" t="s">
        <v>7</v>
      </c>
      <c r="B1" s="177" t="s">
        <v>71</v>
      </c>
      <c r="C1" s="177"/>
      <c r="D1" s="177"/>
    </row>
    <row r="2" spans="1:4" ht="13.5" x14ac:dyDescent="0.2">
      <c r="A2" s="146" t="s">
        <v>8</v>
      </c>
      <c r="B2" s="147"/>
      <c r="C2" s="147"/>
      <c r="D2" s="148"/>
    </row>
    <row r="3" spans="1:4" ht="13.5" x14ac:dyDescent="0.2">
      <c r="A3" s="28" t="s">
        <v>9</v>
      </c>
      <c r="B3" s="28"/>
      <c r="C3" s="28"/>
      <c r="D3" s="28"/>
    </row>
    <row r="4" spans="1:4" ht="14.25" x14ac:dyDescent="0.2">
      <c r="A4" s="29" t="s">
        <v>1</v>
      </c>
      <c r="B4" s="30" t="s">
        <v>72</v>
      </c>
      <c r="C4" s="30" t="s">
        <v>72</v>
      </c>
      <c r="D4" s="73" t="s">
        <v>123</v>
      </c>
    </row>
    <row r="5" spans="1:4" ht="14.25" x14ac:dyDescent="0.2">
      <c r="A5" s="29" t="s">
        <v>2</v>
      </c>
      <c r="B5" s="74" t="s">
        <v>134</v>
      </c>
      <c r="C5" s="30" t="s">
        <v>74</v>
      </c>
      <c r="D5" s="75" t="s">
        <v>125</v>
      </c>
    </row>
    <row r="6" spans="1:4" ht="14.25" x14ac:dyDescent="0.2">
      <c r="A6" s="42" t="s">
        <v>3</v>
      </c>
      <c r="B6" s="76" t="s">
        <v>101</v>
      </c>
      <c r="C6" s="76" t="s">
        <v>102</v>
      </c>
      <c r="D6" s="76" t="s">
        <v>102</v>
      </c>
    </row>
    <row r="7" spans="1:4" ht="14.25" x14ac:dyDescent="0.2">
      <c r="A7" s="29" t="s">
        <v>10</v>
      </c>
      <c r="B7" s="164" t="s">
        <v>73</v>
      </c>
      <c r="C7" s="165"/>
      <c r="D7" s="166"/>
    </row>
    <row r="8" spans="1:4" ht="14.25" x14ac:dyDescent="0.2">
      <c r="A8" s="29" t="s">
        <v>12</v>
      </c>
      <c r="B8" s="164" t="s">
        <v>13</v>
      </c>
      <c r="C8" s="165"/>
      <c r="D8" s="166"/>
    </row>
    <row r="9" spans="1:4" ht="14.25" x14ac:dyDescent="0.2">
      <c r="A9" s="29" t="s">
        <v>14</v>
      </c>
      <c r="B9" s="33">
        <v>812</v>
      </c>
      <c r="C9" s="33">
        <v>1000</v>
      </c>
      <c r="D9" s="33">
        <v>1091</v>
      </c>
    </row>
    <row r="10" spans="1:4" ht="14.25" x14ac:dyDescent="0.2">
      <c r="A10" s="128"/>
      <c r="B10" s="178"/>
      <c r="C10" s="178"/>
      <c r="D10" s="179"/>
    </row>
    <row r="11" spans="1:4" ht="13.5" x14ac:dyDescent="0.2">
      <c r="A11" s="28" t="s">
        <v>15</v>
      </c>
      <c r="B11" s="34"/>
      <c r="C11" s="34"/>
      <c r="D11" s="34"/>
    </row>
    <row r="12" spans="1:4" ht="14.25" x14ac:dyDescent="0.2">
      <c r="A12" s="29" t="s">
        <v>55</v>
      </c>
      <c r="B12" s="35">
        <f>(B13*1.21)+B14</f>
        <v>42731.5</v>
      </c>
      <c r="C12" s="35">
        <f>(C13*1.21)+C14</f>
        <v>54909.799999999996</v>
      </c>
      <c r="D12" s="35">
        <f>(D13*1.21)+D14</f>
        <v>62066.95</v>
      </c>
    </row>
    <row r="13" spans="1:4" ht="14.25" x14ac:dyDescent="0.2">
      <c r="A13" s="29" t="s">
        <v>50</v>
      </c>
      <c r="B13" s="35">
        <v>35150</v>
      </c>
      <c r="C13" s="35">
        <v>45380</v>
      </c>
      <c r="D13" s="35">
        <v>51295</v>
      </c>
    </row>
    <row r="14" spans="1:4" ht="14.25" x14ac:dyDescent="0.2">
      <c r="A14" s="29" t="s">
        <v>48</v>
      </c>
      <c r="B14" s="35">
        <v>200</v>
      </c>
      <c r="C14" s="35"/>
      <c r="D14" s="35"/>
    </row>
    <row r="15" spans="1:4" s="79" customFormat="1" ht="128.25" x14ac:dyDescent="0.2">
      <c r="A15" s="77" t="s">
        <v>18</v>
      </c>
      <c r="B15" s="78" t="s">
        <v>75</v>
      </c>
      <c r="C15" s="78" t="s">
        <v>76</v>
      </c>
      <c r="D15" s="78" t="s">
        <v>126</v>
      </c>
    </row>
    <row r="16" spans="1:4" ht="14.25" x14ac:dyDescent="0.2">
      <c r="A16" s="45" t="s">
        <v>51</v>
      </c>
      <c r="B16" s="35">
        <v>7056</v>
      </c>
      <c r="C16" s="35">
        <f>4485+1495+1713.5+166.75+287.5</f>
        <v>8147.75</v>
      </c>
      <c r="D16" s="35">
        <v>0</v>
      </c>
    </row>
    <row r="17" spans="1:4" s="79" customFormat="1" ht="57" x14ac:dyDescent="0.2">
      <c r="A17" s="77" t="s">
        <v>86</v>
      </c>
      <c r="B17" s="80" t="s">
        <v>127</v>
      </c>
      <c r="C17" s="80" t="s">
        <v>128</v>
      </c>
      <c r="D17" s="80" t="s">
        <v>129</v>
      </c>
    </row>
    <row r="18" spans="1:4" ht="14.25" x14ac:dyDescent="0.2">
      <c r="A18" s="29" t="s">
        <v>87</v>
      </c>
      <c r="B18" s="35">
        <v>600</v>
      </c>
      <c r="C18" s="35">
        <v>600</v>
      </c>
      <c r="D18" s="35">
        <v>450</v>
      </c>
    </row>
    <row r="19" spans="1:4" ht="28.5" x14ac:dyDescent="0.2">
      <c r="A19" s="45" t="s">
        <v>20</v>
      </c>
      <c r="B19" s="35">
        <f>399+99+65</f>
        <v>563</v>
      </c>
      <c r="C19" s="35">
        <f>399+99+65</f>
        <v>563</v>
      </c>
      <c r="D19" s="35">
        <v>0</v>
      </c>
    </row>
    <row r="20" spans="1:4" ht="14.25" x14ac:dyDescent="0.2">
      <c r="A20" s="29" t="s">
        <v>21</v>
      </c>
      <c r="B20" s="81">
        <f>B13+B14+B16+B18+B19</f>
        <v>43569</v>
      </c>
      <c r="C20" s="81">
        <f t="shared" ref="C20:D20" si="0">C13+C14+C16+C18+C19</f>
        <v>54690.75</v>
      </c>
      <c r="D20" s="81">
        <f t="shared" si="0"/>
        <v>51745</v>
      </c>
    </row>
    <row r="21" spans="1:4" ht="14.25" x14ac:dyDescent="0.2">
      <c r="A21" s="29" t="s">
        <v>22</v>
      </c>
      <c r="B21" s="21">
        <v>0</v>
      </c>
      <c r="C21" s="21">
        <v>0</v>
      </c>
      <c r="D21" s="21">
        <v>0</v>
      </c>
    </row>
    <row r="22" spans="1:4" ht="14.25" x14ac:dyDescent="0.2">
      <c r="A22" s="29" t="s">
        <v>23</v>
      </c>
      <c r="B22" s="81">
        <f>B20-B21</f>
        <v>43569</v>
      </c>
      <c r="C22" s="81">
        <f t="shared" ref="C22:D22" si="1">C20-C21</f>
        <v>54690.75</v>
      </c>
      <c r="D22" s="81">
        <f t="shared" si="1"/>
        <v>51745</v>
      </c>
    </row>
    <row r="23" spans="1:4" ht="14.25" x14ac:dyDescent="0.2">
      <c r="A23" s="128"/>
      <c r="B23" s="129"/>
      <c r="C23" s="129"/>
      <c r="D23" s="130"/>
    </row>
    <row r="24" spans="1:4" ht="13.5" x14ac:dyDescent="0.2">
      <c r="A24" s="28" t="s">
        <v>24</v>
      </c>
      <c r="B24" s="28"/>
      <c r="C24" s="28"/>
      <c r="D24" s="28"/>
    </row>
    <row r="25" spans="1:4" ht="14.25" x14ac:dyDescent="0.2">
      <c r="A25" s="29" t="s">
        <v>25</v>
      </c>
      <c r="B25" s="183">
        <v>84</v>
      </c>
      <c r="C25" s="184"/>
      <c r="D25" s="185"/>
    </row>
    <row r="26" spans="1:4" ht="14.25" x14ac:dyDescent="0.2">
      <c r="A26" s="42" t="s">
        <v>26</v>
      </c>
      <c r="B26" s="152">
        <v>10000</v>
      </c>
      <c r="C26" s="153"/>
      <c r="D26" s="154"/>
    </row>
    <row r="27" spans="1:4" ht="14.25" x14ac:dyDescent="0.2">
      <c r="A27" s="45" t="s">
        <v>27</v>
      </c>
      <c r="B27" s="186">
        <v>0.03</v>
      </c>
      <c r="C27" s="187"/>
      <c r="D27" s="188"/>
    </row>
    <row r="28" spans="1:4" ht="28.5" x14ac:dyDescent="0.2">
      <c r="A28" s="45" t="s">
        <v>82</v>
      </c>
      <c r="B28" s="189">
        <f>'Rente opslag'!C4</f>
        <v>0</v>
      </c>
      <c r="C28" s="190"/>
      <c r="D28" s="191"/>
    </row>
    <row r="29" spans="1:4" ht="28.5" x14ac:dyDescent="0.2">
      <c r="A29" s="39" t="s">
        <v>84</v>
      </c>
      <c r="B29" s="158">
        <f>B27+B28</f>
        <v>0.03</v>
      </c>
      <c r="C29" s="159"/>
      <c r="D29" s="160"/>
    </row>
    <row r="30" spans="1:4" ht="14.25" x14ac:dyDescent="0.2">
      <c r="A30" s="42" t="s">
        <v>28</v>
      </c>
      <c r="B30" s="192">
        <v>0.1</v>
      </c>
      <c r="C30" s="193"/>
      <c r="D30" s="194"/>
    </row>
    <row r="31" spans="1:4" ht="14.25" x14ac:dyDescent="0.2">
      <c r="A31" s="29" t="s">
        <v>29</v>
      </c>
      <c r="B31" s="22">
        <v>0</v>
      </c>
      <c r="C31" s="22">
        <v>0</v>
      </c>
      <c r="D31" s="22">
        <v>0</v>
      </c>
    </row>
    <row r="32" spans="1:4" ht="14.25" x14ac:dyDescent="0.2">
      <c r="A32" s="29" t="s">
        <v>30</v>
      </c>
      <c r="B32" s="23">
        <v>0</v>
      </c>
      <c r="C32" s="23">
        <v>0</v>
      </c>
      <c r="D32" s="23">
        <v>0</v>
      </c>
    </row>
    <row r="33" spans="1:4" ht="14.25" x14ac:dyDescent="0.2">
      <c r="A33" s="29" t="s">
        <v>31</v>
      </c>
      <c r="B33" s="23">
        <v>0</v>
      </c>
      <c r="C33" s="23">
        <v>0</v>
      </c>
      <c r="D33" s="23">
        <v>0</v>
      </c>
    </row>
    <row r="34" spans="1:4" ht="14.25" x14ac:dyDescent="0.2">
      <c r="A34" s="128"/>
      <c r="B34" s="129"/>
      <c r="C34" s="129"/>
      <c r="D34" s="130"/>
    </row>
    <row r="35" spans="1:4" ht="14.25" x14ac:dyDescent="0.2">
      <c r="A35" s="28" t="s">
        <v>47</v>
      </c>
      <c r="B35" s="43"/>
      <c r="C35" s="43"/>
      <c r="D35" s="43"/>
    </row>
    <row r="36" spans="1:4" ht="14.25" x14ac:dyDescent="0.2">
      <c r="A36" s="29" t="s">
        <v>33</v>
      </c>
      <c r="B36" s="20">
        <v>0</v>
      </c>
      <c r="C36" s="20">
        <v>0</v>
      </c>
      <c r="D36" s="20">
        <v>0</v>
      </c>
    </row>
    <row r="37" spans="1:4" ht="14.25" x14ac:dyDescent="0.2">
      <c r="A37" s="29" t="s">
        <v>34</v>
      </c>
      <c r="B37" s="20">
        <v>0</v>
      </c>
      <c r="C37" s="20">
        <v>0</v>
      </c>
      <c r="D37" s="20">
        <v>0</v>
      </c>
    </row>
    <row r="38" spans="1:4" ht="14.25" x14ac:dyDescent="0.2">
      <c r="A38" s="29" t="s">
        <v>35</v>
      </c>
      <c r="B38" s="20">
        <v>0</v>
      </c>
      <c r="C38" s="20">
        <v>0</v>
      </c>
      <c r="D38" s="20">
        <v>0</v>
      </c>
    </row>
    <row r="39" spans="1:4" ht="14.25" x14ac:dyDescent="0.2">
      <c r="A39" s="29" t="s">
        <v>98</v>
      </c>
      <c r="B39" s="180" t="s">
        <v>99</v>
      </c>
      <c r="C39" s="181"/>
      <c r="D39" s="182"/>
    </row>
    <row r="40" spans="1:4" ht="14.25" x14ac:dyDescent="0.2">
      <c r="A40" s="29" t="s">
        <v>36</v>
      </c>
      <c r="B40" s="20">
        <v>0</v>
      </c>
      <c r="C40" s="20">
        <v>0</v>
      </c>
      <c r="D40" s="20">
        <v>0</v>
      </c>
    </row>
    <row r="41" spans="1:4" ht="14.25" x14ac:dyDescent="0.2">
      <c r="A41" s="29" t="s">
        <v>37</v>
      </c>
      <c r="B41" s="20">
        <v>0</v>
      </c>
      <c r="C41" s="20">
        <v>0</v>
      </c>
      <c r="D41" s="20">
        <v>0</v>
      </c>
    </row>
    <row r="42" spans="1:4" ht="14.25" x14ac:dyDescent="0.2">
      <c r="A42" s="29" t="s">
        <v>38</v>
      </c>
      <c r="B42" s="82">
        <f>49/3</f>
        <v>16.333333333333332</v>
      </c>
      <c r="C42" s="35">
        <f>96/3</f>
        <v>32</v>
      </c>
      <c r="D42" s="35">
        <f>98/3</f>
        <v>32.666666666666664</v>
      </c>
    </row>
    <row r="43" spans="1:4" ht="14.25" x14ac:dyDescent="0.2">
      <c r="A43" s="29" t="s">
        <v>39</v>
      </c>
      <c r="B43" s="20">
        <v>0</v>
      </c>
      <c r="C43" s="20">
        <v>0</v>
      </c>
      <c r="D43" s="20">
        <v>0</v>
      </c>
    </row>
    <row r="44" spans="1:4" ht="14.25" x14ac:dyDescent="0.2">
      <c r="A44" s="44" t="s">
        <v>111</v>
      </c>
      <c r="B44" s="140" t="s">
        <v>99</v>
      </c>
      <c r="C44" s="141"/>
      <c r="D44" s="142"/>
    </row>
    <row r="45" spans="1:4" ht="14.25" x14ac:dyDescent="0.2">
      <c r="A45" s="29" t="s">
        <v>40</v>
      </c>
      <c r="B45" s="20">
        <v>0</v>
      </c>
      <c r="C45" s="20">
        <v>0</v>
      </c>
      <c r="D45" s="20">
        <v>0</v>
      </c>
    </row>
    <row r="46" spans="1:4" ht="14.25" x14ac:dyDescent="0.2">
      <c r="A46" s="45" t="s">
        <v>41</v>
      </c>
      <c r="B46" s="20">
        <v>0</v>
      </c>
      <c r="C46" s="20">
        <v>0</v>
      </c>
      <c r="D46" s="20">
        <v>0</v>
      </c>
    </row>
    <row r="47" spans="1:4" ht="14.25" x14ac:dyDescent="0.2">
      <c r="A47" s="45" t="s">
        <v>42</v>
      </c>
      <c r="B47" s="134"/>
      <c r="C47" s="135"/>
      <c r="D47" s="136"/>
    </row>
    <row r="48" spans="1:4" ht="33.75" customHeight="1" x14ac:dyDescent="0.2">
      <c r="A48" s="20"/>
      <c r="B48" s="137"/>
      <c r="C48" s="138"/>
      <c r="D48" s="139"/>
    </row>
    <row r="49" spans="1:4" ht="14.25" x14ac:dyDescent="0.2">
      <c r="A49" s="29" t="s">
        <v>43</v>
      </c>
      <c r="B49" s="46">
        <f>(B26*B30*B33)/12</f>
        <v>0</v>
      </c>
      <c r="C49" s="46">
        <f>(B26*B30*C33)/12</f>
        <v>0</v>
      </c>
      <c r="D49" s="46">
        <f>(B26*B30*D33)/12</f>
        <v>0</v>
      </c>
    </row>
    <row r="50" spans="1:4" ht="14.25" x14ac:dyDescent="0.2">
      <c r="A50" s="128"/>
      <c r="B50" s="129"/>
      <c r="C50" s="129"/>
      <c r="D50" s="130"/>
    </row>
    <row r="51" spans="1:4" ht="13.5" x14ac:dyDescent="0.2">
      <c r="A51" s="47" t="s">
        <v>54</v>
      </c>
      <c r="B51" s="48">
        <f>SUM(B36:B49)</f>
        <v>16.333333333333332</v>
      </c>
      <c r="C51" s="48">
        <f>SUM(C36:C49)</f>
        <v>32</v>
      </c>
      <c r="D51" s="48">
        <f>SUM(D36:D49)</f>
        <v>32.666666666666664</v>
      </c>
    </row>
    <row r="52" spans="1:4" ht="14.25" x14ac:dyDescent="0.2">
      <c r="A52" s="49"/>
      <c r="B52" s="50"/>
      <c r="C52" s="50"/>
      <c r="D52" s="51"/>
    </row>
    <row r="53" spans="1:4" s="83" customFormat="1" ht="82.5" customHeight="1" x14ac:dyDescent="0.3">
      <c r="A53" s="131" t="s">
        <v>44</v>
      </c>
      <c r="B53" s="132"/>
      <c r="C53" s="132"/>
      <c r="D53" s="133"/>
    </row>
    <row r="54" spans="1:4" ht="14.25" x14ac:dyDescent="0.2">
      <c r="A54" s="50"/>
    </row>
    <row r="55" spans="1:4" ht="14.25" x14ac:dyDescent="0.2">
      <c r="A55" s="50"/>
    </row>
    <row r="56" spans="1:4" ht="14.25" x14ac:dyDescent="0.2">
      <c r="A56" s="50"/>
    </row>
    <row r="57" spans="1:4" ht="14.25" x14ac:dyDescent="0.2">
      <c r="A57" s="50"/>
    </row>
    <row r="58" spans="1:4" ht="14.25" x14ac:dyDescent="0.2">
      <c r="A58" s="50"/>
    </row>
    <row r="59" spans="1:4" ht="14.25" x14ac:dyDescent="0.2">
      <c r="A59" s="50"/>
    </row>
    <row r="60" spans="1:4" ht="14.25" x14ac:dyDescent="0.2">
      <c r="A60" s="50"/>
    </row>
    <row r="61" spans="1:4" ht="14.25" x14ac:dyDescent="0.2">
      <c r="A61" s="50"/>
    </row>
    <row r="62" spans="1:4" ht="14.25" x14ac:dyDescent="0.2">
      <c r="A62" s="50"/>
    </row>
    <row r="63" spans="1:4" ht="14.25" x14ac:dyDescent="0.2">
      <c r="A63" s="50"/>
    </row>
    <row r="64" spans="1:4" ht="14.25" x14ac:dyDescent="0.2">
      <c r="A64" s="50"/>
    </row>
    <row r="65" spans="1:1" ht="14.25" x14ac:dyDescent="0.2">
      <c r="A65" s="50"/>
    </row>
    <row r="66" spans="1:1" ht="14.25" x14ac:dyDescent="0.2">
      <c r="A66" s="50"/>
    </row>
    <row r="67" spans="1:1" ht="14.25" x14ac:dyDescent="0.2">
      <c r="A67" s="50"/>
    </row>
    <row r="68" spans="1:1" ht="14.25" x14ac:dyDescent="0.2">
      <c r="A68" s="50"/>
    </row>
    <row r="69" spans="1:1" ht="14.25" x14ac:dyDescent="0.2">
      <c r="A69" s="50"/>
    </row>
    <row r="70" spans="1:1" ht="14.25" x14ac:dyDescent="0.2">
      <c r="A70" s="50"/>
    </row>
    <row r="71" spans="1:1" ht="14.25" x14ac:dyDescent="0.2">
      <c r="A71" s="50"/>
    </row>
    <row r="72" spans="1:1" ht="14.25" x14ac:dyDescent="0.2">
      <c r="A72" s="50"/>
    </row>
    <row r="73" spans="1:1" ht="14.25" x14ac:dyDescent="0.2">
      <c r="A73" s="50"/>
    </row>
    <row r="74" spans="1:1" x14ac:dyDescent="0.2">
      <c r="A74" s="52"/>
    </row>
    <row r="75" spans="1:1" x14ac:dyDescent="0.2">
      <c r="A75" s="52"/>
    </row>
    <row r="76" spans="1:1" x14ac:dyDescent="0.2">
      <c r="A76" s="52"/>
    </row>
    <row r="77" spans="1:1" x14ac:dyDescent="0.2">
      <c r="A77" s="52"/>
    </row>
    <row r="78" spans="1:1" x14ac:dyDescent="0.2">
      <c r="A78" s="52"/>
    </row>
    <row r="79" spans="1:1" x14ac:dyDescent="0.2">
      <c r="A79" s="52"/>
    </row>
    <row r="80" spans="1:1" x14ac:dyDescent="0.2">
      <c r="A80" s="52"/>
    </row>
    <row r="81" spans="1:1" x14ac:dyDescent="0.2">
      <c r="A81" s="52"/>
    </row>
    <row r="82" spans="1:1" x14ac:dyDescent="0.2">
      <c r="A82" s="52"/>
    </row>
    <row r="83" spans="1:1" x14ac:dyDescent="0.2">
      <c r="A83" s="52"/>
    </row>
    <row r="84" spans="1:1" x14ac:dyDescent="0.2">
      <c r="A84" s="52"/>
    </row>
    <row r="85" spans="1:1" x14ac:dyDescent="0.2">
      <c r="A85" s="52"/>
    </row>
    <row r="86" spans="1:1" x14ac:dyDescent="0.2">
      <c r="A86" s="52"/>
    </row>
    <row r="87" spans="1:1" x14ac:dyDescent="0.2">
      <c r="A87" s="52"/>
    </row>
    <row r="88" spans="1:1" x14ac:dyDescent="0.2">
      <c r="A88" s="52"/>
    </row>
    <row r="89" spans="1:1" x14ac:dyDescent="0.2">
      <c r="A89" s="52"/>
    </row>
    <row r="90" spans="1:1" x14ac:dyDescent="0.2">
      <c r="A90" s="52"/>
    </row>
    <row r="91" spans="1:1" x14ac:dyDescent="0.2">
      <c r="A91" s="52"/>
    </row>
    <row r="92" spans="1:1" x14ac:dyDescent="0.2">
      <c r="A92" s="52"/>
    </row>
    <row r="93" spans="1:1" x14ac:dyDescent="0.2">
      <c r="A93" s="52"/>
    </row>
    <row r="94" spans="1:1" x14ac:dyDescent="0.2">
      <c r="A94" s="52"/>
    </row>
    <row r="95" spans="1:1" x14ac:dyDescent="0.2">
      <c r="A95" s="52"/>
    </row>
    <row r="96" spans="1:1" x14ac:dyDescent="0.2">
      <c r="A96" s="52"/>
    </row>
    <row r="97" spans="1:1" x14ac:dyDescent="0.2">
      <c r="A97" s="52"/>
    </row>
    <row r="98" spans="1:1" x14ac:dyDescent="0.2">
      <c r="A98" s="52"/>
    </row>
    <row r="99" spans="1:1" x14ac:dyDescent="0.2">
      <c r="A99" s="52"/>
    </row>
    <row r="100" spans="1:1" x14ac:dyDescent="0.2">
      <c r="A100" s="52"/>
    </row>
    <row r="101" spans="1:1" x14ac:dyDescent="0.2">
      <c r="A101" s="52"/>
    </row>
    <row r="102" spans="1:1" x14ac:dyDescent="0.2">
      <c r="A102" s="52"/>
    </row>
    <row r="103" spans="1:1" x14ac:dyDescent="0.2">
      <c r="A103" s="52"/>
    </row>
    <row r="104" spans="1:1" x14ac:dyDescent="0.2">
      <c r="A104" s="52"/>
    </row>
    <row r="105" spans="1:1" x14ac:dyDescent="0.2">
      <c r="A105" s="52"/>
    </row>
    <row r="106" spans="1:1" x14ac:dyDescent="0.2">
      <c r="A106" s="52"/>
    </row>
    <row r="107" spans="1:1" x14ac:dyDescent="0.2">
      <c r="A107" s="52"/>
    </row>
    <row r="108" spans="1:1" x14ac:dyDescent="0.2">
      <c r="A108" s="52"/>
    </row>
    <row r="109" spans="1:1" x14ac:dyDescent="0.2">
      <c r="A109" s="52"/>
    </row>
    <row r="110" spans="1:1" x14ac:dyDescent="0.2">
      <c r="A110" s="52"/>
    </row>
    <row r="111" spans="1:1" x14ac:dyDescent="0.2">
      <c r="A111" s="52"/>
    </row>
    <row r="112" spans="1:1" x14ac:dyDescent="0.2">
      <c r="A112" s="52"/>
    </row>
    <row r="113" spans="1:1" x14ac:dyDescent="0.2">
      <c r="A113" s="52"/>
    </row>
    <row r="114" spans="1:1" x14ac:dyDescent="0.2">
      <c r="A114" s="52"/>
    </row>
    <row r="115" spans="1:1" x14ac:dyDescent="0.2">
      <c r="A115" s="52"/>
    </row>
    <row r="116" spans="1:1" x14ac:dyDescent="0.2">
      <c r="A116" s="52"/>
    </row>
    <row r="117" spans="1:1" x14ac:dyDescent="0.2">
      <c r="A117" s="52"/>
    </row>
    <row r="118" spans="1:1" x14ac:dyDescent="0.2">
      <c r="A118" s="52"/>
    </row>
    <row r="119" spans="1:1" x14ac:dyDescent="0.2">
      <c r="A119" s="52"/>
    </row>
    <row r="120" spans="1:1" x14ac:dyDescent="0.2">
      <c r="A120" s="52"/>
    </row>
    <row r="121" spans="1:1" x14ac:dyDescent="0.2">
      <c r="A121" s="52"/>
    </row>
    <row r="122" spans="1:1" x14ac:dyDescent="0.2">
      <c r="A122" s="52"/>
    </row>
    <row r="123" spans="1:1" x14ac:dyDescent="0.2">
      <c r="A123" s="52"/>
    </row>
    <row r="124" spans="1:1" x14ac:dyDescent="0.2">
      <c r="A124" s="52"/>
    </row>
    <row r="125" spans="1:1" x14ac:dyDescent="0.2">
      <c r="A125" s="52"/>
    </row>
    <row r="126" spans="1:1" x14ac:dyDescent="0.2">
      <c r="A126" s="52"/>
    </row>
    <row r="127" spans="1:1" x14ac:dyDescent="0.2">
      <c r="A127" s="52"/>
    </row>
    <row r="128" spans="1:1" x14ac:dyDescent="0.2">
      <c r="A128" s="52"/>
    </row>
    <row r="129" spans="1:1" x14ac:dyDescent="0.2">
      <c r="A129" s="52"/>
    </row>
    <row r="130" spans="1:1" x14ac:dyDescent="0.2">
      <c r="A130" s="52"/>
    </row>
    <row r="131" spans="1:1" x14ac:dyDescent="0.2">
      <c r="A131" s="52"/>
    </row>
    <row r="132" spans="1:1" x14ac:dyDescent="0.2">
      <c r="A132" s="52"/>
    </row>
    <row r="133" spans="1:1" x14ac:dyDescent="0.2">
      <c r="A133" s="52"/>
    </row>
    <row r="134" spans="1:1" x14ac:dyDescent="0.2">
      <c r="A134" s="52"/>
    </row>
    <row r="135" spans="1:1" x14ac:dyDescent="0.2">
      <c r="A135" s="52"/>
    </row>
    <row r="136" spans="1:1" x14ac:dyDescent="0.2">
      <c r="A136" s="52"/>
    </row>
    <row r="137" spans="1:1" x14ac:dyDescent="0.2">
      <c r="A137" s="52"/>
    </row>
    <row r="138" spans="1:1" x14ac:dyDescent="0.2">
      <c r="A138" s="52"/>
    </row>
    <row r="139" spans="1:1" x14ac:dyDescent="0.2">
      <c r="A139" s="52"/>
    </row>
    <row r="140" spans="1:1" x14ac:dyDescent="0.2">
      <c r="A140" s="52"/>
    </row>
    <row r="141" spans="1:1" x14ac:dyDescent="0.2">
      <c r="A141" s="52"/>
    </row>
    <row r="142" spans="1:1" x14ac:dyDescent="0.2">
      <c r="A142" s="52"/>
    </row>
    <row r="143" spans="1:1" x14ac:dyDescent="0.2">
      <c r="A143" s="52"/>
    </row>
    <row r="144" spans="1:1" x14ac:dyDescent="0.2">
      <c r="A144" s="52"/>
    </row>
    <row r="145" spans="1:1" x14ac:dyDescent="0.2">
      <c r="A145" s="52"/>
    </row>
    <row r="146" spans="1:1" x14ac:dyDescent="0.2">
      <c r="A146" s="52"/>
    </row>
    <row r="147" spans="1:1" x14ac:dyDescent="0.2">
      <c r="A147" s="52"/>
    </row>
    <row r="148" spans="1:1" x14ac:dyDescent="0.2">
      <c r="A148" s="52"/>
    </row>
    <row r="149" spans="1:1" x14ac:dyDescent="0.2">
      <c r="A149" s="52"/>
    </row>
    <row r="150" spans="1:1" x14ac:dyDescent="0.2">
      <c r="A150" s="52"/>
    </row>
    <row r="151" spans="1:1" x14ac:dyDescent="0.2">
      <c r="A151" s="52"/>
    </row>
    <row r="152" spans="1:1" x14ac:dyDescent="0.2">
      <c r="A152" s="52"/>
    </row>
    <row r="153" spans="1:1" x14ac:dyDescent="0.2">
      <c r="A153" s="52"/>
    </row>
    <row r="154" spans="1:1" x14ac:dyDescent="0.2">
      <c r="A154" s="52"/>
    </row>
    <row r="155" spans="1:1" x14ac:dyDescent="0.2">
      <c r="A155" s="52"/>
    </row>
    <row r="156" spans="1:1" x14ac:dyDescent="0.2">
      <c r="A156" s="52"/>
    </row>
    <row r="157" spans="1:1" x14ac:dyDescent="0.2">
      <c r="A157" s="52"/>
    </row>
    <row r="158" spans="1:1" x14ac:dyDescent="0.2">
      <c r="A158" s="52"/>
    </row>
    <row r="159" spans="1:1" x14ac:dyDescent="0.2">
      <c r="A159" s="52"/>
    </row>
    <row r="160" spans="1:1" x14ac:dyDescent="0.2">
      <c r="A160" s="52"/>
    </row>
    <row r="161" spans="1:1" x14ac:dyDescent="0.2">
      <c r="A161" s="52"/>
    </row>
    <row r="162" spans="1:1" x14ac:dyDescent="0.2">
      <c r="A162" s="52"/>
    </row>
    <row r="163" spans="1:1" x14ac:dyDescent="0.2">
      <c r="A163" s="52"/>
    </row>
    <row r="164" spans="1:1" x14ac:dyDescent="0.2">
      <c r="A164" s="52"/>
    </row>
    <row r="165" spans="1:1" x14ac:dyDescent="0.2">
      <c r="A165" s="52"/>
    </row>
    <row r="166" spans="1:1" x14ac:dyDescent="0.2">
      <c r="A166" s="52"/>
    </row>
    <row r="167" spans="1:1" x14ac:dyDescent="0.2">
      <c r="A167" s="52"/>
    </row>
    <row r="168" spans="1:1" x14ac:dyDescent="0.2">
      <c r="A168" s="52"/>
    </row>
    <row r="169" spans="1:1" x14ac:dyDescent="0.2">
      <c r="A169" s="52"/>
    </row>
    <row r="170" spans="1:1" x14ac:dyDescent="0.2">
      <c r="A170" s="52"/>
    </row>
    <row r="171" spans="1:1" x14ac:dyDescent="0.2">
      <c r="A171" s="52"/>
    </row>
    <row r="172" spans="1:1" x14ac:dyDescent="0.2">
      <c r="A172" s="52"/>
    </row>
    <row r="173" spans="1:1" x14ac:dyDescent="0.2">
      <c r="A173" s="52"/>
    </row>
    <row r="174" spans="1:1" x14ac:dyDescent="0.2">
      <c r="A174" s="52"/>
    </row>
    <row r="175" spans="1:1" x14ac:dyDescent="0.2">
      <c r="A175" s="52"/>
    </row>
    <row r="176" spans="1:1" x14ac:dyDescent="0.2">
      <c r="A176" s="52"/>
    </row>
    <row r="177" spans="1:1" x14ac:dyDescent="0.2">
      <c r="A177" s="52"/>
    </row>
    <row r="178" spans="1:1" x14ac:dyDescent="0.2">
      <c r="A178" s="52"/>
    </row>
    <row r="179" spans="1:1" x14ac:dyDescent="0.2">
      <c r="A179" s="52"/>
    </row>
    <row r="180" spans="1:1" x14ac:dyDescent="0.2">
      <c r="A180" s="52"/>
    </row>
    <row r="181" spans="1:1" x14ac:dyDescent="0.2">
      <c r="A181" s="52"/>
    </row>
    <row r="182" spans="1:1" x14ac:dyDescent="0.2">
      <c r="A182" s="52"/>
    </row>
    <row r="183" spans="1:1" x14ac:dyDescent="0.2">
      <c r="A183" s="52"/>
    </row>
    <row r="184" spans="1:1" x14ac:dyDescent="0.2">
      <c r="A184" s="52"/>
    </row>
    <row r="185" spans="1:1" x14ac:dyDescent="0.2">
      <c r="A185" s="52"/>
    </row>
    <row r="186" spans="1:1" x14ac:dyDescent="0.2">
      <c r="A186" s="52"/>
    </row>
    <row r="187" spans="1:1" x14ac:dyDescent="0.2">
      <c r="A187" s="52"/>
    </row>
    <row r="188" spans="1:1" x14ac:dyDescent="0.2">
      <c r="A188" s="52"/>
    </row>
    <row r="189" spans="1:1" x14ac:dyDescent="0.2">
      <c r="A189" s="52"/>
    </row>
    <row r="190" spans="1:1" x14ac:dyDescent="0.2">
      <c r="A190" s="52"/>
    </row>
    <row r="191" spans="1:1" x14ac:dyDescent="0.2">
      <c r="A191" s="52"/>
    </row>
    <row r="192" spans="1:1" x14ac:dyDescent="0.2">
      <c r="A192" s="52"/>
    </row>
    <row r="193" spans="1:1" x14ac:dyDescent="0.2">
      <c r="A193" s="52"/>
    </row>
    <row r="194" spans="1:1" x14ac:dyDescent="0.2">
      <c r="A194" s="52"/>
    </row>
    <row r="195" spans="1:1" x14ac:dyDescent="0.2">
      <c r="A195" s="52"/>
    </row>
    <row r="196" spans="1:1" x14ac:dyDescent="0.2">
      <c r="A196" s="52"/>
    </row>
    <row r="197" spans="1:1" x14ac:dyDescent="0.2">
      <c r="A197" s="52"/>
    </row>
    <row r="198" spans="1:1" x14ac:dyDescent="0.2">
      <c r="A198" s="52"/>
    </row>
    <row r="199" spans="1:1" x14ac:dyDescent="0.2">
      <c r="A199" s="52"/>
    </row>
    <row r="200" spans="1:1" x14ac:dyDescent="0.2">
      <c r="A200" s="52"/>
    </row>
    <row r="201" spans="1:1" x14ac:dyDescent="0.2">
      <c r="A201" s="52"/>
    </row>
    <row r="202" spans="1:1" x14ac:dyDescent="0.2">
      <c r="A202" s="52"/>
    </row>
    <row r="203" spans="1:1" x14ac:dyDescent="0.2">
      <c r="A203" s="52"/>
    </row>
    <row r="204" spans="1:1" x14ac:dyDescent="0.2">
      <c r="A204" s="52"/>
    </row>
    <row r="205" spans="1:1" x14ac:dyDescent="0.2">
      <c r="A205" s="52"/>
    </row>
    <row r="206" spans="1:1" x14ac:dyDescent="0.2">
      <c r="A206" s="52"/>
    </row>
    <row r="207" spans="1:1" x14ac:dyDescent="0.2">
      <c r="A207" s="52"/>
    </row>
    <row r="208" spans="1:1" x14ac:dyDescent="0.2">
      <c r="A208" s="52"/>
    </row>
    <row r="209" spans="1:1" x14ac:dyDescent="0.2">
      <c r="A209" s="52"/>
    </row>
    <row r="210" spans="1:1" x14ac:dyDescent="0.2">
      <c r="A210" s="52"/>
    </row>
    <row r="211" spans="1:1" x14ac:dyDescent="0.2">
      <c r="A211" s="52"/>
    </row>
    <row r="212" spans="1:1" x14ac:dyDescent="0.2">
      <c r="A212" s="52"/>
    </row>
    <row r="213" spans="1:1" x14ac:dyDescent="0.2">
      <c r="A213" s="52"/>
    </row>
    <row r="214" spans="1:1" x14ac:dyDescent="0.2">
      <c r="A214" s="52"/>
    </row>
    <row r="215" spans="1:1" x14ac:dyDescent="0.2">
      <c r="A215" s="52"/>
    </row>
    <row r="216" spans="1:1" x14ac:dyDescent="0.2">
      <c r="A216" s="52"/>
    </row>
    <row r="217" spans="1:1" x14ac:dyDescent="0.2">
      <c r="A217" s="52"/>
    </row>
    <row r="218" spans="1:1" x14ac:dyDescent="0.2">
      <c r="A218" s="52"/>
    </row>
    <row r="219" spans="1:1" x14ac:dyDescent="0.2">
      <c r="A219" s="52"/>
    </row>
    <row r="220" spans="1:1" x14ac:dyDescent="0.2">
      <c r="A220" s="52"/>
    </row>
    <row r="221" spans="1:1" x14ac:dyDescent="0.2">
      <c r="A221" s="52"/>
    </row>
    <row r="222" spans="1:1" x14ac:dyDescent="0.2">
      <c r="A222" s="52"/>
    </row>
    <row r="223" spans="1:1" x14ac:dyDescent="0.2">
      <c r="A223" s="52"/>
    </row>
    <row r="224" spans="1:1" x14ac:dyDescent="0.2">
      <c r="A224" s="52"/>
    </row>
    <row r="225" spans="1:1" x14ac:dyDescent="0.2">
      <c r="A225" s="52"/>
    </row>
    <row r="226" spans="1:1" x14ac:dyDescent="0.2">
      <c r="A226" s="52"/>
    </row>
    <row r="227" spans="1:1" x14ac:dyDescent="0.2">
      <c r="A227" s="52"/>
    </row>
    <row r="228" spans="1:1" x14ac:dyDescent="0.2">
      <c r="A228" s="52"/>
    </row>
    <row r="229" spans="1:1" x14ac:dyDescent="0.2">
      <c r="A229" s="52"/>
    </row>
    <row r="230" spans="1:1" x14ac:dyDescent="0.2">
      <c r="A230" s="52"/>
    </row>
    <row r="231" spans="1:1" x14ac:dyDescent="0.2">
      <c r="A231" s="52"/>
    </row>
    <row r="232" spans="1:1" x14ac:dyDescent="0.2">
      <c r="A232" s="52"/>
    </row>
    <row r="233" spans="1:1" x14ac:dyDescent="0.2">
      <c r="A233" s="52"/>
    </row>
    <row r="234" spans="1:1" x14ac:dyDescent="0.2">
      <c r="A234" s="52"/>
    </row>
    <row r="235" spans="1:1" x14ac:dyDescent="0.2">
      <c r="A235" s="52"/>
    </row>
    <row r="236" spans="1:1" x14ac:dyDescent="0.2">
      <c r="A236" s="52"/>
    </row>
    <row r="237" spans="1:1" x14ac:dyDescent="0.2">
      <c r="A237" s="52"/>
    </row>
    <row r="238" spans="1:1" x14ac:dyDescent="0.2">
      <c r="A238" s="52"/>
    </row>
    <row r="239" spans="1:1" x14ac:dyDescent="0.2">
      <c r="A239" s="52"/>
    </row>
    <row r="240" spans="1:1" x14ac:dyDescent="0.2">
      <c r="A240" s="52"/>
    </row>
    <row r="241" spans="1:1" x14ac:dyDescent="0.2">
      <c r="A241" s="52"/>
    </row>
    <row r="242" spans="1:1" x14ac:dyDescent="0.2">
      <c r="A242" s="52"/>
    </row>
    <row r="243" spans="1:1" x14ac:dyDescent="0.2">
      <c r="A243" s="52"/>
    </row>
    <row r="244" spans="1:1" x14ac:dyDescent="0.2">
      <c r="A244" s="52"/>
    </row>
    <row r="245" spans="1:1" x14ac:dyDescent="0.2">
      <c r="A245" s="52"/>
    </row>
    <row r="246" spans="1:1" x14ac:dyDescent="0.2">
      <c r="A246" s="52"/>
    </row>
    <row r="247" spans="1:1" x14ac:dyDescent="0.2">
      <c r="A247" s="52"/>
    </row>
    <row r="248" spans="1:1" x14ac:dyDescent="0.2">
      <c r="A248" s="52"/>
    </row>
  </sheetData>
  <sheetProtection algorithmName="SHA-512" hashValue="rHdh2OgNYxDQ9Ikg73dVddAdzuBdJYIzzouR4/O8ugGg/KtD6SHoniWzMrkk9pxPsFF7nhfZJubdnl2/WQ2Hcg==" saltValue="wMjToJTIusW8qRiSACx9SA==" spinCount="100000" sheet="1" selectLockedCells="1"/>
  <mergeCells count="18">
    <mergeCell ref="A53:D53"/>
    <mergeCell ref="B1:D1"/>
    <mergeCell ref="A2:D2"/>
    <mergeCell ref="A10:D10"/>
    <mergeCell ref="A23:D23"/>
    <mergeCell ref="A34:D34"/>
    <mergeCell ref="B47:D48"/>
    <mergeCell ref="B30:D30"/>
    <mergeCell ref="B29:D29"/>
    <mergeCell ref="B39:D39"/>
    <mergeCell ref="B44:D44"/>
    <mergeCell ref="B25:D25"/>
    <mergeCell ref="B26:D26"/>
    <mergeCell ref="B27:D27"/>
    <mergeCell ref="B28:D28"/>
    <mergeCell ref="B7:D7"/>
    <mergeCell ref="B8:D8"/>
    <mergeCell ref="A50:D50"/>
  </mergeCells>
  <phoneticPr fontId="58" type="noConversion"/>
  <printOptions horizontalCentered="1"/>
  <pageMargins left="0.23622047244094491" right="0.23622047244094491" top="0.74803149606299213" bottom="0.74803149606299213" header="0.31496062992125984" footer="0.31496062992125984"/>
  <pageSetup paperSize="9" scale="79" fitToHeight="2" orientation="landscape" r:id="rId1"/>
  <headerFooter>
    <oddFooter xml:space="preserve">&amp;L&amp;"Century Gothic,Standaard"&amp;8&amp;F
&amp;D&amp;C&amp;"Century Gothic,Standaard"&amp;8Pagina &amp;P van &amp;N&amp;R&amp;"Century Gothic,Vet"&amp;12United Quality&amp;"Century Gothic,Cursief"&amp;8
Advies en Aanbesteding in Afval en Automotive&amp;"Arial,Standaard"&amp;10
</oddFooter>
  </headerFooter>
  <rowBreaks count="1" manualBreakCount="1">
    <brk id="51" max="4" man="1"/>
  </rowBreaks>
  <ignoredErrors>
    <ignoredError sqref="B28:D29"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9F987-B7F8-457D-A294-7E05DA03D939}">
  <sheetPr>
    <tabColor theme="6" tint="0.59999389629810485"/>
    <pageSetUpPr fitToPage="1"/>
  </sheetPr>
  <dimension ref="A1:BC390"/>
  <sheetViews>
    <sheetView showGridLines="0" topLeftCell="A32" workbookViewId="0">
      <selection activeCell="B40" sqref="B40"/>
    </sheetView>
  </sheetViews>
  <sheetFormatPr defaultColWidth="9.140625" defaultRowHeight="14.25" x14ac:dyDescent="0.2"/>
  <cols>
    <col min="1" max="1" width="57.28515625" style="55" customWidth="1"/>
    <col min="2" max="2" width="23.85546875" style="55" customWidth="1"/>
    <col min="3" max="3" width="35.7109375" style="55" bestFit="1" customWidth="1"/>
    <col min="4" max="4" width="21.5703125" style="55" bestFit="1" customWidth="1"/>
    <col min="5" max="5" width="177.5703125" style="53" customWidth="1"/>
    <col min="6" max="55" width="177.5703125" style="54" customWidth="1"/>
    <col min="56" max="16384" width="9.140625" style="55"/>
  </cols>
  <sheetData>
    <row r="1" spans="1:55" ht="27.75" customHeight="1" x14ac:dyDescent="0.2">
      <c r="A1" s="202" t="s">
        <v>138</v>
      </c>
      <c r="B1" s="203"/>
      <c r="C1" s="203"/>
      <c r="D1" s="204"/>
    </row>
    <row r="2" spans="1:55" s="7" customFormat="1" ht="23.25" customHeight="1" x14ac:dyDescent="0.2">
      <c r="A2" s="56" t="s">
        <v>61</v>
      </c>
      <c r="B2" s="55"/>
      <c r="E2" s="57"/>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row>
    <row r="3" spans="1:55" ht="23.25" customHeight="1" x14ac:dyDescent="0.2">
      <c r="A3" s="198" t="str">
        <f>'Prijsinvulformulier onderdeel 1'!B1</f>
        <v>Onderdeel 1. Personenauto</v>
      </c>
      <c r="B3" s="198"/>
    </row>
    <row r="4" spans="1:55" ht="23.25" customHeight="1" x14ac:dyDescent="0.2">
      <c r="A4" s="58" t="s">
        <v>1</v>
      </c>
      <c r="B4" s="58" t="s">
        <v>2</v>
      </c>
      <c r="C4" s="58" t="s">
        <v>3</v>
      </c>
      <c r="D4" s="59" t="s">
        <v>62</v>
      </c>
    </row>
    <row r="5" spans="1:55" ht="23.25" customHeight="1" x14ac:dyDescent="0.2">
      <c r="A5" s="60" t="str">
        <f>'Prijsinvulformulier onderdeel 1'!$B$4</f>
        <v>Opel</v>
      </c>
      <c r="B5" s="60" t="str">
        <f>'Prijsinvulformulier onderdeel 1'!$B$5</f>
        <v>Corsa</v>
      </c>
      <c r="C5" s="60" t="str">
        <f>'Prijsinvulformulier onderdeel 1'!$B$6</f>
        <v>50kWh Business Edition</v>
      </c>
      <c r="D5" s="61">
        <f>'Prijsinvulformulier onderdeel 1'!$B$51</f>
        <v>53</v>
      </c>
    </row>
    <row r="6" spans="1:55" ht="23.25" customHeight="1" x14ac:dyDescent="0.2">
      <c r="A6" s="60" t="str">
        <f>'Prijsinvulformulier onderdeel 1'!$C$4</f>
        <v>Peugeot</v>
      </c>
      <c r="B6" s="60">
        <f>'Prijsinvulformulier onderdeel 1'!$C$5</f>
        <v>208</v>
      </c>
      <c r="C6" s="60" t="str">
        <f>'Prijsinvulformulier onderdeel 1'!$C$6</f>
        <v>Business Hybrid 110 e-DCS6</v>
      </c>
      <c r="D6" s="61">
        <f>'Prijsinvulformulier onderdeel 1'!$C$51</f>
        <v>67</v>
      </c>
    </row>
    <row r="7" spans="1:55" ht="23.25" customHeight="1" x14ac:dyDescent="0.2">
      <c r="A7" s="60" t="str">
        <f>'Prijsinvulformulier onderdeel 1'!$D$4</f>
        <v>Volkswagen</v>
      </c>
      <c r="B7" s="60" t="str">
        <f>'Prijsinvulformulier onderdeel 1'!$D$5</f>
        <v>ID. Polo</v>
      </c>
      <c r="C7" s="60" t="str">
        <f>'Prijsinvulformulier onderdeel 1'!$D$6</f>
        <v>37kWh Life</v>
      </c>
      <c r="D7" s="61">
        <f>'Prijsinvulformulier onderdeel 1'!$D$51</f>
        <v>59.333333333333336</v>
      </c>
    </row>
    <row r="8" spans="1:55" ht="23.25" customHeight="1" x14ac:dyDescent="0.2">
      <c r="C8" s="62"/>
      <c r="D8" s="63">
        <f>AVERAGE(D5:D7)</f>
        <v>59.777777777777779</v>
      </c>
    </row>
    <row r="9" spans="1:55" ht="23.25" customHeight="1" x14ac:dyDescent="0.2">
      <c r="A9" s="198" t="str">
        <f>'Prijsinvulformulier onderdeel 2'!$B$1</f>
        <v>Onderdeel 2. Personenauto "Handhaving"</v>
      </c>
      <c r="B9" s="198"/>
    </row>
    <row r="10" spans="1:55" ht="23.25" customHeight="1" x14ac:dyDescent="0.2">
      <c r="A10" s="58" t="s">
        <v>1</v>
      </c>
      <c r="B10" s="58" t="s">
        <v>2</v>
      </c>
      <c r="C10" s="58" t="s">
        <v>3</v>
      </c>
      <c r="D10" s="59" t="s">
        <v>62</v>
      </c>
    </row>
    <row r="11" spans="1:55" ht="23.25" customHeight="1" x14ac:dyDescent="0.2">
      <c r="A11" s="60" t="str">
        <f>'Prijsinvulformulier onderdeel 2'!$B$4</f>
        <v>Opel</v>
      </c>
      <c r="B11" s="60" t="str">
        <f>'Prijsinvulformulier onderdeel 2'!$B$5</f>
        <v>Mokka Electric</v>
      </c>
      <c r="C11" s="60" t="str">
        <f>'Prijsinvulformulier onderdeel 2'!$B$6</f>
        <v>54kWh Business Edition 115kW</v>
      </c>
      <c r="D11" s="61">
        <f>'Prijsinvulformulier onderdeel 2'!$B$51</f>
        <v>59.333333333333336</v>
      </c>
    </row>
    <row r="12" spans="1:55" ht="23.25" customHeight="1" x14ac:dyDescent="0.2">
      <c r="A12" s="60" t="str">
        <f>'Prijsinvulformulier onderdeel 2'!$C$4</f>
        <v>Peugeot</v>
      </c>
      <c r="B12" s="60" t="str">
        <f>'Prijsinvulformulier onderdeel 2'!$C$5</f>
        <v>308 Berline</v>
      </c>
      <c r="C12" s="60" t="str">
        <f>'Prijsinvulformulier onderdeel 2'!$C$6</f>
        <v>Business Plug-in Hybrid 195 e-DCS7</v>
      </c>
      <c r="D12" s="61">
        <f>'Prijsinvulformulier onderdeel 2'!$C$51</f>
        <v>94</v>
      </c>
    </row>
    <row r="13" spans="1:55" ht="23.25" customHeight="1" x14ac:dyDescent="0.2">
      <c r="A13" s="60" t="str">
        <f>'Prijsinvulformulier onderdeel 2'!$D$4</f>
        <v>Volkswagen</v>
      </c>
      <c r="B13" s="60" t="str">
        <f>'Prijsinvulformulier onderdeel 2'!$D$5</f>
        <v>ID.3 Neo</v>
      </c>
      <c r="C13" s="60" t="str">
        <f>'Prijsinvulformulier onderdeel 2'!$D$6</f>
        <v>50kWh Life</v>
      </c>
      <c r="D13" s="61">
        <f>'Prijsinvulformulier onderdeel 2'!$D$51</f>
        <v>78.333333333333329</v>
      </c>
    </row>
    <row r="14" spans="1:55" ht="23.25" customHeight="1" x14ac:dyDescent="0.2">
      <c r="C14" s="62"/>
      <c r="D14" s="63">
        <f>AVERAGE(D11:D13)</f>
        <v>77.222222222222229</v>
      </c>
    </row>
    <row r="15" spans="1:55" ht="23.25" customHeight="1" x14ac:dyDescent="0.2">
      <c r="A15" s="198" t="str">
        <f>'Prijsinvulformulier onderdeel 3'!$B$1</f>
        <v>Onderdeel 3. Gesloten bestelwagen klein</v>
      </c>
      <c r="B15" s="198"/>
    </row>
    <row r="16" spans="1:55" ht="23.25" customHeight="1" x14ac:dyDescent="0.2">
      <c r="A16" s="58" t="s">
        <v>1</v>
      </c>
      <c r="B16" s="58" t="s">
        <v>2</v>
      </c>
      <c r="C16" s="58" t="s">
        <v>3</v>
      </c>
      <c r="D16" s="59" t="s">
        <v>62</v>
      </c>
    </row>
    <row r="17" spans="1:5" ht="23.25" customHeight="1" x14ac:dyDescent="0.2">
      <c r="A17" s="60" t="str">
        <f>'Prijsinvulformulier onderdeel 3'!$B$4</f>
        <v>Ford</v>
      </c>
      <c r="B17" s="60" t="str">
        <f>'Prijsinvulformulier onderdeel 3'!$B$5</f>
        <v>E-Transit Courier</v>
      </c>
      <c r="C17" s="60" t="str">
        <f>'Prijsinvulformulier onderdeel 3'!$B$6</f>
        <v>Trend 46,8 kWh</v>
      </c>
      <c r="D17" s="61">
        <f>'Prijsinvulformulier onderdeel 3'!$B$51</f>
        <v>55.666666666666664</v>
      </c>
    </row>
    <row r="18" spans="1:5" ht="23.25" customHeight="1" x14ac:dyDescent="0.2">
      <c r="A18" s="60" t="str">
        <f>'Prijsinvulformulier onderdeel 3'!$C$4</f>
        <v>Opel</v>
      </c>
      <c r="B18" s="60" t="str">
        <f>'Prijsinvulformulier onderdeel 3'!$C$5</f>
        <v>Combo E-Cargo</v>
      </c>
      <c r="C18" s="60" t="str">
        <f>'Prijsinvulformulier onderdeel 3'!$C$6</f>
        <v>L2 (XL) 50 kWh</v>
      </c>
      <c r="D18" s="61">
        <f>'Prijsinvulformulier onderdeel 3'!$C$51</f>
        <v>67.333333333333329</v>
      </c>
    </row>
    <row r="19" spans="1:5" ht="23.25" customHeight="1" x14ac:dyDescent="0.2">
      <c r="A19" s="60" t="str">
        <f>'Prijsinvulformulier onderdeel 3'!$D$4</f>
        <v>Nissan</v>
      </c>
      <c r="B19" s="60" t="str">
        <f>'Prijsinvulformulier onderdeel 3'!$D$5</f>
        <v>Townstar</v>
      </c>
      <c r="C19" s="60" t="str">
        <f>'Prijsinvulformulier onderdeel 3'!$D$6</f>
        <v>L2 44 kWh N-Connecta</v>
      </c>
      <c r="D19" s="61">
        <f>'Prijsinvulformulier onderdeel 3'!$D$51</f>
        <v>61.666666666666664</v>
      </c>
    </row>
    <row r="20" spans="1:5" ht="23.25" customHeight="1" x14ac:dyDescent="0.2">
      <c r="C20" s="62"/>
      <c r="D20" s="63">
        <f>AVERAGE(D17:D19)</f>
        <v>61.55555555555555</v>
      </c>
    </row>
    <row r="21" spans="1:5" ht="23.25" customHeight="1" x14ac:dyDescent="0.2">
      <c r="A21" s="198" t="str">
        <f>'Prijsinvulformulier onderdeel 4'!$B$1</f>
        <v>Onderdeel 4. Gesloten bestelwagen middel</v>
      </c>
      <c r="B21" s="199"/>
      <c r="C21" s="92"/>
      <c r="D21" s="92"/>
    </row>
    <row r="22" spans="1:5" ht="23.25" customHeight="1" x14ac:dyDescent="0.2">
      <c r="A22" s="58" t="s">
        <v>1</v>
      </c>
      <c r="B22" s="58" t="s">
        <v>2</v>
      </c>
      <c r="C22" s="58" t="s">
        <v>3</v>
      </c>
      <c r="D22" s="59" t="s">
        <v>62</v>
      </c>
    </row>
    <row r="23" spans="1:5" ht="23.25" customHeight="1" x14ac:dyDescent="0.2">
      <c r="A23" s="60" t="str">
        <f>'Prijsinvulformulier onderdeel 4'!$B$4</f>
        <v>Ford</v>
      </c>
      <c r="B23" s="60" t="str">
        <f>'Prijsinvulformulier onderdeel 4'!$B$5</f>
        <v>Transit Custom PHEV</v>
      </c>
      <c r="C23" s="60" t="str">
        <f>'Prijsinvulformulier onderdeel 4'!$B$6</f>
        <v>L2H1 320 Trend</v>
      </c>
      <c r="D23" s="61">
        <f>'Prijsinvulformulier onderdeel 4'!$B$51</f>
        <v>84.666666666666671</v>
      </c>
    </row>
    <row r="24" spans="1:5" ht="23.25" customHeight="1" x14ac:dyDescent="0.2">
      <c r="A24" s="60" t="str">
        <f>'Prijsinvulformulier onderdeel 4'!$C$4</f>
        <v>Opel</v>
      </c>
      <c r="B24" s="60" t="str">
        <f>'Prijsinvulformulier onderdeel 4'!$C$5</f>
        <v>Vivaro</v>
      </c>
      <c r="C24" s="60" t="str">
        <f>'Prijsinvulformulier onderdeel 4'!$C$6</f>
        <v xml:space="preserve">L3 (XL) 75 kWh </v>
      </c>
      <c r="D24" s="61">
        <f>'Prijsinvulformulier onderdeel 4'!$C$51</f>
        <v>84.666666666666671</v>
      </c>
    </row>
    <row r="25" spans="1:5" ht="23.25" customHeight="1" x14ac:dyDescent="0.2">
      <c r="A25" s="60" t="str">
        <f>'Prijsinvulformulier onderdeel 4'!$D$4</f>
        <v>Peugeot</v>
      </c>
      <c r="B25" s="60" t="str">
        <f>'Prijsinvulformulier onderdeel 4'!$D$5</f>
        <v>E-Expert</v>
      </c>
      <c r="C25" s="60" t="str">
        <f>'Prijsinvulformulier onderdeel 4'!$D$6</f>
        <v xml:space="preserve">L3 (XL) 75 kWh </v>
      </c>
      <c r="D25" s="61">
        <f>'Prijsinvulformulier onderdeel 4'!$D$51</f>
        <v>84.666666666666671</v>
      </c>
    </row>
    <row r="26" spans="1:5" ht="23.25" customHeight="1" x14ac:dyDescent="0.2">
      <c r="C26" s="62"/>
      <c r="D26" s="63">
        <f>AVERAGE(D23:D25)</f>
        <v>84.666666666666671</v>
      </c>
    </row>
    <row r="27" spans="1:5" ht="23.25" customHeight="1" x14ac:dyDescent="0.2">
      <c r="A27" s="198" t="str">
        <f>'Prijsinvulformulier onderdeel 5'!$B$1</f>
        <v>Onderdeel 5. Veegvuilwagen met zijbelading</v>
      </c>
      <c r="B27" s="198"/>
    </row>
    <row r="28" spans="1:5" ht="23.25" customHeight="1" x14ac:dyDescent="0.2">
      <c r="A28" s="58" t="s">
        <v>1</v>
      </c>
      <c r="B28" s="58" t="s">
        <v>2</v>
      </c>
      <c r="C28" s="58" t="s">
        <v>3</v>
      </c>
      <c r="D28" s="59" t="s">
        <v>62</v>
      </c>
    </row>
    <row r="29" spans="1:5" ht="23.25" customHeight="1" x14ac:dyDescent="0.2">
      <c r="A29" s="60" t="str">
        <f>'Prijsinvulformulier onderdeel 5'!$B$4</f>
        <v>Opel</v>
      </c>
      <c r="B29" s="60" t="str">
        <f>'Prijsinvulformulier onderdeel 5'!$B$5</f>
        <v>E-Vivaro</v>
      </c>
      <c r="C29" s="60" t="str">
        <f>'Prijsinvulformulier onderdeel 5'!$B$6</f>
        <v>Plancher cabine 75 kWh</v>
      </c>
      <c r="D29" s="61">
        <f>'Prijsinvulformulier onderdeel 5'!$B$51</f>
        <v>79.666666666666671</v>
      </c>
      <c r="E29" s="64"/>
    </row>
    <row r="30" spans="1:5" ht="23.25" customHeight="1" x14ac:dyDescent="0.2">
      <c r="A30" s="60" t="str">
        <f>'Prijsinvulformulier onderdeel 5'!$C$4</f>
        <v>Peugeot</v>
      </c>
      <c r="B30" s="60" t="str">
        <f>'Prijsinvulformulier onderdeel 5'!$C$5</f>
        <v>E-Expert</v>
      </c>
      <c r="C30" s="60" t="str">
        <f>'Prijsinvulformulier onderdeel 5'!$C$6</f>
        <v>Plancher cabine 75 kWh</v>
      </c>
      <c r="D30" s="61">
        <f>'Prijsinvulformulier onderdeel 5'!$C$51</f>
        <v>79.666666666666671</v>
      </c>
    </row>
    <row r="31" spans="1:5" ht="23.25" customHeight="1" x14ac:dyDescent="0.2">
      <c r="A31" s="60" t="str">
        <f>'Prijsinvulformulier onderdeel 5'!$D$4</f>
        <v>Citroen</v>
      </c>
      <c r="B31" s="93" t="str">
        <f>'Prijsinvulformulier onderdeel 5'!$D$5</f>
        <v>E-Jumpy</v>
      </c>
      <c r="C31" s="93" t="str">
        <f>'Prijsinvulformulier onderdeel 5'!$D$6</f>
        <v>Plancher cabine 75 kWh</v>
      </c>
      <c r="D31" s="94">
        <f>'Prijsinvulformulier onderdeel 5'!$D$51</f>
        <v>79.666666666666671</v>
      </c>
    </row>
    <row r="32" spans="1:5" ht="23.25" customHeight="1" x14ac:dyDescent="0.2">
      <c r="B32" s="92"/>
      <c r="C32" s="95"/>
      <c r="D32" s="96">
        <f>AVERAGE(D29:D31)</f>
        <v>79.666666666666671</v>
      </c>
    </row>
    <row r="33" spans="1:5" ht="23.25" customHeight="1" x14ac:dyDescent="0.2">
      <c r="A33" s="198" t="str">
        <f>'Prijsinvulformulier onderdeel 6'!$B$1</f>
        <v>Onderdeel 6. Veegvuilwagen compact</v>
      </c>
      <c r="B33" s="199"/>
      <c r="C33" s="92"/>
      <c r="D33" s="92"/>
    </row>
    <row r="34" spans="1:5" ht="23.25" customHeight="1" x14ac:dyDescent="0.2">
      <c r="A34" s="58" t="s">
        <v>1</v>
      </c>
      <c r="B34" s="58" t="s">
        <v>2</v>
      </c>
      <c r="C34" s="58" t="s">
        <v>3</v>
      </c>
      <c r="D34" s="59" t="s">
        <v>62</v>
      </c>
    </row>
    <row r="35" spans="1:5" ht="23.25" customHeight="1" x14ac:dyDescent="0.2">
      <c r="A35" s="60" t="str">
        <f>'Prijsinvulformulier onderdeel 6'!$B$4</f>
        <v>Goupil</v>
      </c>
      <c r="B35" s="60" t="str">
        <f>'Prijsinvulformulier onderdeel 6'!$B$5</f>
        <v xml:space="preserve">G4M </v>
      </c>
      <c r="C35" s="60" t="str">
        <f>'Prijsinvulformulier onderdeel 6'!$B$6</f>
        <v>Lithium accu 21 kWh / Categorie L7E</v>
      </c>
      <c r="D35" s="61">
        <f>'Prijsinvulformulier onderdeel 6'!$B$51</f>
        <v>16.333333333333332</v>
      </c>
    </row>
    <row r="36" spans="1:5" ht="23.25" customHeight="1" x14ac:dyDescent="0.2">
      <c r="A36" s="60" t="str">
        <f>'Prijsinvulformulier onderdeel 6'!$C$4</f>
        <v>Goupil</v>
      </c>
      <c r="B36" s="93" t="str">
        <f>'Prijsinvulformulier onderdeel 6'!$C$5</f>
        <v>G4+</v>
      </c>
      <c r="C36" s="93" t="str">
        <f>'Prijsinvulformulier onderdeel 6'!$C$6</f>
        <v>Lithium accu 20 kWh / Categorie N1</v>
      </c>
      <c r="D36" s="94">
        <f>'Prijsinvulformulier onderdeel 6'!$C$51</f>
        <v>32</v>
      </c>
    </row>
    <row r="37" spans="1:5" ht="23.25" customHeight="1" x14ac:dyDescent="0.2">
      <c r="A37" s="60" t="str">
        <f>'Prijsinvulformulier onderdeel 6'!$D$4</f>
        <v>Spijkstaal</v>
      </c>
      <c r="B37" s="93" t="str">
        <f>'Prijsinvulformulier onderdeel 6'!$D$5</f>
        <v xml:space="preserve">1200 long </v>
      </c>
      <c r="C37" s="93" t="str">
        <f>'Prijsinvulformulier onderdeel 6'!$D$6</f>
        <v>Lithium accu 20 kWh / Categorie N1</v>
      </c>
      <c r="D37" s="94">
        <f>'Prijsinvulformulier onderdeel 6'!$D$51</f>
        <v>32.666666666666664</v>
      </c>
    </row>
    <row r="38" spans="1:5" ht="23.25" customHeight="1" x14ac:dyDescent="0.2">
      <c r="B38" s="92"/>
      <c r="C38" s="95"/>
      <c r="D38" s="96">
        <f>AVERAGE(D35:D37)</f>
        <v>27</v>
      </c>
    </row>
    <row r="39" spans="1:5" ht="23.25" customHeight="1" x14ac:dyDescent="0.2">
      <c r="C39" s="62"/>
      <c r="D39" s="65"/>
    </row>
    <row r="40" spans="1:5" ht="23.25" customHeight="1" x14ac:dyDescent="0.2">
      <c r="A40" s="66" t="s">
        <v>63</v>
      </c>
      <c r="B40" s="97" t="s">
        <v>64</v>
      </c>
      <c r="C40" s="98" t="s">
        <v>65</v>
      </c>
      <c r="D40" s="98" t="s">
        <v>66</v>
      </c>
      <c r="E40" s="54"/>
    </row>
    <row r="41" spans="1:5" ht="23.25" customHeight="1" x14ac:dyDescent="0.2">
      <c r="A41" s="67"/>
      <c r="B41" s="99"/>
      <c r="C41" s="99"/>
      <c r="D41" s="99"/>
      <c r="E41" s="54"/>
    </row>
    <row r="42" spans="1:5" ht="23.25" customHeight="1" x14ac:dyDescent="0.2">
      <c r="A42" s="66" t="s">
        <v>67</v>
      </c>
      <c r="E42" s="54"/>
    </row>
    <row r="43" spans="1:5" ht="23.25" customHeight="1" x14ac:dyDescent="0.2">
      <c r="A43" s="60" t="str">
        <f>A3</f>
        <v>Onderdeel 1. Personenauto</v>
      </c>
      <c r="B43" s="94">
        <f>D8</f>
        <v>59.777777777777779</v>
      </c>
      <c r="C43" s="100">
        <v>9</v>
      </c>
      <c r="D43" s="94">
        <f>C43*B43</f>
        <v>538</v>
      </c>
      <c r="E43" s="54"/>
    </row>
    <row r="44" spans="1:5" ht="23.25" customHeight="1" x14ac:dyDescent="0.2">
      <c r="A44" s="60" t="str">
        <f>A9</f>
        <v>Onderdeel 2. Personenauto "Handhaving"</v>
      </c>
      <c r="B44" s="94">
        <f>D14</f>
        <v>77.222222222222229</v>
      </c>
      <c r="C44" s="100">
        <v>1</v>
      </c>
      <c r="D44" s="94">
        <f t="shared" ref="D44:D48" si="0">C44*B44</f>
        <v>77.222222222222229</v>
      </c>
      <c r="E44" s="54"/>
    </row>
    <row r="45" spans="1:5" ht="23.25" customHeight="1" x14ac:dyDescent="0.2">
      <c r="A45" s="60" t="str">
        <f>A15</f>
        <v>Onderdeel 3. Gesloten bestelwagen klein</v>
      </c>
      <c r="B45" s="94">
        <f>D20</f>
        <v>61.55555555555555</v>
      </c>
      <c r="C45" s="100">
        <v>3</v>
      </c>
      <c r="D45" s="94">
        <f t="shared" si="0"/>
        <v>184.66666666666666</v>
      </c>
      <c r="E45" s="54"/>
    </row>
    <row r="46" spans="1:5" ht="23.25" customHeight="1" x14ac:dyDescent="0.2">
      <c r="A46" s="60" t="str">
        <f>A21</f>
        <v>Onderdeel 4. Gesloten bestelwagen middel</v>
      </c>
      <c r="B46" s="94">
        <f>D26</f>
        <v>84.666666666666671</v>
      </c>
      <c r="C46" s="100">
        <v>5</v>
      </c>
      <c r="D46" s="94">
        <f t="shared" si="0"/>
        <v>423.33333333333337</v>
      </c>
      <c r="E46" s="54"/>
    </row>
    <row r="47" spans="1:5" ht="23.25" customHeight="1" x14ac:dyDescent="0.2">
      <c r="A47" s="60" t="str">
        <f>A27</f>
        <v>Onderdeel 5. Veegvuilwagen met zijbelading</v>
      </c>
      <c r="B47" s="61">
        <f>D32</f>
        <v>79.666666666666671</v>
      </c>
      <c r="C47" s="68">
        <v>2</v>
      </c>
      <c r="D47" s="61">
        <f t="shared" si="0"/>
        <v>159.33333333333334</v>
      </c>
      <c r="E47" s="54"/>
    </row>
    <row r="48" spans="1:5" ht="23.25" customHeight="1" x14ac:dyDescent="0.2">
      <c r="A48" s="93" t="str">
        <f>A33</f>
        <v>Onderdeel 6. Veegvuilwagen compact</v>
      </c>
      <c r="B48" s="61">
        <f>D38</f>
        <v>27</v>
      </c>
      <c r="C48" s="68">
        <v>3</v>
      </c>
      <c r="D48" s="61">
        <f t="shared" si="0"/>
        <v>81</v>
      </c>
      <c r="E48" s="54"/>
    </row>
    <row r="49" spans="1:5" ht="23.25" customHeight="1" x14ac:dyDescent="0.2">
      <c r="B49" s="69"/>
      <c r="C49" s="70"/>
      <c r="D49" s="70"/>
      <c r="E49" s="71"/>
    </row>
    <row r="50" spans="1:5" ht="23.25" customHeight="1" x14ac:dyDescent="0.2">
      <c r="B50" s="200" t="s">
        <v>135</v>
      </c>
      <c r="C50" s="200"/>
      <c r="D50" s="72">
        <f>SUM(D43:D49)</f>
        <v>1463.5555555555554</v>
      </c>
    </row>
    <row r="51" spans="1:5" ht="23.25" customHeight="1" x14ac:dyDescent="0.2">
      <c r="C51" s="62"/>
      <c r="D51" s="65"/>
    </row>
    <row r="52" spans="1:5" ht="44.25" customHeight="1" x14ac:dyDescent="0.2">
      <c r="A52" s="201" t="s">
        <v>68</v>
      </c>
      <c r="B52" s="201"/>
      <c r="C52" s="201"/>
      <c r="D52" s="201"/>
    </row>
    <row r="53" spans="1:5" s="54" customFormat="1" ht="23.25" customHeight="1" x14ac:dyDescent="0.2">
      <c r="E53" s="53"/>
    </row>
    <row r="54" spans="1:5" s="54" customFormat="1" ht="23.25" customHeight="1" x14ac:dyDescent="0.2">
      <c r="E54" s="53"/>
    </row>
    <row r="55" spans="1:5" s="54" customFormat="1" ht="23.25" customHeight="1" x14ac:dyDescent="0.2">
      <c r="E55" s="53"/>
    </row>
    <row r="56" spans="1:5" s="54" customFormat="1" ht="23.25" customHeight="1" x14ac:dyDescent="0.2">
      <c r="E56" s="53"/>
    </row>
    <row r="57" spans="1:5" s="54" customFormat="1" ht="23.25" customHeight="1" x14ac:dyDescent="0.2">
      <c r="E57" s="53"/>
    </row>
    <row r="58" spans="1:5" s="54" customFormat="1" ht="23.25" customHeight="1" x14ac:dyDescent="0.2">
      <c r="E58" s="53"/>
    </row>
    <row r="59" spans="1:5" s="54" customFormat="1" ht="23.25" customHeight="1" x14ac:dyDescent="0.2">
      <c r="E59" s="53"/>
    </row>
    <row r="60" spans="1:5" s="54" customFormat="1" ht="23.25" customHeight="1" x14ac:dyDescent="0.2">
      <c r="E60" s="53"/>
    </row>
    <row r="61" spans="1:5" s="54" customFormat="1" ht="23.25" customHeight="1" x14ac:dyDescent="0.2">
      <c r="E61" s="53"/>
    </row>
    <row r="62" spans="1:5" s="54" customFormat="1" ht="23.25" customHeight="1" x14ac:dyDescent="0.2">
      <c r="E62" s="53"/>
    </row>
    <row r="63" spans="1:5" s="54" customFormat="1" ht="23.25" customHeight="1" x14ac:dyDescent="0.2">
      <c r="E63" s="53"/>
    </row>
    <row r="64" spans="1:5" s="54" customFormat="1" ht="23.25" customHeight="1" x14ac:dyDescent="0.2">
      <c r="E64" s="53"/>
    </row>
    <row r="65" spans="5:5" s="54" customFormat="1" ht="23.25" customHeight="1" x14ac:dyDescent="0.2">
      <c r="E65" s="53"/>
    </row>
    <row r="66" spans="5:5" s="54" customFormat="1" ht="23.25" customHeight="1" x14ac:dyDescent="0.2">
      <c r="E66" s="53"/>
    </row>
    <row r="67" spans="5:5" s="54" customFormat="1" ht="23.25" customHeight="1" x14ac:dyDescent="0.2">
      <c r="E67" s="53"/>
    </row>
    <row r="68" spans="5:5" s="54" customFormat="1" ht="23.25" customHeight="1" x14ac:dyDescent="0.2">
      <c r="E68" s="53"/>
    </row>
    <row r="69" spans="5:5" s="54" customFormat="1" ht="23.25" customHeight="1" x14ac:dyDescent="0.2">
      <c r="E69" s="53"/>
    </row>
    <row r="70" spans="5:5" s="54" customFormat="1" ht="23.25" customHeight="1" x14ac:dyDescent="0.2">
      <c r="E70" s="53"/>
    </row>
    <row r="71" spans="5:5" s="54" customFormat="1" ht="23.25" customHeight="1" x14ac:dyDescent="0.2">
      <c r="E71" s="53"/>
    </row>
    <row r="72" spans="5:5" s="54" customFormat="1" ht="23.25" customHeight="1" x14ac:dyDescent="0.2">
      <c r="E72" s="53"/>
    </row>
    <row r="73" spans="5:5" s="54" customFormat="1" ht="23.25" customHeight="1" x14ac:dyDescent="0.2">
      <c r="E73" s="53"/>
    </row>
    <row r="74" spans="5:5" s="54" customFormat="1" ht="23.25" customHeight="1" x14ac:dyDescent="0.2">
      <c r="E74" s="53"/>
    </row>
    <row r="75" spans="5:5" s="54" customFormat="1" ht="23.25" customHeight="1" x14ac:dyDescent="0.2">
      <c r="E75" s="53"/>
    </row>
    <row r="76" spans="5:5" s="54" customFormat="1" ht="23.25" customHeight="1" x14ac:dyDescent="0.2">
      <c r="E76" s="53"/>
    </row>
    <row r="77" spans="5:5" s="54" customFormat="1" ht="23.25" customHeight="1" x14ac:dyDescent="0.2">
      <c r="E77" s="53"/>
    </row>
    <row r="78" spans="5:5" s="54" customFormat="1" ht="23.25" customHeight="1" x14ac:dyDescent="0.2">
      <c r="E78" s="53"/>
    </row>
    <row r="79" spans="5:5" s="54" customFormat="1" ht="23.25" customHeight="1" x14ac:dyDescent="0.2">
      <c r="E79" s="53"/>
    </row>
    <row r="80" spans="5:5" s="54" customFormat="1" ht="23.25" customHeight="1" x14ac:dyDescent="0.2">
      <c r="E80" s="53"/>
    </row>
    <row r="81" spans="5:5" s="54" customFormat="1" ht="23.25" customHeight="1" x14ac:dyDescent="0.2">
      <c r="E81" s="53"/>
    </row>
    <row r="82" spans="5:5" s="54" customFormat="1" ht="23.25" customHeight="1" x14ac:dyDescent="0.2">
      <c r="E82" s="53"/>
    </row>
    <row r="83" spans="5:5" s="54" customFormat="1" ht="23.25" customHeight="1" x14ac:dyDescent="0.2">
      <c r="E83" s="53"/>
    </row>
    <row r="84" spans="5:5" s="54" customFormat="1" ht="23.25" customHeight="1" x14ac:dyDescent="0.2">
      <c r="E84" s="53"/>
    </row>
    <row r="85" spans="5:5" s="54" customFormat="1" ht="23.25" customHeight="1" x14ac:dyDescent="0.2">
      <c r="E85" s="53"/>
    </row>
    <row r="86" spans="5:5" s="54" customFormat="1" ht="23.25" customHeight="1" x14ac:dyDescent="0.2">
      <c r="E86" s="53"/>
    </row>
    <row r="87" spans="5:5" s="54" customFormat="1" ht="23.25" customHeight="1" x14ac:dyDescent="0.2">
      <c r="E87" s="53"/>
    </row>
    <row r="88" spans="5:5" s="54" customFormat="1" ht="23.25" customHeight="1" x14ac:dyDescent="0.2">
      <c r="E88" s="53"/>
    </row>
    <row r="89" spans="5:5" s="54" customFormat="1" ht="23.25" customHeight="1" x14ac:dyDescent="0.2">
      <c r="E89" s="53"/>
    </row>
    <row r="90" spans="5:5" s="54" customFormat="1" ht="23.25" customHeight="1" x14ac:dyDescent="0.2">
      <c r="E90" s="53"/>
    </row>
    <row r="91" spans="5:5" s="54" customFormat="1" ht="23.25" customHeight="1" x14ac:dyDescent="0.2">
      <c r="E91" s="53"/>
    </row>
    <row r="92" spans="5:5" s="54" customFormat="1" ht="23.25" customHeight="1" x14ac:dyDescent="0.2">
      <c r="E92" s="53"/>
    </row>
    <row r="93" spans="5:5" s="54" customFormat="1" ht="23.25" customHeight="1" x14ac:dyDescent="0.2">
      <c r="E93" s="53"/>
    </row>
    <row r="94" spans="5:5" s="54" customFormat="1" ht="23.25" customHeight="1" x14ac:dyDescent="0.2">
      <c r="E94" s="53"/>
    </row>
    <row r="95" spans="5:5" s="54" customFormat="1" ht="23.25" customHeight="1" x14ac:dyDescent="0.2">
      <c r="E95" s="53"/>
    </row>
    <row r="96" spans="5:5" s="54" customFormat="1" ht="23.25" customHeight="1" x14ac:dyDescent="0.2">
      <c r="E96" s="53"/>
    </row>
    <row r="97" spans="5:5" s="54" customFormat="1" ht="23.25" customHeight="1" x14ac:dyDescent="0.2">
      <c r="E97" s="53"/>
    </row>
    <row r="98" spans="5:5" s="54" customFormat="1" ht="23.25" customHeight="1" x14ac:dyDescent="0.2">
      <c r="E98" s="53"/>
    </row>
    <row r="99" spans="5:5" s="54" customFormat="1" ht="23.25" customHeight="1" x14ac:dyDescent="0.2">
      <c r="E99" s="53"/>
    </row>
    <row r="100" spans="5:5" s="54" customFormat="1" ht="23.25" customHeight="1" x14ac:dyDescent="0.2">
      <c r="E100" s="53"/>
    </row>
    <row r="101" spans="5:5" s="54" customFormat="1" ht="23.25" customHeight="1" x14ac:dyDescent="0.2">
      <c r="E101" s="53"/>
    </row>
    <row r="102" spans="5:5" s="54" customFormat="1" ht="23.25" customHeight="1" x14ac:dyDescent="0.2">
      <c r="E102" s="53"/>
    </row>
    <row r="103" spans="5:5" s="54" customFormat="1" ht="23.25" customHeight="1" x14ac:dyDescent="0.2">
      <c r="E103" s="53"/>
    </row>
    <row r="104" spans="5:5" s="54" customFormat="1" ht="23.25" customHeight="1" x14ac:dyDescent="0.2">
      <c r="E104" s="53"/>
    </row>
    <row r="105" spans="5:5" s="54" customFormat="1" ht="23.25" customHeight="1" x14ac:dyDescent="0.2">
      <c r="E105" s="53"/>
    </row>
    <row r="106" spans="5:5" s="54" customFormat="1" ht="23.25" customHeight="1" x14ac:dyDescent="0.2">
      <c r="E106" s="53"/>
    </row>
    <row r="107" spans="5:5" s="54" customFormat="1" ht="23.25" customHeight="1" x14ac:dyDescent="0.2">
      <c r="E107" s="53"/>
    </row>
    <row r="108" spans="5:5" s="54" customFormat="1" ht="23.25" customHeight="1" x14ac:dyDescent="0.2">
      <c r="E108" s="53"/>
    </row>
    <row r="109" spans="5:5" s="54" customFormat="1" ht="23.25" customHeight="1" x14ac:dyDescent="0.2">
      <c r="E109" s="53"/>
    </row>
    <row r="110" spans="5:5" s="54" customFormat="1" ht="23.25" customHeight="1" x14ac:dyDescent="0.2">
      <c r="E110" s="53"/>
    </row>
    <row r="111" spans="5:5" s="54" customFormat="1" ht="23.25" customHeight="1" x14ac:dyDescent="0.2">
      <c r="E111" s="53"/>
    </row>
    <row r="112" spans="5:5" s="54" customFormat="1" ht="23.25" customHeight="1" x14ac:dyDescent="0.2">
      <c r="E112" s="53"/>
    </row>
    <row r="113" spans="5:5" s="54" customFormat="1" ht="23.25" customHeight="1" x14ac:dyDescent="0.2">
      <c r="E113" s="53"/>
    </row>
    <row r="114" spans="5:5" s="54" customFormat="1" ht="23.25" customHeight="1" x14ac:dyDescent="0.2">
      <c r="E114" s="53"/>
    </row>
    <row r="115" spans="5:5" s="54" customFormat="1" ht="23.25" customHeight="1" x14ac:dyDescent="0.2">
      <c r="E115" s="53"/>
    </row>
    <row r="116" spans="5:5" s="54" customFormat="1" ht="23.25" customHeight="1" x14ac:dyDescent="0.2">
      <c r="E116" s="53"/>
    </row>
    <row r="117" spans="5:5" s="54" customFormat="1" ht="23.25" customHeight="1" x14ac:dyDescent="0.2">
      <c r="E117" s="53"/>
    </row>
    <row r="118" spans="5:5" s="54" customFormat="1" ht="23.25" customHeight="1" x14ac:dyDescent="0.2">
      <c r="E118" s="53"/>
    </row>
    <row r="119" spans="5:5" s="54" customFormat="1" ht="23.25" customHeight="1" x14ac:dyDescent="0.2">
      <c r="E119" s="53"/>
    </row>
    <row r="120" spans="5:5" s="54" customFormat="1" ht="23.25" customHeight="1" x14ac:dyDescent="0.2">
      <c r="E120" s="53"/>
    </row>
    <row r="121" spans="5:5" s="54" customFormat="1" ht="23.25" customHeight="1" x14ac:dyDescent="0.2">
      <c r="E121" s="53"/>
    </row>
    <row r="122" spans="5:5" s="54" customFormat="1" ht="23.25" customHeight="1" x14ac:dyDescent="0.2">
      <c r="E122" s="53"/>
    </row>
    <row r="123" spans="5:5" s="54" customFormat="1" ht="23.25" customHeight="1" x14ac:dyDescent="0.2">
      <c r="E123" s="53"/>
    </row>
    <row r="124" spans="5:5" s="54" customFormat="1" ht="23.25" customHeight="1" x14ac:dyDescent="0.2">
      <c r="E124" s="53"/>
    </row>
    <row r="125" spans="5:5" s="54" customFormat="1" ht="23.25" customHeight="1" x14ac:dyDescent="0.2">
      <c r="E125" s="53"/>
    </row>
    <row r="126" spans="5:5" s="54" customFormat="1" ht="23.25" customHeight="1" x14ac:dyDescent="0.2">
      <c r="E126" s="53"/>
    </row>
    <row r="127" spans="5:5" s="54" customFormat="1" ht="23.25" customHeight="1" x14ac:dyDescent="0.2">
      <c r="E127" s="53"/>
    </row>
    <row r="128" spans="5:5" s="54" customFormat="1" ht="23.25" customHeight="1" x14ac:dyDescent="0.2">
      <c r="E128" s="53"/>
    </row>
    <row r="129" spans="5:5" s="54" customFormat="1" ht="23.25" customHeight="1" x14ac:dyDescent="0.2">
      <c r="E129" s="53"/>
    </row>
    <row r="130" spans="5:5" s="54" customFormat="1" ht="23.25" customHeight="1" x14ac:dyDescent="0.2">
      <c r="E130" s="53"/>
    </row>
    <row r="131" spans="5:5" s="54" customFormat="1" ht="23.25" customHeight="1" x14ac:dyDescent="0.2">
      <c r="E131" s="53"/>
    </row>
    <row r="132" spans="5:5" s="54" customFormat="1" ht="23.25" customHeight="1" x14ac:dyDescent="0.2">
      <c r="E132" s="53"/>
    </row>
    <row r="133" spans="5:5" s="54" customFormat="1" ht="23.25" customHeight="1" x14ac:dyDescent="0.2">
      <c r="E133" s="53"/>
    </row>
    <row r="134" spans="5:5" s="54" customFormat="1" ht="23.25" customHeight="1" x14ac:dyDescent="0.2">
      <c r="E134" s="53"/>
    </row>
    <row r="135" spans="5:5" s="54" customFormat="1" ht="23.25" customHeight="1" x14ac:dyDescent="0.2">
      <c r="E135" s="53"/>
    </row>
    <row r="136" spans="5:5" s="54" customFormat="1" ht="23.25" customHeight="1" x14ac:dyDescent="0.2">
      <c r="E136" s="53"/>
    </row>
    <row r="137" spans="5:5" s="54" customFormat="1" ht="23.25" customHeight="1" x14ac:dyDescent="0.2">
      <c r="E137" s="53"/>
    </row>
    <row r="138" spans="5:5" s="54" customFormat="1" ht="23.25" customHeight="1" x14ac:dyDescent="0.2">
      <c r="E138" s="53"/>
    </row>
    <row r="139" spans="5:5" s="54" customFormat="1" ht="23.25" customHeight="1" x14ac:dyDescent="0.2">
      <c r="E139" s="53"/>
    </row>
    <row r="140" spans="5:5" s="54" customFormat="1" ht="23.25" customHeight="1" x14ac:dyDescent="0.2">
      <c r="E140" s="53"/>
    </row>
    <row r="141" spans="5:5" s="54" customFormat="1" ht="23.25" customHeight="1" x14ac:dyDescent="0.2">
      <c r="E141" s="53"/>
    </row>
    <row r="142" spans="5:5" s="54" customFormat="1" ht="23.25" customHeight="1" x14ac:dyDescent="0.2">
      <c r="E142" s="53"/>
    </row>
    <row r="143" spans="5:5" s="54" customFormat="1" ht="23.25" customHeight="1" x14ac:dyDescent="0.2">
      <c r="E143" s="53"/>
    </row>
    <row r="144" spans="5:5" s="54" customFormat="1" ht="23.25" customHeight="1" x14ac:dyDescent="0.2">
      <c r="E144" s="53"/>
    </row>
    <row r="145" spans="5:5" s="54" customFormat="1" ht="23.25" customHeight="1" x14ac:dyDescent="0.2">
      <c r="E145" s="53"/>
    </row>
    <row r="146" spans="5:5" s="54" customFormat="1" ht="23.25" customHeight="1" x14ac:dyDescent="0.2">
      <c r="E146" s="53"/>
    </row>
    <row r="147" spans="5:5" s="54" customFormat="1" ht="23.25" customHeight="1" x14ac:dyDescent="0.2">
      <c r="E147" s="53"/>
    </row>
    <row r="148" spans="5:5" s="54" customFormat="1" ht="23.25" customHeight="1" x14ac:dyDescent="0.2">
      <c r="E148" s="53"/>
    </row>
    <row r="149" spans="5:5" s="54" customFormat="1" ht="23.25" customHeight="1" x14ac:dyDescent="0.2">
      <c r="E149" s="53"/>
    </row>
    <row r="150" spans="5:5" s="54" customFormat="1" ht="23.25" customHeight="1" x14ac:dyDescent="0.2">
      <c r="E150" s="53"/>
    </row>
    <row r="151" spans="5:5" s="54" customFormat="1" ht="23.25" customHeight="1" x14ac:dyDescent="0.2">
      <c r="E151" s="53"/>
    </row>
    <row r="152" spans="5:5" s="54" customFormat="1" ht="23.25" customHeight="1" x14ac:dyDescent="0.2">
      <c r="E152" s="53"/>
    </row>
    <row r="153" spans="5:5" s="54" customFormat="1" ht="23.25" customHeight="1" x14ac:dyDescent="0.2">
      <c r="E153" s="53"/>
    </row>
    <row r="154" spans="5:5" s="54" customFormat="1" ht="23.25" customHeight="1" x14ac:dyDescent="0.2">
      <c r="E154" s="53"/>
    </row>
    <row r="155" spans="5:5" s="54" customFormat="1" ht="23.25" customHeight="1" x14ac:dyDescent="0.2">
      <c r="E155" s="53"/>
    </row>
    <row r="156" spans="5:5" s="54" customFormat="1" ht="23.25" customHeight="1" x14ac:dyDescent="0.2">
      <c r="E156" s="53"/>
    </row>
    <row r="157" spans="5:5" s="54" customFormat="1" ht="23.25" customHeight="1" x14ac:dyDescent="0.2">
      <c r="E157" s="53"/>
    </row>
    <row r="158" spans="5:5" s="54" customFormat="1" ht="23.25" customHeight="1" x14ac:dyDescent="0.2">
      <c r="E158" s="53"/>
    </row>
    <row r="159" spans="5:5" s="54" customFormat="1" ht="23.25" customHeight="1" x14ac:dyDescent="0.2">
      <c r="E159" s="53"/>
    </row>
    <row r="160" spans="5:5" s="54" customFormat="1" ht="23.25" customHeight="1" x14ac:dyDescent="0.2">
      <c r="E160" s="53"/>
    </row>
    <row r="161" spans="5:5" s="54" customFormat="1" ht="23.25" customHeight="1" x14ac:dyDescent="0.2">
      <c r="E161" s="53"/>
    </row>
    <row r="162" spans="5:5" s="54" customFormat="1" ht="23.25" customHeight="1" x14ac:dyDescent="0.2">
      <c r="E162" s="53"/>
    </row>
    <row r="163" spans="5:5" s="54" customFormat="1" ht="23.25" customHeight="1" x14ac:dyDescent="0.2">
      <c r="E163" s="53"/>
    </row>
    <row r="164" spans="5:5" s="54" customFormat="1" ht="23.25" customHeight="1" x14ac:dyDescent="0.2">
      <c r="E164" s="53"/>
    </row>
    <row r="165" spans="5:5" s="54" customFormat="1" ht="23.25" customHeight="1" x14ac:dyDescent="0.2">
      <c r="E165" s="53"/>
    </row>
    <row r="166" spans="5:5" s="54" customFormat="1" ht="23.25" customHeight="1" x14ac:dyDescent="0.2">
      <c r="E166" s="53"/>
    </row>
    <row r="167" spans="5:5" s="54" customFormat="1" ht="23.25" customHeight="1" x14ac:dyDescent="0.2">
      <c r="E167" s="53"/>
    </row>
    <row r="168" spans="5:5" s="54" customFormat="1" ht="23.25" customHeight="1" x14ac:dyDescent="0.2">
      <c r="E168" s="53"/>
    </row>
    <row r="169" spans="5:5" s="54" customFormat="1" ht="23.25" customHeight="1" x14ac:dyDescent="0.2">
      <c r="E169" s="53"/>
    </row>
    <row r="170" spans="5:5" s="54" customFormat="1" ht="23.25" customHeight="1" x14ac:dyDescent="0.2">
      <c r="E170" s="53"/>
    </row>
    <row r="171" spans="5:5" s="54" customFormat="1" ht="23.25" customHeight="1" x14ac:dyDescent="0.2">
      <c r="E171" s="53"/>
    </row>
    <row r="172" spans="5:5" s="54" customFormat="1" ht="23.25" customHeight="1" x14ac:dyDescent="0.2">
      <c r="E172" s="53"/>
    </row>
    <row r="173" spans="5:5" s="54" customFormat="1" ht="23.25" customHeight="1" x14ac:dyDescent="0.2">
      <c r="E173" s="53"/>
    </row>
    <row r="174" spans="5:5" s="54" customFormat="1" ht="23.25" customHeight="1" x14ac:dyDescent="0.2">
      <c r="E174" s="53"/>
    </row>
    <row r="175" spans="5:5" s="54" customFormat="1" ht="23.25" customHeight="1" x14ac:dyDescent="0.2">
      <c r="E175" s="53"/>
    </row>
    <row r="176" spans="5:5" s="54" customFormat="1" ht="23.25" customHeight="1" x14ac:dyDescent="0.2">
      <c r="E176" s="53"/>
    </row>
    <row r="177" spans="5:5" s="54" customFormat="1" ht="23.25" customHeight="1" x14ac:dyDescent="0.2">
      <c r="E177" s="53"/>
    </row>
    <row r="178" spans="5:5" s="54" customFormat="1" ht="23.25" customHeight="1" x14ac:dyDescent="0.2">
      <c r="E178" s="53"/>
    </row>
    <row r="179" spans="5:5" s="54" customFormat="1" ht="23.25" customHeight="1" x14ac:dyDescent="0.2">
      <c r="E179" s="53"/>
    </row>
    <row r="180" spans="5:5" s="54" customFormat="1" ht="23.25" customHeight="1" x14ac:dyDescent="0.2">
      <c r="E180" s="53"/>
    </row>
    <row r="181" spans="5:5" s="54" customFormat="1" ht="23.25" customHeight="1" x14ac:dyDescent="0.2">
      <c r="E181" s="53"/>
    </row>
    <row r="182" spans="5:5" s="54" customFormat="1" ht="23.25" customHeight="1" x14ac:dyDescent="0.2">
      <c r="E182" s="53"/>
    </row>
    <row r="183" spans="5:5" s="54" customFormat="1" ht="23.25" customHeight="1" x14ac:dyDescent="0.2">
      <c r="E183" s="53"/>
    </row>
    <row r="184" spans="5:5" s="54" customFormat="1" ht="23.25" customHeight="1" x14ac:dyDescent="0.2">
      <c r="E184" s="53"/>
    </row>
    <row r="185" spans="5:5" s="54" customFormat="1" ht="23.25" customHeight="1" x14ac:dyDescent="0.2">
      <c r="E185" s="53"/>
    </row>
    <row r="186" spans="5:5" s="54" customFormat="1" ht="23.25" customHeight="1" x14ac:dyDescent="0.2">
      <c r="E186" s="53"/>
    </row>
    <row r="187" spans="5:5" s="54" customFormat="1" ht="23.25" customHeight="1" x14ac:dyDescent="0.2">
      <c r="E187" s="53"/>
    </row>
    <row r="188" spans="5:5" s="54" customFormat="1" ht="23.25" customHeight="1" x14ac:dyDescent="0.2">
      <c r="E188" s="53"/>
    </row>
    <row r="189" spans="5:5" s="54" customFormat="1" ht="23.25" customHeight="1" x14ac:dyDescent="0.2">
      <c r="E189" s="53"/>
    </row>
    <row r="190" spans="5:5" s="54" customFormat="1" ht="23.25" customHeight="1" x14ac:dyDescent="0.2">
      <c r="E190" s="53"/>
    </row>
    <row r="191" spans="5:5" s="54" customFormat="1" ht="23.25" customHeight="1" x14ac:dyDescent="0.2">
      <c r="E191" s="53"/>
    </row>
    <row r="192" spans="5:5" s="54" customFormat="1" ht="23.25" customHeight="1" x14ac:dyDescent="0.2">
      <c r="E192" s="53"/>
    </row>
    <row r="193" spans="5:5" s="54" customFormat="1" ht="23.25" customHeight="1" x14ac:dyDescent="0.2">
      <c r="E193" s="53"/>
    </row>
    <row r="194" spans="5:5" s="54" customFormat="1" ht="23.25" customHeight="1" x14ac:dyDescent="0.2">
      <c r="E194" s="53"/>
    </row>
    <row r="195" spans="5:5" s="54" customFormat="1" ht="23.25" customHeight="1" x14ac:dyDescent="0.2">
      <c r="E195" s="53"/>
    </row>
    <row r="196" spans="5:5" s="54" customFormat="1" ht="23.25" customHeight="1" x14ac:dyDescent="0.2">
      <c r="E196" s="53"/>
    </row>
    <row r="197" spans="5:5" s="54" customFormat="1" ht="23.25" customHeight="1" x14ac:dyDescent="0.2">
      <c r="E197" s="53"/>
    </row>
    <row r="198" spans="5:5" s="54" customFormat="1" ht="23.25" customHeight="1" x14ac:dyDescent="0.2">
      <c r="E198" s="53"/>
    </row>
    <row r="199" spans="5:5" s="54" customFormat="1" ht="23.25" customHeight="1" x14ac:dyDescent="0.2">
      <c r="E199" s="53"/>
    </row>
    <row r="200" spans="5:5" s="54" customFormat="1" ht="23.25" customHeight="1" x14ac:dyDescent="0.2">
      <c r="E200" s="53"/>
    </row>
    <row r="201" spans="5:5" s="54" customFormat="1" ht="23.25" customHeight="1" x14ac:dyDescent="0.2">
      <c r="E201" s="53"/>
    </row>
    <row r="202" spans="5:5" s="54" customFormat="1" ht="23.25" customHeight="1" x14ac:dyDescent="0.2">
      <c r="E202" s="53"/>
    </row>
    <row r="203" spans="5:5" s="54" customFormat="1" ht="23.25" customHeight="1" x14ac:dyDescent="0.2">
      <c r="E203" s="53"/>
    </row>
    <row r="204" spans="5:5" s="54" customFormat="1" ht="23.25" customHeight="1" x14ac:dyDescent="0.2">
      <c r="E204" s="53"/>
    </row>
    <row r="205" spans="5:5" s="54" customFormat="1" ht="23.25" customHeight="1" x14ac:dyDescent="0.2">
      <c r="E205" s="53"/>
    </row>
    <row r="206" spans="5:5" s="54" customFormat="1" ht="23.25" customHeight="1" x14ac:dyDescent="0.2">
      <c r="E206" s="53"/>
    </row>
    <row r="207" spans="5:5" s="54" customFormat="1" ht="23.25" customHeight="1" x14ac:dyDescent="0.2">
      <c r="E207" s="53"/>
    </row>
    <row r="208" spans="5:5" s="54" customFormat="1" ht="23.25" customHeight="1" x14ac:dyDescent="0.2">
      <c r="E208" s="53"/>
    </row>
    <row r="209" spans="5:5" s="54" customFormat="1" ht="23.25" customHeight="1" x14ac:dyDescent="0.2">
      <c r="E209" s="53"/>
    </row>
    <row r="210" spans="5:5" s="54" customFormat="1" ht="23.25" customHeight="1" x14ac:dyDescent="0.2">
      <c r="E210" s="53"/>
    </row>
    <row r="211" spans="5:5" s="54" customFormat="1" ht="23.25" customHeight="1" x14ac:dyDescent="0.2">
      <c r="E211" s="53"/>
    </row>
    <row r="212" spans="5:5" s="54" customFormat="1" ht="23.25" customHeight="1" x14ac:dyDescent="0.2">
      <c r="E212" s="53"/>
    </row>
    <row r="213" spans="5:5" s="54" customFormat="1" ht="23.25" customHeight="1" x14ac:dyDescent="0.2">
      <c r="E213" s="53"/>
    </row>
    <row r="214" spans="5:5" s="54" customFormat="1" ht="23.25" customHeight="1" x14ac:dyDescent="0.2">
      <c r="E214" s="53"/>
    </row>
    <row r="215" spans="5:5" s="54" customFormat="1" ht="23.25" customHeight="1" x14ac:dyDescent="0.2">
      <c r="E215" s="53"/>
    </row>
    <row r="216" spans="5:5" s="54" customFormat="1" ht="23.25" customHeight="1" x14ac:dyDescent="0.2">
      <c r="E216" s="53"/>
    </row>
    <row r="217" spans="5:5" s="54" customFormat="1" ht="23.25" customHeight="1" x14ac:dyDescent="0.2">
      <c r="E217" s="53"/>
    </row>
    <row r="218" spans="5:5" s="54" customFormat="1" ht="23.25" customHeight="1" x14ac:dyDescent="0.2">
      <c r="E218" s="53"/>
    </row>
    <row r="219" spans="5:5" s="54" customFormat="1" ht="23.25" customHeight="1" x14ac:dyDescent="0.2">
      <c r="E219" s="53"/>
    </row>
    <row r="220" spans="5:5" s="54" customFormat="1" ht="23.25" customHeight="1" x14ac:dyDescent="0.2">
      <c r="E220" s="53"/>
    </row>
    <row r="221" spans="5:5" s="54" customFormat="1" ht="23.25" customHeight="1" x14ac:dyDescent="0.2">
      <c r="E221" s="53"/>
    </row>
    <row r="222" spans="5:5" s="54" customFormat="1" ht="23.25" customHeight="1" x14ac:dyDescent="0.2">
      <c r="E222" s="53"/>
    </row>
    <row r="223" spans="5:5" s="54" customFormat="1" ht="23.25" customHeight="1" x14ac:dyDescent="0.2">
      <c r="E223" s="53"/>
    </row>
    <row r="224" spans="5:5" s="54" customFormat="1" ht="23.25" customHeight="1" x14ac:dyDescent="0.2">
      <c r="E224" s="53"/>
    </row>
    <row r="225" spans="5:5" s="54" customFormat="1" ht="23.25" customHeight="1" x14ac:dyDescent="0.2">
      <c r="E225" s="53"/>
    </row>
    <row r="226" spans="5:5" s="54" customFormat="1" ht="23.25" customHeight="1" x14ac:dyDescent="0.2">
      <c r="E226" s="53"/>
    </row>
    <row r="227" spans="5:5" s="54" customFormat="1" ht="23.25" customHeight="1" x14ac:dyDescent="0.2">
      <c r="E227" s="53"/>
    </row>
    <row r="228" spans="5:5" s="54" customFormat="1" ht="23.25" customHeight="1" x14ac:dyDescent="0.2">
      <c r="E228" s="53"/>
    </row>
    <row r="229" spans="5:5" s="54" customFormat="1" ht="23.25" customHeight="1" x14ac:dyDescent="0.2">
      <c r="E229" s="53"/>
    </row>
    <row r="230" spans="5:5" s="54" customFormat="1" ht="23.25" customHeight="1" x14ac:dyDescent="0.2">
      <c r="E230" s="53"/>
    </row>
    <row r="231" spans="5:5" s="54" customFormat="1" ht="23.25" customHeight="1" x14ac:dyDescent="0.2">
      <c r="E231" s="53"/>
    </row>
    <row r="232" spans="5:5" s="54" customFormat="1" ht="23.25" customHeight="1" x14ac:dyDescent="0.2">
      <c r="E232" s="53"/>
    </row>
    <row r="233" spans="5:5" s="54" customFormat="1" ht="23.25" customHeight="1" x14ac:dyDescent="0.2">
      <c r="E233" s="53"/>
    </row>
    <row r="234" spans="5:5" s="54" customFormat="1" ht="23.25" customHeight="1" x14ac:dyDescent="0.2">
      <c r="E234" s="53"/>
    </row>
    <row r="235" spans="5:5" s="54" customFormat="1" ht="23.25" customHeight="1" x14ac:dyDescent="0.2">
      <c r="E235" s="53"/>
    </row>
    <row r="236" spans="5:5" s="54" customFormat="1" ht="23.25" customHeight="1" x14ac:dyDescent="0.2">
      <c r="E236" s="53"/>
    </row>
    <row r="237" spans="5:5" s="54" customFormat="1" ht="23.25" customHeight="1" x14ac:dyDescent="0.2">
      <c r="E237" s="53"/>
    </row>
    <row r="238" spans="5:5" s="54" customFormat="1" ht="23.25" customHeight="1" x14ac:dyDescent="0.2">
      <c r="E238" s="53"/>
    </row>
    <row r="239" spans="5:5" s="54" customFormat="1" ht="23.25" customHeight="1" x14ac:dyDescent="0.2">
      <c r="E239" s="53"/>
    </row>
    <row r="240" spans="5:5" s="54" customFormat="1" ht="23.25" customHeight="1" x14ac:dyDescent="0.2">
      <c r="E240" s="53"/>
    </row>
    <row r="241" spans="5:5" s="54" customFormat="1" ht="23.25" customHeight="1" x14ac:dyDescent="0.2">
      <c r="E241" s="53"/>
    </row>
    <row r="242" spans="5:5" s="54" customFormat="1" ht="23.25" customHeight="1" x14ac:dyDescent="0.2">
      <c r="E242" s="53"/>
    </row>
    <row r="243" spans="5:5" s="54" customFormat="1" ht="23.25" customHeight="1" x14ac:dyDescent="0.2">
      <c r="E243" s="53"/>
    </row>
    <row r="244" spans="5:5" s="54" customFormat="1" ht="23.25" customHeight="1" x14ac:dyDescent="0.2">
      <c r="E244" s="53"/>
    </row>
    <row r="245" spans="5:5" s="54" customFormat="1" ht="23.25" customHeight="1" x14ac:dyDescent="0.2">
      <c r="E245" s="53"/>
    </row>
    <row r="246" spans="5:5" s="54" customFormat="1" ht="23.25" customHeight="1" x14ac:dyDescent="0.2">
      <c r="E246" s="53"/>
    </row>
    <row r="247" spans="5:5" s="54" customFormat="1" ht="23.25" customHeight="1" x14ac:dyDescent="0.2">
      <c r="E247" s="53"/>
    </row>
    <row r="248" spans="5:5" s="54" customFormat="1" ht="23.25" customHeight="1" x14ac:dyDescent="0.2">
      <c r="E248" s="53"/>
    </row>
    <row r="249" spans="5:5" s="54" customFormat="1" ht="23.25" customHeight="1" x14ac:dyDescent="0.2">
      <c r="E249" s="53"/>
    </row>
    <row r="250" spans="5:5" s="54" customFormat="1" ht="23.25" customHeight="1" x14ac:dyDescent="0.2">
      <c r="E250" s="53"/>
    </row>
    <row r="251" spans="5:5" s="54" customFormat="1" ht="23.25" customHeight="1" x14ac:dyDescent="0.2">
      <c r="E251" s="53"/>
    </row>
    <row r="252" spans="5:5" s="54" customFormat="1" ht="23.25" customHeight="1" x14ac:dyDescent="0.2">
      <c r="E252" s="53"/>
    </row>
    <row r="253" spans="5:5" s="54" customFormat="1" ht="23.25" customHeight="1" x14ac:dyDescent="0.2">
      <c r="E253" s="53"/>
    </row>
    <row r="254" spans="5:5" s="54" customFormat="1" ht="23.25" customHeight="1" x14ac:dyDescent="0.2">
      <c r="E254" s="53"/>
    </row>
    <row r="255" spans="5:5" s="54" customFormat="1" ht="23.25" customHeight="1" x14ac:dyDescent="0.2">
      <c r="E255" s="53"/>
    </row>
    <row r="256" spans="5:5" s="54" customFormat="1" ht="23.25" customHeight="1" x14ac:dyDescent="0.2">
      <c r="E256" s="53"/>
    </row>
    <row r="257" spans="5:5" s="54" customFormat="1" ht="23.25" customHeight="1" x14ac:dyDescent="0.2">
      <c r="E257" s="53"/>
    </row>
    <row r="258" spans="5:5" s="54" customFormat="1" ht="23.25" customHeight="1" x14ac:dyDescent="0.2">
      <c r="E258" s="53"/>
    </row>
    <row r="259" spans="5:5" s="54" customFormat="1" ht="23.25" customHeight="1" x14ac:dyDescent="0.2">
      <c r="E259" s="53"/>
    </row>
    <row r="260" spans="5:5" s="54" customFormat="1" ht="23.25" customHeight="1" x14ac:dyDescent="0.2">
      <c r="E260" s="53"/>
    </row>
    <row r="261" spans="5:5" s="54" customFormat="1" ht="23.25" customHeight="1" x14ac:dyDescent="0.2">
      <c r="E261" s="53"/>
    </row>
    <row r="262" spans="5:5" s="54" customFormat="1" ht="23.25" customHeight="1" x14ac:dyDescent="0.2">
      <c r="E262" s="53"/>
    </row>
    <row r="263" spans="5:5" s="54" customFormat="1" ht="23.25" customHeight="1" x14ac:dyDescent="0.2">
      <c r="E263" s="53"/>
    </row>
    <row r="264" spans="5:5" s="54" customFormat="1" ht="23.25" customHeight="1" x14ac:dyDescent="0.2">
      <c r="E264" s="53"/>
    </row>
    <row r="265" spans="5:5" s="54" customFormat="1" ht="23.25" customHeight="1" x14ac:dyDescent="0.2">
      <c r="E265" s="53"/>
    </row>
    <row r="266" spans="5:5" s="54" customFormat="1" ht="23.25" customHeight="1" x14ac:dyDescent="0.2">
      <c r="E266" s="53"/>
    </row>
    <row r="267" spans="5:5" s="54" customFormat="1" ht="23.25" customHeight="1" x14ac:dyDescent="0.2">
      <c r="E267" s="53"/>
    </row>
    <row r="268" spans="5:5" s="54" customFormat="1" ht="23.25" customHeight="1" x14ac:dyDescent="0.2">
      <c r="E268" s="53"/>
    </row>
    <row r="269" spans="5:5" s="54" customFormat="1" ht="23.25" customHeight="1" x14ac:dyDescent="0.2">
      <c r="E269" s="53"/>
    </row>
    <row r="270" spans="5:5" s="54" customFormat="1" ht="23.25" customHeight="1" x14ac:dyDescent="0.2">
      <c r="E270" s="53"/>
    </row>
    <row r="271" spans="5:5" s="54" customFormat="1" ht="23.25" customHeight="1" x14ac:dyDescent="0.2">
      <c r="E271" s="53"/>
    </row>
    <row r="272" spans="5:5" s="54" customFormat="1" ht="23.25" customHeight="1" x14ac:dyDescent="0.2">
      <c r="E272" s="53"/>
    </row>
    <row r="273" spans="5:5" s="54" customFormat="1" ht="23.25" customHeight="1" x14ac:dyDescent="0.2">
      <c r="E273" s="53"/>
    </row>
    <row r="274" spans="5:5" s="54" customFormat="1" ht="23.25" customHeight="1" x14ac:dyDescent="0.2">
      <c r="E274" s="53"/>
    </row>
    <row r="275" spans="5:5" s="54" customFormat="1" ht="23.25" customHeight="1" x14ac:dyDescent="0.2">
      <c r="E275" s="53"/>
    </row>
    <row r="276" spans="5:5" s="54" customFormat="1" ht="23.25" customHeight="1" x14ac:dyDescent="0.2">
      <c r="E276" s="53"/>
    </row>
    <row r="277" spans="5:5" s="54" customFormat="1" ht="23.25" customHeight="1" x14ac:dyDescent="0.2">
      <c r="E277" s="53"/>
    </row>
    <row r="278" spans="5:5" s="54" customFormat="1" ht="23.25" customHeight="1" x14ac:dyDescent="0.2">
      <c r="E278" s="53"/>
    </row>
    <row r="279" spans="5:5" s="54" customFormat="1" ht="23.25" customHeight="1" x14ac:dyDescent="0.2">
      <c r="E279" s="53"/>
    </row>
    <row r="280" spans="5:5" s="54" customFormat="1" ht="23.25" customHeight="1" x14ac:dyDescent="0.2">
      <c r="E280" s="53"/>
    </row>
    <row r="281" spans="5:5" s="54" customFormat="1" ht="23.25" customHeight="1" x14ac:dyDescent="0.2">
      <c r="E281" s="53"/>
    </row>
    <row r="282" spans="5:5" s="54" customFormat="1" ht="23.25" customHeight="1" x14ac:dyDescent="0.2">
      <c r="E282" s="53"/>
    </row>
    <row r="283" spans="5:5" s="54" customFormat="1" ht="23.25" customHeight="1" x14ac:dyDescent="0.2">
      <c r="E283" s="53"/>
    </row>
    <row r="284" spans="5:5" s="54" customFormat="1" ht="23.25" customHeight="1" x14ac:dyDescent="0.2">
      <c r="E284" s="53"/>
    </row>
    <row r="285" spans="5:5" s="54" customFormat="1" ht="23.25" customHeight="1" x14ac:dyDescent="0.2">
      <c r="E285" s="53"/>
    </row>
    <row r="286" spans="5:5" s="54" customFormat="1" ht="23.25" customHeight="1" x14ac:dyDescent="0.2">
      <c r="E286" s="53"/>
    </row>
    <row r="287" spans="5:5" s="54" customFormat="1" ht="23.25" customHeight="1" x14ac:dyDescent="0.2">
      <c r="E287" s="53"/>
    </row>
    <row r="288" spans="5:5" s="54" customFormat="1" ht="23.25" customHeight="1" x14ac:dyDescent="0.2">
      <c r="E288" s="53"/>
    </row>
    <row r="289" spans="5:5" s="54" customFormat="1" ht="23.25" customHeight="1" x14ac:dyDescent="0.2">
      <c r="E289" s="53"/>
    </row>
    <row r="290" spans="5:5" s="54" customFormat="1" ht="23.25" customHeight="1" x14ac:dyDescent="0.2">
      <c r="E290" s="53"/>
    </row>
    <row r="291" spans="5:5" s="54" customFormat="1" ht="23.25" customHeight="1" x14ac:dyDescent="0.2">
      <c r="E291" s="53"/>
    </row>
    <row r="292" spans="5:5" s="54" customFormat="1" ht="23.25" customHeight="1" x14ac:dyDescent="0.2">
      <c r="E292" s="53"/>
    </row>
    <row r="293" spans="5:5" s="54" customFormat="1" ht="23.25" customHeight="1" x14ac:dyDescent="0.2">
      <c r="E293" s="53"/>
    </row>
    <row r="294" spans="5:5" s="54" customFormat="1" ht="23.25" customHeight="1" x14ac:dyDescent="0.2">
      <c r="E294" s="53"/>
    </row>
    <row r="295" spans="5:5" s="54" customFormat="1" ht="23.25" customHeight="1" x14ac:dyDescent="0.2">
      <c r="E295" s="53"/>
    </row>
    <row r="296" spans="5:5" s="54" customFormat="1" ht="23.25" customHeight="1" x14ac:dyDescent="0.2">
      <c r="E296" s="53"/>
    </row>
    <row r="297" spans="5:5" s="54" customFormat="1" ht="23.25" customHeight="1" x14ac:dyDescent="0.2">
      <c r="E297" s="53"/>
    </row>
    <row r="298" spans="5:5" s="54" customFormat="1" ht="23.25" customHeight="1" x14ac:dyDescent="0.2">
      <c r="E298" s="53"/>
    </row>
    <row r="299" spans="5:5" s="54" customFormat="1" ht="23.25" customHeight="1" x14ac:dyDescent="0.2">
      <c r="E299" s="53"/>
    </row>
    <row r="300" spans="5:5" s="54" customFormat="1" ht="23.25" customHeight="1" x14ac:dyDescent="0.2">
      <c r="E300" s="53"/>
    </row>
    <row r="301" spans="5:5" s="54" customFormat="1" ht="23.25" customHeight="1" x14ac:dyDescent="0.2">
      <c r="E301" s="53"/>
    </row>
    <row r="302" spans="5:5" s="54" customFormat="1" ht="23.25" customHeight="1" x14ac:dyDescent="0.2">
      <c r="E302" s="53"/>
    </row>
    <row r="303" spans="5:5" s="54" customFormat="1" ht="23.25" customHeight="1" x14ac:dyDescent="0.2">
      <c r="E303" s="53"/>
    </row>
    <row r="304" spans="5:5" s="54" customFormat="1" ht="23.25" customHeight="1" x14ac:dyDescent="0.2">
      <c r="E304" s="53"/>
    </row>
    <row r="305" spans="5:5" s="54" customFormat="1" ht="23.25" customHeight="1" x14ac:dyDescent="0.2">
      <c r="E305" s="53"/>
    </row>
    <row r="306" spans="5:5" s="54" customFormat="1" ht="23.25" customHeight="1" x14ac:dyDescent="0.2">
      <c r="E306" s="53"/>
    </row>
    <row r="307" spans="5:5" s="54" customFormat="1" ht="23.25" customHeight="1" x14ac:dyDescent="0.2">
      <c r="E307" s="53"/>
    </row>
    <row r="308" spans="5:5" s="54" customFormat="1" ht="23.25" customHeight="1" x14ac:dyDescent="0.2">
      <c r="E308" s="53"/>
    </row>
    <row r="309" spans="5:5" s="54" customFormat="1" ht="23.25" customHeight="1" x14ac:dyDescent="0.2">
      <c r="E309" s="53"/>
    </row>
    <row r="310" spans="5:5" s="54" customFormat="1" ht="23.25" customHeight="1" x14ac:dyDescent="0.2">
      <c r="E310" s="53"/>
    </row>
    <row r="311" spans="5:5" s="54" customFormat="1" ht="23.25" customHeight="1" x14ac:dyDescent="0.2">
      <c r="E311" s="53"/>
    </row>
    <row r="312" spans="5:5" s="54" customFormat="1" ht="23.25" customHeight="1" x14ac:dyDescent="0.2">
      <c r="E312" s="53"/>
    </row>
    <row r="313" spans="5:5" s="54" customFormat="1" ht="23.25" customHeight="1" x14ac:dyDescent="0.2">
      <c r="E313" s="53"/>
    </row>
    <row r="314" spans="5:5" s="54" customFormat="1" ht="23.25" customHeight="1" x14ac:dyDescent="0.2">
      <c r="E314" s="53"/>
    </row>
    <row r="315" spans="5:5" s="54" customFormat="1" ht="23.25" customHeight="1" x14ac:dyDescent="0.2">
      <c r="E315" s="53"/>
    </row>
    <row r="316" spans="5:5" s="54" customFormat="1" ht="23.25" customHeight="1" x14ac:dyDescent="0.2">
      <c r="E316" s="53"/>
    </row>
    <row r="317" spans="5:5" s="54" customFormat="1" ht="23.25" customHeight="1" x14ac:dyDescent="0.2">
      <c r="E317" s="53"/>
    </row>
    <row r="318" spans="5:5" s="54" customFormat="1" ht="23.25" customHeight="1" x14ac:dyDescent="0.2">
      <c r="E318" s="53"/>
    </row>
    <row r="319" spans="5:5" s="54" customFormat="1" ht="23.25" customHeight="1" x14ac:dyDescent="0.2">
      <c r="E319" s="53"/>
    </row>
    <row r="320" spans="5:5" s="54" customFormat="1" ht="23.25" customHeight="1" x14ac:dyDescent="0.2">
      <c r="E320" s="53"/>
    </row>
    <row r="321" spans="5:5" s="54" customFormat="1" ht="23.25" customHeight="1" x14ac:dyDescent="0.2">
      <c r="E321" s="53"/>
    </row>
    <row r="322" spans="5:5" s="54" customFormat="1" ht="23.25" customHeight="1" x14ac:dyDescent="0.2">
      <c r="E322" s="53"/>
    </row>
    <row r="323" spans="5:5" s="54" customFormat="1" ht="23.25" customHeight="1" x14ac:dyDescent="0.2">
      <c r="E323" s="53"/>
    </row>
    <row r="324" spans="5:5" s="54" customFormat="1" ht="23.25" customHeight="1" x14ac:dyDescent="0.2">
      <c r="E324" s="53"/>
    </row>
    <row r="325" spans="5:5" s="54" customFormat="1" ht="23.25" customHeight="1" x14ac:dyDescent="0.2">
      <c r="E325" s="53"/>
    </row>
    <row r="326" spans="5:5" s="54" customFormat="1" ht="23.25" customHeight="1" x14ac:dyDescent="0.2">
      <c r="E326" s="53"/>
    </row>
    <row r="327" spans="5:5" s="54" customFormat="1" ht="23.25" customHeight="1" x14ac:dyDescent="0.2">
      <c r="E327" s="53"/>
    </row>
    <row r="328" spans="5:5" s="54" customFormat="1" ht="23.25" customHeight="1" x14ac:dyDescent="0.2">
      <c r="E328" s="53"/>
    </row>
    <row r="329" spans="5:5" s="54" customFormat="1" ht="23.25" customHeight="1" x14ac:dyDescent="0.2">
      <c r="E329" s="53"/>
    </row>
    <row r="330" spans="5:5" ht="23.25" customHeight="1" x14ac:dyDescent="0.2"/>
    <row r="331" spans="5:5" ht="23.25" customHeight="1" x14ac:dyDescent="0.2"/>
    <row r="332" spans="5:5" ht="23.25" customHeight="1" x14ac:dyDescent="0.2"/>
    <row r="333" spans="5:5" ht="23.25" customHeight="1" x14ac:dyDescent="0.2"/>
    <row r="334" spans="5:5" ht="23.25" customHeight="1" x14ac:dyDescent="0.2"/>
    <row r="335" spans="5:5" ht="23.25" customHeight="1" x14ac:dyDescent="0.2"/>
    <row r="336" spans="5:5" ht="23.25" customHeight="1" x14ac:dyDescent="0.2"/>
    <row r="337" ht="23.25" customHeight="1" x14ac:dyDescent="0.2"/>
    <row r="338" ht="23.25" customHeight="1" x14ac:dyDescent="0.2"/>
    <row r="339" ht="23.25" customHeight="1" x14ac:dyDescent="0.2"/>
    <row r="340" ht="23.25" customHeight="1" x14ac:dyDescent="0.2"/>
    <row r="341" ht="23.25" customHeight="1" x14ac:dyDescent="0.2"/>
    <row r="342" ht="23.25" customHeight="1" x14ac:dyDescent="0.2"/>
    <row r="343" ht="23.25" customHeight="1" x14ac:dyDescent="0.2"/>
    <row r="344" ht="23.25" customHeight="1" x14ac:dyDescent="0.2"/>
    <row r="345" ht="23.25" customHeight="1" x14ac:dyDescent="0.2"/>
    <row r="346" ht="23.25" customHeight="1" x14ac:dyDescent="0.2"/>
    <row r="347" ht="23.25" customHeight="1" x14ac:dyDescent="0.2"/>
    <row r="348" ht="23.25" customHeight="1" x14ac:dyDescent="0.2"/>
    <row r="349" ht="23.25" customHeight="1" x14ac:dyDescent="0.2"/>
    <row r="350" ht="23.25" customHeight="1" x14ac:dyDescent="0.2"/>
    <row r="351" ht="23.25" customHeight="1" x14ac:dyDescent="0.2"/>
    <row r="352" ht="23.25" customHeight="1" x14ac:dyDescent="0.2"/>
    <row r="353" ht="23.25" customHeight="1" x14ac:dyDescent="0.2"/>
    <row r="354" ht="23.25" customHeight="1" x14ac:dyDescent="0.2"/>
    <row r="355" ht="23.25" customHeight="1" x14ac:dyDescent="0.2"/>
    <row r="356" ht="23.25" customHeight="1" x14ac:dyDescent="0.2"/>
    <row r="357" ht="23.25" customHeight="1" x14ac:dyDescent="0.2"/>
    <row r="358" ht="23.25" customHeight="1" x14ac:dyDescent="0.2"/>
    <row r="359" ht="23.25" customHeight="1" x14ac:dyDescent="0.2"/>
    <row r="360" ht="23.25" customHeight="1" x14ac:dyDescent="0.2"/>
    <row r="361" ht="23.25" customHeight="1" x14ac:dyDescent="0.2"/>
    <row r="362" ht="23.25" customHeight="1" x14ac:dyDescent="0.2"/>
    <row r="363" ht="23.25" customHeight="1" x14ac:dyDescent="0.2"/>
    <row r="364" ht="23.25" customHeight="1" x14ac:dyDescent="0.2"/>
    <row r="365" ht="23.25" customHeight="1" x14ac:dyDescent="0.2"/>
    <row r="366" ht="23.25" customHeight="1" x14ac:dyDescent="0.2"/>
    <row r="367" ht="23.25" customHeight="1" x14ac:dyDescent="0.2"/>
    <row r="368" ht="23.25" customHeight="1" x14ac:dyDescent="0.2"/>
    <row r="369" ht="23.25" customHeight="1" x14ac:dyDescent="0.2"/>
    <row r="370" ht="23.25" customHeight="1" x14ac:dyDescent="0.2"/>
    <row r="371" ht="23.25" customHeight="1" x14ac:dyDescent="0.2"/>
    <row r="372" ht="23.25" customHeight="1" x14ac:dyDescent="0.2"/>
    <row r="373" ht="23.25" customHeight="1" x14ac:dyDescent="0.2"/>
    <row r="374" ht="23.25" customHeight="1" x14ac:dyDescent="0.2"/>
    <row r="375" ht="23.25" customHeight="1" x14ac:dyDescent="0.2"/>
    <row r="376" ht="23.25" customHeight="1" x14ac:dyDescent="0.2"/>
    <row r="377" ht="23.25" customHeight="1" x14ac:dyDescent="0.2"/>
    <row r="378" ht="23.25" customHeight="1" x14ac:dyDescent="0.2"/>
    <row r="379" ht="23.25" customHeight="1" x14ac:dyDescent="0.2"/>
    <row r="380" ht="23.25" customHeight="1" x14ac:dyDescent="0.2"/>
    <row r="381" ht="23.25" customHeight="1" x14ac:dyDescent="0.2"/>
    <row r="382" ht="23.25" customHeight="1" x14ac:dyDescent="0.2"/>
    <row r="383" ht="23.25" customHeight="1" x14ac:dyDescent="0.2"/>
    <row r="384" ht="23.25" customHeight="1" x14ac:dyDescent="0.2"/>
    <row r="385" ht="23.25" customHeight="1" x14ac:dyDescent="0.2"/>
    <row r="386" ht="23.25" customHeight="1" x14ac:dyDescent="0.2"/>
    <row r="387" ht="23.25" customHeight="1" x14ac:dyDescent="0.2"/>
    <row r="388" ht="23.25" customHeight="1" x14ac:dyDescent="0.2"/>
    <row r="389" ht="23.25" customHeight="1" x14ac:dyDescent="0.2"/>
    <row r="390" ht="23.25" customHeight="1" x14ac:dyDescent="0.2"/>
  </sheetData>
  <sheetProtection algorithmName="SHA-512" hashValue="eCyhfSSi+5yFb7W/lsjNKDisfYqeFe+hpDAeUKIU/W0lQCCcHNIpr7xAPsizDXA1HGb2OfC0zB/aOMPRT3S8Ng==" saltValue="yTq2ASLOmLTsdQGArXdCSA==" spinCount="100000" sheet="1" selectLockedCells="1"/>
  <dataConsolidate link="1"/>
  <mergeCells count="9">
    <mergeCell ref="A33:B33"/>
    <mergeCell ref="B50:C50"/>
    <mergeCell ref="A52:D52"/>
    <mergeCell ref="A1:D1"/>
    <mergeCell ref="A3:B3"/>
    <mergeCell ref="A9:B9"/>
    <mergeCell ref="A15:B15"/>
    <mergeCell ref="A21:B21"/>
    <mergeCell ref="A27:B27"/>
  </mergeCells>
  <printOptions horizontalCentered="1"/>
  <pageMargins left="0.23622047244094491" right="0.23622047244094491" top="0.74803149606299213" bottom="0.74803149606299213" header="0.31496062992125984" footer="0.31496062992125984"/>
  <pageSetup paperSize="9" scale="61" orientation="portrait" r:id="rId1"/>
  <headerFooter>
    <oddFooter xml:space="preserve">&amp;L&amp;"Century Gothic,Standaard"&amp;8&amp;F
&amp;D&amp;C&amp;"Century Gothic,Standaard"&amp;8Pagina &amp;P van &amp;N&amp;R&amp;"Century Gothic,Vet"&amp;12United Quality&amp;"Century Gothic,Cursief"&amp;8
Advies en Aanbesteding in Afval en Automotive&amp;"Arial,Standaard"&amp;10
</oddFooter>
  </headerFooter>
  <ignoredErrors>
    <ignoredError sqref="D43:D46 B31 B36:B3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fdc805db8e657edee903474acd04feff">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6462f6a7cb4bdb07ea9f18dcf6aa09d5"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7E3F355-12DE-4BD1-B683-1C11AAD753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3441AD-B51C-4F53-A4AB-71F326EE17B7}">
  <ds:schemaRefs>
    <ds:schemaRef ds:uri="http://schemas.microsoft.com/sharepoint/v3/contenttype/forms"/>
  </ds:schemaRefs>
</ds:datastoreItem>
</file>

<file path=customXml/itemProps3.xml><?xml version="1.0" encoding="utf-8"?>
<ds:datastoreItem xmlns:ds="http://schemas.openxmlformats.org/officeDocument/2006/customXml" ds:itemID="{76FD2B41-1D64-4899-9253-CFFC3456A76C}">
  <ds:schemaRefs>
    <ds:schemaRef ds:uri="http://schemas.microsoft.com/office/2006/documentManagement/types"/>
    <ds:schemaRef ds:uri="http://schemas.microsoft.com/office/2006/metadata/properties"/>
    <ds:schemaRef ds:uri="http://purl.org/dc/terms/"/>
    <ds:schemaRef ds:uri="http://purl.org/dc/dcmitype/"/>
    <ds:schemaRef ds:uri="http://schemas.microsoft.com/office/infopath/2007/PartnerControls"/>
    <ds:schemaRef ds:uri="962d65e8-ec2e-4f08-b510-02888a857b6e"/>
    <ds:schemaRef ds:uri="http://schemas.openxmlformats.org/package/2006/metadata/core-properties"/>
    <ds:schemaRef ds:uri="b77e2b43-37d4-4532-953b-53983e0992e2"/>
    <ds:schemaRef ds:uri="40faa72d-7604-4f4d-a488-93cffb7df14f"/>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15</vt:i4>
      </vt:variant>
    </vt:vector>
  </HeadingPairs>
  <TitlesOfParts>
    <vt:vector size="24" baseType="lpstr">
      <vt:lpstr>Voorblad</vt:lpstr>
      <vt:lpstr>Rente opslag</vt:lpstr>
      <vt:lpstr>Prijsinvulformulier onderdeel 1</vt:lpstr>
      <vt:lpstr>Prijsinvulformulier onderdeel 2</vt:lpstr>
      <vt:lpstr>Prijsinvulformulier onderdeel 3</vt:lpstr>
      <vt:lpstr>Prijsinvulformulier onderdeel 4</vt:lpstr>
      <vt:lpstr>Prijsinvulformulier onderdeel 5</vt:lpstr>
      <vt:lpstr>Prijsinvulformulier onderdeel 6</vt:lpstr>
      <vt:lpstr>Totalen</vt:lpstr>
      <vt:lpstr>'Prijsinvulformulier onderdeel 1'!Afdrukbereik</vt:lpstr>
      <vt:lpstr>'Prijsinvulformulier onderdeel 2'!Afdrukbereik</vt:lpstr>
      <vt:lpstr>'Prijsinvulformulier onderdeel 3'!Afdrukbereik</vt:lpstr>
      <vt:lpstr>'Prijsinvulformulier onderdeel 4'!Afdrukbereik</vt:lpstr>
      <vt:lpstr>'Prijsinvulformulier onderdeel 5'!Afdrukbereik</vt:lpstr>
      <vt:lpstr>'Prijsinvulformulier onderdeel 6'!Afdrukbereik</vt:lpstr>
      <vt:lpstr>'Rente opslag'!Afdrukbereik</vt:lpstr>
      <vt:lpstr>Totalen!Afdrukbereik</vt:lpstr>
      <vt:lpstr>Voorblad!Afdrukbereik</vt:lpstr>
      <vt:lpstr>'Prijsinvulformulier onderdeel 1'!Afdruktitels</vt:lpstr>
      <vt:lpstr>'Prijsinvulformulier onderdeel 2'!Afdruktitels</vt:lpstr>
      <vt:lpstr>'Prijsinvulformulier onderdeel 3'!Afdruktitels</vt:lpstr>
      <vt:lpstr>'Prijsinvulformulier onderdeel 4'!Afdruktitels</vt:lpstr>
      <vt:lpstr>'Prijsinvulformulier onderdeel 5'!Afdruktitels</vt:lpstr>
      <vt:lpstr>'Prijsinvulformulier onderdeel 6'!Afdruktitels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United Quality</dc:creator>
  <cp:keywords/>
  <dc:description/>
  <cp:lastModifiedBy>Freya Busink</cp:lastModifiedBy>
  <cp:revision/>
  <cp:lastPrinted>2026-05-22T10:06:53Z</cp:lastPrinted>
  <dcterms:created xsi:type="dcterms:W3CDTF">2008-02-01T08:20:49Z</dcterms:created>
  <dcterms:modified xsi:type="dcterms:W3CDTF">2026-05-22T11:17:44Z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976000</vt:r8>
  </property>
  <property fmtid="{D5CDD505-2E9C-101B-9397-08002B2CF9AE}" pid="4" name="MediaServiceImageTags">
    <vt:lpwstr/>
  </property>
</Properties>
</file>