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ilburg.sharepoint.com/sites/TB-ORG-Advies_en_Contracten/Gedeelde documenten/Aanbestedingen/2026 Multifunctionals &amp; printers/1. Aanbestedingsdocument/publicatie 21 mei 2026/"/>
    </mc:Choice>
  </mc:AlternateContent>
  <xr:revisionPtr revIDLastSave="169" documentId="8_{9E30F6CB-3459-7E4E-BB88-D53C1F89D36D}" xr6:coauthVersionLast="47" xr6:coauthVersionMax="47" xr10:uidLastSave="{0B66745C-A3CD-42B8-A2EA-056DBC8A7950}"/>
  <workbookProtection workbookAlgorithmName="SHA-512" workbookHashValue="7IEi4mUkIwYjVJp5xfuKfvcU2icV+I5vHSIcZhyHGCC3zOii5TLn2q5A2wXUMuPNjhbW5uLJzVKHga1Xc9uTHA==" workbookSaltValue="jikcZv0IoQIGB+/eeGwg8w==" workbookSpinCount="100000" lockStructure="1"/>
  <bookViews>
    <workbookView xWindow="28680" yWindow="1620" windowWidth="19440" windowHeight="14880" firstSheet="1" activeTab="1" xr2:uid="{00000000-000D-0000-FFFF-FFFF00000000}"/>
  </bookViews>
  <sheets>
    <sheet name="Werkblad A" sheetId="4" r:id="rId1"/>
    <sheet name="Prijzenblad" sheetId="1" r:id="rId2"/>
  </sheets>
  <definedNames>
    <definedName name="Invullen">Prijzenblad!#REF!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0" i="1" l="1"/>
  <c r="E39" i="1"/>
  <c r="D79" i="1"/>
  <c r="D119" i="1"/>
  <c r="D159" i="1"/>
  <c r="D199" i="1"/>
  <c r="D239" i="1"/>
  <c r="D234" i="1"/>
  <c r="A234" i="1"/>
  <c r="D232" i="1"/>
  <c r="A232" i="1"/>
  <c r="D230" i="1"/>
  <c r="A230" i="1"/>
  <c r="F219" i="1"/>
  <c r="E219" i="1"/>
  <c r="D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A208" i="1"/>
  <c r="A207" i="1"/>
  <c r="F206" i="1"/>
  <c r="E206" i="1"/>
  <c r="D206" i="1"/>
  <c r="A206" i="1"/>
  <c r="A168" i="1"/>
  <c r="A167" i="1"/>
  <c r="A166" i="1"/>
  <c r="A128" i="1"/>
  <c r="A127" i="1"/>
  <c r="A126" i="1"/>
  <c r="A88" i="1"/>
  <c r="A87" i="1"/>
  <c r="A86" i="1"/>
  <c r="A48" i="1"/>
  <c r="A47" i="1"/>
  <c r="A46" i="1"/>
  <c r="D194" i="1"/>
  <c r="A194" i="1"/>
  <c r="D192" i="1"/>
  <c r="A192" i="1"/>
  <c r="D190" i="1"/>
  <c r="A190" i="1"/>
  <c r="F179" i="1"/>
  <c r="E179" i="1"/>
  <c r="D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F166" i="1"/>
  <c r="E166" i="1"/>
  <c r="D166" i="1"/>
  <c r="D154" i="1"/>
  <c r="A154" i="1"/>
  <c r="D152" i="1"/>
  <c r="A152" i="1"/>
  <c r="D150" i="1"/>
  <c r="A150" i="1"/>
  <c r="F139" i="1"/>
  <c r="E139" i="1"/>
  <c r="D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F126" i="1"/>
  <c r="E126" i="1"/>
  <c r="D126" i="1"/>
  <c r="D114" i="1"/>
  <c r="A114" i="1"/>
  <c r="D112" i="1"/>
  <c r="A112" i="1"/>
  <c r="D110" i="1"/>
  <c r="A110" i="1"/>
  <c r="F99" i="1"/>
  <c r="E99" i="1"/>
  <c r="D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F86" i="1"/>
  <c r="E86" i="1"/>
  <c r="D86" i="1"/>
  <c r="A74" i="1"/>
  <c r="A72" i="1"/>
  <c r="A70" i="1"/>
  <c r="C58" i="1"/>
  <c r="C57" i="1"/>
  <c r="C56" i="1"/>
  <c r="C55" i="1"/>
  <c r="C54" i="1"/>
  <c r="C53" i="1"/>
  <c r="C52" i="1"/>
  <c r="C51" i="1"/>
  <c r="A58" i="1"/>
  <c r="A57" i="1"/>
  <c r="A56" i="1"/>
  <c r="A55" i="1"/>
  <c r="A54" i="1"/>
  <c r="A53" i="1"/>
  <c r="A52" i="1"/>
  <c r="A51" i="1"/>
  <c r="F46" i="1"/>
  <c r="E46" i="1"/>
  <c r="D46" i="1"/>
  <c r="D74" i="1"/>
  <c r="D70" i="1"/>
  <c r="E18" i="1"/>
  <c r="D18" i="1"/>
  <c r="D72" i="1"/>
  <c r="E59" i="1"/>
  <c r="F18" i="1"/>
  <c r="D32" i="1"/>
  <c r="D29" i="1"/>
  <c r="D31" i="1"/>
  <c r="C39" i="1"/>
  <c r="C16" i="4"/>
  <c r="B16" i="4"/>
  <c r="F59" i="1"/>
  <c r="D59" i="1"/>
  <c r="F20" i="1"/>
  <c r="F101" i="1" s="1"/>
  <c r="F3" i="1"/>
  <c r="F22" i="1" l="1"/>
  <c r="F164" i="1"/>
  <c r="C79" i="1"/>
  <c r="C239" i="1"/>
  <c r="D235" i="1"/>
  <c r="D195" i="1"/>
  <c r="D155" i="1"/>
  <c r="F221" i="1"/>
  <c r="F224" i="1" s="1"/>
  <c r="F225" i="1" s="1"/>
  <c r="F223" i="1"/>
  <c r="F181" i="1"/>
  <c r="F184" i="1" s="1"/>
  <c r="F185" i="1" s="1"/>
  <c r="F204" i="1"/>
  <c r="F141" i="1"/>
  <c r="F144" i="1" s="1"/>
  <c r="F145" i="1" s="1"/>
  <c r="D115" i="1"/>
  <c r="F183" i="1"/>
  <c r="C199" i="1"/>
  <c r="C119" i="1"/>
  <c r="F124" i="1"/>
  <c r="C159" i="1"/>
  <c r="F104" i="1"/>
  <c r="F105" i="1" s="1"/>
  <c r="F143" i="1"/>
  <c r="F44" i="1"/>
  <c r="F103" i="1"/>
  <c r="F61" i="1"/>
  <c r="F64" i="1" s="1"/>
  <c r="F65" i="1" s="1"/>
  <c r="F84" i="1"/>
  <c r="F63" i="1"/>
  <c r="F23" i="1"/>
  <c r="F24" i="1" s="1"/>
  <c r="D80" i="1"/>
  <c r="D120" i="1" s="1"/>
  <c r="D160" i="1" s="1"/>
  <c r="D200" i="1" s="1"/>
  <c r="D240" i="1" s="1"/>
  <c r="D75" i="1"/>
  <c r="B8" i="4"/>
  <c r="E119" i="1" l="1"/>
  <c r="C40" i="1"/>
  <c r="C240" i="1" s="1"/>
  <c r="E240" i="1" s="1"/>
  <c r="D20" i="1"/>
  <c r="D221" i="1" s="1"/>
  <c r="D224" i="1" s="1"/>
  <c r="D225" i="1" s="1"/>
  <c r="E20" i="1"/>
  <c r="E221" i="1" s="1"/>
  <c r="E224" i="1" s="1"/>
  <c r="E225" i="1" s="1"/>
  <c r="D34" i="1"/>
  <c r="D35" i="1" s="1"/>
  <c r="E3" i="1"/>
  <c r="E245" i="1"/>
  <c r="E246" i="1"/>
  <c r="D3" i="1"/>
  <c r="E159" i="1" l="1"/>
  <c r="E199" i="1"/>
  <c r="E239" i="1"/>
  <c r="B241" i="1" s="1"/>
  <c r="E204" i="1"/>
  <c r="E223" i="1"/>
  <c r="D226" i="1"/>
  <c r="D223" i="1"/>
  <c r="D204" i="1"/>
  <c r="E141" i="1"/>
  <c r="E144" i="1" s="1"/>
  <c r="E145" i="1" s="1"/>
  <c r="E181" i="1"/>
  <c r="E184" i="1" s="1"/>
  <c r="E185" i="1" s="1"/>
  <c r="D141" i="1"/>
  <c r="D144" i="1" s="1"/>
  <c r="D145" i="1" s="1"/>
  <c r="D181" i="1"/>
  <c r="D184" i="1" s="1"/>
  <c r="D185" i="1" s="1"/>
  <c r="E183" i="1"/>
  <c r="E164" i="1"/>
  <c r="D164" i="1"/>
  <c r="D183" i="1"/>
  <c r="C160" i="1"/>
  <c r="E160" i="1" s="1"/>
  <c r="C200" i="1"/>
  <c r="E200" i="1" s="1"/>
  <c r="E143" i="1"/>
  <c r="E124" i="1"/>
  <c r="D143" i="1"/>
  <c r="D124" i="1"/>
  <c r="E103" i="1"/>
  <c r="E63" i="1"/>
  <c r="E84" i="1"/>
  <c r="E44" i="1"/>
  <c r="D61" i="1"/>
  <c r="D64" i="1" s="1"/>
  <c r="D65" i="1" s="1"/>
  <c r="D101" i="1"/>
  <c r="D104" i="1" s="1"/>
  <c r="D105" i="1" s="1"/>
  <c r="D44" i="1"/>
  <c r="D103" i="1"/>
  <c r="D63" i="1"/>
  <c r="D84" i="1"/>
  <c r="E101" i="1"/>
  <c r="E104" i="1" s="1"/>
  <c r="E105" i="1" s="1"/>
  <c r="E61" i="1"/>
  <c r="E64" i="1" s="1"/>
  <c r="E65" i="1" s="1"/>
  <c r="C120" i="1"/>
  <c r="E120" i="1" s="1"/>
  <c r="B121" i="1" s="1"/>
  <c r="C80" i="1"/>
  <c r="B247" i="1"/>
  <c r="E23" i="1"/>
  <c r="E24" i="1" s="1"/>
  <c r="D23" i="1"/>
  <c r="D24" i="1" s="1"/>
  <c r="D25" i="1" s="1"/>
  <c r="D22" i="1"/>
  <c r="E22" i="1"/>
  <c r="B201" i="1" l="1"/>
  <c r="B161" i="1"/>
  <c r="D146" i="1"/>
  <c r="D186" i="1"/>
  <c r="D106" i="1"/>
  <c r="D66" i="1"/>
  <c r="B41" i="1"/>
  <c r="E80" i="1"/>
  <c r="E79" i="1"/>
  <c r="B81" i="1" l="1"/>
  <c r="C249" i="1" s="1"/>
</calcChain>
</file>

<file path=xl/sharedStrings.xml><?xml version="1.0" encoding="utf-8"?>
<sst xmlns="http://schemas.openxmlformats.org/spreadsheetml/2006/main" count="362" uniqueCount="143">
  <si>
    <t>OMVANG VAN LEVERING Gemeente Tilburg</t>
  </si>
  <si>
    <t>Totaal:</t>
  </si>
  <si>
    <t>Type 1: zwart-wit printer 
minimaal 40 PPM</t>
  </si>
  <si>
    <t>Type 2: full color en zwart-wit MFP A4
minimaal 30 PPM</t>
  </si>
  <si>
    <t>Type 3: full color en zwart-wit MFP A4 en A3
minimaal 40 PPM A4</t>
  </si>
  <si>
    <t>Volume Zwart-wit</t>
  </si>
  <si>
    <t>Volume full color</t>
  </si>
  <si>
    <t>2020</t>
  </si>
  <si>
    <t>2021</t>
  </si>
  <si>
    <t>2022</t>
  </si>
  <si>
    <t>2023</t>
  </si>
  <si>
    <t>2024</t>
  </si>
  <si>
    <t>Gemiddeld per jaar:</t>
  </si>
  <si>
    <t>Prijzenblad - alle lichtgroene cellen dient inschrijver in te vullen!
VERSIE juni 2026</t>
  </si>
  <si>
    <t>1. Eerste 60 maanden</t>
  </si>
  <si>
    <t>1.1 Vaste kosten (hardware &amp; dienstverlening per device per maand)</t>
  </si>
  <si>
    <t>Aangeboden type/ model:</t>
  </si>
  <si>
    <t>1.1.1 apparatuur en maandvergoeding (all-in)
Inclusief hardware, onderhoud, support, verbruiksmaterialen, updates)</t>
  </si>
  <si>
    <t xml:space="preserve">Aangeboden type: </t>
  </si>
  <si>
    <t>&lt;&lt;&gt;&gt;</t>
  </si>
  <si>
    <t>VERGOEDING per type per maand</t>
  </si>
  <si>
    <t>PRINTMANAGEMENT per type per maand</t>
  </si>
  <si>
    <t>NVT</t>
  </si>
  <si>
    <t>1.1.2 optionele uitbreidingen per machine</t>
  </si>
  <si>
    <t>Eis 30: ladeslot</t>
  </si>
  <si>
    <t>Prijs per machine</t>
  </si>
  <si>
    <t xml:space="preserve">Eis 65: uitbreiding van 2 naar 3 papierladen. </t>
  </si>
  <si>
    <t xml:space="preserve">Eis 65: uitbreiding van 2 naar 4 papierladen. </t>
  </si>
  <si>
    <t xml:space="preserve">Eis 65: uitbreiding van 2 naar 5 papierladen. </t>
  </si>
  <si>
    <t xml:space="preserve">Eis 100: uitbreiding van 2 naar 3 papierladen. </t>
  </si>
  <si>
    <t xml:space="preserve">Eis 100: uitbreiding van 2 naar 4 papierladen. </t>
  </si>
  <si>
    <t xml:space="preserve">Eis 101: onderzetkast. </t>
  </si>
  <si>
    <t>Eis 106: Inline niet-optie.</t>
  </si>
  <si>
    <t>Totaal per type machine</t>
  </si>
  <si>
    <t>Totaal aantal machines</t>
  </si>
  <si>
    <t>Totaalkosten vergoeding/printmanagement/opties</t>
  </si>
  <si>
    <t>TOTAALKOSTEN PER TYPE MACHINE</t>
  </si>
  <si>
    <t>TOTAALKOSTEN PER TYPE MACHINE PER JAAR</t>
  </si>
  <si>
    <t>TOTAALKOSTEN PER TYPE MACHINE 60 maanden</t>
  </si>
  <si>
    <t>1.2 Software &amp; platform kosten (printmanagement)</t>
  </si>
  <si>
    <t xml:space="preserve">Opgave prijs </t>
  </si>
  <si>
    <t>Totaal 60 maanden</t>
  </si>
  <si>
    <t>1,2.1 SaaS oplossing</t>
  </si>
  <si>
    <t>Eis 43: Kosten SaaS dienst ter ondersteuning van het printproces en beheer</t>
  </si>
  <si>
    <t>Per maand</t>
  </si>
  <si>
    <t>1.2.2 On Premise alternatief</t>
  </si>
  <si>
    <t>Eis 43: Kosten omzetten SaaS dienst naar On Premise oplossing (totaal ongeacht aantal machines)</t>
  </si>
  <si>
    <t>Eenmalige migratiekosten</t>
  </si>
  <si>
    <t>Eis 43: Kosten On Premise oplossing (totaal ongeacht aantal machines)</t>
  </si>
  <si>
    <t>1.2.3 Koppelingen &amp; Integraties</t>
  </si>
  <si>
    <t>Eis 124: Kosten koppeling printmanagement (totaal ongeacht aantal machines)</t>
  </si>
  <si>
    <t>1.3 Afdrukkosten (tikprijzen)</t>
  </si>
  <si>
    <t>1.3.1 Variabele kosten (prijs per afdruk)</t>
  </si>
  <si>
    <t>aantal eenheden</t>
  </si>
  <si>
    <t>opgave prijs per eenheid/tik</t>
  </si>
  <si>
    <t>totaal initiële looptijd</t>
  </si>
  <si>
    <t xml:space="preserve">zwart afdrukken </t>
  </si>
  <si>
    <t>prijs per tik</t>
  </si>
  <si>
    <t xml:space="preserve">full color afdrukken </t>
  </si>
  <si>
    <t>TOTAALKOSTEN AFDRUKKEN eerste 60 maanden</t>
  </si>
  <si>
    <t>2. Eerste verlengingsoptie 12 maanden</t>
  </si>
  <si>
    <t>2.1 Vaste kosten (hardware &amp; dienstverlening per device per maand)</t>
  </si>
  <si>
    <t>2.1.1 apparatuur en maandvergoeding (all-in)
Inclusief hardware, onderhoud, support, verbruiksmaterialen, updates)</t>
  </si>
  <si>
    <t>2.1.2 optionele uitbreiding per machine</t>
  </si>
  <si>
    <t>TOTAALKOSTEN PER TYPE MACHINE VERLENGINGSOPTIE</t>
  </si>
  <si>
    <t>TOTAAL (alle machines) verlengingsoptie 1</t>
  </si>
  <si>
    <t>2.2. Software &amp; platform kosten (printmanagement)</t>
  </si>
  <si>
    <t>Opgave prijs per maand</t>
  </si>
  <si>
    <t>Totaal verlengingsoptie 1</t>
  </si>
  <si>
    <t>2.2.1 SaaS oplossing</t>
  </si>
  <si>
    <t>2.2.2 On Premise alternatief</t>
  </si>
  <si>
    <t>2.2.3 Koppelingen &amp; Integraties</t>
  </si>
  <si>
    <t>2.3 Afdrukkosten (tikprijzen)</t>
  </si>
  <si>
    <t>2.3.1 Variabele kosten (prijs per afdruk)</t>
  </si>
  <si>
    <t>totaal verlengingsoptie</t>
  </si>
  <si>
    <t>TOTAALKOSTEN AFDRUKKEN verlengingsoptie 1</t>
  </si>
  <si>
    <t>3. Tweede verlengingsoptie 12 maanden</t>
  </si>
  <si>
    <t>3.1 Vaste kosten (hardware &amp; dienstverlening per device per maand)</t>
  </si>
  <si>
    <t>3.1.1 apparatuur en maandvergoeding (all-in)
Inclusief hardware, onderhoud, support, verbruiksmaterialen, updates)</t>
  </si>
  <si>
    <t>3.1.2 optionele uitbreiding per machine</t>
  </si>
  <si>
    <t>TOTAAL (alle machines) verlengingsoptie 2</t>
  </si>
  <si>
    <t>3.2. Software &amp; platform kosten (printmanagement)</t>
  </si>
  <si>
    <t>Totaal verlengingsoptie 2</t>
  </si>
  <si>
    <t>3.2.1 SaaS oplossing</t>
  </si>
  <si>
    <t>3.2.2 On Premise alternatief</t>
  </si>
  <si>
    <t>3.2.3 Koppelingen &amp; Integraties</t>
  </si>
  <si>
    <t>3.3 Afdrukkosten (tikprijzen)</t>
  </si>
  <si>
    <t>3.3.1 Variabele kosten (prijs per afdruk)</t>
  </si>
  <si>
    <t>TOTAALKOSTEN AFDRUKKEN verlengingsoptie 2</t>
  </si>
  <si>
    <t>4. Derde verlengingsoptie 12 maanden</t>
  </si>
  <si>
    <t>4.1 Vaste kosten (hardware &amp; dienstverlening per device per maand)</t>
  </si>
  <si>
    <t>4.1.1 apparatuur en maandvergoeding (all-in)
Inclusief hardware, onderhoud, support, verbruiksmaterialen, updates)</t>
  </si>
  <si>
    <t>4.1.2 optionele uitbreiding per machine</t>
  </si>
  <si>
    <t>TOTAAL (alle machines) verlengingsoptie 3</t>
  </si>
  <si>
    <t>4.2. Software &amp; platform kosten (printmanagement)</t>
  </si>
  <si>
    <t>Totaal verlengingsoptie 3</t>
  </si>
  <si>
    <t>4.2.1 SaaS oplossing</t>
  </si>
  <si>
    <t>4.2.2 On Premise alternatief</t>
  </si>
  <si>
    <t>4.2.3 Koppelingen &amp; Integraties</t>
  </si>
  <si>
    <t>4.3 Afdrukkosten (tikprijzen)</t>
  </si>
  <si>
    <t>4.3.1 Variabele kosten (prijs per afdruk)</t>
  </si>
  <si>
    <t>TOTAALKOSTEN AFDRUKKEN verlengingsoptie 3</t>
  </si>
  <si>
    <t>5. Vierde verlengingsoptie 12 maanden</t>
  </si>
  <si>
    <t>5.1 Vaste kosten (hardware &amp; dienstverlening per device per maand)</t>
  </si>
  <si>
    <t>5.1.1 apparatuur en maandvergoeding (all-in)
Inclusief hardware, onderhoud, support, verbruiksmaterialen, updates)</t>
  </si>
  <si>
    <t>5.1.2 optionele uitbreiding per machine</t>
  </si>
  <si>
    <t>TOTAAL (alle machines) verlengingsoptie 4</t>
  </si>
  <si>
    <t>5.2 Software &amp; platform kosten (printmanagement)</t>
  </si>
  <si>
    <t>Totaal verlengingsoptie 4</t>
  </si>
  <si>
    <t>5.2.1 SaaS oplossing</t>
  </si>
  <si>
    <t>5.2.2 On Premise alternatief</t>
  </si>
  <si>
    <t>5.2.3 Koppelingen &amp; Integraties</t>
  </si>
  <si>
    <t>5.3 Afdrukkosten (tikprijzen)</t>
  </si>
  <si>
    <t>5.3.1 Variabele kosten (prijs per afdruk)</t>
  </si>
  <si>
    <t>TOTAALKOSTEN AFDRUKKEN verlengingsoptie 4</t>
  </si>
  <si>
    <t>6. Vijfde verlengingsoptie 12 maanden</t>
  </si>
  <si>
    <t>6.1 Vaste kosten (hardware &amp; dienstverlening per device per maand)</t>
  </si>
  <si>
    <t>6.1.1 apparatuur en maandvergoeding (all-in)
Inclusief hardware, onderhoud, support, verbruiksmaterialen, updates)</t>
  </si>
  <si>
    <t>6.1.2 optionele uitbreiding per machine</t>
  </si>
  <si>
    <t>TOTAAL (alle machines) verlengingsoptie 5</t>
  </si>
  <si>
    <t>6.2 Software &amp; platform kosten (printmanagement)</t>
  </si>
  <si>
    <t>Totaal verlengingsoptie 5</t>
  </si>
  <si>
    <t>6.2.1 SaaS oplossing</t>
  </si>
  <si>
    <t>6.2.2 On Premise alternatief</t>
  </si>
  <si>
    <t>6.2.3 Koppelingen &amp; Integraties</t>
  </si>
  <si>
    <t>6.3 Afdrukkosten (tikprijzen)</t>
  </si>
  <si>
    <t>6.3.1 Variabele kosten (prijs per afdruk)</t>
  </si>
  <si>
    <t>TOTAALKOSTEN AFDRUKKEN verlengingsoptie 5</t>
  </si>
  <si>
    <t xml:space="preserve">7.Additionele dienstverlening </t>
  </si>
  <si>
    <t>opgave totaalprijs  per maand</t>
  </si>
  <si>
    <t>totaal per jaar</t>
  </si>
  <si>
    <t>7.1 Verhuizingen</t>
  </si>
  <si>
    <t>Kosten interne verhuizingen MFP's</t>
  </si>
  <si>
    <t>prijs per verhuizing</t>
  </si>
  <si>
    <t>Kosten externe verhuizingen MFP's</t>
  </si>
  <si>
    <t xml:space="preserve">TOTAALKOSTEN VERHUIZINGEN </t>
  </si>
  <si>
    <t>Totale inschrijfprijs ten behoeve van prijsbeoordeling</t>
  </si>
  <si>
    <t>De totaalsom is opgebouwd uit de som van de VERGOEDING/OPTIES/PRINTMANAGEMENT/AFDRUKKEN EN VERHUIZINGEN 
voor de eerste 60 maanden + de verlengingsopties.</t>
  </si>
  <si>
    <t>Naam Inschrijver:</t>
  </si>
  <si>
    <t>Naam bevoegd vertegenwoordiger:</t>
  </si>
  <si>
    <t>Functie:</t>
  </si>
  <si>
    <t>Handtekening:</t>
  </si>
  <si>
    <t>Plaats en 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</si>
</sst>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-&quot;€&quot;\ * #,##0.00_-;_-&quot;€&quot;\ * #,##0.00\-;_-&quot;€&quot;\ * &quot;-&quot;??_-;_-@_-"/>
    <numFmt numFmtId="166" formatCode="&quot;€&quot;\ #,##0.00"/>
    <numFmt numFmtId="167" formatCode="_-&quot;€&quot;\ * #,##0.00000_-;_-&quot;€&quot;\ * #,##0.00000\-;_-&quot;€&quot;\ * &quot;-&quot;??_-;_-@_-"/>
    <numFmt numFmtId="168" formatCode="&quot;€&quot;\ #,##0.0000"/>
    <numFmt numFmtId="169" formatCode="&quot;€&quot;\ #,##0.00000"/>
    <numFmt numFmtId="170" formatCode="_(* #,##0_);_(* \(#,##0\);_(* &quot;-&quot;??_);_(@_)"/>
  </numFmts>
  <fonts count="32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Verdana"/>
      <family val="2"/>
    </font>
    <font>
      <sz val="8"/>
      <color theme="1"/>
      <name val="Verdana"/>
      <family val="2"/>
    </font>
    <font>
      <b/>
      <sz val="18"/>
      <color indexed="9"/>
      <name val="Raleway"/>
    </font>
    <font>
      <b/>
      <sz val="10"/>
      <color indexed="9"/>
      <name val="Raleway"/>
    </font>
    <font>
      <sz val="11"/>
      <color theme="1"/>
      <name val="Raleway"/>
    </font>
    <font>
      <b/>
      <sz val="12"/>
      <color theme="0"/>
      <name val="Raleway"/>
    </font>
    <font>
      <i/>
      <sz val="10"/>
      <color indexed="9"/>
      <name val="Raleway"/>
    </font>
    <font>
      <b/>
      <sz val="10"/>
      <color theme="0"/>
      <name val="Raleway"/>
    </font>
    <font>
      <sz val="10"/>
      <name val="Raleway"/>
    </font>
    <font>
      <i/>
      <sz val="10"/>
      <name val="Raleway"/>
    </font>
    <font>
      <i/>
      <sz val="10"/>
      <color theme="0"/>
      <name val="Raleway"/>
    </font>
    <font>
      <b/>
      <sz val="10"/>
      <name val="Raleway"/>
    </font>
    <font>
      <sz val="10"/>
      <color theme="1"/>
      <name val="Raleway"/>
    </font>
    <font>
      <i/>
      <sz val="10"/>
      <color theme="1"/>
      <name val="Raleway"/>
    </font>
    <font>
      <sz val="10"/>
      <color theme="0"/>
      <name val="Raleway"/>
    </font>
    <font>
      <sz val="10"/>
      <color indexed="9"/>
      <name val="Raleway"/>
    </font>
    <font>
      <sz val="10"/>
      <color indexed="8"/>
      <name val="Raleway"/>
    </font>
    <font>
      <sz val="10"/>
      <color rgb="FFFF0000"/>
      <name val="Raleway"/>
    </font>
    <font>
      <b/>
      <sz val="14"/>
      <color theme="0"/>
      <name val="Raleway"/>
    </font>
    <font>
      <b/>
      <sz val="22"/>
      <color theme="0"/>
      <name val="Raleway"/>
    </font>
    <font>
      <b/>
      <sz val="12"/>
      <color theme="0"/>
      <name val="Verdana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FFFFFF"/>
      <name val="Raleway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366E3B"/>
        <bgColor indexed="64"/>
      </patternFill>
    </fill>
    <fill>
      <patternFill patternType="solid">
        <fgColor theme="6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9" fillId="0" borderId="0"/>
    <xf numFmtId="164" fontId="30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2"/>
    <xf numFmtId="0" fontId="6" fillId="0" borderId="0" xfId="2" applyFont="1"/>
    <xf numFmtId="0" fontId="8" fillId="0" borderId="0" xfId="2" applyFont="1"/>
    <xf numFmtId="170" fontId="2" fillId="0" borderId="0" xfId="2" applyNumberFormat="1"/>
    <xf numFmtId="0" fontId="12" fillId="0" borderId="0" xfId="0" applyFont="1"/>
    <xf numFmtId="0" fontId="11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5" fillId="4" borderId="6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vertical="center"/>
    </xf>
    <xf numFmtId="0" fontId="17" fillId="5" borderId="3" xfId="0" applyFont="1" applyFill="1" applyBorder="1" applyAlignment="1">
      <alignment vertical="center"/>
    </xf>
    <xf numFmtId="166" fontId="16" fillId="6" borderId="8" xfId="1" applyNumberFormat="1" applyFont="1" applyFill="1" applyBorder="1" applyAlignment="1" applyProtection="1">
      <alignment horizontal="center" vertical="center"/>
    </xf>
    <xf numFmtId="0" fontId="16" fillId="7" borderId="8" xfId="1" applyNumberFormat="1" applyFont="1" applyFill="1" applyBorder="1" applyAlignment="1" applyProtection="1">
      <alignment horizontal="center" vertical="center"/>
      <protection locked="0"/>
    </xf>
    <xf numFmtId="0" fontId="16" fillId="7" borderId="10" xfId="1" applyNumberFormat="1" applyFont="1" applyFill="1" applyBorder="1" applyAlignment="1" applyProtection="1">
      <alignment horizontal="center" vertical="center"/>
      <protection locked="0"/>
    </xf>
    <xf numFmtId="166" fontId="16" fillId="7" borderId="8" xfId="1" applyNumberFormat="1" applyFont="1" applyFill="1" applyBorder="1" applyAlignment="1" applyProtection="1">
      <alignment horizontal="center" vertical="center"/>
      <protection locked="0"/>
    </xf>
    <xf numFmtId="166" fontId="16" fillId="7" borderId="10" xfId="1" applyNumberFormat="1" applyFont="1" applyFill="1" applyBorder="1" applyAlignment="1" applyProtection="1">
      <alignment horizontal="center" vertical="center"/>
      <protection locked="0"/>
    </xf>
    <xf numFmtId="166" fontId="16" fillId="8" borderId="4" xfId="1" applyNumberFormat="1" applyFont="1" applyFill="1" applyBorder="1" applyAlignment="1" applyProtection="1">
      <alignment vertical="center"/>
    </xf>
    <xf numFmtId="166" fontId="16" fillId="8" borderId="5" xfId="1" applyNumberFormat="1" applyFont="1" applyFill="1" applyBorder="1" applyAlignment="1" applyProtection="1">
      <alignment vertical="center"/>
    </xf>
    <xf numFmtId="0" fontId="15" fillId="4" borderId="9" xfId="0" applyFont="1" applyFill="1" applyBorder="1" applyAlignment="1">
      <alignment vertical="center"/>
    </xf>
    <xf numFmtId="0" fontId="18" fillId="4" borderId="3" xfId="0" applyFont="1" applyFill="1" applyBorder="1" applyAlignment="1">
      <alignment vertical="center"/>
    </xf>
    <xf numFmtId="0" fontId="16" fillId="4" borderId="8" xfId="1" applyNumberFormat="1" applyFont="1" applyFill="1" applyBorder="1" applyAlignment="1" applyProtection="1">
      <alignment horizontal="center" vertical="center"/>
    </xf>
    <xf numFmtId="166" fontId="16" fillId="4" borderId="10" xfId="1" applyNumberFormat="1" applyFont="1" applyFill="1" applyBorder="1" applyAlignment="1" applyProtection="1">
      <alignment horizontal="center" vertical="center"/>
    </xf>
    <xf numFmtId="0" fontId="16" fillId="5" borderId="11" xfId="0" applyFont="1" applyFill="1" applyBorder="1" applyAlignment="1">
      <alignment vertical="center"/>
    </xf>
    <xf numFmtId="0" fontId="17" fillId="5" borderId="10" xfId="0" applyFont="1" applyFill="1" applyBorder="1" applyAlignment="1">
      <alignment vertical="center"/>
    </xf>
    <xf numFmtId="0" fontId="15" fillId="3" borderId="10" xfId="0" applyFont="1" applyFill="1" applyBorder="1" applyAlignment="1">
      <alignment vertical="center"/>
    </xf>
    <xf numFmtId="0" fontId="18" fillId="3" borderId="10" xfId="0" applyFont="1" applyFill="1" applyBorder="1" applyAlignment="1">
      <alignment vertical="center"/>
    </xf>
    <xf numFmtId="166" fontId="15" fillId="3" borderId="10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5" borderId="10" xfId="0" applyFont="1" applyFill="1" applyBorder="1" applyAlignment="1">
      <alignment vertical="center"/>
    </xf>
    <xf numFmtId="0" fontId="19" fillId="5" borderId="10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vertical="center" wrapText="1"/>
    </xf>
    <xf numFmtId="0" fontId="20" fillId="9" borderId="10" xfId="0" applyFont="1" applyFill="1" applyBorder="1" applyAlignment="1">
      <alignment vertical="center"/>
    </xf>
    <xf numFmtId="0" fontId="21" fillId="9" borderId="10" xfId="0" applyFont="1" applyFill="1" applyBorder="1" applyAlignment="1">
      <alignment vertical="center"/>
    </xf>
    <xf numFmtId="166" fontId="20" fillId="9" borderId="10" xfId="0" applyNumberFormat="1" applyFont="1" applyFill="1" applyBorder="1" applyAlignment="1">
      <alignment vertical="center"/>
    </xf>
    <xf numFmtId="0" fontId="15" fillId="3" borderId="10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 wrapText="1"/>
    </xf>
    <xf numFmtId="0" fontId="15" fillId="4" borderId="17" xfId="0" applyFont="1" applyFill="1" applyBorder="1" applyAlignment="1">
      <alignment horizontal="center" vertical="center" wrapText="1"/>
    </xf>
    <xf numFmtId="167" fontId="22" fillId="0" borderId="0" xfId="1" applyNumberFormat="1" applyFont="1" applyFill="1" applyBorder="1" applyAlignment="1" applyProtection="1">
      <alignment vertical="center"/>
    </xf>
    <xf numFmtId="0" fontId="20" fillId="9" borderId="10" xfId="0" applyFont="1" applyFill="1" applyBorder="1" applyAlignment="1">
      <alignment vertical="center" wrapText="1"/>
    </xf>
    <xf numFmtId="166" fontId="20" fillId="9" borderId="10" xfId="0" applyNumberFormat="1" applyFont="1" applyFill="1" applyBorder="1" applyAlignment="1">
      <alignment horizontal="center" vertical="center"/>
    </xf>
    <xf numFmtId="166" fontId="15" fillId="3" borderId="4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7" fontId="23" fillId="0" borderId="0" xfId="1" applyNumberFormat="1" applyFont="1" applyFill="1" applyBorder="1" applyAlignment="1" applyProtection="1">
      <alignment vertical="center"/>
    </xf>
    <xf numFmtId="0" fontId="11" fillId="4" borderId="0" xfId="0" applyFont="1" applyFill="1" applyAlignment="1">
      <alignment horizontal="center" vertical="center"/>
    </xf>
    <xf numFmtId="165" fontId="11" fillId="4" borderId="0" xfId="1" applyFont="1" applyFill="1" applyBorder="1" applyAlignment="1" applyProtection="1">
      <alignment horizontal="center" vertical="center" wrapText="1"/>
    </xf>
    <xf numFmtId="165" fontId="11" fillId="4" borderId="8" xfId="1" applyFont="1" applyFill="1" applyBorder="1" applyAlignment="1" applyProtection="1">
      <alignment horizontal="center" vertical="center"/>
    </xf>
    <xf numFmtId="0" fontId="16" fillId="5" borderId="10" xfId="0" applyFont="1" applyFill="1" applyBorder="1" applyAlignment="1">
      <alignment vertical="center"/>
    </xf>
    <xf numFmtId="0" fontId="16" fillId="5" borderId="8" xfId="0" applyFont="1" applyFill="1" applyBorder="1" applyAlignment="1">
      <alignment horizontal="left" vertical="center"/>
    </xf>
    <xf numFmtId="3" fontId="24" fillId="5" borderId="10" xfId="0" applyNumberFormat="1" applyFont="1" applyFill="1" applyBorder="1" applyAlignment="1">
      <alignment horizontal="center" vertical="center"/>
    </xf>
    <xf numFmtId="168" fontId="16" fillId="7" borderId="1" xfId="1" applyNumberFormat="1" applyFont="1" applyFill="1" applyBorder="1" applyAlignment="1" applyProtection="1">
      <alignment horizontal="center" vertical="center"/>
      <protection locked="0"/>
    </xf>
    <xf numFmtId="166" fontId="16" fillId="5" borderId="10" xfId="1" applyNumberFormat="1" applyFont="1" applyFill="1" applyBorder="1" applyAlignment="1" applyProtection="1">
      <alignment horizontal="center" vertical="center"/>
    </xf>
    <xf numFmtId="0" fontId="16" fillId="5" borderId="10" xfId="0" applyFont="1" applyFill="1" applyBorder="1" applyAlignment="1">
      <alignment horizontal="left" vertical="center"/>
    </xf>
    <xf numFmtId="168" fontId="16" fillId="7" borderId="4" xfId="1" applyNumberFormat="1" applyFont="1" applyFill="1" applyBorder="1" applyAlignment="1" applyProtection="1">
      <alignment horizontal="center" vertical="center"/>
      <protection locked="0"/>
    </xf>
    <xf numFmtId="0" fontId="15" fillId="3" borderId="4" xfId="0" applyFont="1" applyFill="1" applyBorder="1" applyAlignment="1">
      <alignment vertical="center"/>
    </xf>
    <xf numFmtId="166" fontId="17" fillId="8" borderId="5" xfId="1" applyNumberFormat="1" applyFont="1" applyFill="1" applyBorder="1" applyAlignment="1" applyProtection="1">
      <alignment vertical="center"/>
    </xf>
    <xf numFmtId="166" fontId="16" fillId="8" borderId="13" xfId="1" applyNumberFormat="1" applyFont="1" applyFill="1" applyBorder="1" applyAlignment="1" applyProtection="1">
      <alignment vertical="center"/>
    </xf>
    <xf numFmtId="0" fontId="25" fillId="0" borderId="0" xfId="0" applyFont="1" applyAlignment="1">
      <alignment vertical="center"/>
    </xf>
    <xf numFmtId="0" fontId="15" fillId="4" borderId="1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165" fontId="11" fillId="4" borderId="2" xfId="1" applyFont="1" applyFill="1" applyBorder="1" applyAlignment="1" applyProtection="1">
      <alignment horizontal="center" vertical="center" wrapText="1"/>
    </xf>
    <xf numFmtId="165" fontId="11" fillId="4" borderId="15" xfId="1" applyFont="1" applyFill="1" applyBorder="1" applyAlignment="1" applyProtection="1">
      <alignment horizontal="center" vertical="center"/>
    </xf>
    <xf numFmtId="169" fontId="16" fillId="5" borderId="10" xfId="1" applyNumberFormat="1" applyFont="1" applyFill="1" applyBorder="1" applyAlignment="1" applyProtection="1">
      <alignment horizontal="center" vertical="center"/>
    </xf>
    <xf numFmtId="166" fontId="16" fillId="6" borderId="15" xfId="1" applyNumberFormat="1" applyFont="1" applyFill="1" applyBorder="1" applyAlignment="1" applyProtection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166" fontId="16" fillId="5" borderId="14" xfId="1" applyNumberFormat="1" applyFont="1" applyFill="1" applyBorder="1" applyAlignment="1" applyProtection="1">
      <alignment horizontal="center" vertical="center"/>
    </xf>
    <xf numFmtId="165" fontId="15" fillId="3" borderId="4" xfId="1" applyFont="1" applyFill="1" applyBorder="1" applyAlignment="1" applyProtection="1">
      <alignment vertical="center"/>
    </xf>
    <xf numFmtId="165" fontId="15" fillId="0" borderId="0" xfId="1" applyFont="1" applyFill="1" applyBorder="1" applyAlignment="1" applyProtection="1">
      <alignment vertical="center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65" fontId="15" fillId="0" borderId="0" xfId="1" applyFont="1" applyFill="1" applyBorder="1" applyAlignment="1" applyProtection="1">
      <alignment vertical="center" wrapText="1"/>
    </xf>
    <xf numFmtId="165" fontId="15" fillId="0" borderId="0" xfId="1" applyFont="1" applyFill="1" applyBorder="1" applyAlignment="1" applyProtection="1">
      <alignment horizontal="center" vertical="center" wrapText="1"/>
    </xf>
    <xf numFmtId="165" fontId="19" fillId="0" borderId="0" xfId="1" applyFont="1" applyFill="1" applyBorder="1" applyProtection="1"/>
    <xf numFmtId="165" fontId="19" fillId="0" borderId="0" xfId="1" applyFont="1" applyFill="1" applyBorder="1" applyAlignment="1" applyProtection="1">
      <alignment horizontal="center"/>
    </xf>
    <xf numFmtId="170" fontId="6" fillId="0" borderId="0" xfId="3" applyNumberFormat="1" applyFont="1" applyAlignment="1">
      <alignment vertical="center"/>
    </xf>
    <xf numFmtId="0" fontId="6" fillId="0" borderId="0" xfId="2" applyFont="1" applyAlignment="1">
      <alignment vertical="center"/>
    </xf>
    <xf numFmtId="0" fontId="17" fillId="5" borderId="19" xfId="0" applyFont="1" applyFill="1" applyBorder="1" applyAlignment="1">
      <alignment vertical="center"/>
    </xf>
    <xf numFmtId="0" fontId="17" fillId="5" borderId="16" xfId="0" applyFont="1" applyFill="1" applyBorder="1" applyAlignment="1">
      <alignment vertical="center"/>
    </xf>
    <xf numFmtId="0" fontId="17" fillId="5" borderId="6" xfId="0" applyFont="1" applyFill="1" applyBorder="1" applyAlignment="1">
      <alignment vertical="center"/>
    </xf>
    <xf numFmtId="0" fontId="4" fillId="4" borderId="10" xfId="2" applyFont="1" applyFill="1" applyBorder="1" applyAlignment="1">
      <alignment horizontal="center" vertical="center"/>
    </xf>
    <xf numFmtId="0" fontId="28" fillId="4" borderId="10" xfId="2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170" fontId="6" fillId="0" borderId="0" xfId="2" applyNumberFormat="1" applyFont="1" applyAlignment="1">
      <alignment vertical="center"/>
    </xf>
    <xf numFmtId="0" fontId="4" fillId="11" borderId="10" xfId="0" applyFont="1" applyFill="1" applyBorder="1" applyAlignment="1">
      <alignment horizontal="left" vertical="center" wrapText="1"/>
    </xf>
    <xf numFmtId="3" fontId="1" fillId="10" borderId="10" xfId="5" applyNumberFormat="1" applyFont="1" applyFill="1" applyBorder="1" applyAlignment="1">
      <alignment horizontal="center" vertical="center"/>
    </xf>
    <xf numFmtId="3" fontId="2" fillId="0" borderId="0" xfId="2" applyNumberFormat="1"/>
    <xf numFmtId="3" fontId="5" fillId="12" borderId="10" xfId="5" applyNumberFormat="1" applyFont="1" applyFill="1" applyBorder="1" applyAlignment="1">
      <alignment horizontal="center" vertical="center"/>
    </xf>
    <xf numFmtId="49" fontId="5" fillId="7" borderId="2" xfId="0" applyNumberFormat="1" applyFont="1" applyFill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right" vertical="center"/>
    </xf>
    <xf numFmtId="0" fontId="1" fillId="0" borderId="0" xfId="2" applyFont="1"/>
    <xf numFmtId="0" fontId="1" fillId="10" borderId="10" xfId="2" applyFont="1" applyFill="1" applyBorder="1" applyAlignment="1">
      <alignment horizontal="center" vertical="center"/>
    </xf>
    <xf numFmtId="0" fontId="1" fillId="0" borderId="0" xfId="0" applyFont="1"/>
    <xf numFmtId="0" fontId="1" fillId="0" borderId="0" xfId="2" applyFont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26" fillId="11" borderId="12" xfId="0" applyFont="1" applyFill="1" applyBorder="1" applyAlignment="1">
      <alignment horizontal="right" vertical="center"/>
    </xf>
    <xf numFmtId="0" fontId="26" fillId="11" borderId="0" xfId="0" applyFont="1" applyFill="1" applyAlignment="1">
      <alignment horizontal="center" vertical="center"/>
    </xf>
    <xf numFmtId="0" fontId="26" fillId="11" borderId="18" xfId="0" applyFont="1" applyFill="1" applyBorder="1" applyAlignment="1">
      <alignment horizontal="center" vertical="center"/>
    </xf>
    <xf numFmtId="0" fontId="19" fillId="7" borderId="12" xfId="0" applyFont="1" applyFill="1" applyBorder="1" applyAlignment="1" applyProtection="1">
      <alignment vertical="center"/>
      <protection locked="0"/>
    </xf>
    <xf numFmtId="166" fontId="15" fillId="3" borderId="4" xfId="1" applyNumberFormat="1" applyFont="1" applyFill="1" applyBorder="1" applyAlignment="1" applyProtection="1">
      <alignment horizontal="center" vertical="center"/>
    </xf>
    <xf numFmtId="166" fontId="15" fillId="3" borderId="5" xfId="1" applyNumberFormat="1" applyFont="1" applyFill="1" applyBorder="1" applyAlignment="1" applyProtection="1">
      <alignment horizontal="center" vertical="center"/>
    </xf>
    <xf numFmtId="166" fontId="15" fillId="3" borderId="14" xfId="1" applyNumberFormat="1" applyFont="1" applyFill="1" applyBorder="1" applyAlignment="1" applyProtection="1">
      <alignment horizontal="center" vertical="center"/>
    </xf>
    <xf numFmtId="166" fontId="27" fillId="3" borderId="10" xfId="1" applyNumberFormat="1" applyFont="1" applyFill="1" applyBorder="1" applyAlignment="1" applyProtection="1">
      <alignment horizontal="center" vertical="center" wrapText="1"/>
    </xf>
    <xf numFmtId="165" fontId="19" fillId="0" borderId="3" xfId="1" applyFont="1" applyFill="1" applyBorder="1" applyAlignment="1" applyProtection="1">
      <alignment horizontal="left" vertical="center" wrapText="1"/>
    </xf>
    <xf numFmtId="165" fontId="19" fillId="0" borderId="0" xfId="1" applyFont="1" applyFill="1" applyBorder="1" applyAlignment="1" applyProtection="1">
      <alignment horizontal="left" vertical="center" wrapText="1"/>
    </xf>
    <xf numFmtId="166" fontId="15" fillId="3" borderId="4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3" fillId="11" borderId="0" xfId="0" applyFont="1" applyFill="1" applyAlignment="1">
      <alignment horizontal="left" vertical="center"/>
    </xf>
    <xf numFmtId="166" fontId="15" fillId="3" borderId="1" xfId="0" applyNumberFormat="1" applyFont="1" applyFill="1" applyBorder="1" applyAlignment="1">
      <alignment horizontal="center" vertical="center"/>
    </xf>
    <xf numFmtId="166" fontId="15" fillId="3" borderId="2" xfId="0" applyNumberFormat="1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28" fillId="11" borderId="1" xfId="0" applyFont="1" applyFill="1" applyBorder="1" applyAlignment="1">
      <alignment horizontal="center" vertical="center" wrapText="1"/>
    </xf>
    <xf numFmtId="0" fontId="28" fillId="11" borderId="15" xfId="0" applyFont="1" applyFill="1" applyBorder="1" applyAlignment="1">
      <alignment horizontal="center" vertical="center"/>
    </xf>
    <xf numFmtId="0" fontId="28" fillId="11" borderId="20" xfId="0" applyFont="1" applyFill="1" applyBorder="1" applyAlignment="1">
      <alignment horizontal="center" vertical="center"/>
    </xf>
    <xf numFmtId="0" fontId="28" fillId="11" borderId="21" xfId="0" applyFont="1" applyFill="1" applyBorder="1" applyAlignment="1">
      <alignment horizontal="center" vertical="center"/>
    </xf>
  </cellXfs>
  <cellStyles count="6">
    <cellStyle name="Euro" xfId="1" xr:uid="{00000000-0005-0000-0000-000000000000}"/>
    <cellStyle name="Komma" xfId="5" builtinId="3"/>
    <cellStyle name="Komma 2" xfId="3" xr:uid="{39926A82-8ED4-F144-B781-1D32FEFC4417}"/>
    <cellStyle name="Normal" xfId="4" xr:uid="{71DE7904-9D7C-E84B-88BB-D08307D79794}"/>
    <cellStyle name="Standaard" xfId="0" builtinId="0"/>
    <cellStyle name="Standaard 2" xfId="2" xr:uid="{A3370DEA-23B9-5A44-B158-4C7467F9D68D}"/>
  </cellStyles>
  <dxfs count="0"/>
  <tableStyles count="0" defaultTableStyle="TableStyleMedium2" defaultPivotStyle="PivotStyleLight16"/>
  <colors>
    <mruColors>
      <color rgb="FF356E3A"/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i0.wp.com/www.icdubo.nl/wp-content/uploads/2017/04/Logo-Gemeente-Tilburg-1.png?ssl=1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55665</xdr:colOff>
      <xdr:row>0</xdr:row>
      <xdr:rowOff>31750</xdr:rowOff>
    </xdr:from>
    <xdr:to>
      <xdr:col>2</xdr:col>
      <xdr:colOff>1320801</xdr:colOff>
      <xdr:row>2</xdr:row>
      <xdr:rowOff>43680</xdr:rowOff>
    </xdr:to>
    <xdr:pic>
      <xdr:nvPicPr>
        <xdr:cNvPr id="2" name="Afbeelding 1" descr="Logo-Gemeente-Tilburg-1 - IcDuBoIcDuBo">
          <a:extLst>
            <a:ext uri="{FF2B5EF4-FFF2-40B4-BE49-F238E27FC236}">
              <a16:creationId xmlns:a16="http://schemas.microsoft.com/office/drawing/2014/main" id="{2DF4935D-C9E7-6B52-5D5C-62167DD7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9" t="11292" r="4916" b="14177"/>
        <a:stretch>
          <a:fillRect/>
        </a:stretch>
      </xdr:blipFill>
      <xdr:spPr bwMode="auto">
        <a:xfrm>
          <a:off x="6723165" y="31750"/>
          <a:ext cx="1265136" cy="900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42A82-EB16-F64D-9DBF-36ED817D7EF5}">
  <sheetPr codeName="Blad1"/>
  <dimension ref="A1:D28"/>
  <sheetViews>
    <sheetView showGridLines="0" topLeftCell="A7" zoomScale="130" zoomScaleNormal="130" workbookViewId="0">
      <selection activeCell="B8" sqref="B8"/>
    </sheetView>
  </sheetViews>
  <sheetFormatPr defaultColWidth="11" defaultRowHeight="15.75"/>
  <cols>
    <col min="1" max="1" width="63.85546875" style="1" customWidth="1"/>
    <col min="2" max="3" width="23.7109375" style="1" customWidth="1"/>
    <col min="4" max="16384" width="11" style="1"/>
  </cols>
  <sheetData>
    <row r="1" spans="1:4" ht="50.1" customHeight="1">
      <c r="A1" s="117" t="s">
        <v>0</v>
      </c>
      <c r="B1" s="118"/>
      <c r="C1"/>
    </row>
    <row r="2" spans="1:4" ht="20.100000000000001" customHeight="1">
      <c r="A2" s="119"/>
      <c r="B2" s="120"/>
    </row>
    <row r="3" spans="1:4" ht="17.100000000000001" customHeight="1">
      <c r="A3" s="92"/>
      <c r="B3" s="92"/>
      <c r="C3" s="92"/>
    </row>
    <row r="4" spans="1:4" ht="30" customHeight="1">
      <c r="A4" s="92"/>
      <c r="B4" s="83" t="s">
        <v>1</v>
      </c>
    </row>
    <row r="5" spans="1:4" ht="30" customHeight="1">
      <c r="A5" s="86" t="s">
        <v>2</v>
      </c>
      <c r="B5" s="93">
        <v>40</v>
      </c>
    </row>
    <row r="6" spans="1:4" ht="30" customHeight="1">
      <c r="A6" s="86" t="s">
        <v>3</v>
      </c>
      <c r="B6" s="93">
        <v>4</v>
      </c>
    </row>
    <row r="7" spans="1:4" ht="30" customHeight="1">
      <c r="A7" s="86" t="s">
        <v>4</v>
      </c>
      <c r="B7" s="93">
        <v>50</v>
      </c>
    </row>
    <row r="8" spans="1:4" ht="30" customHeight="1">
      <c r="A8" s="94"/>
      <c r="B8" s="82">
        <f>SUM(B5:B7)</f>
        <v>94</v>
      </c>
    </row>
    <row r="9" spans="1:4" ht="30" customHeight="1">
      <c r="A9" s="92"/>
      <c r="B9" s="95"/>
      <c r="C9" s="95"/>
    </row>
    <row r="10" spans="1:4" ht="30" customHeight="1">
      <c r="A10" s="92"/>
      <c r="B10" s="83" t="s">
        <v>5</v>
      </c>
      <c r="C10" s="83" t="s">
        <v>6</v>
      </c>
    </row>
    <row r="11" spans="1:4" ht="30" customHeight="1">
      <c r="A11" s="90" t="s">
        <v>7</v>
      </c>
      <c r="B11" s="87">
        <v>3175822</v>
      </c>
      <c r="C11" s="87">
        <v>905208</v>
      </c>
    </row>
    <row r="12" spans="1:4" ht="30" customHeight="1">
      <c r="A12" s="90" t="s">
        <v>8</v>
      </c>
      <c r="B12" s="87">
        <v>2156535</v>
      </c>
      <c r="C12" s="87">
        <v>826314</v>
      </c>
    </row>
    <row r="13" spans="1:4" ht="30" customHeight="1">
      <c r="A13" s="90" t="s">
        <v>9</v>
      </c>
      <c r="B13" s="87">
        <v>2053703</v>
      </c>
      <c r="C13" s="87">
        <v>938975</v>
      </c>
    </row>
    <row r="14" spans="1:4" ht="30" customHeight="1">
      <c r="A14" s="90" t="s">
        <v>10</v>
      </c>
      <c r="B14" s="87">
        <v>2208960</v>
      </c>
      <c r="C14" s="87">
        <v>1036899</v>
      </c>
    </row>
    <row r="15" spans="1:4" ht="30" customHeight="1">
      <c r="A15" s="90" t="s">
        <v>11</v>
      </c>
      <c r="B15" s="87">
        <v>1990594</v>
      </c>
      <c r="C15" s="87">
        <v>1040533</v>
      </c>
    </row>
    <row r="16" spans="1:4" ht="30" customHeight="1">
      <c r="A16" s="91" t="s">
        <v>12</v>
      </c>
      <c r="B16" s="89">
        <f>SUM(B11:B15)/5</f>
        <v>2317122.7999999998</v>
      </c>
      <c r="C16" s="89">
        <f>SUM(C11:C15)/5</f>
        <v>949585.8</v>
      </c>
      <c r="D16" s="88"/>
    </row>
    <row r="17" spans="1:4" ht="17.100000000000001" customHeight="1">
      <c r="A17" s="84"/>
      <c r="B17" s="77"/>
      <c r="C17" s="77"/>
    </row>
    <row r="18" spans="1:4" ht="17.100000000000001" customHeight="1">
      <c r="A18" s="2"/>
      <c r="B18" s="85"/>
      <c r="C18" s="78"/>
    </row>
    <row r="19" spans="1:4" ht="17.100000000000001" customHeight="1">
      <c r="B19" s="4"/>
    </row>
    <row r="20" spans="1:4" ht="17.100000000000001" customHeight="1">
      <c r="A20"/>
    </row>
    <row r="21" spans="1:4" ht="17.100000000000001" customHeight="1"/>
    <row r="22" spans="1:4" ht="17.100000000000001" customHeight="1"/>
    <row r="23" spans="1:4" ht="17.100000000000001" customHeight="1"/>
    <row r="24" spans="1:4" ht="17.100000000000001" customHeight="1"/>
    <row r="25" spans="1:4" ht="17.100000000000001" customHeight="1"/>
    <row r="26" spans="1:4" ht="17.100000000000001" customHeight="1"/>
    <row r="27" spans="1:4" ht="17.100000000000001" customHeight="1"/>
    <row r="28" spans="1:4" ht="17.100000000000001" customHeight="1">
      <c r="D28" s="3"/>
    </row>
  </sheetData>
  <mergeCells count="1">
    <mergeCell ref="A1:B2"/>
  </mergeCells>
  <phoneticPr fontId="7" type="noConversion"/>
  <conditionalFormatting sqref="A1">
    <cfRule type="colorScale" priority="5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CFCFF"/>
        <color rgb="FF63BE7B"/>
      </colorScale>
    </cfRule>
  </conditionalFormatting>
  <conditionalFormatting sqref="A5:A7">
    <cfRule type="colorScale" priority="19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20">
      <colorScale>
        <cfvo type="min"/>
        <cfvo type="max"/>
        <color rgb="FFFCFCFF"/>
        <color rgb="FF63BE7B"/>
      </colorScale>
    </cfRule>
  </conditionalFormatting>
  <conditionalFormatting sqref="A11:A16">
    <cfRule type="colorScale" priority="17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18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/>
  <dimension ref="A1:J255"/>
  <sheetViews>
    <sheetView showGridLines="0" tabSelected="1" topLeftCell="A20" zoomScaleNormal="100" workbookViewId="0">
      <selection activeCell="E41" sqref="B41:E41"/>
    </sheetView>
  </sheetViews>
  <sheetFormatPr defaultColWidth="8.85546875" defaultRowHeight="15"/>
  <cols>
    <col min="1" max="1" width="90.7109375" customWidth="1"/>
    <col min="2" max="2" width="28.85546875" customWidth="1"/>
    <col min="3" max="3" width="27.85546875" customWidth="1"/>
    <col min="4" max="6" width="40.7109375" customWidth="1"/>
    <col min="7" max="10" width="30.85546875" customWidth="1"/>
  </cols>
  <sheetData>
    <row r="1" spans="1:10" ht="80.099999999999994" customHeight="1">
      <c r="A1" s="115" t="s">
        <v>13</v>
      </c>
      <c r="B1" s="116"/>
      <c r="C1" s="116"/>
      <c r="D1" s="116"/>
      <c r="E1" s="116"/>
      <c r="F1" s="116"/>
      <c r="G1" s="5"/>
      <c r="H1" s="5"/>
      <c r="I1" s="5"/>
      <c r="J1" s="5"/>
    </row>
    <row r="2" spans="1:10" ht="30" customHeight="1">
      <c r="A2" s="112" t="s">
        <v>14</v>
      </c>
      <c r="B2" s="112"/>
      <c r="C2" s="112"/>
      <c r="D2" s="112"/>
      <c r="E2" s="112"/>
      <c r="F2" s="112"/>
      <c r="G2" s="5"/>
      <c r="H2" s="5"/>
      <c r="I2" s="5"/>
      <c r="J2" s="5"/>
    </row>
    <row r="3" spans="1:10" ht="42" customHeight="1">
      <c r="A3" s="6" t="s">
        <v>15</v>
      </c>
      <c r="B3" s="7"/>
      <c r="C3" s="6" t="s">
        <v>16</v>
      </c>
      <c r="D3" s="8" t="str">
        <f>'Werkblad A'!A5</f>
        <v>Type 1: zwart-wit printer 
minimaal 40 PPM</v>
      </c>
      <c r="E3" s="9" t="str">
        <f>'Werkblad A'!A6</f>
        <v>Type 2: full color en zwart-wit MFP A4
minimaal 30 PPM</v>
      </c>
      <c r="F3" s="9" t="str">
        <f>'Werkblad A'!A7</f>
        <v>Type 3: full color en zwart-wit MFP A4 en A3
minimaal 40 PPM A4</v>
      </c>
      <c r="G3" s="5"/>
      <c r="H3" s="5"/>
      <c r="I3" s="5"/>
      <c r="J3" s="5"/>
    </row>
    <row r="4" spans="1:10" ht="34.5" customHeight="1">
      <c r="A4" s="97" t="s">
        <v>17</v>
      </c>
      <c r="B4" s="7"/>
      <c r="C4" s="6"/>
      <c r="D4" s="96"/>
      <c r="E4" s="96"/>
      <c r="F4" s="96"/>
      <c r="G4" s="5"/>
      <c r="H4" s="5"/>
      <c r="I4" s="5"/>
      <c r="J4" s="5"/>
    </row>
    <row r="5" spans="1:10" ht="18">
      <c r="A5" s="10" t="s">
        <v>18</v>
      </c>
      <c r="B5" s="79"/>
      <c r="C5" s="66"/>
      <c r="D5" s="13" t="s">
        <v>19</v>
      </c>
      <c r="E5" s="14" t="s">
        <v>19</v>
      </c>
      <c r="F5" s="14" t="s">
        <v>19</v>
      </c>
      <c r="G5" s="5"/>
      <c r="H5" s="5"/>
      <c r="I5" s="5"/>
      <c r="J5" s="5"/>
    </row>
    <row r="6" spans="1:10" ht="18">
      <c r="A6" s="10" t="s">
        <v>20</v>
      </c>
      <c r="B6" s="80"/>
      <c r="C6" s="66"/>
      <c r="D6" s="15">
        <v>0</v>
      </c>
      <c r="E6" s="16">
        <v>0</v>
      </c>
      <c r="F6" s="16">
        <v>0</v>
      </c>
      <c r="G6" s="5"/>
      <c r="H6" s="5"/>
      <c r="I6" s="5"/>
      <c r="J6" s="5"/>
    </row>
    <row r="7" spans="1:10" ht="18">
      <c r="A7" s="10" t="s">
        <v>21</v>
      </c>
      <c r="B7" s="81"/>
      <c r="C7" s="66"/>
      <c r="D7" s="12" t="s">
        <v>22</v>
      </c>
      <c r="E7" s="16">
        <v>0</v>
      </c>
      <c r="F7" s="16">
        <v>0</v>
      </c>
      <c r="G7" s="5"/>
      <c r="H7" s="5"/>
      <c r="I7" s="5"/>
      <c r="J7" s="5"/>
    </row>
    <row r="8" spans="1:10" ht="18">
      <c r="A8" s="17"/>
      <c r="B8" s="5"/>
      <c r="C8" s="18"/>
      <c r="D8" s="18"/>
      <c r="E8" s="5"/>
      <c r="F8" s="5"/>
      <c r="G8" s="5"/>
      <c r="H8" s="5"/>
      <c r="I8" s="5"/>
      <c r="J8" s="5"/>
    </row>
    <row r="9" spans="1:10" ht="18">
      <c r="A9" s="19" t="s">
        <v>23</v>
      </c>
      <c r="B9" s="20"/>
      <c r="C9" s="21" t="s">
        <v>19</v>
      </c>
      <c r="D9" s="22">
        <v>0</v>
      </c>
      <c r="E9" s="22">
        <v>0</v>
      </c>
      <c r="F9" s="22">
        <v>0</v>
      </c>
      <c r="G9" s="5"/>
      <c r="H9" s="5"/>
      <c r="I9" s="5"/>
      <c r="J9" s="5"/>
    </row>
    <row r="10" spans="1:10" ht="18">
      <c r="A10" s="23" t="s">
        <v>24</v>
      </c>
      <c r="B10" s="24" t="s">
        <v>25</v>
      </c>
      <c r="C10" s="13" t="s">
        <v>19</v>
      </c>
      <c r="D10" s="12" t="s">
        <v>22</v>
      </c>
      <c r="E10" s="16">
        <v>0</v>
      </c>
      <c r="F10" s="16">
        <v>0</v>
      </c>
      <c r="G10" s="5"/>
      <c r="H10" s="5"/>
      <c r="I10" s="5"/>
      <c r="J10" s="5"/>
    </row>
    <row r="11" spans="1:10" ht="18">
      <c r="A11" s="23" t="s">
        <v>26</v>
      </c>
      <c r="B11" s="24" t="s">
        <v>25</v>
      </c>
      <c r="C11" s="13" t="s">
        <v>19</v>
      </c>
      <c r="D11" s="16">
        <v>0</v>
      </c>
      <c r="E11" s="12" t="s">
        <v>22</v>
      </c>
      <c r="F11" s="12" t="s">
        <v>22</v>
      </c>
      <c r="G11" s="5"/>
      <c r="H11" s="5"/>
      <c r="I11" s="5"/>
      <c r="J11" s="5"/>
    </row>
    <row r="12" spans="1:10" ht="18">
      <c r="A12" s="23" t="s">
        <v>27</v>
      </c>
      <c r="B12" s="24" t="s">
        <v>25</v>
      </c>
      <c r="C12" s="13" t="s">
        <v>19</v>
      </c>
      <c r="D12" s="16">
        <v>0</v>
      </c>
      <c r="E12" s="12" t="s">
        <v>22</v>
      </c>
      <c r="F12" s="12" t="s">
        <v>22</v>
      </c>
      <c r="G12" s="5"/>
      <c r="H12" s="5"/>
      <c r="I12" s="5"/>
      <c r="J12" s="5"/>
    </row>
    <row r="13" spans="1:10" ht="18">
      <c r="A13" s="23" t="s">
        <v>28</v>
      </c>
      <c r="B13" s="24" t="s">
        <v>25</v>
      </c>
      <c r="C13" s="13" t="s">
        <v>19</v>
      </c>
      <c r="D13" s="16">
        <v>0</v>
      </c>
      <c r="E13" s="12" t="s">
        <v>22</v>
      </c>
      <c r="F13" s="12" t="s">
        <v>22</v>
      </c>
      <c r="G13" s="5"/>
      <c r="H13" s="5"/>
      <c r="I13" s="5"/>
      <c r="J13" s="5"/>
    </row>
    <row r="14" spans="1:10" ht="18">
      <c r="A14" s="23" t="s">
        <v>29</v>
      </c>
      <c r="B14" s="24" t="s">
        <v>25</v>
      </c>
      <c r="C14" s="13" t="s">
        <v>19</v>
      </c>
      <c r="D14" s="12" t="s">
        <v>22</v>
      </c>
      <c r="E14" s="16">
        <v>0</v>
      </c>
      <c r="F14" s="12" t="s">
        <v>22</v>
      </c>
      <c r="G14" s="5"/>
      <c r="H14" s="5"/>
      <c r="I14" s="5"/>
      <c r="J14" s="5"/>
    </row>
    <row r="15" spans="1:10" ht="18">
      <c r="A15" s="23" t="s">
        <v>30</v>
      </c>
      <c r="B15" s="24" t="s">
        <v>25</v>
      </c>
      <c r="C15" s="13" t="s">
        <v>19</v>
      </c>
      <c r="D15" s="12" t="s">
        <v>22</v>
      </c>
      <c r="E15" s="16">
        <v>0</v>
      </c>
      <c r="F15" s="12" t="s">
        <v>22</v>
      </c>
      <c r="G15" s="5"/>
      <c r="H15" s="5"/>
      <c r="I15" s="5"/>
      <c r="J15" s="5"/>
    </row>
    <row r="16" spans="1:10" ht="18">
      <c r="A16" s="23" t="s">
        <v>31</v>
      </c>
      <c r="B16" s="24" t="s">
        <v>25</v>
      </c>
      <c r="C16" s="13" t="s">
        <v>19</v>
      </c>
      <c r="D16" s="12" t="s">
        <v>22</v>
      </c>
      <c r="E16" s="16">
        <v>0</v>
      </c>
      <c r="F16" s="12" t="s">
        <v>22</v>
      </c>
      <c r="G16" s="5"/>
      <c r="H16" s="5"/>
      <c r="I16" s="5"/>
      <c r="J16" s="5"/>
    </row>
    <row r="17" spans="1:10" ht="18">
      <c r="A17" s="23" t="s">
        <v>32</v>
      </c>
      <c r="B17" s="24" t="s">
        <v>25</v>
      </c>
      <c r="C17" s="13" t="s">
        <v>19</v>
      </c>
      <c r="D17" s="12" t="s">
        <v>22</v>
      </c>
      <c r="E17" s="16">
        <v>0</v>
      </c>
      <c r="F17" s="16">
        <v>0</v>
      </c>
      <c r="G17" s="5"/>
      <c r="H17" s="5"/>
      <c r="I17" s="5"/>
      <c r="J17" s="5"/>
    </row>
    <row r="18" spans="1:10" ht="18">
      <c r="A18" s="25" t="s">
        <v>33</v>
      </c>
      <c r="B18" s="26"/>
      <c r="C18" s="25"/>
      <c r="D18" s="27">
        <f>SUM(D6:D17)</f>
        <v>0</v>
      </c>
      <c r="E18" s="27">
        <f>SUM(E6:E17)</f>
        <v>0</v>
      </c>
      <c r="F18" s="27">
        <f>SUM(F6:F17)</f>
        <v>0</v>
      </c>
      <c r="G18" s="5"/>
      <c r="H18" s="5"/>
      <c r="I18" s="5"/>
      <c r="J18" s="5"/>
    </row>
    <row r="19" spans="1:10" ht="18">
      <c r="A19" s="28"/>
      <c r="B19" s="29"/>
      <c r="C19" s="28"/>
      <c r="D19" s="28"/>
      <c r="E19" s="5"/>
      <c r="F19" s="5"/>
      <c r="G19" s="5"/>
      <c r="H19" s="5"/>
      <c r="I19" s="5"/>
      <c r="J19" s="5"/>
    </row>
    <row r="20" spans="1:10" ht="18">
      <c r="A20" s="30" t="s">
        <v>34</v>
      </c>
      <c r="B20" s="24"/>
      <c r="C20" s="31"/>
      <c r="D20" s="31">
        <f>'Werkblad A'!B5</f>
        <v>40</v>
      </c>
      <c r="E20" s="31">
        <f>'Werkblad A'!B6</f>
        <v>4</v>
      </c>
      <c r="F20" s="31">
        <f>'Werkblad A'!B7</f>
        <v>50</v>
      </c>
      <c r="G20" s="5"/>
      <c r="H20" s="5"/>
      <c r="I20" s="5"/>
      <c r="J20" s="5"/>
    </row>
    <row r="21" spans="1:10" ht="18">
      <c r="A21" s="28"/>
      <c r="B21" s="29"/>
      <c r="C21" s="28"/>
      <c r="D21" s="28"/>
      <c r="E21" s="5"/>
      <c r="F21" s="5"/>
      <c r="G21" s="5"/>
      <c r="H21" s="5"/>
      <c r="I21" s="5"/>
      <c r="J21" s="5"/>
    </row>
    <row r="22" spans="1:10" ht="27.95" customHeight="1">
      <c r="A22" s="6" t="s">
        <v>35</v>
      </c>
      <c r="B22" s="7"/>
      <c r="C22" s="6"/>
      <c r="D22" s="32" t="str">
        <f>D3</f>
        <v>Type 1: zwart-wit printer 
minimaal 40 PPM</v>
      </c>
      <c r="E22" s="32" t="str">
        <f>E3</f>
        <v>Type 2: full color en zwart-wit MFP A4
minimaal 30 PPM</v>
      </c>
      <c r="F22" s="32" t="str">
        <f>F3</f>
        <v>Type 3: full color en zwart-wit MFP A4 en A3
minimaal 40 PPM A4</v>
      </c>
      <c r="G22" s="5"/>
      <c r="H22" s="5"/>
      <c r="I22" s="5"/>
      <c r="J22" s="5"/>
    </row>
    <row r="23" spans="1:10" ht="18">
      <c r="A23" s="33" t="s">
        <v>36</v>
      </c>
      <c r="B23" s="34"/>
      <c r="C23" s="33"/>
      <c r="D23" s="35">
        <f>D20*D18</f>
        <v>0</v>
      </c>
      <c r="E23" s="35">
        <f>E20*E18</f>
        <v>0</v>
      </c>
      <c r="F23" s="35">
        <f>F20*F18</f>
        <v>0</v>
      </c>
      <c r="G23" s="5"/>
      <c r="H23" s="5"/>
      <c r="I23" s="5"/>
      <c r="J23" s="5"/>
    </row>
    <row r="24" spans="1:10" ht="18">
      <c r="A24" s="33" t="s">
        <v>37</v>
      </c>
      <c r="B24" s="34"/>
      <c r="C24" s="33"/>
      <c r="D24" s="35">
        <f>D23*12</f>
        <v>0</v>
      </c>
      <c r="E24" s="35">
        <f>E23*12</f>
        <v>0</v>
      </c>
      <c r="F24" s="35">
        <f>F23*12</f>
        <v>0</v>
      </c>
      <c r="G24" s="5"/>
      <c r="H24" s="5"/>
      <c r="I24" s="5"/>
      <c r="J24" s="5"/>
    </row>
    <row r="25" spans="1:10" ht="18">
      <c r="A25" s="36" t="s">
        <v>38</v>
      </c>
      <c r="B25" s="37"/>
      <c r="C25" s="38"/>
      <c r="D25" s="113">
        <f>SUM(D24:F24)*5</f>
        <v>0</v>
      </c>
      <c r="E25" s="114"/>
      <c r="F25" s="114"/>
      <c r="G25" s="5"/>
      <c r="H25" s="5"/>
      <c r="I25" s="5"/>
      <c r="J25" s="5"/>
    </row>
    <row r="26" spans="1:10" ht="18">
      <c r="A26" s="28"/>
      <c r="B26" s="29"/>
      <c r="C26" s="28"/>
      <c r="D26" s="28"/>
      <c r="E26" s="28"/>
      <c r="F26" s="28"/>
      <c r="G26" s="5"/>
      <c r="H26" s="5"/>
      <c r="I26" s="5"/>
      <c r="J26" s="5"/>
    </row>
    <row r="27" spans="1:10" ht="30" customHeight="1">
      <c r="A27" s="6" t="s">
        <v>39</v>
      </c>
      <c r="B27" s="7"/>
      <c r="C27" s="6" t="s">
        <v>40</v>
      </c>
      <c r="D27" s="39" t="s">
        <v>41</v>
      </c>
      <c r="E27" s="40"/>
      <c r="F27" s="40"/>
      <c r="G27" s="5"/>
      <c r="H27" s="5"/>
      <c r="I27" s="5"/>
      <c r="J27" s="5"/>
    </row>
    <row r="28" spans="1:10" ht="15" customHeight="1">
      <c r="A28" s="6" t="s">
        <v>42</v>
      </c>
      <c r="B28" s="7"/>
      <c r="C28" s="6"/>
      <c r="D28" s="98"/>
      <c r="E28" s="40"/>
      <c r="F28" s="40"/>
      <c r="G28" s="5"/>
      <c r="H28" s="5"/>
      <c r="I28" s="5"/>
      <c r="J28" s="5"/>
    </row>
    <row r="29" spans="1:10" ht="18">
      <c r="A29" s="41" t="s">
        <v>43</v>
      </c>
      <c r="B29" s="34" t="s">
        <v>44</v>
      </c>
      <c r="C29" s="16">
        <v>0</v>
      </c>
      <c r="D29" s="42">
        <f>C29*60</f>
        <v>0</v>
      </c>
      <c r="E29" s="40"/>
      <c r="F29" s="40"/>
      <c r="G29" s="5"/>
      <c r="H29" s="5"/>
      <c r="I29" s="5"/>
      <c r="J29" s="5"/>
    </row>
    <row r="30" spans="1:10" ht="15" customHeight="1">
      <c r="A30" s="6" t="s">
        <v>45</v>
      </c>
      <c r="B30" s="7"/>
      <c r="C30" s="6"/>
      <c r="D30" s="98"/>
      <c r="E30" s="40"/>
      <c r="F30" s="40"/>
      <c r="G30" s="5"/>
      <c r="H30" s="5"/>
      <c r="I30" s="5"/>
      <c r="J30" s="5"/>
    </row>
    <row r="31" spans="1:10" ht="18">
      <c r="A31" s="41" t="s">
        <v>46</v>
      </c>
      <c r="B31" s="34" t="s">
        <v>47</v>
      </c>
      <c r="C31" s="16">
        <v>0</v>
      </c>
      <c r="D31" s="42">
        <f>C31</f>
        <v>0</v>
      </c>
      <c r="E31" s="40"/>
      <c r="F31" s="40"/>
      <c r="G31" s="5"/>
      <c r="H31" s="5"/>
      <c r="I31" s="5"/>
      <c r="J31" s="5"/>
    </row>
    <row r="32" spans="1:10" ht="18">
      <c r="A32" s="41" t="s">
        <v>48</v>
      </c>
      <c r="B32" s="34" t="s">
        <v>44</v>
      </c>
      <c r="C32" s="16">
        <v>0</v>
      </c>
      <c r="D32" s="42">
        <f>C32*12</f>
        <v>0</v>
      </c>
      <c r="E32" s="40"/>
      <c r="F32" s="40"/>
      <c r="G32" s="5"/>
      <c r="H32" s="5"/>
      <c r="I32" s="5"/>
      <c r="J32" s="5"/>
    </row>
    <row r="33" spans="1:10" ht="15" customHeight="1">
      <c r="A33" s="6" t="s">
        <v>49</v>
      </c>
      <c r="B33" s="7"/>
      <c r="C33" s="6"/>
      <c r="D33" s="98"/>
      <c r="E33" s="40"/>
      <c r="F33" s="40"/>
      <c r="G33" s="5"/>
      <c r="H33" s="5"/>
      <c r="I33" s="5"/>
      <c r="J33" s="5"/>
    </row>
    <row r="34" spans="1:10" ht="18">
      <c r="A34" s="41" t="s">
        <v>50</v>
      </c>
      <c r="B34" s="34" t="s">
        <v>44</v>
      </c>
      <c r="C34" s="16">
        <v>0</v>
      </c>
      <c r="D34" s="42">
        <f>C34*60</f>
        <v>0</v>
      </c>
      <c r="E34" s="40"/>
      <c r="F34" s="40"/>
      <c r="G34" s="5"/>
      <c r="H34" s="5"/>
      <c r="I34" s="5"/>
      <c r="J34" s="5"/>
    </row>
    <row r="35" spans="1:10" ht="18">
      <c r="A35" s="36"/>
      <c r="B35" s="37"/>
      <c r="C35" s="37"/>
      <c r="D35" s="43">
        <f>SUM(D29:D34)</f>
        <v>0</v>
      </c>
      <c r="E35" s="40"/>
      <c r="F35" s="40"/>
      <c r="G35" s="5"/>
      <c r="H35" s="5"/>
      <c r="I35" s="5"/>
      <c r="J35" s="5"/>
    </row>
    <row r="36" spans="1:10" ht="18">
      <c r="A36" s="28"/>
      <c r="B36" s="29"/>
      <c r="C36" s="28"/>
      <c r="D36" s="28"/>
      <c r="E36" s="44"/>
      <c r="F36" s="45"/>
      <c r="G36" s="5"/>
      <c r="H36" s="5"/>
      <c r="I36" s="5"/>
      <c r="J36" s="5"/>
    </row>
    <row r="37" spans="1:10" ht="18">
      <c r="A37" s="6" t="s">
        <v>51</v>
      </c>
      <c r="B37" s="46"/>
      <c r="C37" s="46"/>
      <c r="D37" s="47"/>
      <c r="E37" s="48"/>
      <c r="F37" s="5"/>
      <c r="G37" s="5"/>
      <c r="H37" s="5"/>
      <c r="I37" s="5"/>
      <c r="J37" s="5"/>
    </row>
    <row r="38" spans="1:10" ht="18">
      <c r="A38" s="6" t="s">
        <v>52</v>
      </c>
      <c r="B38" s="46"/>
      <c r="C38" s="46" t="s">
        <v>53</v>
      </c>
      <c r="D38" s="47" t="s">
        <v>54</v>
      </c>
      <c r="E38" s="48" t="s">
        <v>55</v>
      </c>
      <c r="F38" s="5"/>
      <c r="G38" s="5"/>
      <c r="H38" s="5"/>
      <c r="I38" s="5"/>
      <c r="J38" s="5"/>
    </row>
    <row r="39" spans="1:10" ht="18">
      <c r="A39" s="49" t="s">
        <v>56</v>
      </c>
      <c r="B39" s="50" t="s">
        <v>57</v>
      </c>
      <c r="C39" s="51">
        <f>'Werkblad A'!B16</f>
        <v>2317122.7999999998</v>
      </c>
      <c r="D39" s="52">
        <v>0</v>
      </c>
      <c r="E39" s="53">
        <f>(C39*D39)*5</f>
        <v>0</v>
      </c>
      <c r="F39" s="5"/>
      <c r="G39" s="5"/>
      <c r="H39" s="5"/>
      <c r="I39" s="5"/>
      <c r="J39" s="5"/>
    </row>
    <row r="40" spans="1:10" ht="18">
      <c r="A40" s="49" t="s">
        <v>58</v>
      </c>
      <c r="B40" s="54" t="s">
        <v>57</v>
      </c>
      <c r="C40" s="51">
        <f>'Werkblad A'!C16</f>
        <v>949585.8</v>
      </c>
      <c r="D40" s="55">
        <v>0</v>
      </c>
      <c r="E40" s="53">
        <f>(C40*D40)*5</f>
        <v>0</v>
      </c>
      <c r="F40" s="5"/>
      <c r="G40" s="5"/>
      <c r="H40" s="5"/>
      <c r="I40" s="5"/>
      <c r="J40" s="5"/>
    </row>
    <row r="41" spans="1:10" ht="18">
      <c r="A41" s="56" t="s">
        <v>59</v>
      </c>
      <c r="B41" s="109">
        <f>SUM(E39+E40)</f>
        <v>0</v>
      </c>
      <c r="C41" s="110"/>
      <c r="D41" s="110"/>
      <c r="E41" s="111"/>
      <c r="F41" s="5"/>
      <c r="G41" s="5"/>
      <c r="H41" s="5"/>
      <c r="I41" s="5"/>
      <c r="J41" s="5"/>
    </row>
    <row r="42" spans="1:10" ht="18">
      <c r="A42" s="17"/>
      <c r="B42" s="57"/>
      <c r="C42" s="18"/>
      <c r="D42" s="58"/>
      <c r="E42" s="5"/>
      <c r="F42" s="5"/>
    </row>
    <row r="43" spans="1:10" ht="30" customHeight="1">
      <c r="A43" s="112" t="s">
        <v>60</v>
      </c>
      <c r="B43" s="112"/>
      <c r="C43" s="112"/>
      <c r="D43" s="112"/>
      <c r="E43" s="112"/>
      <c r="F43" s="112"/>
      <c r="G43" s="5"/>
      <c r="H43" s="5"/>
      <c r="I43" s="5"/>
      <c r="J43" s="5"/>
    </row>
    <row r="44" spans="1:10" ht="30" customHeight="1">
      <c r="A44" s="6" t="s">
        <v>61</v>
      </c>
      <c r="B44" s="7"/>
      <c r="C44" s="6" t="s">
        <v>16</v>
      </c>
      <c r="D44" s="9" t="str">
        <f>$D$3</f>
        <v>Type 1: zwart-wit printer 
minimaal 40 PPM</v>
      </c>
      <c r="E44" s="9" t="str">
        <f>$E$3</f>
        <v>Type 2: full color en zwart-wit MFP A4
minimaal 30 PPM</v>
      </c>
      <c r="F44" s="9" t="str">
        <f>$F$3</f>
        <v>Type 3: full color en zwart-wit MFP A4 en A3
minimaal 40 PPM A4</v>
      </c>
    </row>
    <row r="45" spans="1:10" ht="34.5" customHeight="1">
      <c r="A45" s="97" t="s">
        <v>62</v>
      </c>
      <c r="B45" s="7"/>
      <c r="C45" s="6"/>
      <c r="D45" s="96"/>
      <c r="E45" s="96"/>
      <c r="F45" s="96"/>
      <c r="G45" s="5"/>
      <c r="H45" s="5"/>
      <c r="I45" s="5"/>
      <c r="J45" s="5"/>
    </row>
    <row r="46" spans="1:10" ht="15.75">
      <c r="A46" s="10" t="str">
        <f>$A$5</f>
        <v xml:space="preserve">Aangeboden type: </v>
      </c>
      <c r="B46" s="11"/>
      <c r="C46" s="12"/>
      <c r="D46" s="12" t="str">
        <f>$D$5</f>
        <v>&lt;&lt;&gt;&gt;</v>
      </c>
      <c r="E46" s="12" t="str">
        <f>$E$5</f>
        <v>&lt;&lt;&gt;&gt;</v>
      </c>
      <c r="F46" s="12" t="str">
        <f>$F$5</f>
        <v>&lt;&lt;&gt;&gt;</v>
      </c>
    </row>
    <row r="47" spans="1:10" ht="15.75">
      <c r="A47" s="10" t="str">
        <f>$A$6</f>
        <v>VERGOEDING per type per maand</v>
      </c>
      <c r="B47" s="11"/>
      <c r="C47" s="12"/>
      <c r="D47" s="16">
        <v>0</v>
      </c>
      <c r="E47" s="16">
        <v>0</v>
      </c>
      <c r="F47" s="16">
        <v>0</v>
      </c>
    </row>
    <row r="48" spans="1:10" ht="15.75">
      <c r="A48" s="10" t="str">
        <f>$A$7</f>
        <v>PRINTMANAGEMENT per type per maand</v>
      </c>
      <c r="B48" s="11"/>
      <c r="C48" s="12"/>
      <c r="D48" s="16">
        <v>0</v>
      </c>
      <c r="E48" s="16">
        <v>0</v>
      </c>
      <c r="F48" s="16">
        <v>0</v>
      </c>
    </row>
    <row r="49" spans="1:10" ht="18">
      <c r="A49" s="17"/>
      <c r="B49" s="57"/>
      <c r="C49" s="18"/>
      <c r="D49" s="58"/>
      <c r="E49" s="5"/>
      <c r="F49" s="5"/>
    </row>
    <row r="50" spans="1:10" ht="15.75">
      <c r="A50" s="19" t="s">
        <v>63</v>
      </c>
      <c r="B50" s="20"/>
      <c r="C50" s="21" t="s">
        <v>19</v>
      </c>
      <c r="D50" s="22">
        <v>0</v>
      </c>
      <c r="E50" s="22">
        <v>0</v>
      </c>
      <c r="F50" s="22">
        <v>0</v>
      </c>
    </row>
    <row r="51" spans="1:10" ht="18">
      <c r="A51" s="23" t="str">
        <f>$A$10</f>
        <v>Eis 30: ladeslot</v>
      </c>
      <c r="B51" s="24" t="s">
        <v>25</v>
      </c>
      <c r="C51" s="12" t="str">
        <f>$C$10</f>
        <v>&lt;&lt;&gt;&gt;</v>
      </c>
      <c r="D51" s="12" t="s">
        <v>22</v>
      </c>
      <c r="E51" s="16">
        <v>0</v>
      </c>
      <c r="F51" s="16">
        <v>0</v>
      </c>
      <c r="G51" s="5"/>
      <c r="H51" s="5"/>
      <c r="I51" s="5"/>
      <c r="J51" s="5"/>
    </row>
    <row r="52" spans="1:10" ht="15.75">
      <c r="A52" s="23" t="str">
        <f>$A$11</f>
        <v xml:space="preserve">Eis 65: uitbreiding van 2 naar 3 papierladen. </v>
      </c>
      <c r="B52" s="24" t="s">
        <v>25</v>
      </c>
      <c r="C52" s="12" t="str">
        <f>$C$11</f>
        <v>&lt;&lt;&gt;&gt;</v>
      </c>
      <c r="D52" s="16">
        <v>0</v>
      </c>
      <c r="E52" s="12" t="s">
        <v>22</v>
      </c>
      <c r="F52" s="12" t="s">
        <v>22</v>
      </c>
    </row>
    <row r="53" spans="1:10" ht="15.75">
      <c r="A53" s="23" t="str">
        <f>$A$12</f>
        <v xml:space="preserve">Eis 65: uitbreiding van 2 naar 4 papierladen. </v>
      </c>
      <c r="B53" s="24" t="s">
        <v>25</v>
      </c>
      <c r="C53" s="12" t="str">
        <f>$C$12</f>
        <v>&lt;&lt;&gt;&gt;</v>
      </c>
      <c r="D53" s="16">
        <v>0</v>
      </c>
      <c r="E53" s="12" t="s">
        <v>22</v>
      </c>
      <c r="F53" s="12" t="s">
        <v>22</v>
      </c>
    </row>
    <row r="54" spans="1:10" ht="15.75">
      <c r="A54" s="23" t="str">
        <f>$A$13</f>
        <v xml:space="preserve">Eis 65: uitbreiding van 2 naar 5 papierladen. </v>
      </c>
      <c r="B54" s="24" t="s">
        <v>25</v>
      </c>
      <c r="C54" s="12" t="str">
        <f>$C$13</f>
        <v>&lt;&lt;&gt;&gt;</v>
      </c>
      <c r="D54" s="16">
        <v>0</v>
      </c>
      <c r="E54" s="12" t="s">
        <v>22</v>
      </c>
      <c r="F54" s="12" t="s">
        <v>22</v>
      </c>
    </row>
    <row r="55" spans="1:10" ht="15.75">
      <c r="A55" s="23" t="str">
        <f>$A$14</f>
        <v xml:space="preserve">Eis 100: uitbreiding van 2 naar 3 papierladen. </v>
      </c>
      <c r="B55" s="24" t="s">
        <v>25</v>
      </c>
      <c r="C55" s="12" t="str">
        <f>$C$14</f>
        <v>&lt;&lt;&gt;&gt;</v>
      </c>
      <c r="D55" s="12" t="s">
        <v>22</v>
      </c>
      <c r="E55" s="16">
        <v>0</v>
      </c>
      <c r="F55" s="12" t="s">
        <v>22</v>
      </c>
    </row>
    <row r="56" spans="1:10" ht="15.75">
      <c r="A56" s="23" t="str">
        <f>$A$15</f>
        <v xml:space="preserve">Eis 100: uitbreiding van 2 naar 4 papierladen. </v>
      </c>
      <c r="B56" s="24" t="s">
        <v>25</v>
      </c>
      <c r="C56" s="12" t="str">
        <f>$C$15</f>
        <v>&lt;&lt;&gt;&gt;</v>
      </c>
      <c r="D56" s="12" t="s">
        <v>22</v>
      </c>
      <c r="E56" s="16">
        <v>0</v>
      </c>
      <c r="F56" s="12" t="s">
        <v>22</v>
      </c>
    </row>
    <row r="57" spans="1:10" ht="15.75">
      <c r="A57" s="23" t="str">
        <f>$A$16</f>
        <v xml:space="preserve">Eis 101: onderzetkast. </v>
      </c>
      <c r="B57" s="24" t="s">
        <v>25</v>
      </c>
      <c r="C57" s="12" t="str">
        <f>$C$16</f>
        <v>&lt;&lt;&gt;&gt;</v>
      </c>
      <c r="D57" s="12" t="s">
        <v>22</v>
      </c>
      <c r="E57" s="16">
        <v>0</v>
      </c>
      <c r="F57" s="12" t="s">
        <v>22</v>
      </c>
    </row>
    <row r="58" spans="1:10" ht="15.75">
      <c r="A58" s="23" t="str">
        <f>$A$17</f>
        <v>Eis 106: Inline niet-optie.</v>
      </c>
      <c r="B58" s="24" t="s">
        <v>25</v>
      </c>
      <c r="C58" s="12" t="str">
        <f>$C$17</f>
        <v>&lt;&lt;&gt;&gt;</v>
      </c>
      <c r="D58" s="12" t="s">
        <v>22</v>
      </c>
      <c r="E58" s="16">
        <v>0</v>
      </c>
      <c r="F58" s="16">
        <v>0</v>
      </c>
    </row>
    <row r="59" spans="1:10" ht="15.75">
      <c r="A59" s="25" t="s">
        <v>33</v>
      </c>
      <c r="B59" s="26"/>
      <c r="C59" s="25"/>
      <c r="D59" s="27">
        <f>SUM(D47:D58)</f>
        <v>0</v>
      </c>
      <c r="E59" s="27">
        <f>SUM(E47:E58)</f>
        <v>0</v>
      </c>
      <c r="F59" s="27">
        <f>SUM(F47:F58)</f>
        <v>0</v>
      </c>
    </row>
    <row r="60" spans="1:10" ht="18">
      <c r="A60" s="28"/>
      <c r="B60" s="29"/>
      <c r="C60" s="28"/>
      <c r="D60" s="28"/>
      <c r="E60" s="5"/>
      <c r="F60" s="5"/>
    </row>
    <row r="61" spans="1:10" ht="15.75">
      <c r="A61" s="30" t="s">
        <v>34</v>
      </c>
      <c r="B61" s="24"/>
      <c r="C61" s="30"/>
      <c r="D61" s="31">
        <f>$D$20</f>
        <v>40</v>
      </c>
      <c r="E61" s="31">
        <f>$E$20</f>
        <v>4</v>
      </c>
      <c r="F61" s="31">
        <f>$F$20</f>
        <v>50</v>
      </c>
    </row>
    <row r="62" spans="1:10" ht="18">
      <c r="A62" s="28"/>
      <c r="B62" s="29"/>
      <c r="C62" s="28"/>
      <c r="D62" s="59"/>
      <c r="E62" s="5"/>
      <c r="F62" s="5"/>
    </row>
    <row r="63" spans="1:10" ht="27.95" customHeight="1">
      <c r="A63" s="6" t="s">
        <v>35</v>
      </c>
      <c r="B63" s="7"/>
      <c r="C63" s="6"/>
      <c r="D63" s="32" t="str">
        <f>$D$3</f>
        <v>Type 1: zwart-wit printer 
minimaal 40 PPM</v>
      </c>
      <c r="E63" s="32" t="str">
        <f>$E$3</f>
        <v>Type 2: full color en zwart-wit MFP A4
minimaal 30 PPM</v>
      </c>
      <c r="F63" s="32" t="str">
        <f>$F$3</f>
        <v>Type 3: full color en zwart-wit MFP A4 en A3
minimaal 40 PPM A4</v>
      </c>
    </row>
    <row r="64" spans="1:10" ht="15.75">
      <c r="A64" s="33" t="s">
        <v>36</v>
      </c>
      <c r="B64" s="34"/>
      <c r="C64" s="33"/>
      <c r="D64" s="35">
        <f>D61*D59</f>
        <v>0</v>
      </c>
      <c r="E64" s="35">
        <f>E61*E59</f>
        <v>0</v>
      </c>
      <c r="F64" s="35">
        <f>F61*F59</f>
        <v>0</v>
      </c>
    </row>
    <row r="65" spans="1:10" ht="15.75">
      <c r="A65" s="33" t="s">
        <v>64</v>
      </c>
      <c r="B65" s="34"/>
      <c r="C65" s="33"/>
      <c r="D65" s="35">
        <f>D64*12</f>
        <v>0</v>
      </c>
      <c r="E65" s="35">
        <f>E64*12</f>
        <v>0</v>
      </c>
      <c r="F65" s="35">
        <f>F64*12</f>
        <v>0</v>
      </c>
    </row>
    <row r="66" spans="1:10" ht="15.75">
      <c r="A66" s="36" t="s">
        <v>65</v>
      </c>
      <c r="B66" s="37"/>
      <c r="C66" s="38"/>
      <c r="D66" s="113">
        <f>SUM(D65:F65)</f>
        <v>0</v>
      </c>
      <c r="E66" s="114"/>
      <c r="F66" s="114"/>
    </row>
    <row r="67" spans="1:10" ht="18">
      <c r="A67" s="28"/>
      <c r="B67" s="29"/>
      <c r="C67" s="28"/>
      <c r="D67" s="28"/>
      <c r="E67" s="44"/>
      <c r="F67" s="45"/>
      <c r="G67" s="5"/>
      <c r="H67" s="5"/>
      <c r="I67" s="5"/>
      <c r="J67" s="5"/>
    </row>
    <row r="68" spans="1:10" ht="30" customHeight="1">
      <c r="A68" s="6" t="s">
        <v>66</v>
      </c>
      <c r="B68" s="7"/>
      <c r="C68" s="6" t="s">
        <v>67</v>
      </c>
      <c r="D68" s="60" t="s">
        <v>68</v>
      </c>
      <c r="E68" s="5"/>
      <c r="F68" s="5"/>
      <c r="G68" s="5"/>
      <c r="H68" s="5"/>
      <c r="I68" s="5"/>
      <c r="J68" s="5"/>
    </row>
    <row r="69" spans="1:10" ht="15" customHeight="1">
      <c r="A69" s="6" t="s">
        <v>69</v>
      </c>
      <c r="B69" s="7"/>
      <c r="C69" s="6"/>
      <c r="D69" s="98"/>
      <c r="E69" s="40"/>
      <c r="F69" s="40"/>
      <c r="G69" s="5"/>
      <c r="H69" s="5"/>
      <c r="I69" s="5"/>
      <c r="J69" s="5"/>
    </row>
    <row r="70" spans="1:10" ht="18">
      <c r="A70" s="41" t="str">
        <f>$A$29</f>
        <v>Eis 43: Kosten SaaS dienst ter ondersteuning van het printproces en beheer</v>
      </c>
      <c r="B70" s="34"/>
      <c r="C70" s="16">
        <v>0</v>
      </c>
      <c r="D70" s="42">
        <f>C70*12</f>
        <v>0</v>
      </c>
      <c r="E70" s="5"/>
      <c r="F70" s="5"/>
      <c r="G70" s="5"/>
      <c r="H70" s="5"/>
      <c r="I70" s="5"/>
      <c r="J70" s="5"/>
    </row>
    <row r="71" spans="1:10" ht="15" customHeight="1">
      <c r="A71" s="6" t="s">
        <v>70</v>
      </c>
      <c r="B71" s="7"/>
      <c r="C71" s="6"/>
      <c r="D71" s="98"/>
      <c r="E71" s="40"/>
      <c r="F71" s="40"/>
      <c r="G71" s="5"/>
      <c r="H71" s="5"/>
      <c r="I71" s="5"/>
      <c r="J71" s="5"/>
    </row>
    <row r="72" spans="1:10" ht="18">
      <c r="A72" s="41" t="str">
        <f>$A$32</f>
        <v>Eis 43: Kosten On Premise oplossing (totaal ongeacht aantal machines)</v>
      </c>
      <c r="B72" s="34"/>
      <c r="C72" s="16">
        <v>0</v>
      </c>
      <c r="D72" s="42">
        <f>C72*12</f>
        <v>0</v>
      </c>
      <c r="E72" s="5"/>
      <c r="F72" s="5"/>
      <c r="G72" s="5"/>
      <c r="H72" s="5"/>
      <c r="I72" s="5"/>
      <c r="J72" s="5"/>
    </row>
    <row r="73" spans="1:10" ht="15" customHeight="1">
      <c r="A73" s="6" t="s">
        <v>71</v>
      </c>
      <c r="B73" s="7"/>
      <c r="C73" s="6"/>
      <c r="D73" s="98"/>
      <c r="E73" s="40"/>
      <c r="F73" s="40"/>
      <c r="G73" s="5"/>
      <c r="H73" s="5"/>
      <c r="I73" s="5"/>
      <c r="J73" s="5"/>
    </row>
    <row r="74" spans="1:10" ht="18">
      <c r="A74" s="41" t="str">
        <f>$A$34</f>
        <v>Eis 124: Kosten koppeling printmanagement (totaal ongeacht aantal machines)</v>
      </c>
      <c r="B74" s="34"/>
      <c r="C74" s="16">
        <v>0</v>
      </c>
      <c r="D74" s="42">
        <f>C74*12</f>
        <v>0</v>
      </c>
      <c r="E74" s="5"/>
      <c r="F74" s="5"/>
      <c r="G74" s="5"/>
      <c r="H74" s="5"/>
      <c r="I74" s="5"/>
      <c r="J74" s="5"/>
    </row>
    <row r="75" spans="1:10" ht="18">
      <c r="A75" s="36"/>
      <c r="B75" s="37"/>
      <c r="C75" s="37"/>
      <c r="D75" s="43">
        <f>SUM(D70:D74)</f>
        <v>0</v>
      </c>
      <c r="E75" s="5"/>
      <c r="F75" s="5"/>
      <c r="G75" s="5"/>
      <c r="H75" s="5"/>
      <c r="I75" s="5"/>
      <c r="J75" s="5"/>
    </row>
    <row r="76" spans="1:10" ht="18">
      <c r="A76" s="28"/>
      <c r="B76" s="29"/>
      <c r="C76" s="28"/>
      <c r="D76" s="28"/>
      <c r="E76" s="44"/>
      <c r="F76" s="45"/>
      <c r="G76" s="5"/>
      <c r="H76" s="5"/>
      <c r="I76" s="5"/>
      <c r="J76" s="5"/>
    </row>
    <row r="77" spans="1:10" ht="18">
      <c r="A77" s="6" t="s">
        <v>72</v>
      </c>
      <c r="B77" s="61"/>
      <c r="C77" s="61"/>
      <c r="D77" s="61"/>
      <c r="E77" s="61"/>
      <c r="F77" s="5"/>
      <c r="G77" s="5"/>
      <c r="H77" s="5"/>
      <c r="I77" s="5"/>
      <c r="J77" s="5"/>
    </row>
    <row r="78" spans="1:10" ht="18">
      <c r="A78" s="6" t="s">
        <v>73</v>
      </c>
      <c r="B78" s="61"/>
      <c r="C78" s="62" t="s">
        <v>53</v>
      </c>
      <c r="D78" s="63" t="s">
        <v>54</v>
      </c>
      <c r="E78" s="64" t="s">
        <v>74</v>
      </c>
      <c r="F78" s="5"/>
      <c r="G78" s="5"/>
      <c r="H78" s="5"/>
      <c r="I78" s="5"/>
      <c r="J78" s="5"/>
    </row>
    <row r="79" spans="1:10" ht="18">
      <c r="A79" s="49" t="s">
        <v>56</v>
      </c>
      <c r="B79" s="50" t="s">
        <v>57</v>
      </c>
      <c r="C79" s="51">
        <f>$C$39</f>
        <v>2317122.7999999998</v>
      </c>
      <c r="D79" s="65">
        <f>D39</f>
        <v>0</v>
      </c>
      <c r="E79" s="53">
        <f>(C79*D79)</f>
        <v>0</v>
      </c>
      <c r="F79" s="5"/>
      <c r="G79" s="5"/>
      <c r="H79" s="5"/>
      <c r="I79" s="5"/>
      <c r="J79" s="5"/>
    </row>
    <row r="80" spans="1:10" ht="18">
      <c r="A80" s="49" t="s">
        <v>58</v>
      </c>
      <c r="B80" s="54" t="s">
        <v>57</v>
      </c>
      <c r="C80" s="51">
        <f>$C$40</f>
        <v>949585.8</v>
      </c>
      <c r="D80" s="65">
        <f>D40</f>
        <v>0</v>
      </c>
      <c r="E80" s="53">
        <f>(C80*D80)</f>
        <v>0</v>
      </c>
      <c r="F80" s="5"/>
      <c r="G80" s="5"/>
      <c r="H80" s="5"/>
      <c r="I80" s="5"/>
      <c r="J80" s="5"/>
    </row>
    <row r="81" spans="1:10" ht="18">
      <c r="A81" s="56" t="s">
        <v>75</v>
      </c>
      <c r="B81" s="109">
        <f>SUM(E79:E80)</f>
        <v>0</v>
      </c>
      <c r="C81" s="110"/>
      <c r="D81" s="110"/>
      <c r="E81" s="111"/>
      <c r="F81" s="5"/>
      <c r="G81" s="5"/>
      <c r="H81" s="5"/>
      <c r="I81" s="5"/>
      <c r="J81" s="5"/>
    </row>
    <row r="82" spans="1:10" ht="18">
      <c r="A82" s="28"/>
      <c r="B82" s="29"/>
      <c r="C82" s="28"/>
      <c r="D82" s="28"/>
      <c r="E82" s="44"/>
      <c r="F82" s="45"/>
      <c r="G82" s="5"/>
      <c r="H82" s="5"/>
      <c r="I82" s="5"/>
      <c r="J82" s="5"/>
    </row>
    <row r="83" spans="1:10" ht="30" customHeight="1">
      <c r="A83" s="112" t="s">
        <v>76</v>
      </c>
      <c r="B83" s="112"/>
      <c r="C83" s="112"/>
      <c r="D83" s="112"/>
      <c r="E83" s="112"/>
      <c r="F83" s="112"/>
      <c r="G83" s="5"/>
      <c r="H83" s="5"/>
      <c r="I83" s="5"/>
      <c r="J83" s="5"/>
    </row>
    <row r="84" spans="1:10" ht="30" customHeight="1">
      <c r="A84" s="6" t="s">
        <v>77</v>
      </c>
      <c r="B84" s="7"/>
      <c r="C84" s="6" t="s">
        <v>16</v>
      </c>
      <c r="D84" s="9" t="str">
        <f>$D$3</f>
        <v>Type 1: zwart-wit printer 
minimaal 40 PPM</v>
      </c>
      <c r="E84" s="9" t="str">
        <f>$E$3</f>
        <v>Type 2: full color en zwart-wit MFP A4
minimaal 30 PPM</v>
      </c>
      <c r="F84" s="9" t="str">
        <f>$F$3</f>
        <v>Type 3: full color en zwart-wit MFP A4 en A3
minimaal 40 PPM A4</v>
      </c>
    </row>
    <row r="85" spans="1:10" ht="30" customHeight="1">
      <c r="A85" s="97" t="s">
        <v>78</v>
      </c>
      <c r="B85" s="7"/>
      <c r="C85" s="6"/>
      <c r="D85" s="96"/>
      <c r="E85" s="96"/>
      <c r="F85" s="96"/>
    </row>
    <row r="86" spans="1:10" ht="15.75">
      <c r="A86" s="10" t="str">
        <f>$A$5</f>
        <v xml:space="preserve">Aangeboden type: </v>
      </c>
      <c r="B86" s="11"/>
      <c r="C86" s="12"/>
      <c r="D86" s="12" t="str">
        <f>$D$5</f>
        <v>&lt;&lt;&gt;&gt;</v>
      </c>
      <c r="E86" s="12" t="str">
        <f>$E$5</f>
        <v>&lt;&lt;&gt;&gt;</v>
      </c>
      <c r="F86" s="12" t="str">
        <f>$F$5</f>
        <v>&lt;&lt;&gt;&gt;</v>
      </c>
    </row>
    <row r="87" spans="1:10" ht="15.75">
      <c r="A87" s="10" t="str">
        <f>$A$6</f>
        <v>VERGOEDING per type per maand</v>
      </c>
      <c r="B87" s="11"/>
      <c r="C87" s="12"/>
      <c r="D87" s="16">
        <v>0</v>
      </c>
      <c r="E87" s="16">
        <v>0</v>
      </c>
      <c r="F87" s="16">
        <v>0</v>
      </c>
    </row>
    <row r="88" spans="1:10" ht="15.75">
      <c r="A88" s="10" t="str">
        <f>$A$7</f>
        <v>PRINTMANAGEMENT per type per maand</v>
      </c>
      <c r="B88" s="11"/>
      <c r="C88" s="12"/>
      <c r="D88" s="16">
        <v>0</v>
      </c>
      <c r="E88" s="16">
        <v>0</v>
      </c>
      <c r="F88" s="16">
        <v>0</v>
      </c>
    </row>
    <row r="89" spans="1:10" ht="18">
      <c r="A89" s="17"/>
      <c r="B89" s="57"/>
      <c r="C89" s="18"/>
      <c r="D89" s="58"/>
      <c r="E89" s="5"/>
      <c r="F89" s="5"/>
    </row>
    <row r="90" spans="1:10" ht="15.75">
      <c r="A90" s="19" t="s">
        <v>79</v>
      </c>
      <c r="B90" s="20"/>
      <c r="C90" s="21" t="s">
        <v>19</v>
      </c>
      <c r="D90" s="22">
        <v>0</v>
      </c>
      <c r="E90" s="22">
        <v>0</v>
      </c>
      <c r="F90" s="22">
        <v>0</v>
      </c>
    </row>
    <row r="91" spans="1:10" ht="18">
      <c r="A91" s="23" t="str">
        <f>$A$10</f>
        <v>Eis 30: ladeslot</v>
      </c>
      <c r="B91" s="24" t="s">
        <v>25</v>
      </c>
      <c r="C91" s="12" t="str">
        <f>$C$10</f>
        <v>&lt;&lt;&gt;&gt;</v>
      </c>
      <c r="D91" s="12" t="s">
        <v>22</v>
      </c>
      <c r="E91" s="16">
        <v>0</v>
      </c>
      <c r="F91" s="16">
        <v>0</v>
      </c>
      <c r="G91" s="5"/>
      <c r="H91" s="5"/>
      <c r="I91" s="5"/>
      <c r="J91" s="5"/>
    </row>
    <row r="92" spans="1:10" ht="15.75">
      <c r="A92" s="23" t="str">
        <f>$A$11</f>
        <v xml:space="preserve">Eis 65: uitbreiding van 2 naar 3 papierladen. </v>
      </c>
      <c r="B92" s="24" t="s">
        <v>25</v>
      </c>
      <c r="C92" s="12" t="str">
        <f>$C$11</f>
        <v>&lt;&lt;&gt;&gt;</v>
      </c>
      <c r="D92" s="16">
        <v>0</v>
      </c>
      <c r="E92" s="12" t="s">
        <v>22</v>
      </c>
      <c r="F92" s="12" t="s">
        <v>22</v>
      </c>
    </row>
    <row r="93" spans="1:10" ht="15.75">
      <c r="A93" s="23" t="str">
        <f>$A$12</f>
        <v xml:space="preserve">Eis 65: uitbreiding van 2 naar 4 papierladen. </v>
      </c>
      <c r="B93" s="24" t="s">
        <v>25</v>
      </c>
      <c r="C93" s="12" t="str">
        <f>$C$12</f>
        <v>&lt;&lt;&gt;&gt;</v>
      </c>
      <c r="D93" s="16">
        <v>0</v>
      </c>
      <c r="E93" s="12" t="s">
        <v>22</v>
      </c>
      <c r="F93" s="12" t="s">
        <v>22</v>
      </c>
    </row>
    <row r="94" spans="1:10" ht="15.75">
      <c r="A94" s="23" t="str">
        <f>$A$13</f>
        <v xml:space="preserve">Eis 65: uitbreiding van 2 naar 5 papierladen. </v>
      </c>
      <c r="B94" s="24" t="s">
        <v>25</v>
      </c>
      <c r="C94" s="12" t="str">
        <f>$C$13</f>
        <v>&lt;&lt;&gt;&gt;</v>
      </c>
      <c r="D94" s="16">
        <v>0</v>
      </c>
      <c r="E94" s="12" t="s">
        <v>22</v>
      </c>
      <c r="F94" s="12" t="s">
        <v>22</v>
      </c>
    </row>
    <row r="95" spans="1:10" ht="15.75">
      <c r="A95" s="23" t="str">
        <f>$A$14</f>
        <v xml:space="preserve">Eis 100: uitbreiding van 2 naar 3 papierladen. </v>
      </c>
      <c r="B95" s="24" t="s">
        <v>25</v>
      </c>
      <c r="C95" s="12" t="str">
        <f>$C$14</f>
        <v>&lt;&lt;&gt;&gt;</v>
      </c>
      <c r="D95" s="12" t="s">
        <v>22</v>
      </c>
      <c r="E95" s="16">
        <v>0</v>
      </c>
      <c r="F95" s="12" t="s">
        <v>22</v>
      </c>
    </row>
    <row r="96" spans="1:10" ht="15.75">
      <c r="A96" s="23" t="str">
        <f>$A$15</f>
        <v xml:space="preserve">Eis 100: uitbreiding van 2 naar 4 papierladen. </v>
      </c>
      <c r="B96" s="24" t="s">
        <v>25</v>
      </c>
      <c r="C96" s="12" t="str">
        <f>$C$15</f>
        <v>&lt;&lt;&gt;&gt;</v>
      </c>
      <c r="D96" s="12" t="s">
        <v>22</v>
      </c>
      <c r="E96" s="16">
        <v>0</v>
      </c>
      <c r="F96" s="12" t="s">
        <v>22</v>
      </c>
    </row>
    <row r="97" spans="1:10" ht="15.75">
      <c r="A97" s="23" t="str">
        <f>$A$16</f>
        <v xml:space="preserve">Eis 101: onderzetkast. </v>
      </c>
      <c r="B97" s="24" t="s">
        <v>25</v>
      </c>
      <c r="C97" s="12" t="str">
        <f>$C$16</f>
        <v>&lt;&lt;&gt;&gt;</v>
      </c>
      <c r="D97" s="12" t="s">
        <v>22</v>
      </c>
      <c r="E97" s="16">
        <v>0</v>
      </c>
      <c r="F97" s="12" t="s">
        <v>22</v>
      </c>
    </row>
    <row r="98" spans="1:10" ht="15.75">
      <c r="A98" s="23" t="str">
        <f>$A$17</f>
        <v>Eis 106: Inline niet-optie.</v>
      </c>
      <c r="B98" s="24" t="s">
        <v>25</v>
      </c>
      <c r="C98" s="12" t="str">
        <f>$C$17</f>
        <v>&lt;&lt;&gt;&gt;</v>
      </c>
      <c r="D98" s="12" t="s">
        <v>22</v>
      </c>
      <c r="E98" s="16">
        <v>0</v>
      </c>
      <c r="F98" s="16">
        <v>0</v>
      </c>
    </row>
    <row r="99" spans="1:10" ht="15.75">
      <c r="A99" s="25" t="s">
        <v>33</v>
      </c>
      <c r="B99" s="26"/>
      <c r="C99" s="25"/>
      <c r="D99" s="27">
        <f>SUM(D87:D98)</f>
        <v>0</v>
      </c>
      <c r="E99" s="27">
        <f>SUM(E87:E98)</f>
        <v>0</v>
      </c>
      <c r="F99" s="27">
        <f>SUM(F87:F98)</f>
        <v>0</v>
      </c>
    </row>
    <row r="100" spans="1:10" ht="18">
      <c r="A100" s="28"/>
      <c r="B100" s="29"/>
      <c r="C100" s="28"/>
      <c r="D100" s="28"/>
      <c r="E100" s="5"/>
      <c r="F100" s="5"/>
    </row>
    <row r="101" spans="1:10" ht="15.75">
      <c r="A101" s="30" t="s">
        <v>34</v>
      </c>
      <c r="B101" s="24"/>
      <c r="C101" s="30"/>
      <c r="D101" s="31">
        <f>$D$20</f>
        <v>40</v>
      </c>
      <c r="E101" s="31">
        <f>$E$20</f>
        <v>4</v>
      </c>
      <c r="F101" s="31">
        <f>$F$20</f>
        <v>50</v>
      </c>
    </row>
    <row r="102" spans="1:10" ht="18">
      <c r="A102" s="28"/>
      <c r="B102" s="29"/>
      <c r="C102" s="28"/>
      <c r="D102" s="59"/>
      <c r="E102" s="5"/>
      <c r="F102" s="5"/>
    </row>
    <row r="103" spans="1:10" ht="27.95" customHeight="1">
      <c r="A103" s="6" t="s">
        <v>35</v>
      </c>
      <c r="B103" s="7"/>
      <c r="C103" s="6"/>
      <c r="D103" s="32" t="str">
        <f>$D$3</f>
        <v>Type 1: zwart-wit printer 
minimaal 40 PPM</v>
      </c>
      <c r="E103" s="32" t="str">
        <f>$E$3</f>
        <v>Type 2: full color en zwart-wit MFP A4
minimaal 30 PPM</v>
      </c>
      <c r="F103" s="32" t="str">
        <f>$F$3</f>
        <v>Type 3: full color en zwart-wit MFP A4 en A3
minimaal 40 PPM A4</v>
      </c>
    </row>
    <row r="104" spans="1:10" ht="15.75">
      <c r="A104" s="33" t="s">
        <v>36</v>
      </c>
      <c r="B104" s="34"/>
      <c r="C104" s="33"/>
      <c r="D104" s="35">
        <f>D101*D99</f>
        <v>0</v>
      </c>
      <c r="E104" s="35">
        <f>E101*E99</f>
        <v>0</v>
      </c>
      <c r="F104" s="35">
        <f>F101*F99</f>
        <v>0</v>
      </c>
    </row>
    <row r="105" spans="1:10" ht="15.75">
      <c r="A105" s="33" t="s">
        <v>64</v>
      </c>
      <c r="B105" s="34"/>
      <c r="C105" s="33"/>
      <c r="D105" s="35">
        <f>D104*12</f>
        <v>0</v>
      </c>
      <c r="E105" s="35">
        <f>E104*12</f>
        <v>0</v>
      </c>
      <c r="F105" s="35">
        <f>F104*12</f>
        <v>0</v>
      </c>
    </row>
    <row r="106" spans="1:10" ht="15.75">
      <c r="A106" s="36" t="s">
        <v>80</v>
      </c>
      <c r="B106" s="37"/>
      <c r="C106" s="38"/>
      <c r="D106" s="113">
        <f>SUM(D105:F105)</f>
        <v>0</v>
      </c>
      <c r="E106" s="114"/>
      <c r="F106" s="114"/>
    </row>
    <row r="107" spans="1:10" ht="18">
      <c r="A107" s="28"/>
      <c r="B107" s="29"/>
      <c r="C107" s="28"/>
      <c r="D107" s="28"/>
      <c r="E107" s="44"/>
      <c r="F107" s="45"/>
      <c r="G107" s="5"/>
      <c r="H107" s="5"/>
      <c r="I107" s="5"/>
      <c r="J107" s="5"/>
    </row>
    <row r="108" spans="1:10" ht="30" customHeight="1">
      <c r="A108" s="6" t="s">
        <v>81</v>
      </c>
      <c r="B108" s="7"/>
      <c r="C108" s="6" t="s">
        <v>67</v>
      </c>
      <c r="D108" s="60" t="s">
        <v>82</v>
      </c>
      <c r="E108" s="5"/>
      <c r="F108" s="5"/>
      <c r="G108" s="5"/>
      <c r="H108" s="5"/>
      <c r="I108" s="5"/>
      <c r="J108" s="5"/>
    </row>
    <row r="109" spans="1:10" ht="15" customHeight="1">
      <c r="A109" s="6" t="s">
        <v>83</v>
      </c>
      <c r="B109" s="7"/>
      <c r="C109" s="6"/>
      <c r="D109" s="98"/>
      <c r="E109" s="40"/>
      <c r="F109" s="40"/>
      <c r="G109" s="5"/>
      <c r="H109" s="5"/>
      <c r="I109" s="5"/>
      <c r="J109" s="5"/>
    </row>
    <row r="110" spans="1:10" ht="18">
      <c r="A110" s="41" t="str">
        <f>$A$29</f>
        <v>Eis 43: Kosten SaaS dienst ter ondersteuning van het printproces en beheer</v>
      </c>
      <c r="B110" s="34"/>
      <c r="C110" s="16">
        <v>0</v>
      </c>
      <c r="D110" s="42">
        <f>C110*12</f>
        <v>0</v>
      </c>
      <c r="E110" s="5"/>
      <c r="F110" s="5"/>
      <c r="G110" s="5"/>
      <c r="H110" s="5"/>
      <c r="I110" s="5"/>
      <c r="J110" s="5"/>
    </row>
    <row r="111" spans="1:10" ht="15" customHeight="1">
      <c r="A111" s="6" t="s">
        <v>84</v>
      </c>
      <c r="B111" s="7"/>
      <c r="C111" s="6"/>
      <c r="D111" s="98"/>
      <c r="E111" s="40"/>
      <c r="F111" s="40"/>
      <c r="G111" s="5"/>
      <c r="H111" s="5"/>
      <c r="I111" s="5"/>
      <c r="J111" s="5"/>
    </row>
    <row r="112" spans="1:10" ht="18">
      <c r="A112" s="41" t="str">
        <f>$A$32</f>
        <v>Eis 43: Kosten On Premise oplossing (totaal ongeacht aantal machines)</v>
      </c>
      <c r="B112" s="34"/>
      <c r="C112" s="16">
        <v>0</v>
      </c>
      <c r="D112" s="42">
        <f>C112*12</f>
        <v>0</v>
      </c>
      <c r="E112" s="5"/>
      <c r="F112" s="5"/>
      <c r="G112" s="5"/>
      <c r="H112" s="5"/>
      <c r="I112" s="5"/>
      <c r="J112" s="5"/>
    </row>
    <row r="113" spans="1:10" ht="15" customHeight="1">
      <c r="A113" s="6" t="s">
        <v>85</v>
      </c>
      <c r="B113" s="7"/>
      <c r="C113" s="6"/>
      <c r="D113" s="98"/>
      <c r="E113" s="40"/>
      <c r="F113" s="40"/>
      <c r="G113" s="5"/>
      <c r="H113" s="5"/>
      <c r="I113" s="5"/>
      <c r="J113" s="5"/>
    </row>
    <row r="114" spans="1:10" ht="18">
      <c r="A114" s="41" t="str">
        <f>$A$34</f>
        <v>Eis 124: Kosten koppeling printmanagement (totaal ongeacht aantal machines)</v>
      </c>
      <c r="B114" s="34"/>
      <c r="C114" s="16">
        <v>0</v>
      </c>
      <c r="D114" s="42">
        <f>C114*12</f>
        <v>0</v>
      </c>
      <c r="E114" s="5"/>
      <c r="F114" s="5"/>
      <c r="G114" s="5"/>
      <c r="H114" s="5"/>
      <c r="I114" s="5"/>
      <c r="J114" s="5"/>
    </row>
    <row r="115" spans="1:10" ht="18">
      <c r="A115" s="36"/>
      <c r="B115" s="37"/>
      <c r="C115" s="37"/>
      <c r="D115" s="43">
        <f>SUM(D110:D114)</f>
        <v>0</v>
      </c>
      <c r="E115" s="5"/>
      <c r="F115" s="5"/>
      <c r="G115" s="5"/>
      <c r="H115" s="5"/>
      <c r="I115" s="5"/>
      <c r="J115" s="5"/>
    </row>
    <row r="116" spans="1:10" ht="18">
      <c r="A116" s="28"/>
      <c r="B116" s="29"/>
      <c r="C116" s="28"/>
      <c r="D116" s="28"/>
      <c r="E116" s="44"/>
      <c r="F116" s="45"/>
      <c r="G116" s="5"/>
      <c r="H116" s="5"/>
      <c r="I116" s="5"/>
      <c r="J116" s="5"/>
    </row>
    <row r="117" spans="1:10" ht="18">
      <c r="A117" s="6" t="s">
        <v>86</v>
      </c>
      <c r="B117" s="61"/>
      <c r="C117" s="61"/>
      <c r="D117" s="61"/>
      <c r="E117" s="61"/>
      <c r="F117" s="5"/>
      <c r="G117" s="5"/>
      <c r="H117" s="5"/>
      <c r="I117" s="5"/>
      <c r="J117" s="5"/>
    </row>
    <row r="118" spans="1:10" ht="18">
      <c r="A118" s="6" t="s">
        <v>87</v>
      </c>
      <c r="B118" s="61"/>
      <c r="C118" s="62" t="s">
        <v>53</v>
      </c>
      <c r="D118" s="63" t="s">
        <v>54</v>
      </c>
      <c r="E118" s="64" t="s">
        <v>74</v>
      </c>
      <c r="F118" s="5"/>
      <c r="G118" s="5"/>
      <c r="H118" s="5"/>
      <c r="I118" s="5"/>
      <c r="J118" s="5"/>
    </row>
    <row r="119" spans="1:10" ht="18">
      <c r="A119" s="49" t="s">
        <v>56</v>
      </c>
      <c r="B119" s="50" t="s">
        <v>57</v>
      </c>
      <c r="C119" s="51">
        <f>$C$39</f>
        <v>2317122.7999999998</v>
      </c>
      <c r="D119" s="65">
        <f>D79</f>
        <v>0</v>
      </c>
      <c r="E119" s="53">
        <f>(C119*D119)</f>
        <v>0</v>
      </c>
      <c r="F119" s="5"/>
      <c r="G119" s="5"/>
      <c r="H119" s="5"/>
      <c r="I119" s="5"/>
      <c r="J119" s="5"/>
    </row>
    <row r="120" spans="1:10" ht="18">
      <c r="A120" s="49" t="s">
        <v>58</v>
      </c>
      <c r="B120" s="54" t="s">
        <v>57</v>
      </c>
      <c r="C120" s="51">
        <f>$C$40</f>
        <v>949585.8</v>
      </c>
      <c r="D120" s="65">
        <f>D80</f>
        <v>0</v>
      </c>
      <c r="E120" s="53">
        <f>(C120*D120)</f>
        <v>0</v>
      </c>
      <c r="F120" s="5"/>
      <c r="G120" s="5"/>
      <c r="H120" s="5"/>
      <c r="I120" s="5"/>
      <c r="J120" s="5"/>
    </row>
    <row r="121" spans="1:10" ht="18">
      <c r="A121" s="56" t="s">
        <v>88</v>
      </c>
      <c r="B121" s="109">
        <f>SUM(E119:E120)</f>
        <v>0</v>
      </c>
      <c r="C121" s="110"/>
      <c r="D121" s="110"/>
      <c r="E121" s="111"/>
      <c r="F121" s="5"/>
      <c r="G121" s="5"/>
      <c r="H121" s="5"/>
      <c r="I121" s="5"/>
      <c r="J121" s="5"/>
    </row>
    <row r="122" spans="1:10" ht="18">
      <c r="A122" s="28"/>
      <c r="B122" s="29"/>
      <c r="C122" s="28"/>
      <c r="D122" s="28"/>
      <c r="E122" s="44"/>
      <c r="F122" s="45"/>
      <c r="G122" s="5"/>
      <c r="H122" s="5"/>
      <c r="I122" s="5"/>
      <c r="J122" s="5"/>
    </row>
    <row r="123" spans="1:10" ht="30" customHeight="1">
      <c r="A123" s="112" t="s">
        <v>89</v>
      </c>
      <c r="B123" s="112"/>
      <c r="C123" s="112"/>
      <c r="D123" s="112"/>
      <c r="E123" s="112"/>
      <c r="F123" s="112"/>
      <c r="G123" s="5"/>
      <c r="H123" s="5"/>
      <c r="I123" s="5"/>
      <c r="J123" s="5"/>
    </row>
    <row r="124" spans="1:10" ht="30" customHeight="1">
      <c r="A124" s="6" t="s">
        <v>90</v>
      </c>
      <c r="B124" s="7"/>
      <c r="C124" s="6" t="s">
        <v>16</v>
      </c>
      <c r="D124" s="9" t="str">
        <f>$D$3</f>
        <v>Type 1: zwart-wit printer 
minimaal 40 PPM</v>
      </c>
      <c r="E124" s="9" t="str">
        <f>$E$3</f>
        <v>Type 2: full color en zwart-wit MFP A4
minimaal 30 PPM</v>
      </c>
      <c r="F124" s="9" t="str">
        <f>$F$3</f>
        <v>Type 3: full color en zwart-wit MFP A4 en A3
minimaal 40 PPM A4</v>
      </c>
    </row>
    <row r="125" spans="1:10" ht="30" customHeight="1">
      <c r="A125" s="97" t="s">
        <v>91</v>
      </c>
      <c r="B125" s="7"/>
      <c r="C125" s="6"/>
      <c r="D125" s="96"/>
      <c r="E125" s="96"/>
      <c r="F125" s="96"/>
    </row>
    <row r="126" spans="1:10" ht="15.75">
      <c r="A126" s="10" t="str">
        <f>$A$5</f>
        <v xml:space="preserve">Aangeboden type: </v>
      </c>
      <c r="B126" s="11"/>
      <c r="C126" s="12"/>
      <c r="D126" s="12" t="str">
        <f>$D$5</f>
        <v>&lt;&lt;&gt;&gt;</v>
      </c>
      <c r="E126" s="12" t="str">
        <f>$E$5</f>
        <v>&lt;&lt;&gt;&gt;</v>
      </c>
      <c r="F126" s="12" t="str">
        <f>$F$5</f>
        <v>&lt;&lt;&gt;&gt;</v>
      </c>
    </row>
    <row r="127" spans="1:10" ht="15.75">
      <c r="A127" s="10" t="str">
        <f>$A$6</f>
        <v>VERGOEDING per type per maand</v>
      </c>
      <c r="B127" s="11"/>
      <c r="C127" s="12"/>
      <c r="D127" s="16">
        <v>0</v>
      </c>
      <c r="E127" s="16">
        <v>0</v>
      </c>
      <c r="F127" s="16">
        <v>0</v>
      </c>
    </row>
    <row r="128" spans="1:10" ht="15.75">
      <c r="A128" s="10" t="str">
        <f>$A$7</f>
        <v>PRINTMANAGEMENT per type per maand</v>
      </c>
      <c r="B128" s="11"/>
      <c r="C128" s="12"/>
      <c r="D128" s="16">
        <v>0</v>
      </c>
      <c r="E128" s="16">
        <v>0</v>
      </c>
      <c r="F128" s="16">
        <v>0</v>
      </c>
    </row>
    <row r="129" spans="1:10" ht="18">
      <c r="A129" s="17"/>
      <c r="B129" s="57"/>
      <c r="C129" s="18"/>
      <c r="D129" s="58"/>
      <c r="E129" s="5"/>
      <c r="F129" s="5"/>
    </row>
    <row r="130" spans="1:10" ht="15.75">
      <c r="A130" s="19" t="s">
        <v>92</v>
      </c>
      <c r="B130" s="20"/>
      <c r="C130" s="21" t="s">
        <v>19</v>
      </c>
      <c r="D130" s="22">
        <v>0</v>
      </c>
      <c r="E130" s="22">
        <v>0</v>
      </c>
      <c r="F130" s="22">
        <v>0</v>
      </c>
    </row>
    <row r="131" spans="1:10" ht="18">
      <c r="A131" s="23" t="str">
        <f>$A$10</f>
        <v>Eis 30: ladeslot</v>
      </c>
      <c r="B131" s="24" t="s">
        <v>25</v>
      </c>
      <c r="C131" s="12" t="str">
        <f>$C$10</f>
        <v>&lt;&lt;&gt;&gt;</v>
      </c>
      <c r="D131" s="12" t="s">
        <v>22</v>
      </c>
      <c r="E131" s="16">
        <v>0</v>
      </c>
      <c r="F131" s="16">
        <v>0</v>
      </c>
      <c r="G131" s="5"/>
      <c r="H131" s="5"/>
      <c r="I131" s="5"/>
      <c r="J131" s="5"/>
    </row>
    <row r="132" spans="1:10" ht="15.75">
      <c r="A132" s="23" t="str">
        <f>$A$11</f>
        <v xml:space="preserve">Eis 65: uitbreiding van 2 naar 3 papierladen. </v>
      </c>
      <c r="B132" s="24" t="s">
        <v>25</v>
      </c>
      <c r="C132" s="12" t="str">
        <f>$C$11</f>
        <v>&lt;&lt;&gt;&gt;</v>
      </c>
      <c r="D132" s="16">
        <v>0</v>
      </c>
      <c r="E132" s="12" t="s">
        <v>22</v>
      </c>
      <c r="F132" s="12" t="s">
        <v>22</v>
      </c>
    </row>
    <row r="133" spans="1:10" ht="15.75">
      <c r="A133" s="23" t="str">
        <f>$A$12</f>
        <v xml:space="preserve">Eis 65: uitbreiding van 2 naar 4 papierladen. </v>
      </c>
      <c r="B133" s="24" t="s">
        <v>25</v>
      </c>
      <c r="C133" s="12" t="str">
        <f>$C$12</f>
        <v>&lt;&lt;&gt;&gt;</v>
      </c>
      <c r="D133" s="16">
        <v>0</v>
      </c>
      <c r="E133" s="12" t="s">
        <v>22</v>
      </c>
      <c r="F133" s="12" t="s">
        <v>22</v>
      </c>
    </row>
    <row r="134" spans="1:10" ht="15.75">
      <c r="A134" s="23" t="str">
        <f>$A$13</f>
        <v xml:space="preserve">Eis 65: uitbreiding van 2 naar 5 papierladen. </v>
      </c>
      <c r="B134" s="24" t="s">
        <v>25</v>
      </c>
      <c r="C134" s="12" t="str">
        <f>$C$13</f>
        <v>&lt;&lt;&gt;&gt;</v>
      </c>
      <c r="D134" s="16">
        <v>0</v>
      </c>
      <c r="E134" s="12" t="s">
        <v>22</v>
      </c>
      <c r="F134" s="12" t="s">
        <v>22</v>
      </c>
    </row>
    <row r="135" spans="1:10" ht="15.75">
      <c r="A135" s="23" t="str">
        <f>$A$14</f>
        <v xml:space="preserve">Eis 100: uitbreiding van 2 naar 3 papierladen. </v>
      </c>
      <c r="B135" s="24" t="s">
        <v>25</v>
      </c>
      <c r="C135" s="12" t="str">
        <f>$C$14</f>
        <v>&lt;&lt;&gt;&gt;</v>
      </c>
      <c r="D135" s="12" t="s">
        <v>22</v>
      </c>
      <c r="E135" s="16">
        <v>0</v>
      </c>
      <c r="F135" s="12" t="s">
        <v>22</v>
      </c>
    </row>
    <row r="136" spans="1:10" ht="15.75">
      <c r="A136" s="23" t="str">
        <f>$A$15</f>
        <v xml:space="preserve">Eis 100: uitbreiding van 2 naar 4 papierladen. </v>
      </c>
      <c r="B136" s="24" t="s">
        <v>25</v>
      </c>
      <c r="C136" s="12" t="str">
        <f>$C$15</f>
        <v>&lt;&lt;&gt;&gt;</v>
      </c>
      <c r="D136" s="12" t="s">
        <v>22</v>
      </c>
      <c r="E136" s="16">
        <v>0</v>
      </c>
      <c r="F136" s="12" t="s">
        <v>22</v>
      </c>
    </row>
    <row r="137" spans="1:10" ht="15.75">
      <c r="A137" s="23" t="str">
        <f>$A$16</f>
        <v xml:space="preserve">Eis 101: onderzetkast. </v>
      </c>
      <c r="B137" s="24" t="s">
        <v>25</v>
      </c>
      <c r="C137" s="12" t="str">
        <f>$C$16</f>
        <v>&lt;&lt;&gt;&gt;</v>
      </c>
      <c r="D137" s="12" t="s">
        <v>22</v>
      </c>
      <c r="E137" s="16">
        <v>0</v>
      </c>
      <c r="F137" s="12" t="s">
        <v>22</v>
      </c>
    </row>
    <row r="138" spans="1:10" ht="15.75">
      <c r="A138" s="23" t="str">
        <f>$A$17</f>
        <v>Eis 106: Inline niet-optie.</v>
      </c>
      <c r="B138" s="24" t="s">
        <v>25</v>
      </c>
      <c r="C138" s="12" t="str">
        <f>$C$17</f>
        <v>&lt;&lt;&gt;&gt;</v>
      </c>
      <c r="D138" s="12" t="s">
        <v>22</v>
      </c>
      <c r="E138" s="16">
        <v>0</v>
      </c>
      <c r="F138" s="16">
        <v>0</v>
      </c>
    </row>
    <row r="139" spans="1:10" ht="15.75">
      <c r="A139" s="25" t="s">
        <v>33</v>
      </c>
      <c r="B139" s="26"/>
      <c r="C139" s="25"/>
      <c r="D139" s="27">
        <f>SUM(D127:D138)</f>
        <v>0</v>
      </c>
      <c r="E139" s="27">
        <f>SUM(E127:E138)</f>
        <v>0</v>
      </c>
      <c r="F139" s="27">
        <f>SUM(F127:F138)</f>
        <v>0</v>
      </c>
    </row>
    <row r="140" spans="1:10" ht="18">
      <c r="A140" s="28"/>
      <c r="B140" s="29"/>
      <c r="C140" s="28"/>
      <c r="D140" s="28"/>
      <c r="E140" s="5"/>
      <c r="F140" s="5"/>
    </row>
    <row r="141" spans="1:10" ht="15.75">
      <c r="A141" s="30" t="s">
        <v>34</v>
      </c>
      <c r="B141" s="24"/>
      <c r="C141" s="30"/>
      <c r="D141" s="31">
        <f>$D$20</f>
        <v>40</v>
      </c>
      <c r="E141" s="31">
        <f>$E$20</f>
        <v>4</v>
      </c>
      <c r="F141" s="31">
        <f>$F$20</f>
        <v>50</v>
      </c>
    </row>
    <row r="142" spans="1:10" ht="18">
      <c r="A142" s="28"/>
      <c r="B142" s="29"/>
      <c r="C142" s="28"/>
      <c r="D142" s="59"/>
      <c r="E142" s="5"/>
      <c r="F142" s="5"/>
    </row>
    <row r="143" spans="1:10" ht="27.95" customHeight="1">
      <c r="A143" s="6" t="s">
        <v>35</v>
      </c>
      <c r="B143" s="7"/>
      <c r="C143" s="6"/>
      <c r="D143" s="32" t="str">
        <f>$D$3</f>
        <v>Type 1: zwart-wit printer 
minimaal 40 PPM</v>
      </c>
      <c r="E143" s="32" t="str">
        <f>$E$3</f>
        <v>Type 2: full color en zwart-wit MFP A4
minimaal 30 PPM</v>
      </c>
      <c r="F143" s="32" t="str">
        <f>$F$3</f>
        <v>Type 3: full color en zwart-wit MFP A4 en A3
minimaal 40 PPM A4</v>
      </c>
    </row>
    <row r="144" spans="1:10" ht="15.75">
      <c r="A144" s="33" t="s">
        <v>36</v>
      </c>
      <c r="B144" s="34"/>
      <c r="C144" s="33"/>
      <c r="D144" s="35">
        <f>D141*D139</f>
        <v>0</v>
      </c>
      <c r="E144" s="35">
        <f>E141*E139</f>
        <v>0</v>
      </c>
      <c r="F144" s="35">
        <f>F141*F139</f>
        <v>0</v>
      </c>
    </row>
    <row r="145" spans="1:10" ht="15.75">
      <c r="A145" s="33" t="s">
        <v>64</v>
      </c>
      <c r="B145" s="34"/>
      <c r="C145" s="33"/>
      <c r="D145" s="35">
        <f>D144*12</f>
        <v>0</v>
      </c>
      <c r="E145" s="35">
        <f>E144*12</f>
        <v>0</v>
      </c>
      <c r="F145" s="35">
        <f>F144*12</f>
        <v>0</v>
      </c>
    </row>
    <row r="146" spans="1:10" ht="15.75">
      <c r="A146" s="36" t="s">
        <v>93</v>
      </c>
      <c r="B146" s="37"/>
      <c r="C146" s="38"/>
      <c r="D146" s="113">
        <f>SUM(D145:F145)</f>
        <v>0</v>
      </c>
      <c r="E146" s="114"/>
      <c r="F146" s="114"/>
    </row>
    <row r="147" spans="1:10" ht="18">
      <c r="A147" s="28"/>
      <c r="B147" s="29"/>
      <c r="C147" s="28"/>
      <c r="D147" s="28"/>
      <c r="E147" s="44"/>
      <c r="F147" s="45"/>
      <c r="G147" s="5"/>
      <c r="H147" s="5"/>
      <c r="I147" s="5"/>
      <c r="J147" s="5"/>
    </row>
    <row r="148" spans="1:10" ht="30" customHeight="1">
      <c r="A148" s="6" t="s">
        <v>94</v>
      </c>
      <c r="B148" s="7"/>
      <c r="C148" s="6" t="s">
        <v>67</v>
      </c>
      <c r="D148" s="60" t="s">
        <v>95</v>
      </c>
      <c r="E148" s="5"/>
      <c r="F148" s="5"/>
      <c r="G148" s="5"/>
      <c r="H148" s="5"/>
      <c r="I148" s="5"/>
      <c r="J148" s="5"/>
    </row>
    <row r="149" spans="1:10" ht="15" customHeight="1">
      <c r="A149" s="6" t="s">
        <v>96</v>
      </c>
      <c r="B149" s="7"/>
      <c r="C149" s="6"/>
      <c r="D149" s="98"/>
      <c r="E149" s="40"/>
      <c r="F149" s="40"/>
      <c r="G149" s="5"/>
      <c r="H149" s="5"/>
      <c r="I149" s="5"/>
      <c r="J149" s="5"/>
    </row>
    <row r="150" spans="1:10" ht="18">
      <c r="A150" s="41" t="str">
        <f>$A$29</f>
        <v>Eis 43: Kosten SaaS dienst ter ondersteuning van het printproces en beheer</v>
      </c>
      <c r="B150" s="34"/>
      <c r="C150" s="16">
        <v>0</v>
      </c>
      <c r="D150" s="42">
        <f>C150*12</f>
        <v>0</v>
      </c>
      <c r="E150" s="5"/>
      <c r="F150" s="5"/>
      <c r="G150" s="5"/>
      <c r="H150" s="5"/>
      <c r="I150" s="5"/>
      <c r="J150" s="5"/>
    </row>
    <row r="151" spans="1:10" ht="15" customHeight="1">
      <c r="A151" s="6" t="s">
        <v>97</v>
      </c>
      <c r="B151" s="7"/>
      <c r="C151" s="6"/>
      <c r="D151" s="98"/>
      <c r="E151" s="40"/>
      <c r="F151" s="40"/>
      <c r="G151" s="5"/>
      <c r="H151" s="5"/>
      <c r="I151" s="5"/>
      <c r="J151" s="5"/>
    </row>
    <row r="152" spans="1:10" ht="18">
      <c r="A152" s="41" t="str">
        <f>$A$32</f>
        <v>Eis 43: Kosten On Premise oplossing (totaal ongeacht aantal machines)</v>
      </c>
      <c r="B152" s="34"/>
      <c r="C152" s="16">
        <v>0</v>
      </c>
      <c r="D152" s="42">
        <f>C152*12</f>
        <v>0</v>
      </c>
      <c r="E152" s="5"/>
      <c r="F152" s="5"/>
      <c r="G152" s="5"/>
      <c r="H152" s="5"/>
      <c r="I152" s="5"/>
      <c r="J152" s="5"/>
    </row>
    <row r="153" spans="1:10" ht="15" customHeight="1">
      <c r="A153" s="6" t="s">
        <v>98</v>
      </c>
      <c r="B153" s="7"/>
      <c r="C153" s="6"/>
      <c r="D153" s="98"/>
      <c r="E153" s="40"/>
      <c r="F153" s="40"/>
      <c r="G153" s="5"/>
      <c r="H153" s="5"/>
      <c r="I153" s="5"/>
      <c r="J153" s="5"/>
    </row>
    <row r="154" spans="1:10" ht="18">
      <c r="A154" s="41" t="str">
        <f>$A$34</f>
        <v>Eis 124: Kosten koppeling printmanagement (totaal ongeacht aantal machines)</v>
      </c>
      <c r="B154" s="34"/>
      <c r="C154" s="16">
        <v>0</v>
      </c>
      <c r="D154" s="42">
        <f>C154*12</f>
        <v>0</v>
      </c>
      <c r="E154" s="5"/>
      <c r="F154" s="5"/>
      <c r="G154" s="5"/>
      <c r="H154" s="5"/>
      <c r="I154" s="5"/>
      <c r="J154" s="5"/>
    </row>
    <row r="155" spans="1:10" ht="18">
      <c r="A155" s="36"/>
      <c r="B155" s="37"/>
      <c r="C155" s="37"/>
      <c r="D155" s="43">
        <f>SUM(D150:D154)</f>
        <v>0</v>
      </c>
      <c r="E155" s="5"/>
      <c r="F155" s="5"/>
      <c r="G155" s="5"/>
      <c r="H155" s="5"/>
      <c r="I155" s="5"/>
      <c r="J155" s="5"/>
    </row>
    <row r="156" spans="1:10" ht="18">
      <c r="A156" s="28"/>
      <c r="B156" s="29"/>
      <c r="C156" s="28"/>
      <c r="D156" s="28"/>
      <c r="E156" s="44"/>
      <c r="F156" s="45"/>
      <c r="G156" s="5"/>
      <c r="H156" s="5"/>
      <c r="I156" s="5"/>
      <c r="J156" s="5"/>
    </row>
    <row r="157" spans="1:10" ht="18">
      <c r="A157" s="6" t="s">
        <v>99</v>
      </c>
      <c r="B157" s="61"/>
      <c r="C157" s="62" t="s">
        <v>53</v>
      </c>
      <c r="D157" s="63" t="s">
        <v>54</v>
      </c>
      <c r="E157" s="64" t="s">
        <v>74</v>
      </c>
      <c r="F157" s="5"/>
      <c r="G157" s="5"/>
      <c r="H157" s="5"/>
      <c r="I157" s="5"/>
      <c r="J157" s="5"/>
    </row>
    <row r="158" spans="1:10" ht="18">
      <c r="A158" s="6" t="s">
        <v>100</v>
      </c>
      <c r="B158" s="61"/>
      <c r="C158" s="62"/>
      <c r="D158" s="63"/>
      <c r="E158" s="64"/>
      <c r="F158" s="5"/>
      <c r="G158" s="5"/>
      <c r="H158" s="5"/>
      <c r="I158" s="5"/>
      <c r="J158" s="5"/>
    </row>
    <row r="159" spans="1:10" ht="18">
      <c r="A159" s="49" t="s">
        <v>56</v>
      </c>
      <c r="B159" s="50" t="s">
        <v>57</v>
      </c>
      <c r="C159" s="51">
        <f>$C$39</f>
        <v>2317122.7999999998</v>
      </c>
      <c r="D159" s="65">
        <f>D119</f>
        <v>0</v>
      </c>
      <c r="E159" s="53">
        <f>(C159*D159)</f>
        <v>0</v>
      </c>
      <c r="F159" s="5"/>
      <c r="G159" s="5"/>
      <c r="H159" s="5"/>
      <c r="I159" s="5"/>
      <c r="J159" s="5"/>
    </row>
    <row r="160" spans="1:10" ht="18">
      <c r="A160" s="49" t="s">
        <v>58</v>
      </c>
      <c r="B160" s="54" t="s">
        <v>57</v>
      </c>
      <c r="C160" s="51">
        <f>$C$40</f>
        <v>949585.8</v>
      </c>
      <c r="D160" s="65">
        <f>D120</f>
        <v>0</v>
      </c>
      <c r="E160" s="53">
        <f>(C160*D160)</f>
        <v>0</v>
      </c>
      <c r="F160" s="5"/>
      <c r="G160" s="5"/>
      <c r="H160" s="5"/>
      <c r="I160" s="5"/>
      <c r="J160" s="5"/>
    </row>
    <row r="161" spans="1:10" ht="18">
      <c r="A161" s="56" t="s">
        <v>101</v>
      </c>
      <c r="B161" s="109">
        <f>SUM(E159:E160)</f>
        <v>0</v>
      </c>
      <c r="C161" s="110"/>
      <c r="D161" s="110"/>
      <c r="E161" s="111"/>
      <c r="F161" s="5"/>
      <c r="G161" s="5"/>
      <c r="H161" s="5"/>
      <c r="I161" s="5"/>
      <c r="J161" s="5"/>
    </row>
    <row r="162" spans="1:10" ht="18">
      <c r="A162" s="28"/>
      <c r="B162" s="29"/>
      <c r="C162" s="28"/>
      <c r="D162" s="28"/>
      <c r="E162" s="44"/>
      <c r="F162" s="45"/>
      <c r="G162" s="5"/>
      <c r="H162" s="5"/>
      <c r="I162" s="5"/>
      <c r="J162" s="5"/>
    </row>
    <row r="163" spans="1:10" ht="30" customHeight="1">
      <c r="A163" s="112" t="s">
        <v>102</v>
      </c>
      <c r="B163" s="112"/>
      <c r="C163" s="112"/>
      <c r="D163" s="112"/>
      <c r="E163" s="112"/>
      <c r="F163" s="112"/>
      <c r="G163" s="5"/>
      <c r="H163" s="5"/>
      <c r="I163" s="5"/>
      <c r="J163" s="5"/>
    </row>
    <row r="164" spans="1:10" ht="30" customHeight="1">
      <c r="A164" s="6" t="s">
        <v>103</v>
      </c>
      <c r="B164" s="7"/>
      <c r="C164" s="6" t="s">
        <v>16</v>
      </c>
      <c r="D164" s="9" t="str">
        <f>$D$3</f>
        <v>Type 1: zwart-wit printer 
minimaal 40 PPM</v>
      </c>
      <c r="E164" s="9" t="str">
        <f>$E$3</f>
        <v>Type 2: full color en zwart-wit MFP A4
minimaal 30 PPM</v>
      </c>
      <c r="F164" s="9" t="str">
        <f>$F$3</f>
        <v>Type 3: full color en zwart-wit MFP A4 en A3
minimaal 40 PPM A4</v>
      </c>
    </row>
    <row r="165" spans="1:10" ht="30" customHeight="1">
      <c r="A165" s="97" t="s">
        <v>104</v>
      </c>
      <c r="B165" s="7"/>
      <c r="C165" s="6"/>
      <c r="D165" s="96"/>
      <c r="E165" s="96"/>
      <c r="F165" s="96"/>
    </row>
    <row r="166" spans="1:10" ht="15.75">
      <c r="A166" s="10" t="str">
        <f>$A$5</f>
        <v xml:space="preserve">Aangeboden type: </v>
      </c>
      <c r="B166" s="11"/>
      <c r="C166" s="12"/>
      <c r="D166" s="12" t="str">
        <f>$D$5</f>
        <v>&lt;&lt;&gt;&gt;</v>
      </c>
      <c r="E166" s="12" t="str">
        <f>$E$5</f>
        <v>&lt;&lt;&gt;&gt;</v>
      </c>
      <c r="F166" s="12" t="str">
        <f>$F$5</f>
        <v>&lt;&lt;&gt;&gt;</v>
      </c>
    </row>
    <row r="167" spans="1:10" ht="15.75">
      <c r="A167" s="10" t="str">
        <f>$A$6</f>
        <v>VERGOEDING per type per maand</v>
      </c>
      <c r="B167" s="11"/>
      <c r="C167" s="12"/>
      <c r="D167" s="16">
        <v>0</v>
      </c>
      <c r="E167" s="16">
        <v>0</v>
      </c>
      <c r="F167" s="16">
        <v>0</v>
      </c>
    </row>
    <row r="168" spans="1:10" ht="15.75">
      <c r="A168" s="10" t="str">
        <f>$A$7</f>
        <v>PRINTMANAGEMENT per type per maand</v>
      </c>
      <c r="B168" s="11"/>
      <c r="C168" s="12"/>
      <c r="D168" s="16">
        <v>0</v>
      </c>
      <c r="E168" s="16">
        <v>0</v>
      </c>
      <c r="F168" s="16">
        <v>0</v>
      </c>
    </row>
    <row r="169" spans="1:10" ht="18">
      <c r="A169" s="17"/>
      <c r="B169" s="57"/>
      <c r="C169" s="18"/>
      <c r="D169" s="58"/>
      <c r="E169" s="5"/>
      <c r="F169" s="5"/>
    </row>
    <row r="170" spans="1:10" ht="15.75">
      <c r="A170" s="19" t="s">
        <v>105</v>
      </c>
      <c r="B170" s="20"/>
      <c r="C170" s="21" t="s">
        <v>19</v>
      </c>
      <c r="D170" s="22">
        <v>0</v>
      </c>
      <c r="E170" s="22">
        <v>0</v>
      </c>
      <c r="F170" s="22">
        <v>0</v>
      </c>
    </row>
    <row r="171" spans="1:10" ht="18">
      <c r="A171" s="23" t="str">
        <f>$A$10</f>
        <v>Eis 30: ladeslot</v>
      </c>
      <c r="B171" s="24" t="s">
        <v>25</v>
      </c>
      <c r="C171" s="12" t="str">
        <f>$C$10</f>
        <v>&lt;&lt;&gt;&gt;</v>
      </c>
      <c r="D171" s="12" t="s">
        <v>22</v>
      </c>
      <c r="E171" s="16">
        <v>0</v>
      </c>
      <c r="F171" s="16">
        <v>0</v>
      </c>
      <c r="G171" s="5"/>
      <c r="H171" s="5"/>
      <c r="I171" s="5"/>
      <c r="J171" s="5"/>
    </row>
    <row r="172" spans="1:10" ht="15.75">
      <c r="A172" s="23" t="str">
        <f>$A$11</f>
        <v xml:space="preserve">Eis 65: uitbreiding van 2 naar 3 papierladen. </v>
      </c>
      <c r="B172" s="24" t="s">
        <v>25</v>
      </c>
      <c r="C172" s="12" t="str">
        <f>$C$11</f>
        <v>&lt;&lt;&gt;&gt;</v>
      </c>
      <c r="D172" s="16">
        <v>0</v>
      </c>
      <c r="E172" s="12" t="s">
        <v>22</v>
      </c>
      <c r="F172" s="12" t="s">
        <v>22</v>
      </c>
    </row>
    <row r="173" spans="1:10" ht="15.75">
      <c r="A173" s="23" t="str">
        <f>$A$12</f>
        <v xml:space="preserve">Eis 65: uitbreiding van 2 naar 4 papierladen. </v>
      </c>
      <c r="B173" s="24" t="s">
        <v>25</v>
      </c>
      <c r="C173" s="12" t="str">
        <f>$C$12</f>
        <v>&lt;&lt;&gt;&gt;</v>
      </c>
      <c r="D173" s="16">
        <v>0</v>
      </c>
      <c r="E173" s="12" t="s">
        <v>22</v>
      </c>
      <c r="F173" s="12" t="s">
        <v>22</v>
      </c>
    </row>
    <row r="174" spans="1:10" ht="15.75">
      <c r="A174" s="23" t="str">
        <f>$A$13</f>
        <v xml:space="preserve">Eis 65: uitbreiding van 2 naar 5 papierladen. </v>
      </c>
      <c r="B174" s="24" t="s">
        <v>25</v>
      </c>
      <c r="C174" s="12" t="str">
        <f>$C$13</f>
        <v>&lt;&lt;&gt;&gt;</v>
      </c>
      <c r="D174" s="16">
        <v>0</v>
      </c>
      <c r="E174" s="12" t="s">
        <v>22</v>
      </c>
      <c r="F174" s="12" t="s">
        <v>22</v>
      </c>
    </row>
    <row r="175" spans="1:10" ht="15.75">
      <c r="A175" s="23" t="str">
        <f>$A$14</f>
        <v xml:space="preserve">Eis 100: uitbreiding van 2 naar 3 papierladen. </v>
      </c>
      <c r="B175" s="24" t="s">
        <v>25</v>
      </c>
      <c r="C175" s="12" t="str">
        <f>$C$14</f>
        <v>&lt;&lt;&gt;&gt;</v>
      </c>
      <c r="D175" s="12" t="s">
        <v>22</v>
      </c>
      <c r="E175" s="16">
        <v>0</v>
      </c>
      <c r="F175" s="12" t="s">
        <v>22</v>
      </c>
    </row>
    <row r="176" spans="1:10" ht="15.75">
      <c r="A176" s="23" t="str">
        <f>$A$15</f>
        <v xml:space="preserve">Eis 100: uitbreiding van 2 naar 4 papierladen. </v>
      </c>
      <c r="B176" s="24" t="s">
        <v>25</v>
      </c>
      <c r="C176" s="12" t="str">
        <f>$C$15</f>
        <v>&lt;&lt;&gt;&gt;</v>
      </c>
      <c r="D176" s="12" t="s">
        <v>22</v>
      </c>
      <c r="E176" s="16">
        <v>0</v>
      </c>
      <c r="F176" s="12" t="s">
        <v>22</v>
      </c>
    </row>
    <row r="177" spans="1:10" ht="15.75">
      <c r="A177" s="23" t="str">
        <f>$A$16</f>
        <v xml:space="preserve">Eis 101: onderzetkast. </v>
      </c>
      <c r="B177" s="24" t="s">
        <v>25</v>
      </c>
      <c r="C177" s="12" t="str">
        <f>$C$16</f>
        <v>&lt;&lt;&gt;&gt;</v>
      </c>
      <c r="D177" s="12" t="s">
        <v>22</v>
      </c>
      <c r="E177" s="16">
        <v>0</v>
      </c>
      <c r="F177" s="12" t="s">
        <v>22</v>
      </c>
    </row>
    <row r="178" spans="1:10" ht="15.75">
      <c r="A178" s="23" t="str">
        <f>$A$17</f>
        <v>Eis 106: Inline niet-optie.</v>
      </c>
      <c r="B178" s="24" t="s">
        <v>25</v>
      </c>
      <c r="C178" s="12" t="str">
        <f>$C$17</f>
        <v>&lt;&lt;&gt;&gt;</v>
      </c>
      <c r="D178" s="12" t="s">
        <v>22</v>
      </c>
      <c r="E178" s="16">
        <v>0</v>
      </c>
      <c r="F178" s="16">
        <v>0</v>
      </c>
    </row>
    <row r="179" spans="1:10" ht="15.75">
      <c r="A179" s="25" t="s">
        <v>33</v>
      </c>
      <c r="B179" s="26"/>
      <c r="C179" s="25"/>
      <c r="D179" s="27">
        <f>SUM(D167:D178)</f>
        <v>0</v>
      </c>
      <c r="E179" s="27">
        <f>SUM(E167:E178)</f>
        <v>0</v>
      </c>
      <c r="F179" s="27">
        <f>SUM(F167:F178)</f>
        <v>0</v>
      </c>
    </row>
    <row r="180" spans="1:10" ht="18">
      <c r="A180" s="28"/>
      <c r="B180" s="29"/>
      <c r="C180" s="28"/>
      <c r="D180" s="28"/>
      <c r="E180" s="5"/>
      <c r="F180" s="5"/>
    </row>
    <row r="181" spans="1:10" ht="15.75">
      <c r="A181" s="30" t="s">
        <v>34</v>
      </c>
      <c r="B181" s="24"/>
      <c r="C181" s="30"/>
      <c r="D181" s="31">
        <f>$D$20</f>
        <v>40</v>
      </c>
      <c r="E181" s="31">
        <f>$E$20</f>
        <v>4</v>
      </c>
      <c r="F181" s="31">
        <f>$F$20</f>
        <v>50</v>
      </c>
    </row>
    <row r="182" spans="1:10" ht="18">
      <c r="A182" s="28"/>
      <c r="B182" s="29"/>
      <c r="C182" s="28"/>
      <c r="D182" s="59"/>
      <c r="E182" s="5"/>
      <c r="F182" s="5"/>
    </row>
    <row r="183" spans="1:10" ht="27.95" customHeight="1">
      <c r="A183" s="6" t="s">
        <v>35</v>
      </c>
      <c r="B183" s="7"/>
      <c r="C183" s="6"/>
      <c r="D183" s="32" t="str">
        <f>$D$3</f>
        <v>Type 1: zwart-wit printer 
minimaal 40 PPM</v>
      </c>
      <c r="E183" s="32" t="str">
        <f>$E$3</f>
        <v>Type 2: full color en zwart-wit MFP A4
minimaal 30 PPM</v>
      </c>
      <c r="F183" s="32" t="str">
        <f>$F$3</f>
        <v>Type 3: full color en zwart-wit MFP A4 en A3
minimaal 40 PPM A4</v>
      </c>
    </row>
    <row r="184" spans="1:10" ht="15.75">
      <c r="A184" s="33" t="s">
        <v>36</v>
      </c>
      <c r="B184" s="34"/>
      <c r="C184" s="33"/>
      <c r="D184" s="35">
        <f>D181*D179</f>
        <v>0</v>
      </c>
      <c r="E184" s="35">
        <f>E181*E179</f>
        <v>0</v>
      </c>
      <c r="F184" s="35">
        <f>F181*F179</f>
        <v>0</v>
      </c>
    </row>
    <row r="185" spans="1:10" ht="15.75">
      <c r="A185" s="33" t="s">
        <v>64</v>
      </c>
      <c r="B185" s="34"/>
      <c r="C185" s="33"/>
      <c r="D185" s="35">
        <f>D184*12</f>
        <v>0</v>
      </c>
      <c r="E185" s="35">
        <f>E184*12</f>
        <v>0</v>
      </c>
      <c r="F185" s="35">
        <f>F184*12</f>
        <v>0</v>
      </c>
    </row>
    <row r="186" spans="1:10" ht="15.75">
      <c r="A186" s="36" t="s">
        <v>106</v>
      </c>
      <c r="B186" s="37"/>
      <c r="C186" s="38"/>
      <c r="D186" s="113">
        <f>SUM(D185:F185)</f>
        <v>0</v>
      </c>
      <c r="E186" s="114"/>
      <c r="F186" s="114"/>
    </row>
    <row r="187" spans="1:10" ht="18">
      <c r="A187" s="28"/>
      <c r="B187" s="29"/>
      <c r="C187" s="28"/>
      <c r="D187" s="28"/>
      <c r="E187" s="44"/>
      <c r="F187" s="45"/>
      <c r="G187" s="5"/>
      <c r="H187" s="5"/>
      <c r="I187" s="5"/>
      <c r="J187" s="5"/>
    </row>
    <row r="188" spans="1:10" ht="30" customHeight="1">
      <c r="A188" s="6" t="s">
        <v>107</v>
      </c>
      <c r="B188" s="7"/>
      <c r="C188" s="6" t="s">
        <v>67</v>
      </c>
      <c r="D188" s="60" t="s">
        <v>108</v>
      </c>
      <c r="E188" s="5"/>
      <c r="F188" s="5"/>
      <c r="G188" s="5"/>
      <c r="H188" s="5"/>
      <c r="I188" s="5"/>
      <c r="J188" s="5"/>
    </row>
    <row r="189" spans="1:10" ht="15" customHeight="1">
      <c r="A189" s="6" t="s">
        <v>109</v>
      </c>
      <c r="B189" s="7"/>
      <c r="C189" s="6"/>
      <c r="D189" s="98"/>
      <c r="E189" s="40"/>
      <c r="F189" s="40"/>
      <c r="G189" s="5"/>
      <c r="H189" s="5"/>
      <c r="I189" s="5"/>
      <c r="J189" s="5"/>
    </row>
    <row r="190" spans="1:10" ht="18">
      <c r="A190" s="41" t="str">
        <f>$A$29</f>
        <v>Eis 43: Kosten SaaS dienst ter ondersteuning van het printproces en beheer</v>
      </c>
      <c r="B190" s="34"/>
      <c r="C190" s="16">
        <v>0</v>
      </c>
      <c r="D190" s="42">
        <f>C190*12</f>
        <v>0</v>
      </c>
      <c r="E190" s="5"/>
      <c r="F190" s="5"/>
      <c r="G190" s="5"/>
      <c r="H190" s="5"/>
      <c r="I190" s="5"/>
      <c r="J190" s="5"/>
    </row>
    <row r="191" spans="1:10" ht="15" customHeight="1">
      <c r="A191" s="6" t="s">
        <v>110</v>
      </c>
      <c r="B191" s="7"/>
      <c r="C191" s="6"/>
      <c r="D191" s="98"/>
      <c r="E191" s="40"/>
      <c r="F191" s="40"/>
      <c r="G191" s="5"/>
      <c r="H191" s="5"/>
      <c r="I191" s="5"/>
      <c r="J191" s="5"/>
    </row>
    <row r="192" spans="1:10" ht="18">
      <c r="A192" s="41" t="str">
        <f>$A$32</f>
        <v>Eis 43: Kosten On Premise oplossing (totaal ongeacht aantal machines)</v>
      </c>
      <c r="B192" s="34"/>
      <c r="C192" s="16">
        <v>0</v>
      </c>
      <c r="D192" s="42">
        <f>C192*12</f>
        <v>0</v>
      </c>
      <c r="E192" s="5"/>
      <c r="F192" s="5"/>
      <c r="G192" s="5"/>
      <c r="H192" s="5"/>
      <c r="I192" s="5"/>
      <c r="J192" s="5"/>
    </row>
    <row r="193" spans="1:10" ht="15" customHeight="1">
      <c r="A193" s="6" t="s">
        <v>111</v>
      </c>
      <c r="B193" s="7"/>
      <c r="C193" s="6"/>
      <c r="D193" s="98"/>
      <c r="E193" s="40"/>
      <c r="F193" s="40"/>
      <c r="G193" s="5"/>
      <c r="H193" s="5"/>
      <c r="I193" s="5"/>
      <c r="J193" s="5"/>
    </row>
    <row r="194" spans="1:10" ht="18">
      <c r="A194" s="41" t="str">
        <f>$A$34</f>
        <v>Eis 124: Kosten koppeling printmanagement (totaal ongeacht aantal machines)</v>
      </c>
      <c r="B194" s="34"/>
      <c r="C194" s="16">
        <v>0</v>
      </c>
      <c r="D194" s="42">
        <f>C194*12</f>
        <v>0</v>
      </c>
      <c r="E194" s="5"/>
      <c r="F194" s="5"/>
      <c r="G194" s="5"/>
      <c r="H194" s="5"/>
      <c r="I194" s="5"/>
      <c r="J194" s="5"/>
    </row>
    <row r="195" spans="1:10" ht="18">
      <c r="A195" s="36"/>
      <c r="B195" s="37"/>
      <c r="C195" s="37"/>
      <c r="D195" s="43">
        <f>SUM(D190:D194)</f>
        <v>0</v>
      </c>
      <c r="E195" s="5"/>
      <c r="F195" s="5"/>
      <c r="G195" s="5"/>
      <c r="H195" s="5"/>
      <c r="I195" s="5"/>
      <c r="J195" s="5"/>
    </row>
    <row r="196" spans="1:10" ht="18">
      <c r="A196" s="28"/>
      <c r="B196" s="29"/>
      <c r="C196" s="28"/>
      <c r="D196" s="28"/>
      <c r="E196" s="44"/>
      <c r="F196" s="45"/>
      <c r="G196" s="5"/>
      <c r="H196" s="5"/>
      <c r="I196" s="5"/>
      <c r="J196" s="5"/>
    </row>
    <row r="197" spans="1:10" ht="18">
      <c r="A197" s="6" t="s">
        <v>112</v>
      </c>
      <c r="B197" s="61"/>
      <c r="C197" s="62" t="s">
        <v>53</v>
      </c>
      <c r="D197" s="63" t="s">
        <v>54</v>
      </c>
      <c r="E197" s="64" t="s">
        <v>74</v>
      </c>
      <c r="F197" s="5"/>
      <c r="G197" s="5"/>
      <c r="H197" s="5"/>
      <c r="I197" s="5"/>
      <c r="J197" s="5"/>
    </row>
    <row r="198" spans="1:10" ht="18">
      <c r="A198" s="6" t="s">
        <v>113</v>
      </c>
      <c r="B198" s="61"/>
      <c r="C198" s="62"/>
      <c r="D198" s="63"/>
      <c r="E198" s="64"/>
      <c r="F198" s="5"/>
      <c r="G198" s="5"/>
      <c r="H198" s="5"/>
      <c r="I198" s="5"/>
      <c r="J198" s="5"/>
    </row>
    <row r="199" spans="1:10" ht="18">
      <c r="A199" s="49" t="s">
        <v>56</v>
      </c>
      <c r="B199" s="50" t="s">
        <v>57</v>
      </c>
      <c r="C199" s="51">
        <f>$C$39</f>
        <v>2317122.7999999998</v>
      </c>
      <c r="D199" s="65">
        <f>D159</f>
        <v>0</v>
      </c>
      <c r="E199" s="53">
        <f>(C199*D199)</f>
        <v>0</v>
      </c>
      <c r="F199" s="5"/>
      <c r="G199" s="5"/>
      <c r="H199" s="5"/>
      <c r="I199" s="5"/>
      <c r="J199" s="5"/>
    </row>
    <row r="200" spans="1:10" ht="18">
      <c r="A200" s="49" t="s">
        <v>58</v>
      </c>
      <c r="B200" s="54" t="s">
        <v>57</v>
      </c>
      <c r="C200" s="51">
        <f>$C$40</f>
        <v>949585.8</v>
      </c>
      <c r="D200" s="65">
        <f>D160</f>
        <v>0</v>
      </c>
      <c r="E200" s="53">
        <f>(C200*D200)</f>
        <v>0</v>
      </c>
      <c r="F200" s="5"/>
      <c r="G200" s="5"/>
      <c r="H200" s="5"/>
      <c r="I200" s="5"/>
      <c r="J200" s="5"/>
    </row>
    <row r="201" spans="1:10" ht="18">
      <c r="A201" s="56" t="s">
        <v>114</v>
      </c>
      <c r="B201" s="109">
        <f>SUM(E199:E200)</f>
        <v>0</v>
      </c>
      <c r="C201" s="110"/>
      <c r="D201" s="110"/>
      <c r="E201" s="111"/>
      <c r="F201" s="5"/>
      <c r="G201" s="5"/>
      <c r="H201" s="5"/>
      <c r="I201" s="5"/>
      <c r="J201" s="5"/>
    </row>
    <row r="202" spans="1:10" ht="18">
      <c r="A202" s="28"/>
      <c r="B202" s="29"/>
      <c r="C202" s="28"/>
      <c r="D202" s="28"/>
      <c r="E202" s="44"/>
      <c r="F202" s="45"/>
      <c r="G202" s="5"/>
      <c r="H202" s="5"/>
      <c r="I202" s="5"/>
      <c r="J202" s="5"/>
    </row>
    <row r="203" spans="1:10" ht="30" customHeight="1">
      <c r="A203" s="112" t="s">
        <v>115</v>
      </c>
      <c r="B203" s="112"/>
      <c r="C203" s="112"/>
      <c r="D203" s="112"/>
      <c r="E203" s="112"/>
      <c r="F203" s="112"/>
      <c r="G203" s="5"/>
      <c r="H203" s="5"/>
      <c r="I203" s="5"/>
      <c r="J203" s="5"/>
    </row>
    <row r="204" spans="1:10" ht="30" customHeight="1">
      <c r="A204" s="6" t="s">
        <v>116</v>
      </c>
      <c r="B204" s="7"/>
      <c r="C204" s="6" t="s">
        <v>16</v>
      </c>
      <c r="D204" s="9" t="str">
        <f>$D$3</f>
        <v>Type 1: zwart-wit printer 
minimaal 40 PPM</v>
      </c>
      <c r="E204" s="9" t="str">
        <f>$E$3</f>
        <v>Type 2: full color en zwart-wit MFP A4
minimaal 30 PPM</v>
      </c>
      <c r="F204" s="9" t="str">
        <f>$F$3</f>
        <v>Type 3: full color en zwart-wit MFP A4 en A3
minimaal 40 PPM A4</v>
      </c>
    </row>
    <row r="205" spans="1:10" ht="30" customHeight="1">
      <c r="A205" s="97" t="s">
        <v>117</v>
      </c>
      <c r="B205" s="7"/>
      <c r="C205" s="6"/>
      <c r="D205" s="96"/>
      <c r="E205" s="96"/>
      <c r="F205" s="96"/>
    </row>
    <row r="206" spans="1:10" ht="15.75">
      <c r="A206" s="10" t="str">
        <f>$A$5</f>
        <v xml:space="preserve">Aangeboden type: </v>
      </c>
      <c r="B206" s="11"/>
      <c r="C206" s="12"/>
      <c r="D206" s="12" t="str">
        <f>$D$5</f>
        <v>&lt;&lt;&gt;&gt;</v>
      </c>
      <c r="E206" s="12" t="str">
        <f>$E$5</f>
        <v>&lt;&lt;&gt;&gt;</v>
      </c>
      <c r="F206" s="12" t="str">
        <f>$F$5</f>
        <v>&lt;&lt;&gt;&gt;</v>
      </c>
    </row>
    <row r="207" spans="1:10" ht="15.75">
      <c r="A207" s="10" t="str">
        <f>$A$6</f>
        <v>VERGOEDING per type per maand</v>
      </c>
      <c r="B207" s="11"/>
      <c r="C207" s="12"/>
      <c r="D207" s="16">
        <v>0</v>
      </c>
      <c r="E207" s="16">
        <v>0</v>
      </c>
      <c r="F207" s="16">
        <v>0</v>
      </c>
    </row>
    <row r="208" spans="1:10" ht="15.75">
      <c r="A208" s="10" t="str">
        <f>$A$7</f>
        <v>PRINTMANAGEMENT per type per maand</v>
      </c>
      <c r="B208" s="11"/>
      <c r="C208" s="12"/>
      <c r="D208" s="16">
        <v>0</v>
      </c>
      <c r="E208" s="16">
        <v>0</v>
      </c>
      <c r="F208" s="16">
        <v>0</v>
      </c>
    </row>
    <row r="209" spans="1:10" ht="18">
      <c r="A209" s="17"/>
      <c r="B209" s="57"/>
      <c r="C209" s="18"/>
      <c r="D209" s="58"/>
      <c r="E209" s="5"/>
      <c r="F209" s="5"/>
    </row>
    <row r="210" spans="1:10" ht="15.75">
      <c r="A210" s="19" t="s">
        <v>118</v>
      </c>
      <c r="B210" s="20"/>
      <c r="C210" s="21" t="s">
        <v>19</v>
      </c>
      <c r="D210" s="22">
        <v>0</v>
      </c>
      <c r="E210" s="22">
        <v>0</v>
      </c>
      <c r="F210" s="22">
        <v>0</v>
      </c>
    </row>
    <row r="211" spans="1:10" ht="18">
      <c r="A211" s="23" t="str">
        <f>$A$10</f>
        <v>Eis 30: ladeslot</v>
      </c>
      <c r="B211" s="24" t="s">
        <v>25</v>
      </c>
      <c r="C211" s="12" t="str">
        <f>$C$10</f>
        <v>&lt;&lt;&gt;&gt;</v>
      </c>
      <c r="D211" s="12" t="s">
        <v>22</v>
      </c>
      <c r="E211" s="16">
        <v>0</v>
      </c>
      <c r="F211" s="16">
        <v>0</v>
      </c>
      <c r="G211" s="5"/>
      <c r="H211" s="5"/>
      <c r="I211" s="5"/>
      <c r="J211" s="5"/>
    </row>
    <row r="212" spans="1:10" ht="15.75">
      <c r="A212" s="23" t="str">
        <f>$A$11</f>
        <v xml:space="preserve">Eis 65: uitbreiding van 2 naar 3 papierladen. </v>
      </c>
      <c r="B212" s="24" t="s">
        <v>25</v>
      </c>
      <c r="C212" s="12" t="str">
        <f>$C$11</f>
        <v>&lt;&lt;&gt;&gt;</v>
      </c>
      <c r="D212" s="16">
        <v>0</v>
      </c>
      <c r="E212" s="12" t="s">
        <v>22</v>
      </c>
      <c r="F212" s="12" t="s">
        <v>22</v>
      </c>
    </row>
    <row r="213" spans="1:10" ht="15.75">
      <c r="A213" s="23" t="str">
        <f>$A$12</f>
        <v xml:space="preserve">Eis 65: uitbreiding van 2 naar 4 papierladen. </v>
      </c>
      <c r="B213" s="24" t="s">
        <v>25</v>
      </c>
      <c r="C213" s="12" t="str">
        <f>$C$12</f>
        <v>&lt;&lt;&gt;&gt;</v>
      </c>
      <c r="D213" s="16">
        <v>0</v>
      </c>
      <c r="E213" s="12" t="s">
        <v>22</v>
      </c>
      <c r="F213" s="12" t="s">
        <v>22</v>
      </c>
    </row>
    <row r="214" spans="1:10" ht="15.75">
      <c r="A214" s="23" t="str">
        <f>$A$13</f>
        <v xml:space="preserve">Eis 65: uitbreiding van 2 naar 5 papierladen. </v>
      </c>
      <c r="B214" s="24" t="s">
        <v>25</v>
      </c>
      <c r="C214" s="12" t="str">
        <f>$C$13</f>
        <v>&lt;&lt;&gt;&gt;</v>
      </c>
      <c r="D214" s="16">
        <v>0</v>
      </c>
      <c r="E214" s="12" t="s">
        <v>22</v>
      </c>
      <c r="F214" s="12" t="s">
        <v>22</v>
      </c>
    </row>
    <row r="215" spans="1:10" ht="15.75">
      <c r="A215" s="23" t="str">
        <f>$A$14</f>
        <v xml:space="preserve">Eis 100: uitbreiding van 2 naar 3 papierladen. </v>
      </c>
      <c r="B215" s="24" t="s">
        <v>25</v>
      </c>
      <c r="C215" s="12" t="str">
        <f>$C$14</f>
        <v>&lt;&lt;&gt;&gt;</v>
      </c>
      <c r="D215" s="12" t="s">
        <v>22</v>
      </c>
      <c r="E215" s="16">
        <v>0</v>
      </c>
      <c r="F215" s="12" t="s">
        <v>22</v>
      </c>
    </row>
    <row r="216" spans="1:10" ht="15.75">
      <c r="A216" s="23" t="str">
        <f>$A$15</f>
        <v xml:space="preserve">Eis 100: uitbreiding van 2 naar 4 papierladen. </v>
      </c>
      <c r="B216" s="24" t="s">
        <v>25</v>
      </c>
      <c r="C216" s="12" t="str">
        <f>$C$15</f>
        <v>&lt;&lt;&gt;&gt;</v>
      </c>
      <c r="D216" s="12" t="s">
        <v>22</v>
      </c>
      <c r="E216" s="16">
        <v>0</v>
      </c>
      <c r="F216" s="12" t="s">
        <v>22</v>
      </c>
    </row>
    <row r="217" spans="1:10" ht="15.75">
      <c r="A217" s="23" t="str">
        <f>$A$16</f>
        <v xml:space="preserve">Eis 101: onderzetkast. </v>
      </c>
      <c r="B217" s="24" t="s">
        <v>25</v>
      </c>
      <c r="C217" s="12" t="str">
        <f>$C$16</f>
        <v>&lt;&lt;&gt;&gt;</v>
      </c>
      <c r="D217" s="12" t="s">
        <v>22</v>
      </c>
      <c r="E217" s="16">
        <v>0</v>
      </c>
      <c r="F217" s="12" t="s">
        <v>22</v>
      </c>
    </row>
    <row r="218" spans="1:10" ht="15.75">
      <c r="A218" s="23" t="str">
        <f>$A$17</f>
        <v>Eis 106: Inline niet-optie.</v>
      </c>
      <c r="B218" s="24" t="s">
        <v>25</v>
      </c>
      <c r="C218" s="12" t="str">
        <f>$C$17</f>
        <v>&lt;&lt;&gt;&gt;</v>
      </c>
      <c r="D218" s="12" t="s">
        <v>22</v>
      </c>
      <c r="E218" s="16">
        <v>0</v>
      </c>
      <c r="F218" s="16">
        <v>0</v>
      </c>
    </row>
    <row r="219" spans="1:10" ht="15.75">
      <c r="A219" s="25" t="s">
        <v>33</v>
      </c>
      <c r="B219" s="26"/>
      <c r="C219" s="25"/>
      <c r="D219" s="27">
        <f>SUM(D207:D218)</f>
        <v>0</v>
      </c>
      <c r="E219" s="27">
        <f>SUM(E207:E218)</f>
        <v>0</v>
      </c>
      <c r="F219" s="27">
        <f>SUM(F207:F218)</f>
        <v>0</v>
      </c>
    </row>
    <row r="220" spans="1:10" ht="18">
      <c r="A220" s="28"/>
      <c r="B220" s="29"/>
      <c r="C220" s="28"/>
      <c r="D220" s="28"/>
      <c r="E220" s="5"/>
      <c r="F220" s="5"/>
    </row>
    <row r="221" spans="1:10" ht="15.75">
      <c r="A221" s="30" t="s">
        <v>34</v>
      </c>
      <c r="B221" s="24"/>
      <c r="C221" s="30"/>
      <c r="D221" s="31">
        <f>$D$20</f>
        <v>40</v>
      </c>
      <c r="E221" s="31">
        <f>$E$20</f>
        <v>4</v>
      </c>
      <c r="F221" s="31">
        <f>$F$20</f>
        <v>50</v>
      </c>
    </row>
    <row r="222" spans="1:10" ht="18">
      <c r="A222" s="28"/>
      <c r="B222" s="29"/>
      <c r="C222" s="28"/>
      <c r="D222" s="59"/>
      <c r="E222" s="5"/>
      <c r="F222" s="5"/>
    </row>
    <row r="223" spans="1:10" ht="27.95" customHeight="1">
      <c r="A223" s="6" t="s">
        <v>35</v>
      </c>
      <c r="B223" s="7"/>
      <c r="C223" s="6"/>
      <c r="D223" s="32" t="str">
        <f>$D$3</f>
        <v>Type 1: zwart-wit printer 
minimaal 40 PPM</v>
      </c>
      <c r="E223" s="32" t="str">
        <f>$E$3</f>
        <v>Type 2: full color en zwart-wit MFP A4
minimaal 30 PPM</v>
      </c>
      <c r="F223" s="32" t="str">
        <f>$F$3</f>
        <v>Type 3: full color en zwart-wit MFP A4 en A3
minimaal 40 PPM A4</v>
      </c>
    </row>
    <row r="224" spans="1:10" ht="15.75">
      <c r="A224" s="33" t="s">
        <v>36</v>
      </c>
      <c r="B224" s="34"/>
      <c r="C224" s="33"/>
      <c r="D224" s="35">
        <f>D221*D219</f>
        <v>0</v>
      </c>
      <c r="E224" s="35">
        <f>E221*E219</f>
        <v>0</v>
      </c>
      <c r="F224" s="35">
        <f>F221*F219</f>
        <v>0</v>
      </c>
    </row>
    <row r="225" spans="1:10" ht="15.75">
      <c r="A225" s="33" t="s">
        <v>64</v>
      </c>
      <c r="B225" s="34"/>
      <c r="C225" s="33"/>
      <c r="D225" s="35">
        <f>D224*12</f>
        <v>0</v>
      </c>
      <c r="E225" s="35">
        <f>E224*12</f>
        <v>0</v>
      </c>
      <c r="F225" s="35">
        <f>F224*12</f>
        <v>0</v>
      </c>
    </row>
    <row r="226" spans="1:10" ht="15.75">
      <c r="A226" s="36" t="s">
        <v>119</v>
      </c>
      <c r="B226" s="37"/>
      <c r="C226" s="38"/>
      <c r="D226" s="113">
        <f>SUM(D225:F225)</f>
        <v>0</v>
      </c>
      <c r="E226" s="114"/>
      <c r="F226" s="114"/>
    </row>
    <row r="227" spans="1:10" ht="18">
      <c r="A227" s="28"/>
      <c r="B227" s="29"/>
      <c r="C227" s="28"/>
      <c r="D227" s="28"/>
      <c r="E227" s="44"/>
      <c r="F227" s="45"/>
      <c r="G227" s="5"/>
      <c r="H227" s="5"/>
      <c r="I227" s="5"/>
      <c r="J227" s="5"/>
    </row>
    <row r="228" spans="1:10" ht="30" customHeight="1">
      <c r="A228" s="6" t="s">
        <v>120</v>
      </c>
      <c r="B228" s="7"/>
      <c r="C228" s="6" t="s">
        <v>67</v>
      </c>
      <c r="D228" s="60" t="s">
        <v>121</v>
      </c>
      <c r="E228" s="5"/>
      <c r="F228" s="5"/>
      <c r="G228" s="5"/>
      <c r="H228" s="5"/>
      <c r="I228" s="5"/>
      <c r="J228" s="5"/>
    </row>
    <row r="229" spans="1:10" ht="15" customHeight="1">
      <c r="A229" s="6" t="s">
        <v>122</v>
      </c>
      <c r="B229" s="7"/>
      <c r="C229" s="6"/>
      <c r="D229" s="98"/>
      <c r="E229" s="40"/>
      <c r="F229" s="40"/>
      <c r="G229" s="5"/>
      <c r="H229" s="5"/>
      <c r="I229" s="5"/>
      <c r="J229" s="5"/>
    </row>
    <row r="230" spans="1:10" ht="18">
      <c r="A230" s="41" t="str">
        <f>$A$29</f>
        <v>Eis 43: Kosten SaaS dienst ter ondersteuning van het printproces en beheer</v>
      </c>
      <c r="B230" s="34"/>
      <c r="C230" s="16">
        <v>0</v>
      </c>
      <c r="D230" s="42">
        <f>C230*12</f>
        <v>0</v>
      </c>
      <c r="E230" s="5"/>
      <c r="F230" s="5"/>
      <c r="G230" s="5"/>
      <c r="H230" s="5"/>
      <c r="I230" s="5"/>
      <c r="J230" s="5"/>
    </row>
    <row r="231" spans="1:10" ht="15" customHeight="1">
      <c r="A231" s="6" t="s">
        <v>123</v>
      </c>
      <c r="B231" s="7"/>
      <c r="C231" s="6"/>
      <c r="D231" s="98"/>
      <c r="E231" s="40"/>
      <c r="F231" s="40"/>
      <c r="G231" s="5"/>
      <c r="H231" s="5"/>
      <c r="I231" s="5"/>
      <c r="J231" s="5"/>
    </row>
    <row r="232" spans="1:10" ht="18">
      <c r="A232" s="41" t="str">
        <f>$A$32</f>
        <v>Eis 43: Kosten On Premise oplossing (totaal ongeacht aantal machines)</v>
      </c>
      <c r="B232" s="34"/>
      <c r="C232" s="16">
        <v>0</v>
      </c>
      <c r="D232" s="42">
        <f>C232*12</f>
        <v>0</v>
      </c>
      <c r="E232" s="5"/>
      <c r="F232" s="5"/>
      <c r="G232" s="5"/>
      <c r="H232" s="5"/>
      <c r="I232" s="5"/>
      <c r="J232" s="5"/>
    </row>
    <row r="233" spans="1:10" ht="15" customHeight="1">
      <c r="A233" s="6" t="s">
        <v>124</v>
      </c>
      <c r="B233" s="7"/>
      <c r="C233" s="6"/>
      <c r="D233" s="98"/>
      <c r="E233" s="40"/>
      <c r="F233" s="40"/>
      <c r="G233" s="5"/>
      <c r="H233" s="5"/>
      <c r="I233" s="5"/>
      <c r="J233" s="5"/>
    </row>
    <row r="234" spans="1:10" ht="18">
      <c r="A234" s="41" t="str">
        <f>$A$34</f>
        <v>Eis 124: Kosten koppeling printmanagement (totaal ongeacht aantal machines)</v>
      </c>
      <c r="B234" s="34"/>
      <c r="C234" s="16">
        <v>0</v>
      </c>
      <c r="D234" s="42">
        <f>C234*12</f>
        <v>0</v>
      </c>
      <c r="E234" s="5"/>
      <c r="F234" s="5"/>
      <c r="G234" s="5"/>
      <c r="H234" s="5"/>
      <c r="I234" s="5"/>
      <c r="J234" s="5"/>
    </row>
    <row r="235" spans="1:10" ht="18">
      <c r="A235" s="36"/>
      <c r="B235" s="37"/>
      <c r="C235" s="37"/>
      <c r="D235" s="43">
        <f>SUM(D230:D234)</f>
        <v>0</v>
      </c>
      <c r="E235" s="5"/>
      <c r="F235" s="5"/>
      <c r="G235" s="5"/>
      <c r="H235" s="5"/>
      <c r="I235" s="5"/>
      <c r="J235" s="5"/>
    </row>
    <row r="236" spans="1:10" ht="18">
      <c r="A236" s="28"/>
      <c r="B236" s="29"/>
      <c r="C236" s="28"/>
      <c r="D236" s="28"/>
      <c r="E236" s="44"/>
      <c r="F236" s="45"/>
      <c r="G236" s="5"/>
      <c r="H236" s="5"/>
      <c r="I236" s="5"/>
      <c r="J236" s="5"/>
    </row>
    <row r="237" spans="1:10" ht="18">
      <c r="A237" s="6" t="s">
        <v>125</v>
      </c>
      <c r="B237" s="61"/>
      <c r="C237" s="62" t="s">
        <v>53</v>
      </c>
      <c r="D237" s="63" t="s">
        <v>54</v>
      </c>
      <c r="E237" s="64" t="s">
        <v>74</v>
      </c>
      <c r="F237" s="5"/>
      <c r="G237" s="5"/>
      <c r="H237" s="5"/>
      <c r="I237" s="5"/>
      <c r="J237" s="5"/>
    </row>
    <row r="238" spans="1:10" ht="18">
      <c r="A238" s="6" t="s">
        <v>126</v>
      </c>
      <c r="B238" s="61"/>
      <c r="C238" s="62"/>
      <c r="D238" s="63"/>
      <c r="E238" s="64"/>
      <c r="F238" s="5"/>
      <c r="G238" s="5"/>
      <c r="H238" s="5"/>
      <c r="I238" s="5"/>
      <c r="J238" s="5"/>
    </row>
    <row r="239" spans="1:10" ht="18">
      <c r="A239" s="49" t="s">
        <v>56</v>
      </c>
      <c r="B239" s="50" t="s">
        <v>57</v>
      </c>
      <c r="C239" s="51">
        <f>$C$39</f>
        <v>2317122.7999999998</v>
      </c>
      <c r="D239" s="65">
        <f>D199</f>
        <v>0</v>
      </c>
      <c r="E239" s="53">
        <f>(C239*D239)</f>
        <v>0</v>
      </c>
      <c r="F239" s="5"/>
      <c r="G239" s="5"/>
      <c r="H239" s="5"/>
      <c r="I239" s="5"/>
      <c r="J239" s="5"/>
    </row>
    <row r="240" spans="1:10" ht="18">
      <c r="A240" s="49" t="s">
        <v>58</v>
      </c>
      <c r="B240" s="54" t="s">
        <v>57</v>
      </c>
      <c r="C240" s="51">
        <f>$C$40</f>
        <v>949585.8</v>
      </c>
      <c r="D240" s="65">
        <f>D200</f>
        <v>0</v>
      </c>
      <c r="E240" s="53">
        <f>(C240*D240)</f>
        <v>0</v>
      </c>
      <c r="F240" s="5"/>
      <c r="G240" s="5"/>
      <c r="H240" s="5"/>
      <c r="I240" s="5"/>
      <c r="J240" s="5"/>
    </row>
    <row r="241" spans="1:10" ht="18">
      <c r="A241" s="56" t="s">
        <v>127</v>
      </c>
      <c r="B241" s="109">
        <f>SUM(E239:E240)</f>
        <v>0</v>
      </c>
      <c r="C241" s="110"/>
      <c r="D241" s="110"/>
      <c r="E241" s="111"/>
      <c r="F241" s="5"/>
      <c r="G241" s="5"/>
      <c r="H241" s="5"/>
      <c r="I241" s="5"/>
      <c r="J241" s="5"/>
    </row>
    <row r="242" spans="1:10" ht="18">
      <c r="A242" s="28"/>
      <c r="B242" s="29"/>
      <c r="C242" s="28"/>
      <c r="D242" s="28"/>
      <c r="E242" s="44"/>
      <c r="F242" s="45"/>
      <c r="G242" s="5"/>
      <c r="H242" s="5"/>
      <c r="I242" s="5"/>
      <c r="J242" s="5"/>
    </row>
    <row r="243" spans="1:10" ht="18">
      <c r="A243" s="6" t="s">
        <v>128</v>
      </c>
      <c r="B243" s="61"/>
      <c r="C243" s="62" t="s">
        <v>53</v>
      </c>
      <c r="D243" s="63" t="s">
        <v>129</v>
      </c>
      <c r="E243" s="64" t="s">
        <v>130</v>
      </c>
      <c r="F243" s="5"/>
      <c r="G243" s="5"/>
      <c r="H243" s="5"/>
      <c r="I243" s="5"/>
      <c r="J243" s="5"/>
    </row>
    <row r="244" spans="1:10" ht="18">
      <c r="A244" s="6" t="s">
        <v>131</v>
      </c>
      <c r="B244" s="61"/>
      <c r="C244" s="62"/>
      <c r="D244" s="63"/>
      <c r="E244" s="64"/>
      <c r="F244" s="5"/>
      <c r="G244" s="5"/>
      <c r="H244" s="5"/>
      <c r="I244" s="5"/>
      <c r="J244" s="5"/>
    </row>
    <row r="245" spans="1:10" ht="18">
      <c r="A245" s="49" t="s">
        <v>132</v>
      </c>
      <c r="B245" s="49" t="s">
        <v>133</v>
      </c>
      <c r="C245" s="67">
        <v>5</v>
      </c>
      <c r="D245" s="15">
        <v>0</v>
      </c>
      <c r="E245" s="68">
        <f>SUM(C245*D245)</f>
        <v>0</v>
      </c>
      <c r="F245" s="5"/>
      <c r="G245" s="5"/>
      <c r="H245" s="5"/>
      <c r="I245" s="5"/>
      <c r="J245" s="5"/>
    </row>
    <row r="246" spans="1:10" ht="18">
      <c r="A246" s="49" t="s">
        <v>134</v>
      </c>
      <c r="B246" s="49" t="s">
        <v>133</v>
      </c>
      <c r="C246" s="67">
        <v>5</v>
      </c>
      <c r="D246" s="16">
        <v>0</v>
      </c>
      <c r="E246" s="68">
        <f>SUM(C246*D246)</f>
        <v>0</v>
      </c>
      <c r="F246" s="5"/>
      <c r="G246" s="5"/>
      <c r="H246" s="5"/>
      <c r="I246" s="5"/>
      <c r="J246" s="5"/>
    </row>
    <row r="247" spans="1:10" ht="18">
      <c r="A247" s="69" t="s">
        <v>135</v>
      </c>
      <c r="B247" s="103">
        <f>SUM(E245:E246)*5</f>
        <v>0</v>
      </c>
      <c r="C247" s="104"/>
      <c r="D247" s="104"/>
      <c r="E247" s="105"/>
      <c r="F247" s="5"/>
      <c r="G247" s="5"/>
      <c r="H247" s="5"/>
      <c r="I247" s="5"/>
      <c r="J247" s="5"/>
    </row>
    <row r="248" spans="1:10" ht="18">
      <c r="A248" s="28"/>
      <c r="B248" s="29"/>
      <c r="C248" s="28"/>
      <c r="D248" s="28"/>
      <c r="E248" s="44"/>
      <c r="F248" s="70"/>
      <c r="G248" s="5"/>
      <c r="H248" s="5"/>
      <c r="I248" s="5"/>
      <c r="J248" s="5"/>
    </row>
    <row r="249" spans="1:10" ht="75" customHeight="1">
      <c r="A249" s="100" t="s">
        <v>136</v>
      </c>
      <c r="B249" s="101"/>
      <c r="C249" s="106">
        <f>D25+B41+D66+B81+B247+D35+D75+D106+D115+B121+D146+D155+B161+D186+D195+B201+D226+D235+B241</f>
        <v>0</v>
      </c>
      <c r="D249" s="106"/>
      <c r="E249" s="107" t="s">
        <v>137</v>
      </c>
      <c r="F249" s="108"/>
      <c r="G249" s="5"/>
      <c r="H249" s="5"/>
      <c r="I249" s="5"/>
      <c r="J249" s="5"/>
    </row>
    <row r="250" spans="1:10" ht="18">
      <c r="A250" s="71"/>
      <c r="B250" s="72"/>
      <c r="C250" s="73"/>
      <c r="D250" s="74"/>
      <c r="E250" s="75"/>
      <c r="F250" s="76"/>
      <c r="G250" s="5"/>
      <c r="H250" s="5"/>
      <c r="I250" s="5"/>
      <c r="J250" s="5"/>
    </row>
    <row r="251" spans="1:10" ht="38.1" customHeight="1">
      <c r="A251" s="99" t="s">
        <v>138</v>
      </c>
      <c r="B251" s="99"/>
      <c r="C251" s="102"/>
      <c r="D251" s="102"/>
      <c r="E251" s="75"/>
      <c r="F251" s="76"/>
      <c r="G251" s="5"/>
      <c r="H251" s="5"/>
      <c r="I251" s="5"/>
      <c r="J251" s="5"/>
    </row>
    <row r="252" spans="1:10" ht="22.5">
      <c r="A252" s="99" t="s">
        <v>139</v>
      </c>
      <c r="B252" s="99"/>
      <c r="C252" s="102"/>
      <c r="D252" s="102"/>
      <c r="E252" s="5"/>
      <c r="F252" s="5"/>
      <c r="G252" s="5"/>
      <c r="H252" s="5"/>
      <c r="I252" s="5"/>
      <c r="J252" s="5"/>
    </row>
    <row r="253" spans="1:10" ht="22.5">
      <c r="A253" s="99" t="s">
        <v>140</v>
      </c>
      <c r="B253" s="99"/>
      <c r="C253" s="102"/>
      <c r="D253" s="102"/>
      <c r="E253" s="5"/>
      <c r="F253" s="5"/>
      <c r="G253" s="5"/>
      <c r="H253" s="5"/>
      <c r="I253" s="5"/>
      <c r="J253" s="5"/>
    </row>
    <row r="254" spans="1:10" ht="61.5" customHeight="1">
      <c r="A254" s="99" t="s">
        <v>141</v>
      </c>
      <c r="B254" s="99"/>
      <c r="C254" s="102"/>
      <c r="D254" s="102"/>
      <c r="E254" s="5"/>
      <c r="F254" s="5"/>
      <c r="G254" s="5"/>
      <c r="H254" s="5"/>
      <c r="I254" s="5"/>
      <c r="J254" s="5"/>
    </row>
    <row r="255" spans="1:10" ht="22.5">
      <c r="A255" s="99" t="s">
        <v>142</v>
      </c>
      <c r="B255" s="99"/>
      <c r="C255" s="102"/>
      <c r="D255" s="102"/>
      <c r="E255" s="5"/>
      <c r="F255" s="5"/>
      <c r="G255" s="5"/>
      <c r="H255" s="5"/>
      <c r="I255" s="5"/>
      <c r="J255" s="5"/>
    </row>
  </sheetData>
  <mergeCells count="33">
    <mergeCell ref="D25:F25"/>
    <mergeCell ref="A2:F2"/>
    <mergeCell ref="A1:F1"/>
    <mergeCell ref="A43:F43"/>
    <mergeCell ref="D66:F66"/>
    <mergeCell ref="B41:E41"/>
    <mergeCell ref="B247:E247"/>
    <mergeCell ref="C249:D249"/>
    <mergeCell ref="E249:F249"/>
    <mergeCell ref="B81:E81"/>
    <mergeCell ref="A83:F83"/>
    <mergeCell ref="D106:F106"/>
    <mergeCell ref="B121:E121"/>
    <mergeCell ref="A123:F123"/>
    <mergeCell ref="D146:F146"/>
    <mergeCell ref="B161:E161"/>
    <mergeCell ref="A163:F163"/>
    <mergeCell ref="D186:F186"/>
    <mergeCell ref="B201:E201"/>
    <mergeCell ref="A203:F203"/>
    <mergeCell ref="D226:F226"/>
    <mergeCell ref="B241:E241"/>
    <mergeCell ref="A251:B251"/>
    <mergeCell ref="A249:B249"/>
    <mergeCell ref="C251:D251"/>
    <mergeCell ref="A255:B255"/>
    <mergeCell ref="C255:D255"/>
    <mergeCell ref="A252:B252"/>
    <mergeCell ref="C252:D252"/>
    <mergeCell ref="A253:B253"/>
    <mergeCell ref="C253:D253"/>
    <mergeCell ref="A254:B254"/>
    <mergeCell ref="C254:D254"/>
  </mergeCells>
  <conditionalFormatting sqref="A2">
    <cfRule type="colorScale" priority="25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26">
      <colorScale>
        <cfvo type="min"/>
        <cfvo type="max"/>
        <color rgb="FFFCFCFF"/>
        <color rgb="FF63BE7B"/>
      </colorScale>
    </cfRule>
  </conditionalFormatting>
  <conditionalFormatting sqref="A43">
    <cfRule type="colorScale" priority="9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10">
      <colorScale>
        <cfvo type="min"/>
        <cfvo type="max"/>
        <color rgb="FFFCFCFF"/>
        <color rgb="FF63BE7B"/>
      </colorScale>
    </cfRule>
  </conditionalFormatting>
  <conditionalFormatting sqref="A83">
    <cfRule type="colorScale" priority="7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8">
      <colorScale>
        <cfvo type="min"/>
        <cfvo type="max"/>
        <color rgb="FFFCFCFF"/>
        <color rgb="FF63BE7B"/>
      </colorScale>
    </cfRule>
  </conditionalFormatting>
  <conditionalFormatting sqref="A123">
    <cfRule type="colorScale" priority="5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CFCFF"/>
        <color rgb="FF63BE7B"/>
      </colorScale>
    </cfRule>
  </conditionalFormatting>
  <conditionalFormatting sqref="A163">
    <cfRule type="colorScale" priority="3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4">
      <colorScale>
        <cfvo type="min"/>
        <cfvo type="max"/>
        <color rgb="FFFCFCFF"/>
        <color rgb="FF63BE7B"/>
      </colorScale>
    </cfRule>
  </conditionalFormatting>
  <conditionalFormatting sqref="A203">
    <cfRule type="colorScale" priority="1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max"/>
        <color rgb="FFFCFCFF"/>
        <color rgb="FF63BE7B"/>
      </colorScale>
    </cfRule>
  </conditionalFormatting>
  <conditionalFormatting sqref="A249">
    <cfRule type="colorScale" priority="19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20">
      <colorScale>
        <cfvo type="min"/>
        <cfvo type="max"/>
        <color rgb="FFFCFCFF"/>
        <color rgb="FF63BE7B"/>
      </colorScale>
    </cfRule>
  </conditionalFormatting>
  <conditionalFormatting sqref="A251:A255">
    <cfRule type="colorScale" priority="17">
      <colorScale>
        <cfvo type="num" val="6927"/>
        <cfvo type="percentile" val="50"/>
        <cfvo type="max"/>
        <color rgb="FFF8696B"/>
        <color rgb="FFFFEB84"/>
        <color rgb="FF63BE7B"/>
      </colorScale>
    </cfRule>
    <cfRule type="colorScale" priority="18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9" ma:contentTypeDescription="Een nieuw document maken." ma:contentTypeScope="" ma:versionID="1964d268e021ac0744db04bf32633eb6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305b69a9584f54d45c608d7e14cf2cd0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  <xsd:element ref="ns5:Link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fbd44e-a4fe-41f8-ad6d-1eca962a1b2f">
      <Terms xmlns="http://schemas.microsoft.com/office/infopath/2007/PartnerControls"/>
    </lcf76f155ced4ddcb4097134ff3c332f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Link xmlns="d8fbd44e-a4fe-41f8-ad6d-1eca962a1b2f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A51D8922-B9FA-4A5A-B359-3C62FBB841BB}"/>
</file>

<file path=customXml/itemProps2.xml><?xml version="1.0" encoding="utf-8"?>
<ds:datastoreItem xmlns:ds="http://schemas.openxmlformats.org/officeDocument/2006/customXml" ds:itemID="{7D2A48ED-DBB9-428A-9BBF-366D3E0FC12D}"/>
</file>

<file path=customXml/itemProps3.xml><?xml version="1.0" encoding="utf-8"?>
<ds:datastoreItem xmlns:ds="http://schemas.openxmlformats.org/officeDocument/2006/customXml" ds:itemID="{669AA721-D364-43AD-AD39-BBFDEB610C26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BiC.Leeuwarden</dc:creator>
  <cp:keywords/>
  <dc:description>Copyright BiC</dc:description>
  <cp:lastModifiedBy>Saskia Roos</cp:lastModifiedBy>
  <cp:revision/>
  <dcterms:created xsi:type="dcterms:W3CDTF">2018-03-14T10:16:28Z</dcterms:created>
  <dcterms:modified xsi:type="dcterms:W3CDTF">2026-06-11T07:34:27Z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MediaServiceImageTags">
    <vt:lpwstr/>
  </property>
  <property fmtid="{D5CDD505-2E9C-101B-9397-08002B2CF9AE}" pid="4" name="Afdelingnaam">
    <vt:lpwstr>3;#DIT|d14207bc-a8ea-442f-b42e-5f6285d118e9</vt:lpwstr>
  </property>
</Properties>
</file>