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dhibeonl.sharepoint.com/sites/ingenion/Gedeelde  documenten/Viadere/EA Meubilair (2025-2026)/Werkdocumenten/"/>
    </mc:Choice>
  </mc:AlternateContent>
  <xr:revisionPtr revIDLastSave="430" documentId="8_{C07D3F94-A98F-4892-AD8D-186895441B12}" xr6:coauthVersionLast="47" xr6:coauthVersionMax="47" xr10:uidLastSave="{02AFB0C5-0ED6-4F98-AA4E-7773F6F49E42}"/>
  <bookViews>
    <workbookView xWindow="-108" yWindow="-108" windowWidth="23256" windowHeight="12456" activeTab="1" xr2:uid="{00000000-000D-0000-FFFF-FFFF00000000}"/>
  </bookViews>
  <sheets>
    <sheet name="Toelichting" sheetId="9" r:id="rId1"/>
    <sheet name="Prijsopgav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C33" i="1"/>
  <c r="C32" i="1"/>
  <c r="H20" i="1"/>
  <c r="M20" i="1" s="1"/>
  <c r="H4" i="1"/>
  <c r="M4" i="1" s="1"/>
  <c r="H6" i="1"/>
  <c r="M6" i="1" s="1"/>
  <c r="N20" i="1" l="1"/>
  <c r="H18" i="1"/>
  <c r="M18" i="1" s="1"/>
  <c r="N18" i="1" l="1"/>
  <c r="N5" i="1"/>
  <c r="N7" i="1"/>
  <c r="N10" i="1"/>
  <c r="N12" i="1"/>
  <c r="N15" i="1"/>
  <c r="N17" i="1"/>
  <c r="H8" i="1"/>
  <c r="M8" i="1" s="1"/>
  <c r="H9" i="1"/>
  <c r="M9" i="1" s="1"/>
  <c r="H11" i="1"/>
  <c r="M11" i="1" s="1"/>
  <c r="H13" i="1"/>
  <c r="M13" i="1" s="1"/>
  <c r="H14" i="1"/>
  <c r="M14" i="1" s="1"/>
  <c r="H16" i="1"/>
  <c r="M16" i="1" s="1"/>
  <c r="H19" i="1"/>
  <c r="M19" i="1" s="1"/>
  <c r="H21" i="1"/>
  <c r="M21" i="1" s="1"/>
  <c r="H22" i="1"/>
  <c r="M22" i="1" s="1"/>
  <c r="H23" i="1"/>
  <c r="M23" i="1" s="1"/>
  <c r="H24" i="1"/>
  <c r="M24" i="1" s="1"/>
  <c r="H25" i="1"/>
  <c r="M25" i="1" s="1"/>
  <c r="H26" i="1"/>
  <c r="M26" i="1" s="1"/>
  <c r="H27" i="1"/>
  <c r="M27" i="1" s="1"/>
  <c r="N16" i="1" l="1"/>
  <c r="N14" i="1"/>
  <c r="N27" i="1"/>
  <c r="N26" i="1"/>
  <c r="N19" i="1"/>
  <c r="N22" i="1"/>
  <c r="N23" i="1"/>
  <c r="M28" i="1"/>
  <c r="N21" i="1"/>
  <c r="N13" i="1"/>
  <c r="N11" i="1"/>
  <c r="N6" i="1"/>
  <c r="N8" i="1"/>
  <c r="N9" i="1"/>
  <c r="N4" i="1"/>
  <c r="N25" i="1"/>
  <c r="N24" i="1"/>
  <c r="H41" i="1" l="1"/>
  <c r="H40" i="1"/>
  <c r="H42" i="1" l="1"/>
</calcChain>
</file>

<file path=xl/sharedStrings.xml><?xml version="1.0" encoding="utf-8"?>
<sst xmlns="http://schemas.openxmlformats.org/spreadsheetml/2006/main" count="123" uniqueCount="76">
  <si>
    <t>Verwijzing</t>
  </si>
  <si>
    <t>Toelichting</t>
  </si>
  <si>
    <t>Algemeen</t>
  </si>
  <si>
    <r>
      <t xml:space="preserve">Dit werkblad bevat meerdere berekeningen en functies. Indien u gebruik wenst te maken van de gegevens uit dit werkblad raden wij u aan te werken met een kopie. De bladen zijn niet beveiligd om u in gelegenheid te stellen uw eigen berekeningen in een kopie te hanteren. </t>
    </r>
    <r>
      <rPr>
        <b/>
        <u/>
        <sz val="12"/>
        <color theme="1"/>
        <rFont val="Calibri Light"/>
        <family val="2"/>
        <scheme val="major"/>
      </rPr>
      <t>Echter in het up te loaden document dient de Inschrijver slechts de gevraagde cellen in te vullen en verder geen wijzigingen aan te brengen in gegevens of formules, zulks op risico van het ter zijde leggen door Aanbestedende Dienst van de Inschrijving.</t>
    </r>
    <r>
      <rPr>
        <sz val="11"/>
        <color theme="1"/>
        <rFont val="Calibri Light"/>
        <family val="2"/>
        <scheme val="major"/>
      </rPr>
      <t xml:space="preserve">
</t>
    </r>
  </si>
  <si>
    <r>
      <t xml:space="preserve">In navolgende cellen in kolom A staan onderstreept de namen van cellen op het tabblad </t>
    </r>
    <r>
      <rPr>
        <i/>
        <sz val="11"/>
        <color theme="1"/>
        <rFont val="Calibri Light"/>
        <family val="2"/>
        <scheme val="major"/>
      </rPr>
      <t>"Prijsopgave</t>
    </r>
    <r>
      <rPr>
        <sz val="11"/>
        <color theme="1"/>
        <rFont val="Calibri Light"/>
        <family val="2"/>
        <scheme val="major"/>
      </rPr>
      <t xml:space="preserve">". De namen bevatten een snelkoppeling. Door op de naam te klikken gaat u rechtstreeks naar het betreffende tabblad. Bovenin het tabblad vindt u eenzelfde soort link met de naam </t>
    </r>
    <r>
      <rPr>
        <sz val="11"/>
        <rFont val="Calibri Light"/>
        <family val="2"/>
        <scheme val="major"/>
      </rPr>
      <t>"</t>
    </r>
    <r>
      <rPr>
        <u/>
        <sz val="11"/>
        <color rgb="FFFF0000"/>
        <rFont val="Calibri Light"/>
        <family val="2"/>
        <scheme val="major"/>
      </rPr>
      <t>Terug naar het tabblad Toelichting</t>
    </r>
    <r>
      <rPr>
        <sz val="11"/>
        <rFont val="Calibri Light"/>
        <family val="2"/>
        <scheme val="major"/>
      </rPr>
      <t>"</t>
    </r>
    <r>
      <rPr>
        <sz val="11"/>
        <color theme="1"/>
        <rFont val="Calibri Light"/>
        <family val="2"/>
        <scheme val="major"/>
      </rPr>
      <t xml:space="preserve">. Door hierop te klikken keert u weer terug naar het huidige tabblad.
</t>
    </r>
  </si>
  <si>
    <t xml:space="preserve">De opgegeven prijzen zijn conform het gestelde in de Uitnodiging tot Inschrijving en het Programma van Eisen (o.a. Commerciële eisen). 
</t>
  </si>
  <si>
    <t xml:space="preserve">Het opgegeven Meubilair en de opgegeven Diensten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</si>
  <si>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 xml:space="preserve">In deze kolom dient de Inschrijver in de groen gekleurde cellen de gevraagde gegevens in te vullen: de brutoprijs [= de actuele prijs uit de catalogus van de (co)producent]. De Inschrijver dient op eerste verzoek deze brutoprijslijsten van alle producten te kunnen overleggen. Als de Inschrijver daarop niet de actuele brutoprijslijst kan overleggen, of als de prijzen daaruit niet overeenkomen met de opgegeven prijzen, dan kan de Aanbestedende Dienst tijdens de verificatie besluiten om de Inschrijving alsnog ter zijde te leggen en uit de beoordeling te halen.
</t>
  </si>
  <si>
    <t xml:space="preserve">In deze kolommen dient de Inschrijver in de lichtgroen gekleurde cellen de gevraagde gegevens in te vullen (type/ model, interne artikelnummers en overige zoals bijvoorbeeld bijzonderheden en/of specificaties, deze overige naar eigen inzicht van Inschrijver).
</t>
  </si>
  <si>
    <t>Terug naar tabblad toelichting</t>
  </si>
  <si>
    <t>Prijsopgave Meubilair</t>
  </si>
  <si>
    <t>Omschrijving</t>
  </si>
  <si>
    <t>Brutoprijs</t>
  </si>
  <si>
    <t>Eenheid</t>
  </si>
  <si>
    <t>Kortings
percentage</t>
  </si>
  <si>
    <t>Kolom2</t>
  </si>
  <si>
    <t>Kolom3</t>
  </si>
  <si>
    <t>Nettoprijs</t>
  </si>
  <si>
    <t>Kolom4</t>
  </si>
  <si>
    <t>Maximale prijs per product</t>
  </si>
  <si>
    <t>Sub
weging</t>
  </si>
  <si>
    <t>Weging</t>
  </si>
  <si>
    <t>Weging x nettoprijs</t>
  </si>
  <si>
    <t>Kolom1</t>
  </si>
  <si>
    <t>Type</t>
  </si>
  <si>
    <t>Model / Merk / Producent</t>
  </si>
  <si>
    <t>Intern artikelnummer</t>
  </si>
  <si>
    <t>Overige (vrij voor Inschrijver)</t>
  </si>
  <si>
    <t>A</t>
  </si>
  <si>
    <t>Leerlingentafel onderbouw</t>
  </si>
  <si>
    <t>per stuk</t>
  </si>
  <si>
    <t xml:space="preserve">Leerlingenstoel onderbouw </t>
  </si>
  <si>
    <t>Model A</t>
  </si>
  <si>
    <t xml:space="preserve">Leerlingentafel onderbouw </t>
  </si>
  <si>
    <t>Model B</t>
  </si>
  <si>
    <t>Model C</t>
  </si>
  <si>
    <t>B</t>
  </si>
  <si>
    <t>Kasten</t>
  </si>
  <si>
    <t>C</t>
  </si>
  <si>
    <t>Overig</t>
  </si>
  <si>
    <t>Krukken t.b.v. leerlingen bij instructietafel</t>
  </si>
  <si>
    <t>Te beoordelen gewogen totaalprijs schoolmeubilair</t>
  </si>
  <si>
    <t>OPTIES</t>
  </si>
  <si>
    <t>Afvoeren oud meubilair</t>
  </si>
  <si>
    <t xml:space="preserve">Leerlingentafel midden- en bovenbouw </t>
  </si>
  <si>
    <t xml:space="preserve">Leerlingenstoel midden- en bovenbouw </t>
  </si>
  <si>
    <t>Kleuter kring t.b.v. 25 leerlingen</t>
  </si>
  <si>
    <t>Instructietafel vrije vorm</t>
  </si>
  <si>
    <t xml:space="preserve">A </t>
  </si>
  <si>
    <t>Leerlingsetjes incl. lades</t>
  </si>
  <si>
    <t>Gewogen kortingspercentage</t>
  </si>
  <si>
    <t>(</t>
  </si>
  <si>
    <t>Overig meubilair*</t>
  </si>
  <si>
    <t>*Alles dat niet onder leerlingensetjes en kasten valt</t>
  </si>
  <si>
    <t>Lade voor kast (inclusief geleiders, montage etc.)</t>
  </si>
  <si>
    <t>Plank voor kast (inclusief dragers, montage etc.)</t>
  </si>
  <si>
    <t>Kast laag (ca. 140x52x100 cm (BxDxH)</t>
  </si>
  <si>
    <t>Kast extra laag (ca. 140x52x65 cm (BxDxH)</t>
  </si>
  <si>
    <t>(Schuif)deuren t.b.v. kast laag (inclusief geleiders, montage etc.)</t>
  </si>
  <si>
    <t>Instructietafel vierkant/rechthoekig</t>
  </si>
  <si>
    <t>Opbrengsten oud meubilair</t>
  </si>
  <si>
    <t>per set</t>
  </si>
  <si>
    <t>Lade(s) onder tafel (inclusief geleiders, montage etc.) set van 2</t>
  </si>
  <si>
    <r>
      <rPr>
        <b/>
        <u/>
        <sz val="12"/>
        <color theme="1"/>
        <rFont val="Calibri Light"/>
        <family val="2"/>
        <scheme val="major"/>
      </rPr>
      <t>Alleen de groen gekleurde cellen op het prijzenblad dienen te worden ingevuld.</t>
    </r>
    <r>
      <rPr>
        <sz val="11"/>
        <color theme="1"/>
        <rFont val="Calibri Light"/>
        <family val="2"/>
        <scheme val="major"/>
      </rPr>
      <t xml:space="preserve"> Aan de hand van formules worden vervolgens de wegingen toegepast en wordt onderin het werkblad de totaalprijs en het Gewogen Kortingspercentage zichtbaar. 
</t>
    </r>
  </si>
  <si>
    <t xml:space="preserve">De benaming van het Meubilair uit kolom B komt overeen met de beschrijving in de Uitnodiging tot Inschrijving en het Programma van Eisen.
</t>
  </si>
  <si>
    <t xml:space="preserve">Het is Inschrijver niet toegestaan, zulks op straffe van het terzijde leggen van de Inschrijving, om manipulatief in te schrijven door prijzen te hanteren voor producten die abnormaal laag zijn. Dit betekent dat alle op te geven prijzen reëel en waar te maken zijn. Een en ander ter beoordeling van de Aanbestedende Dienst.
Een voorbeeld van manipulatief inschrijven: er worden 3 prijzen voor even zoveel verschillende leerlingensets gevraagd. Ondanks dat hier prijsverschillen in zitten wordt het niet reëel geacht dat hierin verschillen zitten die bijvoorbeeld meer dan 50% van elkaar afwijken.
Een voorbeeld van abnormaal laag is dat een leerlingstoel van bijvoorbeeld € 30,- wordt aangeboden.
</t>
  </si>
  <si>
    <r>
      <t xml:space="preserve">In deze kolommen dient de Inschrijver in de groen gekleurde cellen een eventuele korting op de brutoprijs op te geven. Indien geen korting wordt verstrekt moet in de cel van kolom D 0 (nul) te worden ingevuld. De kortingen worden geacht niet hoger te zijn dan 70%, hogere kortingen worden beschouwd als niet reëel en bedoeld om de beoordelingssystematiek te frustreren. Bij een kennelijke poging de beoordelingssytematiek te frustreren (zulks ter beoordeling van de Aanbestedende Dienst), zal de Aanbestedende Dienst de Inschrijving ter zijde leggen en komt deze niet langer in aanmerking voor verdere beoordeling.
Het opgegeven kortingspercentage wordt </t>
    </r>
    <r>
      <rPr>
        <b/>
        <u/>
        <sz val="11"/>
        <color theme="1"/>
        <rFont val="Calibri Light"/>
        <family val="2"/>
        <scheme val="major"/>
      </rPr>
      <t>automatisch</t>
    </r>
    <r>
      <rPr>
        <sz val="11"/>
        <color theme="1"/>
        <rFont val="Calibri Light"/>
        <family val="2"/>
        <scheme val="major"/>
      </rPr>
      <t xml:space="preserve"> overgenomen voor een gewogen gemiddelde kortingspercentage bij de cellen C32 t/m C34.
</t>
    </r>
  </si>
  <si>
    <t xml:space="preserve">In deze kolom vult de Inschrijver de naam van de (co)producent in. Als het product van het eigen merk is, kan de eigen naam worden ingevuld. Belangrijk is om alle groene velden in deze kolom in te vullen.  Cellen leeglaten kan leiden tot het afwijzen van de Inschrijving. In dat geval komt de Inschrijving niet in aanmerking voor verdere beoordeling.
</t>
  </si>
  <si>
    <t>Kolom C (rij 4 t/m 27)</t>
  </si>
  <si>
    <t>Kolom E (rij 4 t/m 27)</t>
  </si>
  <si>
    <t>Kolom P (rij 4 t/m 27)</t>
  </si>
  <si>
    <t>Kolom J (rij 4 t/m 27)</t>
  </si>
  <si>
    <t xml:space="preserve">De prijs uit kolom J is de maximale prijs die een Inschrijver mag hanteren voor het bijbehorende product. In de Inschrijver met een hogere prijs inschrijft is de Inschrijving ongeldig en wordt de Inschrijving ter zijde gelegd.
</t>
  </si>
  <si>
    <t>Kolom O, Q en R (rij 4 t/m 27)</t>
  </si>
  <si>
    <t>Kolom C (rij 32 t/m 34)</t>
  </si>
  <si>
    <t xml:space="preserve">In deze kolommen worden automatisch het opgegeven kortingspercentage uit kolom E (rij 4 t/m 27) overgenomen voor een gewogen gemiddelde kortingspercentage bij de cellen C32 t/m C34. De Inschrijver mag hier verder niets aan wijzigen, zulks op straffe van het terzijde leggen van de Inschrijving.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</si>
</sst>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1"/>
      <color rgb="FFFFFFFF"/>
      <name val="Calibri"/>
      <family val="2"/>
      <scheme val="minor"/>
    </font>
    <font>
      <sz val="16"/>
      <color theme="1"/>
      <name val="Calibri"/>
      <family val="2"/>
      <scheme val="minor"/>
    </font>
    <font>
      <sz val="11"/>
      <color theme="0"/>
      <name val="Calibri"/>
      <family val="2"/>
      <scheme val="minor"/>
    </font>
    <font>
      <sz val="15"/>
      <name val="Calibri Light"/>
      <family val="2"/>
      <scheme val="major"/>
    </font>
    <font>
      <sz val="11"/>
      <color theme="1"/>
      <name val="Calibri Light"/>
      <family val="2"/>
      <scheme val="major"/>
    </font>
    <font>
      <b/>
      <sz val="16"/>
      <color theme="0"/>
      <name val="Calibri Light"/>
      <family val="2"/>
      <scheme val="major"/>
    </font>
    <font>
      <sz val="16"/>
      <color theme="1"/>
      <name val="Calibri Light"/>
      <family val="2"/>
      <scheme val="major"/>
    </font>
    <font>
      <sz val="11"/>
      <color theme="0"/>
      <name val="Calibri Light"/>
      <family val="2"/>
      <scheme val="major"/>
    </font>
    <font>
      <u/>
      <sz val="11"/>
      <color rgb="FFFF0000"/>
      <name val="Calibri Light"/>
      <family val="2"/>
      <scheme val="major"/>
    </font>
    <font>
      <b/>
      <sz val="11"/>
      <color theme="0"/>
      <name val="Calibri"/>
      <family val="2"/>
      <scheme val="minor"/>
    </font>
    <font>
      <sz val="11"/>
      <name val="Calibri"/>
      <family val="2"/>
      <scheme val="minor"/>
    </font>
    <font>
      <b/>
      <sz val="14"/>
      <name val="Calibri"/>
      <family val="2"/>
      <scheme val="minor"/>
    </font>
    <font>
      <b/>
      <sz val="11"/>
      <name val="Calibri"/>
      <family val="2"/>
      <scheme val="minor"/>
    </font>
    <font>
      <sz val="11"/>
      <name val="Calibri Light"/>
      <family val="2"/>
      <scheme val="major"/>
    </font>
    <font>
      <u/>
      <sz val="11"/>
      <color theme="10"/>
      <name val="Calibri"/>
      <family val="2"/>
      <scheme val="minor"/>
    </font>
    <font>
      <u/>
      <sz val="16"/>
      <name val="Calibri"/>
      <family val="2"/>
      <scheme val="minor"/>
    </font>
    <font>
      <i/>
      <sz val="11"/>
      <color theme="1"/>
      <name val="Calibri Light"/>
      <family val="2"/>
      <scheme val="major"/>
    </font>
    <font>
      <sz val="8"/>
      <name val="Calibri"/>
      <family val="2"/>
      <scheme val="minor"/>
    </font>
    <font>
      <b/>
      <u/>
      <sz val="11"/>
      <color theme="1"/>
      <name val="Calibri Light"/>
      <family val="2"/>
      <scheme val="major"/>
    </font>
    <font>
      <b/>
      <u/>
      <sz val="12"/>
      <color theme="1"/>
      <name val="Calibri Light"/>
      <family val="2"/>
      <scheme val="major"/>
    </font>
    <font>
      <sz val="11"/>
      <color rgb="FFFF0000"/>
      <name val="Calibri"/>
      <family val="2"/>
      <scheme val="minor"/>
    </font>
    <font>
      <b/>
      <sz val="20"/>
      <color theme="1"/>
      <name val="Calibri"/>
      <family val="2"/>
      <scheme val="minor"/>
    </font>
    <font>
      <sz val="10"/>
      <color theme="1"/>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00FF99"/>
        <bgColor indexed="64"/>
      </patternFill>
    </fill>
    <fill>
      <patternFill patternType="solid">
        <fgColor rgb="FFC9FFE9"/>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5" tint="0.749992370372631"/>
        <bgColor indexed="64"/>
      </patternFill>
    </fill>
    <fill>
      <patternFill patternType="solid">
        <fgColor theme="4"/>
        <bgColor indexed="64"/>
      </patternFill>
    </fill>
    <fill>
      <patternFill patternType="solid">
        <fgColor theme="1" tint="0.249977111117893"/>
        <bgColor indexed="64"/>
      </patternFill>
    </fill>
  </fills>
  <borders count="50">
    <border>
      <left/>
      <right/>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medium">
        <color indexed="64"/>
      </right>
      <top style="medium">
        <color indexed="64"/>
      </top>
      <bottom style="thin">
        <color theme="4" tint="0.79998168889431442"/>
      </bottom>
      <diagonal/>
    </border>
    <border>
      <left style="thin">
        <color indexed="64"/>
      </left>
      <right style="medium">
        <color indexed="64"/>
      </right>
      <top style="thin">
        <color theme="4" tint="0.79998168889431442"/>
      </top>
      <bottom style="thin">
        <color indexed="64"/>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medium">
        <color indexed="64"/>
      </right>
      <top style="thin">
        <color indexed="64"/>
      </top>
      <bottom style="thin">
        <color theme="4" tint="0.79998168889431442"/>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143">
    <xf numFmtId="0" fontId="0" fillId="0" borderId="0" xfId="0"/>
    <xf numFmtId="0" fontId="0" fillId="0" borderId="0" xfId="0" applyProtection="1">
      <protection hidden="1"/>
    </xf>
    <xf numFmtId="0" fontId="0" fillId="0" borderId="0" xfId="0" applyAlignment="1" applyProtection="1">
      <alignment wrapText="1"/>
      <protection hidden="1"/>
    </xf>
    <xf numFmtId="0" fontId="7" fillId="0" borderId="0" xfId="0" applyFont="1"/>
    <xf numFmtId="0" fontId="10" fillId="0" borderId="0" xfId="0" applyFont="1"/>
    <xf numFmtId="0" fontId="9" fillId="4" borderId="3" xfId="0" applyFont="1" applyFill="1" applyBorder="1" applyAlignment="1">
      <alignment vertical="center"/>
    </xf>
    <xf numFmtId="0" fontId="7" fillId="0" borderId="3" xfId="0" applyFont="1" applyBorder="1" applyAlignment="1">
      <alignment wrapText="1"/>
    </xf>
    <xf numFmtId="0" fontId="6" fillId="4" borderId="3" xfId="0" applyFont="1" applyFill="1" applyBorder="1" applyAlignment="1">
      <alignment vertical="center"/>
    </xf>
    <xf numFmtId="0" fontId="7" fillId="0" borderId="3" xfId="0" applyFont="1" applyBorder="1" applyAlignment="1">
      <alignment vertical="top" wrapText="1"/>
    </xf>
    <xf numFmtId="0" fontId="13" fillId="0" borderId="0" xfId="0" applyFont="1" applyProtection="1">
      <protection hidden="1"/>
    </xf>
    <xf numFmtId="44" fontId="13" fillId="5" borderId="3" xfId="1" applyFont="1" applyFill="1" applyBorder="1" applyAlignment="1" applyProtection="1">
      <alignment horizontal="justify" vertical="center" wrapText="1"/>
      <protection locked="0"/>
    </xf>
    <xf numFmtId="9" fontId="13" fillId="5" borderId="3" xfId="2" applyFont="1" applyFill="1" applyBorder="1" applyAlignment="1" applyProtection="1">
      <alignment horizontal="right" vertical="center" wrapText="1"/>
      <protection locked="0"/>
    </xf>
    <xf numFmtId="0" fontId="13" fillId="0" borderId="0" xfId="0" applyFont="1" applyAlignment="1" applyProtection="1">
      <alignment wrapText="1"/>
      <protection hidden="1"/>
    </xf>
    <xf numFmtId="44" fontId="13" fillId="5" borderId="14" xfId="1" applyFont="1" applyFill="1" applyBorder="1" applyAlignment="1" applyProtection="1">
      <alignment horizontal="justify" vertical="center" wrapText="1"/>
      <protection locked="0"/>
    </xf>
    <xf numFmtId="9" fontId="13" fillId="5" borderId="14" xfId="2" applyFont="1" applyFill="1" applyBorder="1" applyAlignment="1" applyProtection="1">
      <alignment horizontal="right" vertical="center" wrapText="1"/>
      <protection locked="0"/>
    </xf>
    <xf numFmtId="9" fontId="13" fillId="5" borderId="9" xfId="2" applyFont="1" applyFill="1" applyBorder="1" applyAlignment="1" applyProtection="1">
      <alignment horizontal="right" vertical="center" wrapText="1"/>
      <protection locked="0"/>
    </xf>
    <xf numFmtId="9" fontId="13" fillId="5" borderId="5" xfId="2" applyFont="1" applyFill="1" applyBorder="1" applyAlignment="1" applyProtection="1">
      <alignment horizontal="right" vertical="center" wrapText="1"/>
      <protection locked="0"/>
    </xf>
    <xf numFmtId="0" fontId="15" fillId="2" borderId="27" xfId="0" applyFont="1" applyFill="1" applyBorder="1" applyAlignment="1" applyProtection="1">
      <alignment horizontal="right" wrapText="1"/>
      <protection hidden="1"/>
    </xf>
    <xf numFmtId="0" fontId="0" fillId="6" borderId="16" xfId="0" applyFill="1" applyBorder="1" applyProtection="1">
      <protection hidden="1"/>
    </xf>
    <xf numFmtId="0" fontId="0" fillId="6" borderId="17" xfId="0" applyFill="1" applyBorder="1" applyProtection="1">
      <protection hidden="1"/>
    </xf>
    <xf numFmtId="0" fontId="4" fillId="0" borderId="0" xfId="0" applyFont="1" applyAlignment="1" applyProtection="1">
      <alignment horizontal="right" vertical="center"/>
      <protection hidden="1"/>
    </xf>
    <xf numFmtId="0" fontId="17" fillId="7" borderId="4" xfId="3" applyFill="1" applyBorder="1" applyAlignment="1" applyProtection="1">
      <alignment horizontal="center" vertical="center" wrapText="1"/>
      <protection hidden="1"/>
    </xf>
    <xf numFmtId="0" fontId="18" fillId="5" borderId="3" xfId="3" applyFont="1" applyFill="1" applyBorder="1" applyAlignment="1">
      <alignment vertical="center" wrapText="1"/>
    </xf>
    <xf numFmtId="0" fontId="18" fillId="6" borderId="3" xfId="3" applyFont="1" applyFill="1" applyBorder="1" applyAlignment="1">
      <alignment vertical="center" wrapText="1"/>
    </xf>
    <xf numFmtId="44" fontId="13" fillId="5" borderId="5" xfId="1" applyFont="1" applyFill="1" applyBorder="1" applyAlignment="1" applyProtection="1">
      <alignment horizontal="justify" vertical="center" wrapText="1"/>
      <protection locked="0"/>
    </xf>
    <xf numFmtId="0" fontId="0" fillId="6" borderId="24" xfId="0" applyFill="1" applyBorder="1" applyProtection="1">
      <protection hidden="1"/>
    </xf>
    <xf numFmtId="164" fontId="0" fillId="0" borderId="0" xfId="2" applyNumberFormat="1" applyFont="1" applyProtection="1">
      <protection hidden="1"/>
    </xf>
    <xf numFmtId="0" fontId="0" fillId="0" borderId="0" xfId="0" applyAlignment="1" applyProtection="1">
      <alignment vertical="center"/>
      <protection hidden="1"/>
    </xf>
    <xf numFmtId="44" fontId="13" fillId="3" borderId="12" xfId="0" applyNumberFormat="1" applyFont="1" applyFill="1" applyBorder="1" applyAlignment="1" applyProtection="1">
      <alignment vertical="center"/>
      <protection hidden="1"/>
    </xf>
    <xf numFmtId="44" fontId="13" fillId="3" borderId="15" xfId="0" applyNumberFormat="1" applyFont="1" applyFill="1" applyBorder="1" applyAlignment="1" applyProtection="1">
      <alignment vertical="center"/>
      <protection hidden="1"/>
    </xf>
    <xf numFmtId="44" fontId="13" fillId="3" borderId="23" xfId="0" applyNumberFormat="1" applyFont="1" applyFill="1" applyBorder="1" applyAlignment="1" applyProtection="1">
      <alignment vertical="center"/>
      <protection hidden="1"/>
    </xf>
    <xf numFmtId="0" fontId="8" fillId="8" borderId="3" xfId="0" applyFont="1" applyFill="1" applyBorder="1" applyAlignment="1">
      <alignment vertical="center"/>
    </xf>
    <xf numFmtId="44" fontId="13" fillId="3" borderId="12" xfId="1" applyFont="1" applyFill="1" applyBorder="1" applyAlignment="1" applyProtection="1">
      <alignment horizontal="justify" vertical="center" wrapText="1"/>
      <protection hidden="1"/>
    </xf>
    <xf numFmtId="44" fontId="13" fillId="3" borderId="15" xfId="1" applyFont="1" applyFill="1" applyBorder="1" applyAlignment="1" applyProtection="1">
      <alignment horizontal="justify" vertical="center" wrapText="1"/>
      <protection hidden="1"/>
    </xf>
    <xf numFmtId="0" fontId="13" fillId="9" borderId="8" xfId="0" applyFont="1" applyFill="1" applyBorder="1" applyAlignment="1" applyProtection="1">
      <alignment horizontal="justify" vertical="center" wrapText="1"/>
      <protection hidden="1"/>
    </xf>
    <xf numFmtId="0" fontId="13" fillId="9" borderId="11" xfId="0" applyFont="1" applyFill="1" applyBorder="1" applyAlignment="1" applyProtection="1">
      <alignment horizontal="justify" vertical="center" wrapText="1"/>
      <protection hidden="1"/>
    </xf>
    <xf numFmtId="0" fontId="13" fillId="9" borderId="30" xfId="0" applyFont="1" applyFill="1" applyBorder="1" applyAlignment="1" applyProtection="1">
      <alignment horizontal="justify" vertical="center" wrapText="1"/>
      <protection hidden="1"/>
    </xf>
    <xf numFmtId="0" fontId="13" fillId="9" borderId="13" xfId="0" applyFont="1" applyFill="1" applyBorder="1" applyAlignment="1" applyProtection="1">
      <alignment horizontal="justify" vertical="center" wrapText="1"/>
      <protection hidden="1"/>
    </xf>
    <xf numFmtId="44" fontId="13" fillId="9" borderId="25" xfId="1" applyFont="1" applyFill="1" applyBorder="1" applyAlignment="1" applyProtection="1">
      <alignment horizontal="justify" vertical="center" wrapText="1"/>
      <protection hidden="1"/>
    </xf>
    <xf numFmtId="44" fontId="13" fillId="9" borderId="7" xfId="1" applyFont="1" applyFill="1" applyBorder="1" applyAlignment="1" applyProtection="1">
      <alignment horizontal="justify" vertical="center" wrapText="1"/>
      <protection hidden="1"/>
    </xf>
    <xf numFmtId="44" fontId="13" fillId="9" borderId="5" xfId="1" applyFont="1" applyFill="1" applyBorder="1" applyAlignment="1" applyProtection="1">
      <alignment horizontal="justify" vertical="center" wrapText="1"/>
      <protection hidden="1"/>
    </xf>
    <xf numFmtId="44" fontId="13" fillId="9" borderId="29" xfId="1" applyFont="1" applyFill="1" applyBorder="1" applyAlignment="1" applyProtection="1">
      <alignment horizontal="justify" vertical="center" wrapText="1"/>
      <protection hidden="1"/>
    </xf>
    <xf numFmtId="44" fontId="13" fillId="9" borderId="3" xfId="1" applyFont="1" applyFill="1" applyBorder="1" applyAlignment="1" applyProtection="1">
      <alignment horizontal="justify" vertical="center" wrapText="1"/>
      <protection hidden="1"/>
    </xf>
    <xf numFmtId="44" fontId="13" fillId="9" borderId="14" xfId="1" applyFont="1" applyFill="1" applyBorder="1" applyAlignment="1" applyProtection="1">
      <alignment horizontal="justify" vertical="center" wrapText="1"/>
      <protection hidden="1"/>
    </xf>
    <xf numFmtId="44" fontId="13" fillId="9" borderId="9" xfId="1" applyFont="1" applyFill="1" applyBorder="1" applyAlignment="1" applyProtection="1">
      <alignment horizontal="justify" vertical="center" wrapText="1"/>
      <protection hidden="1"/>
    </xf>
    <xf numFmtId="0" fontId="3" fillId="10" borderId="31" xfId="0" applyFont="1" applyFill="1" applyBorder="1" applyAlignment="1" applyProtection="1">
      <alignment horizontal="center" vertical="center" wrapText="1"/>
      <protection hidden="1"/>
    </xf>
    <xf numFmtId="0" fontId="12" fillId="10" borderId="25" xfId="0" applyFont="1" applyFill="1" applyBorder="1" applyAlignment="1" applyProtection="1">
      <alignment horizontal="center" vertical="center" wrapText="1"/>
      <protection hidden="1"/>
    </xf>
    <xf numFmtId="0" fontId="3" fillId="10" borderId="25" xfId="0" applyFont="1" applyFill="1" applyBorder="1" applyAlignment="1" applyProtection="1">
      <alignment horizontal="center" vertical="center" wrapText="1"/>
      <protection hidden="1"/>
    </xf>
    <xf numFmtId="164" fontId="3" fillId="10" borderId="25" xfId="2" applyNumberFormat="1" applyFont="1" applyFill="1" applyBorder="1" applyAlignment="1" applyProtection="1">
      <alignment horizontal="center" vertical="center" wrapText="1"/>
      <protection hidden="1"/>
    </xf>
    <xf numFmtId="0" fontId="3" fillId="10" borderId="32" xfId="0" applyFont="1" applyFill="1" applyBorder="1" applyAlignment="1" applyProtection="1">
      <alignment horizontal="center" vertical="center" wrapText="1"/>
      <protection hidden="1"/>
    </xf>
    <xf numFmtId="0" fontId="12" fillId="10" borderId="6" xfId="0" applyFont="1" applyFill="1" applyBorder="1" applyAlignment="1" applyProtection="1">
      <alignment horizontal="center" vertical="center"/>
      <protection hidden="1"/>
    </xf>
    <xf numFmtId="0" fontId="12" fillId="10" borderId="18" xfId="0" applyFont="1" applyFill="1" applyBorder="1" applyAlignment="1" applyProtection="1">
      <alignment horizontal="center" vertical="center" wrapText="1"/>
      <protection hidden="1"/>
    </xf>
    <xf numFmtId="0" fontId="3" fillId="10" borderId="19" xfId="0" applyFont="1" applyFill="1" applyBorder="1" applyAlignment="1" applyProtection="1">
      <alignment horizontal="center" vertical="center" wrapText="1"/>
      <protection hidden="1"/>
    </xf>
    <xf numFmtId="0" fontId="15" fillId="11" borderId="4" xfId="0" applyFont="1" applyFill="1" applyBorder="1" applyAlignment="1" applyProtection="1">
      <alignment horizontal="center" vertical="center" wrapText="1"/>
      <protection hidden="1"/>
    </xf>
    <xf numFmtId="0" fontId="8" fillId="10" borderId="1" xfId="0" applyFont="1" applyFill="1" applyBorder="1"/>
    <xf numFmtId="0" fontId="8" fillId="10" borderId="2" xfId="0" applyFont="1" applyFill="1" applyBorder="1"/>
    <xf numFmtId="44" fontId="0" fillId="0" borderId="0" xfId="1" applyFont="1" applyProtection="1">
      <protection hidden="1"/>
    </xf>
    <xf numFmtId="44" fontId="5" fillId="0" borderId="0" xfId="1" applyFont="1" applyProtection="1">
      <protection hidden="1"/>
    </xf>
    <xf numFmtId="44" fontId="5" fillId="0" borderId="0" xfId="1" applyFont="1" applyAlignment="1" applyProtection="1">
      <alignment wrapText="1"/>
      <protection hidden="1"/>
    </xf>
    <xf numFmtId="44" fontId="13" fillId="5" borderId="29" xfId="1" applyFont="1" applyFill="1" applyBorder="1" applyAlignment="1" applyProtection="1">
      <alignment horizontal="justify" vertical="center" wrapText="1"/>
      <protection locked="0"/>
    </xf>
    <xf numFmtId="0" fontId="13" fillId="9" borderId="33" xfId="0" applyFont="1" applyFill="1" applyBorder="1" applyAlignment="1" applyProtection="1">
      <alignment horizontal="justify" vertical="center" wrapText="1"/>
      <protection hidden="1"/>
    </xf>
    <xf numFmtId="9" fontId="13" fillId="5" borderId="29" xfId="2" applyFont="1" applyFill="1" applyBorder="1" applyAlignment="1" applyProtection="1">
      <alignment horizontal="right" vertical="center" wrapText="1"/>
      <protection locked="0"/>
    </xf>
    <xf numFmtId="0" fontId="5" fillId="10" borderId="28" xfId="0" applyFont="1" applyFill="1" applyBorder="1" applyAlignment="1" applyProtection="1">
      <alignment horizontal="center" vertical="center" wrapText="1"/>
      <protection hidden="1"/>
    </xf>
    <xf numFmtId="44" fontId="13" fillId="5" borderId="10" xfId="1" applyFont="1" applyFill="1" applyBorder="1" applyAlignment="1" applyProtection="1">
      <alignment horizontal="justify" vertical="center" wrapText="1"/>
      <protection locked="0"/>
    </xf>
    <xf numFmtId="0" fontId="5" fillId="0" borderId="0" xfId="0" applyFont="1" applyProtection="1">
      <protection hidden="1"/>
    </xf>
    <xf numFmtId="44" fontId="5" fillId="0" borderId="0" xfId="0" applyNumberFormat="1" applyFont="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24" xfId="0" applyFill="1" applyBorder="1" applyProtection="1">
      <protection hidden="1"/>
    </xf>
    <xf numFmtId="0" fontId="12" fillId="10" borderId="36" xfId="0" applyFont="1" applyFill="1" applyBorder="1" applyAlignment="1" applyProtection="1">
      <alignment horizontal="center" vertical="center" wrapText="1"/>
      <protection hidden="1"/>
    </xf>
    <xf numFmtId="9" fontId="13" fillId="5" borderId="35" xfId="2" applyFont="1" applyFill="1" applyBorder="1" applyAlignment="1" applyProtection="1">
      <alignment horizontal="right" vertical="center" wrapText="1"/>
      <protection locked="0"/>
    </xf>
    <xf numFmtId="9" fontId="13" fillId="5" borderId="20" xfId="2" applyFont="1" applyFill="1" applyBorder="1" applyAlignment="1" applyProtection="1">
      <alignment horizontal="right" vertical="center" wrapText="1"/>
      <protection locked="0"/>
    </xf>
    <xf numFmtId="0" fontId="15" fillId="2" borderId="34" xfId="0" applyFont="1" applyFill="1" applyBorder="1" applyAlignment="1" applyProtection="1">
      <alignment horizontal="right" wrapText="1"/>
      <protection hidden="1"/>
    </xf>
    <xf numFmtId="0" fontId="3" fillId="10" borderId="0" xfId="0" applyFont="1" applyFill="1" applyAlignment="1" applyProtection="1">
      <alignment horizontal="center" vertical="center" wrapText="1"/>
      <protection hidden="1"/>
    </xf>
    <xf numFmtId="44" fontId="13" fillId="3" borderId="0" xfId="1" applyFont="1" applyFill="1" applyBorder="1" applyAlignment="1" applyProtection="1">
      <alignment horizontal="justify" vertical="center" wrapText="1"/>
      <protection hidden="1"/>
    </xf>
    <xf numFmtId="0" fontId="2" fillId="2" borderId="0" xfId="0" applyFont="1" applyFill="1" applyProtection="1">
      <protection hidden="1"/>
    </xf>
    <xf numFmtId="9" fontId="13" fillId="5" borderId="25" xfId="2" applyFont="1" applyFill="1" applyBorder="1" applyAlignment="1" applyProtection="1">
      <alignment horizontal="right" vertical="center" wrapText="1"/>
      <protection locked="0"/>
    </xf>
    <xf numFmtId="9" fontId="13" fillId="5" borderId="7" xfId="2" applyFont="1" applyFill="1" applyBorder="1" applyAlignment="1" applyProtection="1">
      <alignment horizontal="right" vertical="center" wrapText="1"/>
      <protection locked="0"/>
    </xf>
    <xf numFmtId="0" fontId="13" fillId="4" borderId="8" xfId="0" applyFont="1" applyFill="1" applyBorder="1" applyAlignment="1" applyProtection="1">
      <alignment horizontal="justify" vertical="center" wrapText="1"/>
      <protection hidden="1"/>
    </xf>
    <xf numFmtId="0" fontId="13" fillId="4" borderId="11" xfId="0" applyFont="1" applyFill="1" applyBorder="1" applyAlignment="1" applyProtection="1">
      <alignment horizontal="justify" vertical="center" wrapText="1"/>
      <protection hidden="1"/>
    </xf>
    <xf numFmtId="0" fontId="13" fillId="4" borderId="30" xfId="0" applyFont="1" applyFill="1" applyBorder="1" applyAlignment="1" applyProtection="1">
      <alignment horizontal="justify" vertical="center" wrapText="1"/>
      <protection hidden="1"/>
    </xf>
    <xf numFmtId="0" fontId="13" fillId="4" borderId="13" xfId="0" applyFont="1" applyFill="1" applyBorder="1" applyAlignment="1" applyProtection="1">
      <alignment horizontal="justify" vertical="center" wrapText="1"/>
      <protection hidden="1"/>
    </xf>
    <xf numFmtId="0" fontId="13" fillId="4" borderId="33" xfId="0" applyFont="1" applyFill="1" applyBorder="1" applyAlignment="1" applyProtection="1">
      <alignment horizontal="justify" vertical="center" wrapText="1"/>
      <protection hidden="1"/>
    </xf>
    <xf numFmtId="0" fontId="2" fillId="0" borderId="0" xfId="0" applyFont="1" applyAlignment="1" applyProtection="1">
      <alignment vertical="center"/>
      <protection hidden="1"/>
    </xf>
    <xf numFmtId="0" fontId="13" fillId="9" borderId="21" xfId="0" applyFont="1" applyFill="1" applyBorder="1" applyAlignment="1" applyProtection="1">
      <alignment vertical="center" wrapText="1"/>
      <protection hidden="1"/>
    </xf>
    <xf numFmtId="0" fontId="13" fillId="9" borderId="22" xfId="0" applyFont="1" applyFill="1" applyBorder="1" applyAlignment="1" applyProtection="1">
      <alignment vertical="center" wrapText="1"/>
      <protection hidden="1"/>
    </xf>
    <xf numFmtId="0" fontId="13" fillId="9" borderId="22" xfId="0" applyFont="1" applyFill="1" applyBorder="1" applyAlignment="1" applyProtection="1">
      <alignment horizontal="center" vertical="center" wrapText="1"/>
      <protection hidden="1"/>
    </xf>
    <xf numFmtId="0" fontId="13" fillId="9" borderId="22" xfId="0" applyFont="1" applyFill="1" applyBorder="1" applyProtection="1">
      <protection hidden="1"/>
    </xf>
    <xf numFmtId="0" fontId="5" fillId="10" borderId="21" xfId="0" applyFont="1" applyFill="1" applyBorder="1" applyAlignment="1" applyProtection="1">
      <alignment horizontal="center" vertical="center" wrapText="1"/>
      <protection hidden="1"/>
    </xf>
    <xf numFmtId="0" fontId="5" fillId="10" borderId="22" xfId="0" applyFont="1" applyFill="1" applyBorder="1" applyAlignment="1" applyProtection="1">
      <alignment horizontal="center" vertical="center" wrapText="1"/>
      <protection hidden="1"/>
    </xf>
    <xf numFmtId="44" fontId="13" fillId="9" borderId="37" xfId="1" applyFont="1" applyFill="1" applyBorder="1" applyAlignment="1" applyProtection="1">
      <alignment horizontal="justify" vertical="center" wrapText="1"/>
      <protection hidden="1"/>
    </xf>
    <xf numFmtId="44" fontId="13" fillId="9" borderId="38" xfId="1" applyFont="1" applyFill="1" applyBorder="1" applyAlignment="1" applyProtection="1">
      <alignment horizontal="justify" vertical="center" wrapText="1"/>
      <protection hidden="1"/>
    </xf>
    <xf numFmtId="44" fontId="13" fillId="3" borderId="39" xfId="0" applyNumberFormat="1" applyFont="1" applyFill="1" applyBorder="1" applyAlignment="1" applyProtection="1">
      <alignment vertical="center"/>
      <protection hidden="1"/>
    </xf>
    <xf numFmtId="44" fontId="13" fillId="3" borderId="40" xfId="0" applyNumberFormat="1" applyFont="1" applyFill="1" applyBorder="1" applyAlignment="1" applyProtection="1">
      <alignment vertical="center"/>
      <protection hidden="1"/>
    </xf>
    <xf numFmtId="44" fontId="13" fillId="3" borderId="42" xfId="0" applyNumberFormat="1" applyFont="1" applyFill="1" applyBorder="1" applyAlignment="1" applyProtection="1">
      <alignment vertical="center"/>
      <protection hidden="1"/>
    </xf>
    <xf numFmtId="44" fontId="13" fillId="9" borderId="43" xfId="1" applyFont="1" applyFill="1" applyBorder="1" applyAlignment="1" applyProtection="1">
      <alignment horizontal="justify" vertical="center" wrapText="1"/>
      <protection hidden="1"/>
    </xf>
    <xf numFmtId="44" fontId="2" fillId="2" borderId="26" xfId="0" applyNumberFormat="1" applyFont="1" applyFill="1" applyBorder="1" applyProtection="1">
      <protection hidden="1"/>
    </xf>
    <xf numFmtId="0" fontId="18" fillId="12" borderId="3" xfId="3" applyFont="1" applyFill="1" applyBorder="1" applyAlignment="1">
      <alignment vertical="center" wrapText="1"/>
    </xf>
    <xf numFmtId="44" fontId="23" fillId="0" borderId="3" xfId="1" applyFont="1" applyFill="1" applyBorder="1" applyAlignment="1" applyProtection="1">
      <alignment horizontal="justify" vertical="center" wrapText="1"/>
      <protection hidden="1"/>
    </xf>
    <xf numFmtId="44" fontId="23" fillId="0" borderId="14" xfId="1" applyFont="1" applyFill="1" applyBorder="1" applyAlignment="1" applyProtection="1">
      <alignment horizontal="justify" vertical="center" wrapText="1"/>
      <protection hidden="1"/>
    </xf>
    <xf numFmtId="44" fontId="23" fillId="0" borderId="5" xfId="1" applyFont="1" applyFill="1" applyBorder="1" applyAlignment="1" applyProtection="1">
      <alignment horizontal="justify" vertical="center" wrapText="1"/>
      <protection hidden="1"/>
    </xf>
    <xf numFmtId="44" fontId="23" fillId="0" borderId="29" xfId="1" applyFont="1" applyFill="1" applyBorder="1" applyAlignment="1" applyProtection="1">
      <alignment horizontal="justify" vertical="center" wrapText="1"/>
      <protection hidden="1"/>
    </xf>
    <xf numFmtId="44" fontId="23" fillId="0" borderId="9" xfId="1" applyFont="1" applyFill="1" applyBorder="1" applyAlignment="1" applyProtection="1">
      <alignment horizontal="justify" vertical="center" wrapText="1"/>
      <protection hidden="1"/>
    </xf>
    <xf numFmtId="44" fontId="23" fillId="0" borderId="25" xfId="1" applyFont="1" applyFill="1" applyBorder="1" applyAlignment="1" applyProtection="1">
      <alignment horizontal="justify" vertical="center" wrapText="1"/>
      <protection hidden="1"/>
    </xf>
    <xf numFmtId="44" fontId="13" fillId="3" borderId="46" xfId="0" applyNumberFormat="1" applyFont="1" applyFill="1" applyBorder="1" applyAlignment="1" applyProtection="1">
      <alignment vertical="center"/>
      <protection hidden="1"/>
    </xf>
    <xf numFmtId="44" fontId="13" fillId="3" borderId="10" xfId="0" applyNumberFormat="1" applyFont="1" applyFill="1" applyBorder="1" applyAlignment="1" applyProtection="1">
      <alignment vertical="center"/>
      <protection hidden="1"/>
    </xf>
    <xf numFmtId="164" fontId="0" fillId="2" borderId="27" xfId="2" applyNumberFormat="1" applyFont="1" applyFill="1" applyBorder="1" applyAlignment="1" applyProtection="1">
      <alignment vertical="center"/>
      <protection hidden="1"/>
    </xf>
    <xf numFmtId="0" fontId="0" fillId="0" borderId="34" xfId="0" applyBorder="1" applyProtection="1">
      <protection hidden="1"/>
    </xf>
    <xf numFmtId="0" fontId="14" fillId="2" borderId="34" xfId="0" applyFont="1" applyFill="1" applyBorder="1" applyAlignment="1" applyProtection="1">
      <alignment horizontal="right" vertical="center"/>
      <protection hidden="1"/>
    </xf>
    <xf numFmtId="44" fontId="14" fillId="2" borderId="26" xfId="0" applyNumberFormat="1" applyFont="1" applyFill="1" applyBorder="1" applyAlignment="1" applyProtection="1">
      <alignment vertical="center"/>
      <protection hidden="1"/>
    </xf>
    <xf numFmtId="0" fontId="24" fillId="0" borderId="0" xfId="0" applyFont="1" applyAlignment="1" applyProtection="1">
      <alignment horizontal="right" vertical="center"/>
      <protection hidden="1"/>
    </xf>
    <xf numFmtId="0" fontId="13" fillId="4" borderId="11" xfId="0" applyFont="1" applyFill="1" applyBorder="1" applyAlignment="1">
      <alignment horizontal="justify" vertical="center" wrapText="1"/>
    </xf>
    <xf numFmtId="9" fontId="13" fillId="3" borderId="3" xfId="2" applyFont="1" applyFill="1" applyBorder="1" applyProtection="1">
      <protection hidden="1"/>
    </xf>
    <xf numFmtId="0" fontId="12" fillId="13" borderId="0" xfId="0" applyFont="1" applyFill="1" applyProtection="1">
      <protection hidden="1"/>
    </xf>
    <xf numFmtId="44" fontId="12" fillId="13" borderId="0" xfId="1" applyFont="1" applyFill="1" applyProtection="1">
      <protection hidden="1"/>
    </xf>
    <xf numFmtId="0" fontId="25" fillId="0" borderId="0" xfId="0" applyFont="1" applyProtection="1">
      <protection hidden="1"/>
    </xf>
    <xf numFmtId="44" fontId="13" fillId="3" borderId="49" xfId="0" applyNumberFormat="1" applyFont="1" applyFill="1" applyBorder="1" applyAlignment="1" applyProtection="1">
      <alignment vertical="center"/>
      <protection hidden="1"/>
    </xf>
    <xf numFmtId="0" fontId="0" fillId="6" borderId="48" xfId="0" applyFill="1" applyBorder="1" applyProtection="1">
      <protection hidden="1"/>
    </xf>
    <xf numFmtId="0" fontId="0" fillId="5" borderId="48" xfId="0" applyFill="1" applyBorder="1" applyProtection="1">
      <protection hidden="1"/>
    </xf>
    <xf numFmtId="44" fontId="13" fillId="5" borderId="49" xfId="1" applyFont="1" applyFill="1" applyBorder="1" applyAlignment="1" applyProtection="1">
      <alignment horizontal="justify" vertical="center" wrapText="1"/>
      <protection locked="0"/>
    </xf>
    <xf numFmtId="44" fontId="13" fillId="5" borderId="15" xfId="1" applyFont="1" applyFill="1" applyBorder="1" applyAlignment="1" applyProtection="1">
      <alignment horizontal="justify" vertical="center" wrapText="1"/>
      <protection locked="0"/>
    </xf>
    <xf numFmtId="0" fontId="13" fillId="9" borderId="22" xfId="0" applyFont="1" applyFill="1" applyBorder="1" applyAlignment="1" applyProtection="1">
      <alignment horizontal="center" vertical="center" wrapText="1"/>
      <protection hidden="1"/>
    </xf>
    <xf numFmtId="0" fontId="13" fillId="9" borderId="48" xfId="0" applyFont="1" applyFill="1" applyBorder="1" applyAlignment="1" applyProtection="1">
      <alignment horizontal="center" vertical="center" wrapText="1"/>
      <protection hidden="1"/>
    </xf>
    <xf numFmtId="164" fontId="1" fillId="9" borderId="37" xfId="2" applyNumberFormat="1" applyFont="1" applyFill="1" applyBorder="1" applyAlignment="1" applyProtection="1">
      <alignment horizontal="center" vertical="center" wrapText="1"/>
      <protection hidden="1"/>
    </xf>
    <xf numFmtId="9" fontId="1" fillId="9" borderId="37" xfId="2" applyFont="1" applyFill="1" applyBorder="1" applyAlignment="1" applyProtection="1">
      <alignment horizontal="center" vertical="center" wrapText="1"/>
      <protection hidden="1"/>
    </xf>
    <xf numFmtId="164" fontId="1" fillId="9" borderId="38" xfId="2" applyNumberFormat="1" applyFont="1" applyFill="1" applyBorder="1" applyAlignment="1" applyProtection="1">
      <alignment horizontal="center" vertical="center" wrapText="1"/>
      <protection hidden="1"/>
    </xf>
    <xf numFmtId="9" fontId="1" fillId="9" borderId="41" xfId="2" applyFont="1" applyFill="1" applyBorder="1" applyAlignment="1" applyProtection="1">
      <alignment horizontal="center" vertical="center" wrapText="1"/>
      <protection hidden="1"/>
    </xf>
    <xf numFmtId="164" fontId="1" fillId="9" borderId="43" xfId="2" applyNumberFormat="1" applyFont="1" applyFill="1" applyBorder="1" applyAlignment="1" applyProtection="1">
      <alignment horizontal="center" vertical="center" wrapText="1"/>
      <protection hidden="1"/>
    </xf>
    <xf numFmtId="9" fontId="2" fillId="9" borderId="41" xfId="2" applyFont="1" applyFill="1" applyBorder="1" applyAlignment="1" applyProtection="1">
      <alignment horizontal="center" vertical="center" wrapText="1"/>
      <protection hidden="1"/>
    </xf>
    <xf numFmtId="164" fontId="1" fillId="9" borderId="3" xfId="2" applyNumberFormat="1" applyFont="1" applyFill="1" applyBorder="1" applyAlignment="1" applyProtection="1">
      <alignment horizontal="center" vertical="center" wrapText="1"/>
      <protection hidden="1"/>
    </xf>
    <xf numFmtId="0" fontId="2" fillId="9" borderId="41" xfId="0" applyFont="1" applyFill="1" applyBorder="1" applyProtection="1">
      <protection hidden="1"/>
    </xf>
    <xf numFmtId="9" fontId="2" fillId="9" borderId="37" xfId="2" applyFont="1" applyFill="1" applyBorder="1" applyAlignment="1" applyProtection="1">
      <alignment horizontal="center" vertical="center" wrapText="1"/>
      <protection hidden="1"/>
    </xf>
    <xf numFmtId="164" fontId="1" fillId="9" borderId="9" xfId="2" applyNumberFormat="1" applyFont="1" applyFill="1" applyBorder="1" applyAlignment="1" applyProtection="1">
      <alignment horizontal="center" vertical="center" wrapText="1"/>
      <protection hidden="1"/>
    </xf>
    <xf numFmtId="164" fontId="1" fillId="9" borderId="29" xfId="2" applyNumberFormat="1" applyFont="1" applyFill="1" applyBorder="1" applyAlignment="1" applyProtection="1">
      <alignment horizontal="center" vertical="center" wrapText="1"/>
      <protection hidden="1"/>
    </xf>
    <xf numFmtId="9" fontId="2" fillId="9" borderId="45" xfId="2" applyFont="1" applyFill="1" applyBorder="1" applyAlignment="1" applyProtection="1">
      <alignment horizontal="center" vertical="center" wrapText="1"/>
      <protection hidden="1"/>
    </xf>
    <xf numFmtId="0" fontId="1" fillId="9" borderId="41" xfId="0" applyFont="1" applyFill="1" applyBorder="1" applyProtection="1">
      <protection hidden="1"/>
    </xf>
    <xf numFmtId="164" fontId="1" fillId="9" borderId="5" xfId="2" applyNumberFormat="1" applyFont="1" applyFill="1" applyBorder="1" applyAlignment="1" applyProtection="1">
      <alignment horizontal="center" vertical="center" wrapText="1"/>
      <protection hidden="1"/>
    </xf>
    <xf numFmtId="9" fontId="2" fillId="9" borderId="44" xfId="2" applyFont="1" applyFill="1" applyBorder="1" applyAlignment="1" applyProtection="1">
      <alignment horizontal="center" vertical="center" wrapText="1"/>
      <protection hidden="1"/>
    </xf>
    <xf numFmtId="164" fontId="1" fillId="9" borderId="14" xfId="2" applyNumberFormat="1" applyFont="1" applyFill="1" applyBorder="1" applyAlignment="1" applyProtection="1">
      <alignment horizontal="center" vertical="center" wrapText="1"/>
      <protection hidden="1"/>
    </xf>
    <xf numFmtId="9" fontId="2" fillId="9" borderId="47" xfId="2" applyFont="1" applyFill="1" applyBorder="1" applyAlignment="1" applyProtection="1">
      <alignment horizontal="center" vertical="center" wrapText="1"/>
      <protection hidden="1"/>
    </xf>
    <xf numFmtId="0" fontId="1" fillId="9" borderId="45" xfId="0" applyFont="1" applyFill="1" applyBorder="1" applyProtection="1">
      <protection hidden="1"/>
    </xf>
    <xf numFmtId="9" fontId="2" fillId="9" borderId="41" xfId="0" applyNumberFormat="1" applyFont="1" applyFill="1" applyBorder="1" applyAlignment="1" applyProtection="1">
      <alignment horizontal="center"/>
      <protection hidden="1"/>
    </xf>
    <xf numFmtId="9" fontId="2" fillId="9" borderId="38" xfId="0" applyNumberFormat="1" applyFont="1" applyFill="1" applyBorder="1" applyAlignment="1" applyProtection="1">
      <alignment horizontal="center"/>
      <protection hidden="1"/>
    </xf>
  </cellXfs>
  <cellStyles count="4">
    <cellStyle name="Hyperlink" xfId="3" builtinId="8"/>
    <cellStyle name="Procent" xfId="2" builtinId="5"/>
    <cellStyle name="Standaard" xfId="0" builtinId="0"/>
    <cellStyle name="Valuta" xfId="1" builtinId="4"/>
  </cellStyles>
  <dxfs count="21">
    <dxf>
      <font>
        <color theme="1"/>
      </font>
      <fill>
        <gradientFill type="path" left="0.5" right="0.5" top="0.5" bottom="0.5">
          <stop position="0">
            <color theme="0"/>
          </stop>
          <stop position="1">
            <color rgb="FFFF0000"/>
          </stop>
        </gradientFill>
      </fill>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11"/>
        <color auto="1"/>
        <name val="Calibri"/>
        <family val="2"/>
        <scheme val="minor"/>
      </font>
      <numFmt numFmtId="34" formatCode="_ &quot;€&quot;\ * #,##0.00_ ;_ &quot;€&quot;\ * \-#,##0.00_ ;_ &quot;€&quot;\ * &quot;-&quot;??_ ;_ @_ "/>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1"/>
        <color theme="1"/>
        <name val="Calibri"/>
        <family val="2"/>
        <scheme val="minor"/>
      </font>
      <numFmt numFmtId="164" formatCode="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rgb="FFFF0000"/>
        <name val="Calibri"/>
        <family val="2"/>
        <scheme val="minor"/>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fill>
        <patternFill patternType="solid">
          <fgColor indexed="64"/>
          <bgColor rgb="FF00FF99"/>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00FF99"/>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rgb="FFC9FFE9"/>
        </patternFill>
      </fill>
      <border diagonalUp="0" diagonalDown="0">
        <left style="medium">
          <color indexed="64"/>
        </left>
        <right style="medium">
          <color indexed="64"/>
        </right>
        <top style="thin">
          <color indexed="64"/>
        </top>
        <bottom style="thin">
          <color indexed="64"/>
        </bottom>
        <vertical style="medium">
          <color indexed="64"/>
        </vertical>
        <horizontal/>
      </border>
      <protection locked="1" hidden="1"/>
    </dxf>
    <dxf>
      <fill>
        <patternFill patternType="solid">
          <fgColor indexed="64"/>
          <bgColor rgb="FFC9FFE9"/>
        </patternFill>
      </fill>
      <border diagonalUp="0" diagonalDown="0">
        <left style="medium">
          <color indexed="64"/>
        </left>
        <right style="medium">
          <color indexed="64"/>
        </right>
        <top style="thin">
          <color indexed="64"/>
        </top>
        <bottom style="thin">
          <color indexed="64"/>
        </bottom>
        <vertical style="medium">
          <color indexed="64"/>
        </vertical>
      </border>
      <protection locked="1" hidden="1"/>
    </dxf>
    <dxf>
      <numFmt numFmtId="0" formatCode="General"/>
      <fill>
        <patternFill patternType="solid">
          <fgColor indexed="64"/>
          <bgColor rgb="FF00FF99"/>
        </patternFill>
      </fill>
      <border diagonalUp="0" diagonalDown="0">
        <left style="medium">
          <color indexed="64"/>
        </left>
        <right style="medium">
          <color indexed="64"/>
        </right>
        <top style="thin">
          <color indexed="64"/>
        </top>
        <bottom style="thin">
          <color indexed="64"/>
        </bottom>
        <vertical style="medium">
          <color indexed="64"/>
        </vertical>
      </border>
      <protection locked="1" hidden="1"/>
    </dxf>
    <dxf>
      <numFmt numFmtId="0" formatCode="General"/>
      <fill>
        <patternFill patternType="solid">
          <fgColor indexed="64"/>
          <bgColor rgb="FFC9FFE9"/>
        </patternFill>
      </fill>
      <border diagonalUp="0" diagonalDown="0">
        <left style="medium">
          <color indexed="64"/>
        </left>
        <right style="medium">
          <color indexed="64"/>
        </right>
        <top style="thin">
          <color indexed="64"/>
        </top>
        <bottom style="thin">
          <color indexed="64"/>
        </bottom>
        <vertical style="medium">
          <color indexed="64"/>
        </vertical>
      </border>
      <protection locked="1" hidden="1"/>
    </dxf>
    <dxf>
      <font>
        <strike val="0"/>
        <outline val="0"/>
        <shadow val="0"/>
        <u val="none"/>
        <vertAlign val="baseline"/>
        <sz val="11"/>
        <color theme="0"/>
        <name val="Calibri"/>
        <family val="2"/>
        <scheme val="minor"/>
      </font>
      <numFmt numFmtId="34" formatCode="_ &quot;€&quot;\ * #,##0.00_ ;_ &quot;€&quot;\ * \-#,##0.00_ ;_ &quot;€&quot;\ * &quot;-&quot;??_ ;_ @_ "/>
      <protection locked="1" hidden="1"/>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auto="1"/>
        <name val="Calibri"/>
        <family val="2"/>
        <scheme val="minor"/>
      </font>
      <fill>
        <patternFill patternType="solid">
          <fgColor indexed="64"/>
          <bgColor rgb="FF00FF99"/>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justify"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auto="1"/>
        <name val="Calibri"/>
        <family val="2"/>
        <scheme val="minor"/>
      </font>
      <fill>
        <patternFill patternType="solid">
          <fgColor indexed="64"/>
          <bgColor rgb="FF00FF99"/>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3" tint="0.79998168889431442"/>
        </patternFill>
      </fill>
      <alignment horizontal="justify"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1" hidden="1"/>
    </dxf>
    <dxf>
      <border outline="0">
        <left style="medium">
          <color indexed="64"/>
        </left>
        <right style="medium">
          <color indexed="64"/>
        </right>
      </border>
    </dxf>
    <dxf>
      <fill>
        <patternFill patternType="solid">
          <fgColor indexed="64"/>
          <bgColor rgb="FFC9FFE9"/>
        </patternFill>
      </fill>
      <protection locked="1" hidden="1"/>
    </dxf>
    <dxf>
      <font>
        <b/>
        <i val="0"/>
        <strike val="0"/>
        <condense val="0"/>
        <extend val="0"/>
        <outline val="0"/>
        <shadow val="0"/>
        <u val="none"/>
        <vertAlign val="baseline"/>
        <sz val="11"/>
        <color auto="1"/>
        <name val="Calibri"/>
        <family val="2"/>
        <scheme val="minor"/>
      </font>
      <fill>
        <patternFill patternType="solid">
          <fgColor indexed="64"/>
          <bgColor theme="5" tint="0.74999237037263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1"/>
    </dxf>
  </dxfs>
  <tableStyles count="0" defaultTableStyle="TableStyleMedium2" defaultPivotStyle="PivotStyleLight16"/>
  <colors>
    <mruColors>
      <color rgb="FF00FF99"/>
      <color rgb="FFC9F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308885-53CF-4CBF-8F3C-58FCD5AD5D11}" name="Prijs" displayName="Prijs" ref="B3:R27" totalsRowShown="0" headerRowDxfId="20" dataDxfId="19" tableBorderDxfId="18">
  <autoFilter ref="B3:R27" xr:uid="{90308885-53CF-4CBF-8F3C-58FCD5AD5D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BA624C6-F810-4D06-A0D8-61548CD97525}" name="Omschrijving" dataDxfId="17"/>
    <tableColumn id="2" xr3:uid="{B41B76EC-C140-4515-B30C-3EDC96D02879}" name="Brutoprijs" dataDxfId="16" dataCellStyle="Valuta"/>
    <tableColumn id="3" xr3:uid="{ECD81768-66D0-4A6B-80D4-8561E1FE9F0E}" name="Eenheid" dataDxfId="15"/>
    <tableColumn id="4" xr3:uid="{09E8F95B-AA82-4826-AD1A-83722FCF1890}" name="Kortings_x000a_percentage" dataDxfId="14" dataCellStyle="Procent"/>
    <tableColumn id="15" xr3:uid="{1EC34667-FB1A-4809-8250-6D3E9815DA2E}" name="Kolom2" dataDxfId="6" dataCellStyle="Procent"/>
    <tableColumn id="16" xr3:uid="{7C6B3CAD-7634-4F30-820D-3B02EECB2795}" name="Kolom3" dataDxfId="5" dataCellStyle="Procent"/>
    <tableColumn id="5" xr3:uid="{C2B3BC19-4AAF-4B28-B3FA-710B8C78D455}" name="Nettoprijs" dataDxfId="13" dataCellStyle="Valuta">
      <calculatedColumnFormula>IF((C4-(C4*E4))&gt;J4,"te hoog bedrag",(C4-(C4*E4)))</calculatedColumnFormula>
    </tableColumn>
    <tableColumn id="17" xr3:uid="{5D81AB2A-1E05-4AA9-9B90-5196AC2820F6}" name="Kolom4" dataDxfId="12" dataCellStyle="Valuta"/>
    <tableColumn id="6" xr3:uid="{79532435-4716-4EDA-8E25-870348252407}" name="Maximale prijs per product" dataDxfId="4" dataCellStyle="Valuta"/>
    <tableColumn id="7" xr3:uid="{2BEE4E64-2399-489E-A5DE-68EBF50292DD}" name="Sub_x000a_weging" dataDxfId="3" dataCellStyle="Procent"/>
    <tableColumn id="8" xr3:uid="{80E2B157-20BD-4852-A03E-6CD0A077306B}" name="Weging" dataDxfId="1" dataCellStyle="Procent"/>
    <tableColumn id="9" xr3:uid="{0CBA9340-69DB-44CC-8EFF-E9390DB43832}" name="Weging x nettoprijs" dataDxfId="2">
      <calculatedColumnFormula>K4*H4*#REF!</calculatedColumnFormula>
    </tableColumn>
    <tableColumn id="10" xr3:uid="{1B18B8FB-5292-406A-8BF3-A3521FE9DB88}" name="Kolom1" dataDxfId="11">
      <calculatedColumnFormula>Prijs[[#This Row],[Brutoprijs]]-Prijs[[#This Row],[Nettoprijs]]</calculatedColumnFormula>
    </tableColumn>
    <tableColumn id="11" xr3:uid="{57085462-9EA3-41F3-8306-0F40D45975D3}" name="Type" dataDxfId="10"/>
    <tableColumn id="12" xr3:uid="{B01B02A8-9932-4AF7-9346-A44DEFB17DAF}" name="Model / Merk / Producent" dataDxfId="9"/>
    <tableColumn id="13" xr3:uid="{7B190919-CE39-4EB5-A504-3E102E9B3631}" name="Intern artikelnummer" dataDxfId="8"/>
    <tableColumn id="14" xr3:uid="{3E74CC43-1CAC-4887-846F-B520A0376B55}" name="Overige (vrij voor Inschrijver)" dataDxfId="7"/>
  </tableColumns>
  <tableStyleInfo name="TableStyleLight21" showFirstColumn="0" showLastColumn="0" showRowStripes="1" showColumnStripes="0"/>
</table>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5DC66-EAAC-482D-A034-331268CAB01F}">
  <dimension ref="A1:B15"/>
  <sheetViews>
    <sheetView showGridLines="0" zoomScaleNormal="100" workbookViewId="0">
      <selection activeCell="B15" sqref="B15"/>
    </sheetView>
  </sheetViews>
  <sheetFormatPr defaultColWidth="9.109375" defaultRowHeight="14.4" x14ac:dyDescent="0.3"/>
  <cols>
    <col min="1" max="1" width="34.109375" style="3" bestFit="1" customWidth="1"/>
    <col min="2" max="2" width="130.5546875" style="3" customWidth="1"/>
    <col min="3" max="16384" width="9.109375" style="3"/>
  </cols>
  <sheetData>
    <row r="1" spans="1:2" ht="21.6" thickTop="1" x14ac:dyDescent="0.4">
      <c r="A1" s="54" t="s">
        <v>0</v>
      </c>
      <c r="B1" s="55" t="s">
        <v>1</v>
      </c>
    </row>
    <row r="2" spans="1:2" ht="76.8" x14ac:dyDescent="0.3">
      <c r="A2" s="5" t="s">
        <v>2</v>
      </c>
      <c r="B2" s="6" t="s">
        <v>3</v>
      </c>
    </row>
    <row r="3" spans="1:2" ht="57.6" x14ac:dyDescent="0.3">
      <c r="A3" s="7" t="s">
        <v>2</v>
      </c>
      <c r="B3" s="6" t="s">
        <v>4</v>
      </c>
    </row>
    <row r="4" spans="1:2" ht="28.8" x14ac:dyDescent="0.3">
      <c r="A4" s="5" t="s">
        <v>2</v>
      </c>
      <c r="B4" s="6" t="s">
        <v>5</v>
      </c>
    </row>
    <row r="5" spans="1:2" ht="44.4" x14ac:dyDescent="0.3">
      <c r="A5" s="5" t="s">
        <v>2</v>
      </c>
      <c r="B5" s="6" t="s">
        <v>63</v>
      </c>
    </row>
    <row r="6" spans="1:2" ht="57.6" x14ac:dyDescent="0.3">
      <c r="A6" s="5" t="s">
        <v>2</v>
      </c>
      <c r="B6" s="6" t="s">
        <v>6</v>
      </c>
    </row>
    <row r="7" spans="1:2" ht="28.8" x14ac:dyDescent="0.3">
      <c r="A7" s="5" t="s">
        <v>2</v>
      </c>
      <c r="B7" s="6" t="s">
        <v>64</v>
      </c>
    </row>
    <row r="8" spans="1:2" ht="115.2" x14ac:dyDescent="0.3">
      <c r="A8" s="5" t="s">
        <v>2</v>
      </c>
      <c r="B8" s="6" t="s">
        <v>65</v>
      </c>
    </row>
    <row r="9" spans="1:2" ht="61.8" customHeight="1" x14ac:dyDescent="0.3">
      <c r="A9" s="22" t="s">
        <v>68</v>
      </c>
      <c r="B9" s="8" t="s">
        <v>7</v>
      </c>
    </row>
    <row r="10" spans="1:2" ht="100.8" x14ac:dyDescent="0.3">
      <c r="A10" s="22" t="s">
        <v>69</v>
      </c>
      <c r="B10" s="8" t="s">
        <v>66</v>
      </c>
    </row>
    <row r="11" spans="1:2" ht="64.8" customHeight="1" x14ac:dyDescent="0.3">
      <c r="A11" s="22" t="s">
        <v>70</v>
      </c>
      <c r="B11" s="8" t="s">
        <v>67</v>
      </c>
    </row>
    <row r="12" spans="1:2" ht="43.2" x14ac:dyDescent="0.3">
      <c r="A12" s="31" t="s">
        <v>71</v>
      </c>
      <c r="B12" s="6" t="s">
        <v>72</v>
      </c>
    </row>
    <row r="13" spans="1:2" ht="43.2" x14ac:dyDescent="0.3">
      <c r="A13" s="23" t="s">
        <v>73</v>
      </c>
      <c r="B13" s="8" t="s">
        <v>8</v>
      </c>
    </row>
    <row r="14" spans="1:2" ht="43.2" x14ac:dyDescent="0.3">
      <c r="A14" s="97" t="s">
        <v>74</v>
      </c>
      <c r="B14" s="8" t="s">
        <v>75</v>
      </c>
    </row>
    <row r="15" spans="1:2" x14ac:dyDescent="0.3">
      <c r="B15" s="4"/>
    </row>
  </sheetData>
  <hyperlinks>
    <hyperlink ref="A9" location="Prijsopgave!C4" display="Kolom C" xr:uid="{798A3230-F8DF-4E48-9DC6-3CC342674623}"/>
    <hyperlink ref="A13" location="Prijsopgave!O4" display="Kolom O, Q en R (rij 4 t/m 45)" xr:uid="{08088646-896F-4A54-832C-087702CA3048}"/>
    <hyperlink ref="A10" location="Prijsopgave!E4" display="Kolom E" xr:uid="{7F581104-2922-4A8E-8CD4-68ADB5A76C3C}"/>
    <hyperlink ref="A11" location="Prijsopgave!P4" display="Kolom P" xr:uid="{E96906CB-6B35-4827-BDB9-93B0B3FFDABD}"/>
    <hyperlink ref="A14" location="Prijsopgave!B52" display="Kolom B en H (rij 52 t/m 101)" xr:uid="{B189165F-F2AF-4DBB-A910-84728B0E0FDD}"/>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9"/>
  <sheetViews>
    <sheetView showGridLines="0" tabSelected="1" zoomScale="80" zoomScaleNormal="80" workbookViewId="0">
      <selection activeCell="K41" sqref="K41"/>
    </sheetView>
  </sheetViews>
  <sheetFormatPr defaultColWidth="9.109375" defaultRowHeight="14.4" x14ac:dyDescent="0.3"/>
  <cols>
    <col min="1" max="1" width="10.5546875" style="1" customWidth="1"/>
    <col min="2" max="2" width="69.6640625" style="1" customWidth="1"/>
    <col min="3" max="3" width="28.21875" style="1" customWidth="1"/>
    <col min="4" max="4" width="13.77734375" style="1" customWidth="1"/>
    <col min="5" max="5" width="14.5546875" style="2" customWidth="1"/>
    <col min="6" max="7" width="14.5546875" style="2" hidden="1" customWidth="1"/>
    <col min="8" max="8" width="14.5546875" style="1" customWidth="1"/>
    <col min="9" max="9" width="14.5546875" style="1" hidden="1" customWidth="1"/>
    <col min="10" max="10" width="16.109375" style="1" customWidth="1"/>
    <col min="11" max="11" width="11.44140625" style="26" bestFit="1" customWidth="1"/>
    <col min="12" max="12" width="11.44140625" style="1" customWidth="1"/>
    <col min="13" max="13" width="19.5546875" style="27" customWidth="1"/>
    <col min="14" max="14" width="9.44140625" style="1" bestFit="1" customWidth="1"/>
    <col min="15" max="18" width="27.5546875" style="1" customWidth="1"/>
    <col min="19" max="19" width="9.109375" style="1"/>
    <col min="20" max="20" width="12.109375" style="1" customWidth="1"/>
    <col min="21" max="23" width="9.109375" style="1"/>
    <col min="24" max="24" width="11.109375" style="1" bestFit="1" customWidth="1"/>
    <col min="25" max="16384" width="9.109375" style="1"/>
  </cols>
  <sheetData>
    <row r="1" spans="1:23" ht="52.35" customHeight="1" thickBot="1" x14ac:dyDescent="0.35">
      <c r="A1" s="21" t="s">
        <v>9</v>
      </c>
      <c r="B1" s="110" t="s">
        <v>10</v>
      </c>
      <c r="D1" s="20"/>
    </row>
    <row r="2" spans="1:23" ht="15" thickBot="1" x14ac:dyDescent="0.35">
      <c r="C2" s="9"/>
      <c r="E2" s="12"/>
      <c r="F2" s="12"/>
      <c r="G2" s="12"/>
    </row>
    <row r="3" spans="1:23" ht="29.4" thickBot="1" x14ac:dyDescent="0.35">
      <c r="B3" s="45" t="s">
        <v>11</v>
      </c>
      <c r="C3" s="46" t="s">
        <v>12</v>
      </c>
      <c r="D3" s="45" t="s">
        <v>13</v>
      </c>
      <c r="E3" s="46" t="s">
        <v>14</v>
      </c>
      <c r="F3" s="46" t="s">
        <v>15</v>
      </c>
      <c r="G3" s="46" t="s">
        <v>16</v>
      </c>
      <c r="H3" s="47" t="s">
        <v>17</v>
      </c>
      <c r="I3" s="47" t="s">
        <v>18</v>
      </c>
      <c r="J3" s="47" t="s">
        <v>19</v>
      </c>
      <c r="K3" s="48" t="s">
        <v>20</v>
      </c>
      <c r="L3" s="47" t="s">
        <v>21</v>
      </c>
      <c r="M3" s="49" t="s">
        <v>22</v>
      </c>
      <c r="N3" s="64" t="s">
        <v>23</v>
      </c>
      <c r="O3" s="53" t="s">
        <v>24</v>
      </c>
      <c r="P3" s="53" t="s">
        <v>25</v>
      </c>
      <c r="Q3" s="53" t="s">
        <v>26</v>
      </c>
      <c r="R3" s="53" t="s">
        <v>27</v>
      </c>
      <c r="W3"/>
    </row>
    <row r="4" spans="1:23" ht="15" customHeight="1" thickBot="1" x14ac:dyDescent="0.35">
      <c r="A4" s="62" t="s">
        <v>28</v>
      </c>
      <c r="B4" s="78" t="s">
        <v>29</v>
      </c>
      <c r="C4" s="10"/>
      <c r="D4" s="34" t="s">
        <v>30</v>
      </c>
      <c r="E4" s="15">
        <v>0</v>
      </c>
      <c r="F4" s="76"/>
      <c r="G4" s="76"/>
      <c r="H4" s="90">
        <f>IF((C4-(C4*E4))+(C5-(C5*E5))&gt;J4,"te hoog bedrag",(C4-(C4*E4))+(C5-(C5*E5)))</f>
        <v>0</v>
      </c>
      <c r="I4" s="38"/>
      <c r="J4" s="103">
        <v>275</v>
      </c>
      <c r="K4" s="123">
        <v>0.25</v>
      </c>
      <c r="L4" s="124"/>
      <c r="M4" s="92">
        <f>K4*H4*L6</f>
        <v>0</v>
      </c>
      <c r="N4" s="65">
        <f>Prijs[[#This Row],[Brutoprijs]]-Prijs[[#This Row],[Nettoprijs]]</f>
        <v>0</v>
      </c>
      <c r="O4" s="18"/>
      <c r="P4" s="66"/>
      <c r="Q4" s="18"/>
      <c r="R4" s="18"/>
      <c r="W4"/>
    </row>
    <row r="5" spans="1:23" x14ac:dyDescent="0.3">
      <c r="A5" s="84"/>
      <c r="B5" s="79" t="s">
        <v>31</v>
      </c>
      <c r="C5" s="10"/>
      <c r="D5" s="36" t="s">
        <v>30</v>
      </c>
      <c r="E5" s="16">
        <v>0</v>
      </c>
      <c r="F5" s="77"/>
      <c r="G5" s="77"/>
      <c r="H5" s="91"/>
      <c r="I5" s="39"/>
      <c r="J5" s="101">
        <v>0</v>
      </c>
      <c r="K5" s="125"/>
      <c r="L5" s="126"/>
      <c r="M5" s="93"/>
      <c r="N5" s="65">
        <f>Prijs[[#This Row],[Brutoprijs]]-Prijs[[#This Row],[Nettoprijs]]</f>
        <v>0</v>
      </c>
      <c r="O5" s="19"/>
      <c r="P5" s="67"/>
      <c r="Q5" s="19"/>
      <c r="R5" s="19"/>
      <c r="W5"/>
    </row>
    <row r="6" spans="1:23" x14ac:dyDescent="0.3">
      <c r="A6" s="86" t="s">
        <v>32</v>
      </c>
      <c r="B6" s="79" t="s">
        <v>44</v>
      </c>
      <c r="C6" s="10"/>
      <c r="D6" s="35" t="s">
        <v>30</v>
      </c>
      <c r="E6" s="11">
        <v>0</v>
      </c>
      <c r="F6" s="77"/>
      <c r="G6" s="77"/>
      <c r="H6" s="95">
        <f>IF((C6-(C6*E6))+(C7-(C7*E7))&gt;J6,"te hoog bedrag",(C6-(C6*E6))+(C7-(C7*E7)))</f>
        <v>0</v>
      </c>
      <c r="I6" s="39"/>
      <c r="J6" s="100">
        <v>275</v>
      </c>
      <c r="K6" s="127">
        <v>0.72</v>
      </c>
      <c r="L6" s="128">
        <v>0.24</v>
      </c>
      <c r="M6" s="94">
        <f>K6*H6*Prijs[[#This Row],[Weging]]</f>
        <v>0</v>
      </c>
      <c r="N6" s="65">
        <f>Prijs[[#This Row],[Brutoprijs]]-Prijs[[#This Row],[Nettoprijs]]</f>
        <v>0</v>
      </c>
      <c r="O6" s="19"/>
      <c r="P6" s="67"/>
      <c r="Q6" s="19"/>
      <c r="R6" s="19"/>
      <c r="W6"/>
    </row>
    <row r="7" spans="1:23" x14ac:dyDescent="0.3">
      <c r="A7" s="87"/>
      <c r="B7" s="79" t="s">
        <v>45</v>
      </c>
      <c r="C7" s="10"/>
      <c r="D7" s="35" t="s">
        <v>30</v>
      </c>
      <c r="E7" s="11">
        <v>0</v>
      </c>
      <c r="F7" s="77"/>
      <c r="G7" s="77"/>
      <c r="H7" s="91"/>
      <c r="I7" s="41"/>
      <c r="J7" s="101">
        <v>0</v>
      </c>
      <c r="K7" s="125"/>
      <c r="L7" s="128"/>
      <c r="M7" s="93"/>
      <c r="N7" s="65">
        <f>Prijs[[#This Row],[Brutoprijs]]-Prijs[[#This Row],[Nettoprijs]]</f>
        <v>0</v>
      </c>
      <c r="O7" s="19"/>
      <c r="P7" s="67"/>
      <c r="Q7" s="19"/>
      <c r="R7" s="19"/>
      <c r="W7"/>
    </row>
    <row r="8" spans="1:23" ht="15" thickBot="1" x14ac:dyDescent="0.35">
      <c r="A8" s="87"/>
      <c r="B8" s="80" t="s">
        <v>62</v>
      </c>
      <c r="C8" s="120"/>
      <c r="D8" s="36" t="s">
        <v>61</v>
      </c>
      <c r="E8" s="11">
        <v>0</v>
      </c>
      <c r="F8" s="11"/>
      <c r="G8" s="11"/>
      <c r="H8" s="42">
        <f>IF((C8-(C8*E8))&gt;J8,"te hoog bedrag",(C8-(C8*E8)))</f>
        <v>0</v>
      </c>
      <c r="I8" s="42"/>
      <c r="J8" s="98">
        <v>24</v>
      </c>
      <c r="K8" s="129">
        <v>0.03</v>
      </c>
      <c r="L8" s="130"/>
      <c r="M8" s="28">
        <f>K8*H8*L6</f>
        <v>0</v>
      </c>
      <c r="N8" s="65">
        <f>Prijs[[#This Row],[Brutoprijs]]-Prijs[[#This Row],[Nettoprijs]]</f>
        <v>0</v>
      </c>
      <c r="O8" s="19"/>
      <c r="P8" s="67"/>
      <c r="Q8" s="19"/>
      <c r="R8" s="19"/>
      <c r="W8"/>
    </row>
    <row r="9" spans="1:23" ht="15" customHeight="1" x14ac:dyDescent="0.3">
      <c r="A9" s="88" t="s">
        <v>28</v>
      </c>
      <c r="B9" s="78" t="s">
        <v>33</v>
      </c>
      <c r="C9" s="59"/>
      <c r="D9" s="34" t="s">
        <v>30</v>
      </c>
      <c r="E9" s="15">
        <v>0</v>
      </c>
      <c r="F9" s="76"/>
      <c r="G9" s="76"/>
      <c r="H9" s="90">
        <f>IF((C9-(C9*E9))+(C10-(C10*E10))&gt;J9,"te hoog bedrag",(C9-(C9*E9))+(C10-(C10*E10)))</f>
        <v>0</v>
      </c>
      <c r="I9" s="38"/>
      <c r="J9" s="103">
        <v>275</v>
      </c>
      <c r="K9" s="123">
        <v>0.25</v>
      </c>
      <c r="L9" s="131"/>
      <c r="M9" s="92">
        <f>K9*H9*L11</f>
        <v>0</v>
      </c>
      <c r="N9" s="65">
        <f>Prijs[[#This Row],[Brutoprijs]]-Prijs[[#This Row],[Nettoprijs]]</f>
        <v>0</v>
      </c>
      <c r="O9" s="18"/>
      <c r="P9" s="66"/>
      <c r="Q9" s="18"/>
      <c r="R9" s="18"/>
      <c r="W9"/>
    </row>
    <row r="10" spans="1:23" ht="15" customHeight="1" x14ac:dyDescent="0.3">
      <c r="A10" s="85"/>
      <c r="B10" s="79" t="s">
        <v>31</v>
      </c>
      <c r="C10" s="10"/>
      <c r="D10" s="36" t="s">
        <v>30</v>
      </c>
      <c r="E10" s="16">
        <v>0</v>
      </c>
      <c r="F10" s="77"/>
      <c r="G10" s="77"/>
      <c r="H10" s="91"/>
      <c r="I10" s="39"/>
      <c r="J10" s="101">
        <v>0</v>
      </c>
      <c r="K10" s="125"/>
      <c r="L10" s="128"/>
      <c r="M10" s="93"/>
      <c r="N10" s="65">
        <f>Prijs[[#This Row],[Brutoprijs]]-Prijs[[#This Row],[Nettoprijs]]</f>
        <v>0</v>
      </c>
      <c r="O10" s="19"/>
      <c r="P10" s="67"/>
      <c r="Q10" s="19"/>
      <c r="R10" s="19"/>
      <c r="W10"/>
    </row>
    <row r="11" spans="1:23" x14ac:dyDescent="0.3">
      <c r="A11" s="86" t="s">
        <v>34</v>
      </c>
      <c r="B11" s="79" t="s">
        <v>45</v>
      </c>
      <c r="C11" s="10"/>
      <c r="D11" s="35" t="s">
        <v>30</v>
      </c>
      <c r="E11" s="11">
        <v>0</v>
      </c>
      <c r="F11" s="16"/>
      <c r="G11" s="16"/>
      <c r="H11" s="95">
        <f>IF((C11-(C11*E11))+(C12-(C12*E12))&gt;J11,"te hoog bedrag",(C11-(C11*E11))+(C12-(C12*E12)))</f>
        <v>0</v>
      </c>
      <c r="I11" s="39"/>
      <c r="J11" s="100">
        <v>275</v>
      </c>
      <c r="K11" s="127">
        <v>0.72</v>
      </c>
      <c r="L11" s="128">
        <v>0.24</v>
      </c>
      <c r="M11" s="94">
        <f>K11*H11*Prijs[[#This Row],[Weging]]</f>
        <v>0</v>
      </c>
      <c r="N11" s="65">
        <f>Prijs[[#This Row],[Brutoprijs]]-Prijs[[#This Row],[Nettoprijs]]</f>
        <v>0</v>
      </c>
      <c r="O11" s="19"/>
      <c r="P11" s="67"/>
      <c r="Q11" s="19"/>
      <c r="R11" s="19"/>
      <c r="W11"/>
    </row>
    <row r="12" spans="1:23" x14ac:dyDescent="0.3">
      <c r="A12" s="87"/>
      <c r="B12" s="79" t="s">
        <v>45</v>
      </c>
      <c r="C12" s="10"/>
      <c r="D12" s="35" t="s">
        <v>30</v>
      </c>
      <c r="E12" s="11">
        <v>0</v>
      </c>
      <c r="F12" s="61"/>
      <c r="G12" s="61"/>
      <c r="H12" s="91"/>
      <c r="I12" s="41"/>
      <c r="J12" s="101">
        <v>0</v>
      </c>
      <c r="K12" s="125"/>
      <c r="L12" s="128"/>
      <c r="M12" s="93"/>
      <c r="N12" s="65">
        <f>Prijs[[#This Row],[Brutoprijs]]-Prijs[[#This Row],[Nettoprijs]]</f>
        <v>0</v>
      </c>
      <c r="O12" s="19"/>
      <c r="P12" s="67"/>
      <c r="Q12" s="19"/>
      <c r="R12" s="19"/>
      <c r="W12"/>
    </row>
    <row r="13" spans="1:23" ht="15" thickBot="1" x14ac:dyDescent="0.35">
      <c r="A13" s="87"/>
      <c r="B13" s="80" t="s">
        <v>62</v>
      </c>
      <c r="C13" s="120"/>
      <c r="D13" s="36" t="s">
        <v>61</v>
      </c>
      <c r="E13" s="11">
        <v>0</v>
      </c>
      <c r="F13" s="11"/>
      <c r="G13" s="11"/>
      <c r="H13" s="42">
        <f>IF((C13-(C13*E13))&gt;J13,"te hoog bedrag",(C13-(C13*E13)))</f>
        <v>0</v>
      </c>
      <c r="I13" s="42"/>
      <c r="J13" s="98">
        <v>24</v>
      </c>
      <c r="K13" s="129">
        <v>0.03</v>
      </c>
      <c r="L13" s="130"/>
      <c r="M13" s="28">
        <f>K13*H13*L11</f>
        <v>0</v>
      </c>
      <c r="N13" s="65">
        <f>Prijs[[#This Row],[Brutoprijs]]-Prijs[[#This Row],[Nettoprijs]]</f>
        <v>0</v>
      </c>
      <c r="O13" s="19"/>
      <c r="P13" s="67"/>
      <c r="Q13" s="19"/>
      <c r="R13" s="19"/>
      <c r="W13"/>
    </row>
    <row r="14" spans="1:23" ht="15" customHeight="1" x14ac:dyDescent="0.3">
      <c r="A14" s="88" t="s">
        <v>28</v>
      </c>
      <c r="B14" s="78" t="s">
        <v>33</v>
      </c>
      <c r="C14" s="59"/>
      <c r="D14" s="34" t="s">
        <v>30</v>
      </c>
      <c r="E14" s="15">
        <v>0</v>
      </c>
      <c r="F14" s="76"/>
      <c r="G14" s="76"/>
      <c r="H14" s="90">
        <f>IF((C14-(C14*E14))+(C15-(C15*E15))&gt;J14,"te hoog bedrag",(C14-(C14*E14))+(C15-(C15*E15)))</f>
        <v>0</v>
      </c>
      <c r="I14" s="38"/>
      <c r="J14" s="103">
        <v>275</v>
      </c>
      <c r="K14" s="123">
        <v>0.25</v>
      </c>
      <c r="L14" s="131"/>
      <c r="M14" s="92">
        <f>K14*H14*$L$17</f>
        <v>0</v>
      </c>
      <c r="N14" s="65">
        <f>Prijs[[#This Row],[Brutoprijs]]-Prijs[[#This Row],[Nettoprijs]]</f>
        <v>0</v>
      </c>
      <c r="O14" s="18"/>
      <c r="P14" s="66"/>
      <c r="Q14" s="18"/>
      <c r="R14" s="18"/>
      <c r="W14"/>
    </row>
    <row r="15" spans="1:23" ht="15" customHeight="1" x14ac:dyDescent="0.3">
      <c r="A15" s="85"/>
      <c r="B15" s="79" t="s">
        <v>31</v>
      </c>
      <c r="C15" s="10"/>
      <c r="D15" s="36" t="s">
        <v>30</v>
      </c>
      <c r="E15" s="16">
        <v>0</v>
      </c>
      <c r="F15" s="77"/>
      <c r="G15" s="77"/>
      <c r="H15" s="91"/>
      <c r="I15" s="39"/>
      <c r="J15" s="101">
        <v>0</v>
      </c>
      <c r="K15" s="125"/>
      <c r="L15" s="128"/>
      <c r="M15" s="93"/>
      <c r="N15" s="65">
        <f>Prijs[[#This Row],[Brutoprijs]]-Prijs[[#This Row],[Nettoprijs]]</f>
        <v>0</v>
      </c>
      <c r="O15" s="19"/>
      <c r="P15" s="67"/>
      <c r="Q15" s="19"/>
      <c r="R15" s="19"/>
      <c r="W15"/>
    </row>
    <row r="16" spans="1:23" ht="15" customHeight="1" x14ac:dyDescent="0.3">
      <c r="A16" s="86"/>
      <c r="B16" s="79" t="s">
        <v>45</v>
      </c>
      <c r="C16" s="10"/>
      <c r="D16" s="35" t="s">
        <v>30</v>
      </c>
      <c r="E16" s="11">
        <v>0</v>
      </c>
      <c r="F16" s="16"/>
      <c r="G16" s="16"/>
      <c r="H16" s="95">
        <f>IF((C16-(C16*E16))+(C17-(C17*E17))&gt;J16,"te hoog bedrag",(C16-(C16*E16))+(C17-(C17*E17)))</f>
        <v>0</v>
      </c>
      <c r="I16" s="39"/>
      <c r="J16" s="100">
        <v>275</v>
      </c>
      <c r="K16" s="127">
        <v>0.72</v>
      </c>
      <c r="L16" s="128"/>
      <c r="M16" s="94">
        <f>K16*H16*$L$17</f>
        <v>0</v>
      </c>
      <c r="N16" s="65">
        <f>Prijs[[#This Row],[Brutoprijs]]-Prijs[[#This Row],[Nettoprijs]]</f>
        <v>0</v>
      </c>
      <c r="O16" s="19"/>
      <c r="P16" s="67"/>
      <c r="Q16" s="19"/>
      <c r="R16" s="19"/>
      <c r="W16"/>
    </row>
    <row r="17" spans="1:23" x14ac:dyDescent="0.3">
      <c r="A17" s="86" t="s">
        <v>35</v>
      </c>
      <c r="B17" s="79" t="s">
        <v>45</v>
      </c>
      <c r="C17" s="10"/>
      <c r="D17" s="35" t="s">
        <v>30</v>
      </c>
      <c r="E17" s="11">
        <v>0</v>
      </c>
      <c r="F17" s="61"/>
      <c r="G17" s="61"/>
      <c r="H17" s="91"/>
      <c r="I17" s="41"/>
      <c r="J17" s="101">
        <v>0</v>
      </c>
      <c r="K17" s="125"/>
      <c r="L17" s="128">
        <v>0.24</v>
      </c>
      <c r="M17" s="93"/>
      <c r="N17" s="65">
        <f>Prijs[[#This Row],[Brutoprijs]]-Prijs[[#This Row],[Nettoprijs]]</f>
        <v>0</v>
      </c>
      <c r="O17" s="19"/>
      <c r="P17" s="67"/>
      <c r="Q17" s="19"/>
      <c r="R17" s="19"/>
      <c r="W17"/>
    </row>
    <row r="18" spans="1:23" ht="15" thickBot="1" x14ac:dyDescent="0.35">
      <c r="A18" s="87"/>
      <c r="B18" s="80" t="s">
        <v>62</v>
      </c>
      <c r="C18" s="120"/>
      <c r="D18" s="36" t="s">
        <v>61</v>
      </c>
      <c r="E18" s="11">
        <v>0</v>
      </c>
      <c r="F18" s="11"/>
      <c r="G18" s="11"/>
      <c r="H18" s="42">
        <f>IF((C18-(C18*E18))&gt;J18,"te hoog bedrag",(C18-(C18*E18)))</f>
        <v>0</v>
      </c>
      <c r="I18" s="42"/>
      <c r="J18" s="98">
        <v>24</v>
      </c>
      <c r="K18" s="129">
        <v>0.03</v>
      </c>
      <c r="L18" s="130"/>
      <c r="M18" s="28">
        <f>K18*H18*L17</f>
        <v>0</v>
      </c>
      <c r="N18" s="65">
        <f>Prijs[[#This Row],[Brutoprijs]]-Prijs[[#This Row],[Nettoprijs]]</f>
        <v>0</v>
      </c>
      <c r="O18" s="19"/>
      <c r="P18" s="67"/>
      <c r="Q18" s="19"/>
      <c r="R18" s="19"/>
      <c r="W18"/>
    </row>
    <row r="19" spans="1:23" x14ac:dyDescent="0.3">
      <c r="A19" s="88" t="s">
        <v>36</v>
      </c>
      <c r="B19" s="78" t="s">
        <v>56</v>
      </c>
      <c r="C19" s="63"/>
      <c r="D19" s="34" t="s">
        <v>30</v>
      </c>
      <c r="E19" s="15">
        <v>0</v>
      </c>
      <c r="F19" s="15"/>
      <c r="G19" s="15"/>
      <c r="H19" s="44">
        <f>IF((C19-(C19*E19))&gt;J19,"te hoog bedrag",(C19-(C19*E19)))</f>
        <v>0</v>
      </c>
      <c r="I19" s="44"/>
      <c r="J19" s="102">
        <v>550</v>
      </c>
      <c r="K19" s="132">
        <v>0.53</v>
      </c>
      <c r="L19" s="131"/>
      <c r="M19" s="105">
        <f>K19*H19*L22</f>
        <v>0</v>
      </c>
      <c r="N19" s="65">
        <f>Prijs[[#This Row],[Brutoprijs]]-Prijs[[#This Row],[Nettoprijs]]</f>
        <v>0</v>
      </c>
      <c r="O19" s="18"/>
      <c r="P19" s="66"/>
      <c r="Q19" s="18"/>
      <c r="R19" s="18"/>
      <c r="W19"/>
    </row>
    <row r="20" spans="1:23" x14ac:dyDescent="0.3">
      <c r="A20" s="121" t="s">
        <v>37</v>
      </c>
      <c r="B20" s="82" t="s">
        <v>57</v>
      </c>
      <c r="C20" s="119"/>
      <c r="D20" s="60" t="s">
        <v>30</v>
      </c>
      <c r="E20" s="61">
        <v>0</v>
      </c>
      <c r="F20" s="61"/>
      <c r="G20" s="61"/>
      <c r="H20" s="41">
        <f>IF((C20-(C20*E20))&gt;J20,"te hoog bedrag",(C20-(C20*E20)))</f>
        <v>0</v>
      </c>
      <c r="I20" s="41"/>
      <c r="J20" s="101">
        <v>500</v>
      </c>
      <c r="K20" s="133">
        <v>7.0000000000000007E-2</v>
      </c>
      <c r="L20" s="134"/>
      <c r="M20" s="116">
        <f>K20*H20*L22</f>
        <v>0</v>
      </c>
      <c r="N20" s="65">
        <f>Prijs[[#This Row],[Brutoprijs]]-Prijs[[#This Row],[Nettoprijs]]</f>
        <v>0</v>
      </c>
      <c r="O20" s="117"/>
      <c r="P20" s="118"/>
      <c r="Q20" s="117"/>
      <c r="R20" s="117"/>
      <c r="W20"/>
    </row>
    <row r="21" spans="1:23" x14ac:dyDescent="0.3">
      <c r="A21" s="121"/>
      <c r="B21" s="79" t="s">
        <v>54</v>
      </c>
      <c r="C21" s="10"/>
      <c r="D21" s="35" t="s">
        <v>30</v>
      </c>
      <c r="E21" s="11">
        <v>0</v>
      </c>
      <c r="F21" s="11"/>
      <c r="G21" s="11"/>
      <c r="H21" s="42">
        <f>IF((C21-(C21*E21))&gt;J21,"te hoog bedrag",(C21-(C21*E21)))</f>
        <v>0</v>
      </c>
      <c r="I21" s="42"/>
      <c r="J21" s="98">
        <v>20</v>
      </c>
      <c r="K21" s="129">
        <v>7.0000000000000007E-2</v>
      </c>
      <c r="L21" s="135"/>
      <c r="M21" s="28">
        <f>K21*H21*L22</f>
        <v>0</v>
      </c>
      <c r="N21" s="65">
        <f>Prijs[[#This Row],[Brutoprijs]]-Prijs[[#This Row],[Nettoprijs]]</f>
        <v>0</v>
      </c>
      <c r="O21" s="19"/>
      <c r="P21" s="67"/>
      <c r="Q21" s="19"/>
      <c r="R21" s="19"/>
      <c r="W21"/>
    </row>
    <row r="22" spans="1:23" x14ac:dyDescent="0.3">
      <c r="A22" s="121"/>
      <c r="B22" s="80" t="s">
        <v>55</v>
      </c>
      <c r="C22" s="24"/>
      <c r="D22" s="36" t="s">
        <v>30</v>
      </c>
      <c r="E22" s="16">
        <v>0</v>
      </c>
      <c r="F22" s="16"/>
      <c r="G22" s="16"/>
      <c r="H22" s="40">
        <f>IF((C22-(C22*E22))&gt;J22,"te hoog bedrag",(C22-(C22*E22)))</f>
        <v>0</v>
      </c>
      <c r="I22" s="40"/>
      <c r="J22" s="100">
        <v>32</v>
      </c>
      <c r="K22" s="136">
        <v>0.11</v>
      </c>
      <c r="L22" s="137">
        <v>0.18</v>
      </c>
      <c r="M22" s="28">
        <f>K22*H22*Prijs[[#This Row],[Weging]]</f>
        <v>0</v>
      </c>
      <c r="N22" s="65">
        <f>Prijs[[#This Row],[Brutoprijs]]-Prijs[[#This Row],[Nettoprijs]]</f>
        <v>0</v>
      </c>
      <c r="O22" s="19"/>
      <c r="P22" s="67"/>
      <c r="Q22" s="19"/>
      <c r="R22" s="19"/>
      <c r="W22"/>
    </row>
    <row r="23" spans="1:23" ht="15" thickBot="1" x14ac:dyDescent="0.35">
      <c r="A23" s="121"/>
      <c r="B23" s="81" t="s">
        <v>58</v>
      </c>
      <c r="C23" s="13"/>
      <c r="D23" s="37" t="s">
        <v>30</v>
      </c>
      <c r="E23" s="14">
        <v>0</v>
      </c>
      <c r="F23" s="14"/>
      <c r="G23" s="14"/>
      <c r="H23" s="43">
        <f>IF((C23-(C23*E23))&gt;J23,"te hoog bedrag",(C23-(C23*E23)))</f>
        <v>0</v>
      </c>
      <c r="I23" s="43"/>
      <c r="J23" s="99">
        <v>125</v>
      </c>
      <c r="K23" s="138">
        <v>0.22</v>
      </c>
      <c r="L23" s="139"/>
      <c r="M23" s="29">
        <f>K23*H23*L22</f>
        <v>0</v>
      </c>
      <c r="N23" s="65">
        <f>Prijs[[#This Row],[Brutoprijs]]-Prijs[[#This Row],[Nettoprijs]]</f>
        <v>0</v>
      </c>
      <c r="O23" s="19"/>
      <c r="P23" s="67"/>
      <c r="Q23" s="19"/>
      <c r="R23" s="19"/>
      <c r="W23"/>
    </row>
    <row r="24" spans="1:23" x14ac:dyDescent="0.3">
      <c r="A24" s="89" t="s">
        <v>38</v>
      </c>
      <c r="B24" s="82" t="s">
        <v>46</v>
      </c>
      <c r="C24" s="59"/>
      <c r="D24" s="60" t="s">
        <v>30</v>
      </c>
      <c r="E24" s="61">
        <v>0</v>
      </c>
      <c r="F24" s="61"/>
      <c r="G24" s="61"/>
      <c r="H24" s="41">
        <f>IF((C24-(C24*E24))&gt;J24,"te hoog bedrag",(C24-(C24*E24)))</f>
        <v>0</v>
      </c>
      <c r="I24" s="41"/>
      <c r="J24" s="101">
        <v>1800</v>
      </c>
      <c r="K24" s="133">
        <v>0.5</v>
      </c>
      <c r="L24" s="140"/>
      <c r="M24" s="104">
        <f>K24*H24*L26</f>
        <v>0</v>
      </c>
      <c r="N24" s="65">
        <f>Prijs[[#This Row],[Brutoprijs]]-Prijs[[#This Row],[Nettoprijs]]</f>
        <v>0</v>
      </c>
      <c r="O24" s="18"/>
      <c r="P24" s="66"/>
      <c r="Q24" s="18"/>
      <c r="R24" s="18"/>
      <c r="W24"/>
    </row>
    <row r="25" spans="1:23" x14ac:dyDescent="0.3">
      <c r="A25" s="121" t="s">
        <v>39</v>
      </c>
      <c r="B25" s="79" t="s">
        <v>59</v>
      </c>
      <c r="C25" s="24"/>
      <c r="D25" s="36" t="s">
        <v>30</v>
      </c>
      <c r="E25" s="16">
        <v>0</v>
      </c>
      <c r="F25" s="16"/>
      <c r="G25" s="16"/>
      <c r="H25" s="40">
        <f>IF((C25-(C25*E25))&gt;J25,"te hoog bedrag",(C25-(C25*E25)))</f>
        <v>0</v>
      </c>
      <c r="I25" s="40"/>
      <c r="J25" s="100">
        <v>400</v>
      </c>
      <c r="K25" s="136">
        <v>0.15</v>
      </c>
      <c r="L25" s="135"/>
      <c r="M25" s="30">
        <f>K25*H25*L26</f>
        <v>0</v>
      </c>
      <c r="N25" s="65">
        <f>Prijs[[#This Row],[Brutoprijs]]-Prijs[[#This Row],[Nettoprijs]]</f>
        <v>0</v>
      </c>
      <c r="O25" s="25"/>
      <c r="P25" s="68"/>
      <c r="Q25" s="25"/>
      <c r="R25" s="25"/>
      <c r="W25"/>
    </row>
    <row r="26" spans="1:23" x14ac:dyDescent="0.3">
      <c r="A26" s="121"/>
      <c r="B26" s="80" t="s">
        <v>47</v>
      </c>
      <c r="C26" s="24"/>
      <c r="D26" s="36" t="s">
        <v>30</v>
      </c>
      <c r="E26" s="16">
        <v>0</v>
      </c>
      <c r="F26" s="16"/>
      <c r="G26" s="16"/>
      <c r="H26" s="40">
        <f>IF((C26-(C26*E26))&gt;J26,"te hoog bedrag",(C26-(C26*E26)))</f>
        <v>0</v>
      </c>
      <c r="I26" s="40"/>
      <c r="J26" s="100">
        <v>500</v>
      </c>
      <c r="K26" s="136">
        <v>0.15</v>
      </c>
      <c r="L26" s="141">
        <v>0.1</v>
      </c>
      <c r="M26" s="30">
        <f>K26*H26*Prijs[[#This Row],[Weging]]</f>
        <v>0</v>
      </c>
      <c r="N26" s="65">
        <f>Prijs[[#This Row],[Brutoprijs]]-Prijs[[#This Row],[Nettoprijs]]</f>
        <v>0</v>
      </c>
      <c r="O26" s="25"/>
      <c r="P26" s="68"/>
      <c r="Q26" s="25"/>
      <c r="R26" s="25"/>
      <c r="W26"/>
    </row>
    <row r="27" spans="1:23" x14ac:dyDescent="0.3">
      <c r="A27" s="122"/>
      <c r="B27" s="79" t="s">
        <v>40</v>
      </c>
      <c r="C27" s="10"/>
      <c r="D27" s="35" t="s">
        <v>30</v>
      </c>
      <c r="E27" s="11">
        <v>0</v>
      </c>
      <c r="F27" s="11"/>
      <c r="G27" s="11"/>
      <c r="H27" s="42">
        <f>IF((C27-(C27*E27))&gt;J27,"te hoog bedrag",(C27-(C27*E27)))</f>
        <v>0</v>
      </c>
      <c r="I27" s="42"/>
      <c r="J27" s="98">
        <v>75</v>
      </c>
      <c r="K27" s="129">
        <v>0.2</v>
      </c>
      <c r="L27" s="142"/>
      <c r="M27" s="28">
        <f>K27*H27*L26</f>
        <v>0</v>
      </c>
      <c r="N27" s="65">
        <f>Prijs[[#This Row],[Brutoprijs]]-Prijs[[#This Row],[Nettoprijs]]</f>
        <v>0</v>
      </c>
      <c r="O27" s="25"/>
      <c r="P27" s="68"/>
      <c r="Q27" s="25"/>
      <c r="R27" s="25"/>
      <c r="W27"/>
    </row>
    <row r="28" spans="1:23" ht="18.600000000000001" thickBot="1" x14ac:dyDescent="0.35">
      <c r="A28" s="9"/>
      <c r="E28" s="106"/>
      <c r="F28" s="106"/>
      <c r="G28" s="106"/>
      <c r="H28" s="106"/>
      <c r="I28" s="107"/>
      <c r="J28" s="106"/>
      <c r="K28" s="106"/>
      <c r="L28" s="108" t="s">
        <v>41</v>
      </c>
      <c r="M28" s="109">
        <f>SUM(M4:M27)</f>
        <v>0</v>
      </c>
      <c r="N28" s="83"/>
      <c r="T28"/>
    </row>
    <row r="29" spans="1:23" x14ac:dyDescent="0.3">
      <c r="A29" s="9"/>
      <c r="T29"/>
    </row>
    <row r="30" spans="1:23" x14ac:dyDescent="0.3">
      <c r="C30" s="57">
        <v>25000</v>
      </c>
      <c r="D30" s="57">
        <v>50000</v>
      </c>
      <c r="E30" s="58">
        <v>100000</v>
      </c>
      <c r="F30" s="58"/>
      <c r="G30" s="58"/>
      <c r="H30" s="57">
        <v>150000</v>
      </c>
      <c r="I30" s="57"/>
      <c r="T30"/>
    </row>
    <row r="31" spans="1:23" x14ac:dyDescent="0.3">
      <c r="A31" s="113" t="s">
        <v>24</v>
      </c>
      <c r="B31" s="113" t="s">
        <v>11</v>
      </c>
      <c r="C31" s="114" t="s">
        <v>50</v>
      </c>
      <c r="D31" s="57"/>
      <c r="E31" s="58"/>
      <c r="F31" s="58"/>
      <c r="G31" s="58"/>
      <c r="H31" s="57"/>
      <c r="I31" s="57"/>
      <c r="T31"/>
    </row>
    <row r="32" spans="1:23" x14ac:dyDescent="0.3">
      <c r="A32" s="89" t="s">
        <v>48</v>
      </c>
      <c r="B32" s="111" t="s">
        <v>49</v>
      </c>
      <c r="C32" s="112">
        <f>(((E4*(K4/2))+(E5*(K4/2))+(E6*(K6/2))+(E7*(K6/2))+(E8*K8))/3)+(((E9*(K9/2))+(E10*(K9/2))+(E11*(K11/2))+(E12*(K11/2))+(E13*K13))/3)+(((E14*(K14/2))+(E15*(K14/2))+(E16*(K16/2))+(E17*(K16/2))+(E18*K18))/3)</f>
        <v>0</v>
      </c>
      <c r="D32" s="57" t="s">
        <v>51</v>
      </c>
      <c r="E32" s="58"/>
      <c r="F32" s="58"/>
      <c r="G32" s="58"/>
      <c r="H32" s="57"/>
      <c r="I32" s="57"/>
      <c r="T32"/>
    </row>
    <row r="33" spans="1:20" x14ac:dyDescent="0.3">
      <c r="A33" s="89" t="s">
        <v>36</v>
      </c>
      <c r="B33" s="111" t="s">
        <v>37</v>
      </c>
      <c r="C33" s="112">
        <f>(E19*K19)+(E20*K20)+(E21*K21)+(E22*K22)+(E23*K23)</f>
        <v>0</v>
      </c>
      <c r="D33" s="57"/>
      <c r="E33" s="58"/>
      <c r="F33" s="58"/>
      <c r="G33" s="58"/>
      <c r="H33" s="57"/>
      <c r="I33" s="57"/>
      <c r="T33"/>
    </row>
    <row r="34" spans="1:20" x14ac:dyDescent="0.3">
      <c r="A34" s="89" t="s">
        <v>38</v>
      </c>
      <c r="B34" s="111" t="s">
        <v>52</v>
      </c>
      <c r="C34" s="112">
        <f>(E24*K24)+(E25*K25)+(E26*K26)+(E27*K27)</f>
        <v>0</v>
      </c>
      <c r="D34" s="57"/>
      <c r="E34" s="58"/>
      <c r="F34" s="58"/>
      <c r="G34" s="58"/>
      <c r="H34" s="57"/>
      <c r="I34" s="57"/>
      <c r="T34"/>
    </row>
    <row r="35" spans="1:20" x14ac:dyDescent="0.3">
      <c r="B35" s="115" t="s">
        <v>53</v>
      </c>
      <c r="C35" s="57"/>
      <c r="D35" s="57"/>
      <c r="E35" s="58"/>
      <c r="F35" s="58"/>
      <c r="G35" s="58"/>
      <c r="H35" s="57"/>
      <c r="I35" s="57"/>
      <c r="T35"/>
    </row>
    <row r="36" spans="1:20" x14ac:dyDescent="0.3">
      <c r="C36" s="57"/>
      <c r="D36" s="57"/>
      <c r="E36" s="58"/>
      <c r="F36" s="58"/>
      <c r="G36" s="58"/>
      <c r="H36" s="57"/>
      <c r="I36" s="57"/>
      <c r="T36"/>
    </row>
    <row r="37" spans="1:20" x14ac:dyDescent="0.3">
      <c r="K37" s="1"/>
      <c r="M37" s="1"/>
    </row>
    <row r="38" spans="1:20" ht="15" thickBot="1" x14ac:dyDescent="0.35">
      <c r="K38" s="1"/>
      <c r="M38" s="1"/>
    </row>
    <row r="39" spans="1:20" ht="29.4" thickBot="1" x14ac:dyDescent="0.35">
      <c r="B39" s="50" t="s">
        <v>42</v>
      </c>
      <c r="C39" s="51" t="s">
        <v>12</v>
      </c>
      <c r="D39" s="50"/>
      <c r="E39" s="51" t="s">
        <v>14</v>
      </c>
      <c r="F39" s="69"/>
      <c r="G39" s="69"/>
      <c r="H39" s="52" t="s">
        <v>17</v>
      </c>
      <c r="I39" s="73"/>
      <c r="K39" s="1"/>
      <c r="M39" s="1"/>
    </row>
    <row r="40" spans="1:20" x14ac:dyDescent="0.3">
      <c r="B40" s="35" t="s">
        <v>43</v>
      </c>
      <c r="C40" s="10">
        <v>0</v>
      </c>
      <c r="D40" s="35"/>
      <c r="E40" s="11">
        <v>0</v>
      </c>
      <c r="F40" s="70"/>
      <c r="G40" s="70"/>
      <c r="H40" s="32">
        <f t="shared" ref="H40:H41" si="0">C40-(C40*E40)</f>
        <v>0</v>
      </c>
      <c r="I40" s="74"/>
      <c r="K40" s="1"/>
      <c r="M40" s="1"/>
    </row>
    <row r="41" spans="1:20" ht="15" thickBot="1" x14ac:dyDescent="0.35">
      <c r="B41" s="37" t="s">
        <v>60</v>
      </c>
      <c r="C41" s="13">
        <v>0</v>
      </c>
      <c r="D41" s="37"/>
      <c r="E41" s="14">
        <v>0</v>
      </c>
      <c r="F41" s="71"/>
      <c r="G41" s="71"/>
      <c r="H41" s="33">
        <f t="shared" si="0"/>
        <v>0</v>
      </c>
      <c r="I41" s="74"/>
      <c r="K41" s="1"/>
      <c r="M41" s="1"/>
    </row>
    <row r="42" spans="1:20" ht="15" thickBot="1" x14ac:dyDescent="0.35">
      <c r="E42" s="17"/>
      <c r="F42" s="72"/>
      <c r="G42" s="72"/>
      <c r="H42" s="96">
        <f>SUM(H40:H41)</f>
        <v>0</v>
      </c>
      <c r="I42" s="75"/>
      <c r="K42" s="1"/>
      <c r="M42" s="1"/>
    </row>
    <row r="43" spans="1:20" x14ac:dyDescent="0.3">
      <c r="K43" s="1"/>
      <c r="M43" s="1"/>
    </row>
    <row r="44" spans="1:20" x14ac:dyDescent="0.3">
      <c r="K44" s="1"/>
      <c r="M44" s="1"/>
    </row>
    <row r="45" spans="1:20" x14ac:dyDescent="0.3">
      <c r="K45" s="1"/>
      <c r="M45" s="1"/>
    </row>
    <row r="46" spans="1:20" x14ac:dyDescent="0.3">
      <c r="K46" s="1"/>
      <c r="M46" s="1"/>
    </row>
    <row r="47" spans="1:20" x14ac:dyDescent="0.3">
      <c r="K47" s="1"/>
      <c r="M47" s="1"/>
    </row>
    <row r="48" spans="1:20" x14ac:dyDescent="0.3">
      <c r="K48" s="1"/>
      <c r="M48" s="1"/>
    </row>
    <row r="49" spans="11:13" x14ac:dyDescent="0.3">
      <c r="K49" s="1"/>
      <c r="M49" s="1"/>
    </row>
    <row r="50" spans="11:13" x14ac:dyDescent="0.3">
      <c r="K50" s="1"/>
      <c r="M50" s="1"/>
    </row>
    <row r="51" spans="11:13" x14ac:dyDescent="0.3">
      <c r="K51" s="1"/>
      <c r="M51" s="1"/>
    </row>
    <row r="52" spans="11:13" x14ac:dyDescent="0.3">
      <c r="K52" s="1"/>
      <c r="M52" s="1"/>
    </row>
    <row r="53" spans="11:13" x14ac:dyDescent="0.3">
      <c r="K53" s="1"/>
      <c r="M53" s="1"/>
    </row>
    <row r="54" spans="11:13" x14ac:dyDescent="0.3">
      <c r="K54" s="1"/>
      <c r="M54" s="1"/>
    </row>
    <row r="55" spans="11:13" x14ac:dyDescent="0.3">
      <c r="K55" s="1"/>
      <c r="M55" s="1"/>
    </row>
    <row r="56" spans="11:13" x14ac:dyDescent="0.3">
      <c r="K56" s="1"/>
      <c r="M56" s="1"/>
    </row>
    <row r="57" spans="11:13" x14ac:dyDescent="0.3">
      <c r="K57" s="1"/>
      <c r="M57" s="1"/>
    </row>
    <row r="58" spans="11:13" x14ac:dyDescent="0.3">
      <c r="K58" s="1"/>
      <c r="M58" s="1"/>
    </row>
    <row r="59" spans="11:13" x14ac:dyDescent="0.3">
      <c r="K59" s="1"/>
      <c r="M59" s="1"/>
    </row>
    <row r="60" spans="11:13" x14ac:dyDescent="0.3">
      <c r="K60" s="1"/>
      <c r="M60" s="1"/>
    </row>
    <row r="61" spans="11:13" x14ac:dyDescent="0.3">
      <c r="K61" s="1"/>
      <c r="M61" s="1"/>
    </row>
    <row r="62" spans="11:13" x14ac:dyDescent="0.3">
      <c r="K62" s="1"/>
      <c r="M62" s="1"/>
    </row>
    <row r="63" spans="11:13" x14ac:dyDescent="0.3">
      <c r="K63" s="1"/>
      <c r="M63" s="1"/>
    </row>
    <row r="64" spans="11:13" x14ac:dyDescent="0.3">
      <c r="K64" s="1"/>
      <c r="M64" s="1"/>
    </row>
    <row r="65" spans="11:14" x14ac:dyDescent="0.3">
      <c r="K65" s="1"/>
      <c r="M65" s="1"/>
    </row>
    <row r="66" spans="11:14" x14ac:dyDescent="0.3">
      <c r="K66" s="1"/>
      <c r="M66" s="1"/>
    </row>
    <row r="67" spans="11:14" x14ac:dyDescent="0.3">
      <c r="K67" s="1"/>
      <c r="M67" s="1"/>
    </row>
    <row r="68" spans="11:14" x14ac:dyDescent="0.3">
      <c r="K68" s="1"/>
      <c r="M68" s="1"/>
    </row>
    <row r="69" spans="11:14" x14ac:dyDescent="0.3">
      <c r="N69" s="56"/>
    </row>
  </sheetData>
  <sheetProtection selectLockedCells="1"/>
  <mergeCells count="2">
    <mergeCell ref="A25:A27"/>
    <mergeCell ref="A20:A23"/>
  </mergeCells>
  <phoneticPr fontId="20" type="noConversion"/>
  <conditionalFormatting sqref="H4:I27">
    <cfRule type="cellIs" dxfId="0" priority="35" operator="equal">
      <formula>"te hoog bedrag"</formula>
    </cfRule>
  </conditionalFormatting>
  <hyperlinks>
    <hyperlink ref="A1" location="Toelichting!A1" display="Terug naar tabblad toelichting" xr:uid="{743E1046-975A-4C4B-9BE7-8F9D17533991}"/>
  </hyperlinks>
  <pageMargins left="0.7" right="0.7" top="0.75" bottom="0.75" header="0.3" footer="0.3"/>
  <pageSetup paperSize="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897942-6c2b-486f-b3cf-29b9a8cf6cf2" xsi:nil="true"/>
    <lcf76f155ced4ddcb4097134ff3c332f xmlns="a1d7fae8-dd98-45ea-a451-a4269500568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616DAF4C4F6A41814C15AAD9DE843A" ma:contentTypeVersion="13" ma:contentTypeDescription="Een nieuw document maken." ma:contentTypeScope="" ma:versionID="b21f9ab91314d1c18e4313717d7c0964">
  <xsd:schema xmlns:xsd="http://www.w3.org/2001/XMLSchema" xmlns:xs="http://www.w3.org/2001/XMLSchema" xmlns:p="http://schemas.microsoft.com/office/2006/metadata/properties" xmlns:ns2="a1d7fae8-dd98-45ea-a451-a42695005687" xmlns:ns3="ba897942-6c2b-486f-b3cf-29b9a8cf6cf2" targetNamespace="http://schemas.microsoft.com/office/2006/metadata/properties" ma:root="true" ma:fieldsID="67db7622e42db96942975505080664b1" ns2:_="" ns3:_="">
    <xsd:import namespace="a1d7fae8-dd98-45ea-a451-a42695005687"/>
    <xsd:import namespace="ba897942-6c2b-486f-b3cf-29b9a8cf6c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7fae8-dd98-45ea-a451-a426950056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897942-6c2b-486f-b3cf-29b9a8cf6c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d21f2c-4200-464c-8e54-f24a345707cc}" ma:internalName="TaxCatchAll" ma:showField="CatchAllData" ma:web="ba897942-6c2b-486f-b3cf-29b9a8cf6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802B8A-9165-4928-BABB-D7635AF58EF9}">
  <ds:schemaRefs>
    <ds:schemaRef ds:uri="http://schemas.microsoft.com/office/2006/metadata/properties"/>
    <ds:schemaRef ds:uri="http://schemas.microsoft.com/office/infopath/2007/PartnerControls"/>
    <ds:schemaRef ds:uri="ba897942-6c2b-486f-b3cf-29b9a8cf6cf2"/>
    <ds:schemaRef ds:uri="a1d7fae8-dd98-45ea-a451-a42695005687"/>
  </ds:schemaRefs>
</ds:datastoreItem>
</file>

<file path=customXml/itemProps2.xml><?xml version="1.0" encoding="utf-8"?>
<ds:datastoreItem xmlns:ds="http://schemas.openxmlformats.org/officeDocument/2006/customXml" ds:itemID="{949C7D5A-90B3-4F82-87FE-9A3414A1BD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7fae8-dd98-45ea-a451-a42695005687"/>
    <ds:schemaRef ds:uri="ba897942-6c2b-486f-b3cf-29b9a8cf6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DC0FA4-518A-4E78-B632-31DEE0DD94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Prijsopgave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Sanderman</dc:creator>
  <cp:keywords/>
  <dc:description/>
  <cp:lastModifiedBy>Ilse Bruggers</cp:lastModifiedBy>
  <cp:revision/>
  <dcterms:created xsi:type="dcterms:W3CDTF">2014-04-03T07:28:08Z</dcterms:created>
  <dcterms:modified xsi:type="dcterms:W3CDTF">2026-05-22T09:37:37Z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0x010100CA616DAF4C4F6A41814C15AAD9DE843A</vt:lpwstr>
  </property>
  <property fmtid="{D5CDD505-2E9C-101B-9397-08002B2CF9AE}" pid="3" name="MediaServiceImageTags">
    <vt:lpwstr/>
  </property>
  <property fmtid="{D5CDD505-2E9C-101B-9397-08002B2CF9AE}" pid="4" name="Order">
    <vt:r8>7257800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