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ld.sharepoint.com/sites/ProgrammamanagementDordthuis-Aanbestedingen-Groenvoorzieninginpandig/Gedeelde documenten/Leidraad en bijlagen/"/>
    </mc:Choice>
  </mc:AlternateContent>
  <xr:revisionPtr revIDLastSave="36" documentId="8_{743FA771-7A86-463A-993E-5F133272C333}" xr6:coauthVersionLast="47" xr6:coauthVersionMax="47" xr10:uidLastSave="{B54B6E2F-0478-4065-94CD-C10F072B71BE}"/>
  <workbookProtection workbookAlgorithmName="SHA-512" workbookHashValue="HkXXiC7QoLxHlaIzEirgNr4ZCYmTDR18Bz91Ze2XOjOQ8LQaqjM7swARjZrP70NPnuMGa0Sy4xe+70y6py0m/w==" workbookSaltValue="6NKsKH6OHR1+Jvp3diRn+Q==" workbookSpinCount="100000" lockStructure="1"/>
  <bookViews>
    <workbookView minimized="1" xWindow="384" yWindow="384" windowWidth="17280" windowHeight="8928" firstSheet="5" activeTab="7" xr2:uid="{028138A7-088C-487A-953E-32F94A345768}"/>
  </bookViews>
  <sheets>
    <sheet name="A Overzicht" sheetId="8" r:id="rId1"/>
    <sheet name="B Samenvatting" sheetId="9" r:id="rId2"/>
    <sheet name="C Koop potten" sheetId="1" r:id="rId3"/>
    <sheet name="D Koop bakken" sheetId="11" r:id="rId4"/>
    <sheet name="E Koop Groene wand" sheetId="5" r:id="rId5"/>
    <sheet name="F Lease groen tbv potten" sheetId="3" r:id="rId6"/>
    <sheet name="G Lease groen tbv bakken" sheetId="12" r:id="rId7"/>
    <sheet name="H Onderhoud Groene wand" sheetId="6" r:id="rId8"/>
    <sheet name="Achterom Plantenbakken" sheetId="2" state="hidden" r:id="rId9"/>
    <sheet name="Achterom Planten" sheetId="4" state="hidden" r:id="rId10"/>
  </sheets>
  <definedNames>
    <definedName name="_xlnm._FilterDatabase" localSheetId="2" hidden="1">'C Koop potten'!$B$2:$I$63</definedName>
    <definedName name="_xlnm.Print_Area" localSheetId="0">'A Overzicht'!$A$1:$B$10</definedName>
    <definedName name="_xlnm.Print_Area" localSheetId="1">'B Samenvatting'!$A$1:$F$140</definedName>
    <definedName name="_xlnm.Print_Area" localSheetId="2">'C Koop potten'!$A$1:$O$70</definedName>
    <definedName name="_xlnm.Print_Area" localSheetId="3">'D Koop bakken'!$A$1:$M$20</definedName>
    <definedName name="_xlnm.Print_Area" localSheetId="4">'E Koop Groene wand'!$A$1:$E$40</definedName>
    <definedName name="_xlnm.Print_Area" localSheetId="5">'F Lease groen tbv potten'!$A$1:$M$52</definedName>
    <definedName name="_xlnm.Print_Area" localSheetId="6">'G Lease groen tbv bakken'!$A$1:$M$35</definedName>
    <definedName name="_xlnm.Print_Area" localSheetId="7">'H Onderhoud Groene wand'!$A$1:$F$24</definedName>
    <definedName name="_xlnm.Print_Titles" localSheetId="1">'B Samenvatting'!$1:$2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E132" i="9"/>
  <c r="D132" i="9"/>
  <c r="D119" i="9"/>
  <c r="E119" i="9" s="1"/>
  <c r="D115" i="9"/>
  <c r="D111" i="9"/>
  <c r="D107" i="9"/>
  <c r="J11" i="3"/>
  <c r="L11" i="3" s="1"/>
  <c r="J10" i="3"/>
  <c r="L10" i="3" s="1"/>
  <c r="J9" i="3"/>
  <c r="L9" i="3" s="1"/>
  <c r="J8" i="3"/>
  <c r="J7" i="3"/>
  <c r="L7" i="3" s="1"/>
  <c r="J6" i="3"/>
  <c r="J5" i="3"/>
  <c r="C99" i="9"/>
  <c r="C95" i="9"/>
  <c r="C91" i="9"/>
  <c r="C87" i="9"/>
  <c r="C83" i="9"/>
  <c r="C79" i="9"/>
  <c r="C75" i="9"/>
  <c r="D99" i="9"/>
  <c r="D95" i="9"/>
  <c r="D91" i="9"/>
  <c r="D87" i="9"/>
  <c r="D83" i="9"/>
  <c r="D79" i="9"/>
  <c r="D75" i="9"/>
  <c r="L8" i="12"/>
  <c r="L7" i="12"/>
  <c r="L6" i="12"/>
  <c r="L5" i="12"/>
  <c r="J31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J48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8" i="3"/>
  <c r="L6" i="3"/>
  <c r="L5" i="3"/>
  <c r="C57" i="9"/>
  <c r="C51" i="9"/>
  <c r="C45" i="9"/>
  <c r="C39" i="9"/>
  <c r="C34" i="9"/>
  <c r="C29" i="9"/>
  <c r="C24" i="9"/>
  <c r="C19" i="9"/>
  <c r="C14" i="9"/>
  <c r="C9" i="9"/>
  <c r="C4" i="9"/>
  <c r="L10" i="1"/>
  <c r="N10" i="1" s="1"/>
  <c r="L21" i="1"/>
  <c r="L32" i="1"/>
  <c r="L43" i="1"/>
  <c r="N43" i="1" s="1"/>
  <c r="L49" i="1"/>
  <c r="L57" i="1"/>
  <c r="L64" i="1"/>
  <c r="N64" i="1"/>
  <c r="N57" i="1"/>
  <c r="N49" i="1"/>
  <c r="O45" i="1" s="1"/>
  <c r="D24" i="9" s="1"/>
  <c r="N32" i="1"/>
  <c r="N21" i="1"/>
  <c r="O12" i="1" s="1"/>
  <c r="D9" i="9" s="1"/>
  <c r="N13" i="1"/>
  <c r="N24" i="1"/>
  <c r="N35" i="1"/>
  <c r="N46" i="1"/>
  <c r="N14" i="1"/>
  <c r="N25" i="1"/>
  <c r="N36" i="1"/>
  <c r="N6" i="1"/>
  <c r="N15" i="1"/>
  <c r="N26" i="1"/>
  <c r="O23" i="1" s="1"/>
  <c r="D14" i="9" s="1"/>
  <c r="N37" i="1"/>
  <c r="O34" i="1" s="1"/>
  <c r="D19" i="9" s="1"/>
  <c r="N47" i="1"/>
  <c r="N7" i="1"/>
  <c r="N16" i="1"/>
  <c r="N27" i="1"/>
  <c r="N38" i="1"/>
  <c r="N48" i="1"/>
  <c r="N52" i="1"/>
  <c r="N8" i="1"/>
  <c r="N17" i="1"/>
  <c r="N28" i="1"/>
  <c r="N39" i="1"/>
  <c r="N53" i="1"/>
  <c r="O51" i="1" s="1"/>
  <c r="D29" i="9" s="1"/>
  <c r="N60" i="1"/>
  <c r="N18" i="1"/>
  <c r="N29" i="1"/>
  <c r="N40" i="1"/>
  <c r="N54" i="1"/>
  <c r="N61" i="1"/>
  <c r="N19" i="1"/>
  <c r="N30" i="1"/>
  <c r="N41" i="1"/>
  <c r="N55" i="1"/>
  <c r="N62" i="1"/>
  <c r="O59" i="1" s="1"/>
  <c r="D34" i="9" s="1"/>
  <c r="N9" i="1"/>
  <c r="N20" i="1"/>
  <c r="N31" i="1"/>
  <c r="N42" i="1"/>
  <c r="N56" i="1"/>
  <c r="N63" i="1"/>
  <c r="N5" i="1"/>
  <c r="M14" i="11"/>
  <c r="M13" i="11"/>
  <c r="M12" i="11"/>
  <c r="M15" i="11"/>
  <c r="M6" i="11"/>
  <c r="M16" i="11" s="1"/>
  <c r="M7" i="11"/>
  <c r="M8" i="11"/>
  <c r="D51" i="9" s="1"/>
  <c r="M9" i="11"/>
  <c r="P66" i="1" l="1"/>
  <c r="M13" i="3"/>
  <c r="D103" i="9" s="1"/>
  <c r="E103" i="9" s="1"/>
  <c r="G62" i="9"/>
  <c r="M4" i="3"/>
  <c r="M10" i="12"/>
  <c r="D123" i="9" s="1"/>
  <c r="M4" i="12"/>
  <c r="N31" i="12"/>
  <c r="D57" i="9"/>
  <c r="D45" i="9"/>
  <c r="D39" i="9"/>
  <c r="N48" i="3"/>
  <c r="O4" i="1"/>
  <c r="D4" i="9" s="1"/>
  <c r="O66" i="1" l="1"/>
  <c r="M18" i="11"/>
  <c r="M20" i="11" s="1"/>
  <c r="B5" i="8" s="1"/>
  <c r="F22" i="6"/>
  <c r="M31" i="12"/>
  <c r="M48" i="3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4" i="5"/>
  <c r="E35" i="5"/>
  <c r="E3" i="5"/>
  <c r="E123" i="9"/>
  <c r="E115" i="9"/>
  <c r="E111" i="9"/>
  <c r="E107" i="9"/>
  <c r="E99" i="9"/>
  <c r="E95" i="9"/>
  <c r="E91" i="9"/>
  <c r="E87" i="9"/>
  <c r="E83" i="9"/>
  <c r="E79" i="9"/>
  <c r="E75" i="9"/>
  <c r="E57" i="9"/>
  <c r="E51" i="9"/>
  <c r="E45" i="9"/>
  <c r="E39" i="9"/>
  <c r="E34" i="9"/>
  <c r="E29" i="9"/>
  <c r="E24" i="9"/>
  <c r="E19" i="9"/>
  <c r="E14" i="9"/>
  <c r="E9" i="9"/>
  <c r="E4" i="9"/>
  <c r="G135" i="9" l="1"/>
  <c r="F24" i="6"/>
  <c r="O68" i="1"/>
  <c r="O70" i="1" s="1"/>
  <c r="B4" i="8" s="1"/>
  <c r="G38" i="9"/>
  <c r="M33" i="12"/>
  <c r="G126" i="9"/>
  <c r="G127" i="9"/>
  <c r="M50" i="3"/>
  <c r="G106" i="9"/>
  <c r="F106" i="9"/>
  <c r="F133" i="9"/>
  <c r="F62" i="9"/>
  <c r="F38" i="9"/>
  <c r="E36" i="5"/>
  <c r="D63" i="9" s="1"/>
  <c r="F126" i="9"/>
  <c r="M52" i="3" l="1"/>
  <c r="F138" i="9"/>
  <c r="F127" i="9"/>
  <c r="M35" i="12"/>
  <c r="B8" i="8" s="1"/>
  <c r="E38" i="5"/>
  <c r="E40" i="5" s="1"/>
  <c r="B6" i="8" s="1"/>
  <c r="B7" i="8" l="1"/>
  <c r="G140" i="9"/>
  <c r="E63" i="9"/>
  <c r="F37" i="4"/>
  <c r="F38" i="4"/>
  <c r="F39" i="4"/>
  <c r="F40" i="4"/>
  <c r="F41" i="4"/>
  <c r="F42" i="4"/>
  <c r="E48" i="4"/>
  <c r="F47" i="4"/>
  <c r="F46" i="4"/>
  <c r="F45" i="4"/>
  <c r="F44" i="4"/>
  <c r="F43" i="4"/>
  <c r="F36" i="4"/>
  <c r="F25" i="4"/>
  <c r="F26" i="4"/>
  <c r="F27" i="4"/>
  <c r="F28" i="4"/>
  <c r="F29" i="4"/>
  <c r="F30" i="4"/>
  <c r="F31" i="4"/>
  <c r="F14" i="4"/>
  <c r="F15" i="4"/>
  <c r="F16" i="4"/>
  <c r="F17" i="4"/>
  <c r="F18" i="4"/>
  <c r="F19" i="4"/>
  <c r="F20" i="4"/>
  <c r="F4" i="4"/>
  <c r="F10" i="4" s="1"/>
  <c r="F5" i="4"/>
  <c r="F6" i="4"/>
  <c r="F7" i="4"/>
  <c r="F8" i="4"/>
  <c r="F9" i="4"/>
  <c r="F3" i="4"/>
  <c r="E32" i="4"/>
  <c r="E21" i="4"/>
  <c r="E10" i="4"/>
  <c r="B10" i="8" l="1"/>
  <c r="F68" i="9"/>
  <c r="G70" i="9" s="1"/>
  <c r="F70" i="9"/>
  <c r="F135" i="9" s="1"/>
  <c r="F21" i="4"/>
  <c r="F32" i="4"/>
  <c r="F48" i="4"/>
  <c r="F140" i="9" l="1"/>
  <c r="C11" i="8" s="1"/>
</calcChain>
</file>

<file path=xl/sharedStrings.xml><?xml version="1.0" encoding="utf-8"?>
<sst xmlns="http://schemas.openxmlformats.org/spreadsheetml/2006/main" count="946" uniqueCount="341">
  <si>
    <t>OVERZICHT</t>
  </si>
  <si>
    <t>Onderdeel</t>
  </si>
  <si>
    <t>Bedrag excl. BTW (€)</t>
  </si>
  <si>
    <t>Koop &amp; plaatsen potten</t>
  </si>
  <si>
    <t>Koop &amp; montage maatwerkbakken</t>
  </si>
  <si>
    <t>Koop &amp; installatie groene wand</t>
  </si>
  <si>
    <t>Lease groen tbv potten - per jaar</t>
  </si>
  <si>
    <t>Lease groen tbv maatwerkbakken - per jaar</t>
  </si>
  <si>
    <t>Onderhoud groene wand - per jaar</t>
  </si>
  <si>
    <t>Totaal excl. BTW</t>
  </si>
  <si>
    <t>controle</t>
  </si>
  <si>
    <t>SAMENVATTING</t>
  </si>
  <si>
    <t>Omschrijving</t>
  </si>
  <si>
    <t>Hoeveel-
heden</t>
  </si>
  <si>
    <t>Een-
heid</t>
  </si>
  <si>
    <t>Prijs per eenheid</t>
  </si>
  <si>
    <t>Subtotaal</t>
  </si>
  <si>
    <t>Totaal</t>
  </si>
  <si>
    <t>KOOP + INSTALLATIE</t>
  </si>
  <si>
    <t>Koop + plaatsen type 1, extra grote losse pot met wielen</t>
  </si>
  <si>
    <t>st</t>
  </si>
  <si>
    <t>Gerekend is met:</t>
  </si>
  <si>
    <t>- Ø700 mm × H530 mm</t>
  </si>
  <si>
    <t>- excl. groeisysteem en planten</t>
  </si>
  <si>
    <t>Koop  + plaatsen type 2, grote losse pot met wielen</t>
  </si>
  <si>
    <t>- Ø500 mm × H390 mm</t>
  </si>
  <si>
    <t>Koop  + plaatsen type 3, middelgrote losse pot met wielen</t>
  </si>
  <si>
    <t>- Ø440 mm × H320 mm</t>
  </si>
  <si>
    <t>Koop  + plaatsen type 4, kleine losse pot met wielen</t>
  </si>
  <si>
    <t>- Ø360 mm × H290 mm</t>
  </si>
  <si>
    <t>Koop + plaatsen  type 5, Rechthoekige losse pot</t>
  </si>
  <si>
    <t>- L700 mm × B250 mm × H220 mm</t>
  </si>
  <si>
    <t>Koop  + plaatsen type 6, Rechthoekige losse pot</t>
  </si>
  <si>
    <t>- L800 mm × B300 mm × H290 mm</t>
  </si>
  <si>
    <t>Koop  + plaatsen type 7, Rechthoekige losse pot</t>
  </si>
  <si>
    <t>- L1500 mm × B500 mm × H500 mm</t>
  </si>
  <si>
    <t>Koop + installatie type 8, Op maat gemaakte plantenbak die in het meubel past</t>
  </si>
  <si>
    <t>- Ø750 mm × H510 mm</t>
  </si>
  <si>
    <t>- speciaal element "MOUNTAIN"</t>
  </si>
  <si>
    <t>Koop + installatie type 9, Op maat gemaakte plantenbak die in het meubel past</t>
  </si>
  <si>
    <t>- L610 mm × B610 mm × H320 mm</t>
  </si>
  <si>
    <t>- speciaal element "OPENLEARNING PLANTER"</t>
  </si>
  <si>
    <t>Koop + installatie type 10, Op maat gemaakte boombak</t>
  </si>
  <si>
    <t>- Ø1000 mm × H800 mm</t>
  </si>
  <si>
    <t>- Cylinder tree planter</t>
  </si>
  <si>
    <t>Koop + installatie type 11, Op maat gemaakte plantenbak die in het meubel past</t>
  </si>
  <si>
    <t>- L3000 mm × B200 mm × H220 mm</t>
  </si>
  <si>
    <t>- Speciaal element "PANTRY DM"</t>
  </si>
  <si>
    <t>Koop + installatie groene wand</t>
  </si>
  <si>
    <t>- B5450 mm × H7560 mm</t>
  </si>
  <si>
    <t>- incl. groeisysteem en planten</t>
  </si>
  <si>
    <t xml:space="preserve">- excl. verlichting </t>
  </si>
  <si>
    <t>LEASE interieurbeplantingssysteem - PER JAAR</t>
  </si>
  <si>
    <t>- Levering en plaatsing in potten of bakken opdrachtgever
- Volledig onderhoud en beheer
- 100% vervanging bij uitval/disfunctioneren
- Behoud beeldkwaliteit en functionaliteit</t>
  </si>
  <si>
    <t>Lease type 1, extra grote losse pot met wielen</t>
  </si>
  <si>
    <t>- Groeisysteem Ø700 mm × H530 mm</t>
  </si>
  <si>
    <t>Lease type 2, grote losse pot met wielen</t>
  </si>
  <si>
    <t>- Groeisysteem Ø500 mm × H390 mm</t>
  </si>
  <si>
    <t>Lease type 3, middelgrote losse pot met wielen</t>
  </si>
  <si>
    <t>- Groeisysteem Ø440 mm × H320 mm</t>
  </si>
  <si>
    <t>Lease type 4, kleine losse pot met wielen</t>
  </si>
  <si>
    <t>- Groeisysteem Ø360 mm × H290 mm</t>
  </si>
  <si>
    <t>Lease type 5, Rechthoekige losse pot</t>
  </si>
  <si>
    <t>- Groeisysteem L700 mm × B250 mm × H220 mm</t>
  </si>
  <si>
    <t>Lease type 6, Rechthoekige losse pot</t>
  </si>
  <si>
    <t>- Groeisysteem L800 mm × B300 mm × H290 mm</t>
  </si>
  <si>
    <t>Lease type 7, Rechthoekige losse pot</t>
  </si>
  <si>
    <t>- Groeisysteem L1500 mm × B500 mm × H500 mm</t>
  </si>
  <si>
    <t>Lease beplanting</t>
  </si>
  <si>
    <t>EUR</t>
  </si>
  <si>
    <t>- beplanting voor type 1 t/m 7</t>
  </si>
  <si>
    <t>Lease type 8, Op maat gemaakte plantenbak die in het meubel past</t>
  </si>
  <si>
    <t>- Groeisysteem Ø750 mm × H510 mm</t>
  </si>
  <si>
    <t>Lease type 9, Op maat gemaakte plantenbak die in het meubel past</t>
  </si>
  <si>
    <t>- Groeisysteem L610 mm × B610 mm × H320 mm</t>
  </si>
  <si>
    <t>Lease type 10, Op maat gemaakte boombak</t>
  </si>
  <si>
    <t>- Groeisysteem Ø1000 mm × H800 mm</t>
  </si>
  <si>
    <t>Lease type 11, Op maat gemaakte plantenbak die in het meubel past</t>
  </si>
  <si>
    <t>- Groeisysteem L3000 mm × B200 mm × H220 mm</t>
  </si>
  <si>
    <t>- beplanting voor type 1 t/m 11</t>
  </si>
  <si>
    <t>ONDERHOUD MET AFKOOP INBOET - PER JAAR</t>
  </si>
  <si>
    <t>- Volledig onderhoud en beheer
- 100% vervanging bij uitval/disfunctioneren
- Behoud beeldkwaliteit en functionaliteit</t>
  </si>
  <si>
    <t>Onderhoud groene wand</t>
  </si>
  <si>
    <t>SUBTOTAAL EXCL. BTW</t>
  </si>
  <si>
    <t>Staartkosten</t>
  </si>
  <si>
    <t>%</t>
  </si>
  <si>
    <t>TOTAAL EXCL. BTW</t>
  </si>
  <si>
    <t>KOOP + PLAATSING PLANTPOTTEN</t>
  </si>
  <si>
    <t>Verdieping</t>
  </si>
  <si>
    <t>Plantenbak naam</t>
  </si>
  <si>
    <t>Korte beschrijving</t>
  </si>
  <si>
    <t>Plantenbak code</t>
  </si>
  <si>
    <t>m2</t>
  </si>
  <si>
    <t>Lengte</t>
  </si>
  <si>
    <t>Breedte/Diameter</t>
  </si>
  <si>
    <t>Hoogte</t>
  </si>
  <si>
    <t>Eenheid</t>
  </si>
  <si>
    <t>Aantal</t>
  </si>
  <si>
    <t>Prijs per eenheid (€)</t>
  </si>
  <si>
    <t>Totaal (€)</t>
  </si>
  <si>
    <t>cm</t>
  </si>
  <si>
    <t>TYPE 1</t>
  </si>
  <si>
    <t>Plaatsing</t>
  </si>
  <si>
    <t>Begane Grond</t>
  </si>
  <si>
    <t>PLANTINUM PAREL</t>
  </si>
  <si>
    <t>Extra grote losse pot met wielen</t>
  </si>
  <si>
    <t>Type 01</t>
  </si>
  <si>
    <t>2e Verdieping</t>
  </si>
  <si>
    <t>3e Verdieping</t>
  </si>
  <si>
    <t>4e Verdieping</t>
  </si>
  <si>
    <t>7e Verdieping</t>
  </si>
  <si>
    <t>Koop</t>
  </si>
  <si>
    <t>TYPE 2</t>
  </si>
  <si>
    <t>Grote losse pot met wielen</t>
  </si>
  <si>
    <t>Type 02</t>
  </si>
  <si>
    <t>1e Verdieping</t>
  </si>
  <si>
    <t>5e Verdieping</t>
  </si>
  <si>
    <t>6e Verdieping</t>
  </si>
  <si>
    <t>TYPE 3</t>
  </si>
  <si>
    <t>Middelgrote losse pot met wielen</t>
  </si>
  <si>
    <t>Type 03</t>
  </si>
  <si>
    <t>TYPE 4</t>
  </si>
  <si>
    <t>Kleine losse pot met wielen</t>
  </si>
  <si>
    <t>Type 04</t>
  </si>
  <si>
    <t>TYPE 5</t>
  </si>
  <si>
    <t>PLANTINUM MULTIVORM RECTANGULAR</t>
  </si>
  <si>
    <t>Rechthoekige losse pot</t>
  </si>
  <si>
    <t>Type 05</t>
  </si>
  <si>
    <t>TYPE 6</t>
  </si>
  <si>
    <t>PLANTINUM PLATIN RECTANGULAR</t>
  </si>
  <si>
    <t>Type 06</t>
  </si>
  <si>
    <t>TYPE 7</t>
  </si>
  <si>
    <t>PLANTINUM PRESTIGE RECTANGULAR</t>
  </si>
  <si>
    <t>Type 07</t>
  </si>
  <si>
    <t>KOOP + MONTAGE MAATWERK PLANTENBAKKEN</t>
  </si>
  <si>
    <t>KOOP</t>
  </si>
  <si>
    <t>SPECIAAL ELEMENT "MOUNTAIN"</t>
  </si>
  <si>
    <t>Op maat gemaakte plantenbak die in het meubel past</t>
  </si>
  <si>
    <t>Type 08</t>
  </si>
  <si>
    <t>SPECIAAL ELEMENT "OPENLEARNING PLANTER"</t>
  </si>
  <si>
    <t>Type 09</t>
  </si>
  <si>
    <t>SPECIAAL ELEMENT - BOOMBAK</t>
  </si>
  <si>
    <t>Op maat gemaakte plantenbak</t>
  </si>
  <si>
    <t>Type 10</t>
  </si>
  <si>
    <t>SPECIAAL ELEMENT "PANTRY DM"</t>
  </si>
  <si>
    <t>Type 11</t>
  </si>
  <si>
    <t>MONTAGE</t>
  </si>
  <si>
    <t>KOOP + INSTALLATIE GROENE WAND - WALLFLORE EFIX‑I</t>
  </si>
  <si>
    <t>Modulair groenwand-cassettensysteem</t>
  </si>
  <si>
    <t>Bestaande uit:</t>
  </si>
  <si>
    <t>Dragende basisgoot</t>
  </si>
  <si>
    <t>Verticale draagrails</t>
  </si>
  <si>
    <t>Waterdichte achterconstructie</t>
  </si>
  <si>
    <t>Bescherm- en scheidingslagen</t>
  </si>
  <si>
    <t>WALLFLORE groene wandpanelen</t>
  </si>
  <si>
    <t>Geautomatiseerd irrigatiesysteem</t>
  </si>
  <si>
    <t>Waterinlaat met pop-up indicator</t>
  </si>
  <si>
    <t>Draag- en bevestigingsconstructie</t>
  </si>
  <si>
    <t>Afwatering &amp; retour</t>
  </si>
  <si>
    <t>Vaste wandbeplanting (diverse soorten)</t>
  </si>
  <si>
    <t>Monstera deliciosa</t>
  </si>
  <si>
    <t>Philodendron xanadu</t>
  </si>
  <si>
    <t>Schefflera arboricola</t>
  </si>
  <si>
    <t>Asplenium nidus</t>
  </si>
  <si>
    <t>Philodendron 'Green Princess'</t>
  </si>
  <si>
    <t>Asplenium parvati</t>
  </si>
  <si>
    <t>Chlorophytum 'Lemon'</t>
  </si>
  <si>
    <t>Asplenium antiquum 'Osaka'</t>
  </si>
  <si>
    <t>Microsorum diversifolium</t>
  </si>
  <si>
    <t>Aglaomorpha coronans ‘Jim’</t>
  </si>
  <si>
    <t>Peperomia rotundifolia</t>
  </si>
  <si>
    <t>Philodendron scandens</t>
  </si>
  <si>
    <t>Scindapsus aureum</t>
  </si>
  <si>
    <t>Phlebodium aureum 'Blue Star'</t>
  </si>
  <si>
    <t>Nephrolepis exaltata</t>
  </si>
  <si>
    <t>Scindapsus 'Marble Queen'</t>
  </si>
  <si>
    <t>Syngonium ‘White Butterfly’</t>
  </si>
  <si>
    <t>Scindapsus 'Pictus'</t>
  </si>
  <si>
    <t>Installatie en inplanten groene wand</t>
  </si>
  <si>
    <t>Testen, inregelen en oplevering</t>
  </si>
  <si>
    <t>LEASE GROEISYSTEEM EN BEPLANTING PLANTPOTTEN</t>
  </si>
  <si>
    <t>Subtotaal (€)</t>
  </si>
  <si>
    <t>Groeisysteem</t>
  </si>
  <si>
    <t>Type 1</t>
  </si>
  <si>
    <t>Type 2</t>
  </si>
  <si>
    <t>Type 3</t>
  </si>
  <si>
    <t>Type 4</t>
  </si>
  <si>
    <t>Type 5</t>
  </si>
  <si>
    <t>Type 6</t>
  </si>
  <si>
    <t>Type 7</t>
  </si>
  <si>
    <t>Plantnaam</t>
  </si>
  <si>
    <t>Potmaat (Ø/H cm)</t>
  </si>
  <si>
    <t>Hoogte bij installatie (cm)</t>
  </si>
  <si>
    <t>Totaal aantal</t>
  </si>
  <si>
    <t>Beplanting</t>
  </si>
  <si>
    <t>Kentia forsteriana</t>
  </si>
  <si>
    <t>50/37</t>
  </si>
  <si>
    <t>Clusia rosea ‘Green Magic’</t>
  </si>
  <si>
    <t>60/43</t>
  </si>
  <si>
    <t>Rhapis multifida</t>
  </si>
  <si>
    <t>55/44</t>
  </si>
  <si>
    <t>Ficus lyrata</t>
  </si>
  <si>
    <t>55/43</t>
  </si>
  <si>
    <t>Schefflera amate</t>
  </si>
  <si>
    <t>50/41</t>
  </si>
  <si>
    <t>Schefflera arboricola ‘Compata’</t>
  </si>
  <si>
    <t>34/30</t>
  </si>
  <si>
    <t>Dracaena reflexa</t>
  </si>
  <si>
    <t>Ficus cyathistipula</t>
  </si>
  <si>
    <t>35/28</t>
  </si>
  <si>
    <t>Caryota mitis</t>
  </si>
  <si>
    <t>45/37</t>
  </si>
  <si>
    <t>Fatsia japonica</t>
  </si>
  <si>
    <t>45/43</t>
  </si>
  <si>
    <t>Philodendron selloum</t>
  </si>
  <si>
    <t>40/31</t>
  </si>
  <si>
    <t>Philodendron ‘Green Wonder’</t>
  </si>
  <si>
    <t>24/22</t>
  </si>
  <si>
    <t>Philodendron ‘Imperial Green’</t>
  </si>
  <si>
    <t>24/23</t>
  </si>
  <si>
    <t>Clusia rosea</t>
  </si>
  <si>
    <t>28/19</t>
  </si>
  <si>
    <t>Philodendron ‘Red Beauty’</t>
  </si>
  <si>
    <t>30/28</t>
  </si>
  <si>
    <t>Areca lutescens</t>
  </si>
  <si>
    <t>27/24</t>
  </si>
  <si>
    <t>Ficus benjamina ‘Danielle’</t>
  </si>
  <si>
    <t>Ficus ‘Alii’</t>
  </si>
  <si>
    <t>22/19</t>
  </si>
  <si>
    <t>Aglaonema ‘Chantal’</t>
  </si>
  <si>
    <t>27/25</t>
  </si>
  <si>
    <t>Philodendron ‘Prince of Orange’</t>
  </si>
  <si>
    <t>Aglaonema ‘Madonna’</t>
  </si>
  <si>
    <t>Aspidistra elatior</t>
  </si>
  <si>
    <t>Ficus elastica ‘Robusta’</t>
  </si>
  <si>
    <t>24/21</t>
  </si>
  <si>
    <t>Homalomena rubescens ‘Maggy’</t>
  </si>
  <si>
    <t>Zamioculcas zamiifolia</t>
  </si>
  <si>
    <t>Ficus elastica ‘Abidjan’</t>
  </si>
  <si>
    <t>30/27</t>
  </si>
  <si>
    <t>23/21</t>
  </si>
  <si>
    <t>Dieffenbachia ‘Vesuvius’</t>
  </si>
  <si>
    <t>20/14</t>
  </si>
  <si>
    <t>Aglaonema ‘Freedman’</t>
  </si>
  <si>
    <t>Schefflera arboricola ‘Compacta’</t>
  </si>
  <si>
    <t>Cordyline fruticosa ‘Glauca’</t>
  </si>
  <si>
    <t>19/17</t>
  </si>
  <si>
    <t>Asplenium antiquum ‘Osaka’</t>
  </si>
  <si>
    <t>17/16</t>
  </si>
  <si>
    <t>LEASE GROEISYSTEEM EN BEPLANTING MAATWERK PLANTENBAKKEN</t>
  </si>
  <si>
    <t>Type 8</t>
  </si>
  <si>
    <t>Type 9</t>
  </si>
  <si>
    <t>Ficus lyrata (Type 08)</t>
  </si>
  <si>
    <t>Spathiphyllum ‘Diamond’</t>
  </si>
  <si>
    <t>17/15</t>
  </si>
  <si>
    <t>Zamioculcas zamiifolia ‘Raven’</t>
  </si>
  <si>
    <t>14/13</t>
  </si>
  <si>
    <t>Aglaonema ‘Silver Bay’</t>
  </si>
  <si>
    <t>Aglaonema ‘Cintho King’</t>
  </si>
  <si>
    <t>14/12</t>
  </si>
  <si>
    <t>Philodendron ‘Silver Queen’</t>
  </si>
  <si>
    <t>Asplenium dimorphum ‘Parvati’</t>
  </si>
  <si>
    <t>Ficus elastica ‘Tineke’</t>
  </si>
  <si>
    <t>12/9</t>
  </si>
  <si>
    <t>Aglaonema ‘Cutlass’</t>
  </si>
  <si>
    <t>Ficus nitida (Type 10)</t>
  </si>
  <si>
    <t>70/50</t>
  </si>
  <si>
    <t>Ficus lyrata (Type 10)</t>
  </si>
  <si>
    <t>ONDERHOUD GROENE WAND</t>
  </si>
  <si>
    <t>Activiteit</t>
  </si>
  <si>
    <t>Frequentie</t>
  </si>
  <si>
    <t>Inspectie plantenbakken</t>
  </si>
  <si>
    <t>Minimaal 1× per 4 weken</t>
  </si>
  <si>
    <t>Inspectie vitaliteit, kleurbeeld, dichtheid, uitval planten</t>
  </si>
  <si>
    <t>Per onderhoudsronde</t>
  </si>
  <si>
    <t>Controle watergift afgestemd op plantsoort, locatie en seizoen</t>
  </si>
  <si>
    <t xml:space="preserve">Toedienen/ aanpassen watergift </t>
  </si>
  <si>
    <t>Indien benodigd</t>
  </si>
  <si>
    <t>Nutriëntencontrole</t>
  </si>
  <si>
    <t>Toedienen voeding met biologisch afbreekbare en milieuvriendelijke producten</t>
  </si>
  <si>
    <t>Snoei</t>
  </si>
  <si>
    <t>Minimaal 2× per jaar</t>
  </si>
  <si>
    <t>Vervanging planten</t>
  </si>
  <si>
    <t>Bij uitval ≥ 5% of zoals afgesproken</t>
  </si>
  <si>
    <t>Monitoring ziekten/plagen</t>
  </si>
  <si>
    <t>Toepassen preventieve en curatieve biologische plaag- en schimmelbestrijding</t>
  </si>
  <si>
    <t>Stof van blad verwijderen</t>
  </si>
  <si>
    <t>Benevelen beplanting</t>
  </si>
  <si>
    <t>Per onderhoudsronde t, indien beplanting dit wenst</t>
  </si>
  <si>
    <t>Verwijderen dood/ geel blad uit plant en van groeimedium</t>
  </si>
  <si>
    <t>Plantenbakken schoonmaken</t>
  </si>
  <si>
    <t>Minimaal 1× per jaar</t>
  </si>
  <si>
    <t>Groeimedium controleren op hoeveelheid en kwaliteit (vervuiling, dichtslibbing of aantasting van de structuur)</t>
  </si>
  <si>
    <t>Aanvullen of verbeteren groeimedium</t>
  </si>
  <si>
    <t>Signaleren afwijkingen, bijzonderheden, verbeterpunten</t>
  </si>
  <si>
    <t xml:space="preserve">In afwachting van reactie Bas Kenter. </t>
  </si>
  <si>
    <t xml:space="preserve">Op 13-4 is in de stuurgroep aan bod gekomen of GRS mee wenst te doen aan de aanbesteding. Om daar een reactie op te geven wordt door GRS onderzocht of aanschap via Drechtwerk kan plaatsvinden. </t>
  </si>
  <si>
    <t>Bas komt hier voor vrijdag op terug. De verwachting is dat ze niet meedoen met de aanbesteding.</t>
  </si>
  <si>
    <t>DORDTHUIS ACHTEROM - SPECIFICATIES - BEPLANTINGSBEREKENINGEN VOOR POTTYPE 02</t>
  </si>
  <si>
    <t xml:space="preserve">Plantnaam </t>
  </si>
  <si>
    <t xml:space="preserve">Potmaat (Ø/H) cm </t>
  </si>
  <si>
    <t xml:space="preserve">Hoogte (bij installatie) cm </t>
  </si>
  <si>
    <t>Unit prijs per plant</t>
  </si>
  <si>
    <t>Aantal planten</t>
  </si>
  <si>
    <t>Kosten Totaal</t>
  </si>
  <si>
    <t xml:space="preserve">34/30 </t>
  </si>
  <si>
    <t xml:space="preserve">Dracaena reflexa </t>
  </si>
  <si>
    <t xml:space="preserve">Ficus cyathistipula </t>
  </si>
  <si>
    <t xml:space="preserve">35/28 </t>
  </si>
  <si>
    <t xml:space="preserve">45/37 </t>
  </si>
  <si>
    <t xml:space="preserve">Schefflera ‘Amate’ </t>
  </si>
  <si>
    <t xml:space="preserve">40/33 </t>
  </si>
  <si>
    <t xml:space="preserve">Fatsia japonica </t>
  </si>
  <si>
    <t xml:space="preserve">45/43 </t>
  </si>
  <si>
    <t xml:space="preserve">Philodendron selloum </t>
  </si>
  <si>
    <t xml:space="preserve">40/31 </t>
  </si>
  <si>
    <t xml:space="preserve">Totaal </t>
  </si>
  <si>
    <t>DORDTHUIS ACHTEROM - SPECIFICATIES - BEPLANTINGSBEREKENINGEN VOOR POTTYPE 03</t>
  </si>
  <si>
    <t xml:space="preserve">Philodendron ‘Green Wonder’ </t>
  </si>
  <si>
    <t xml:space="preserve">Philodendron 'Imperial Green' </t>
  </si>
  <si>
    <t xml:space="preserve">24/23 </t>
  </si>
  <si>
    <t xml:space="preserve">Clusia rosea </t>
  </si>
  <si>
    <t xml:space="preserve">Philodendron 'Red Beauty' </t>
  </si>
  <si>
    <t xml:space="preserve">30/28 </t>
  </si>
  <si>
    <t xml:space="preserve">Areca lutescens </t>
  </si>
  <si>
    <t xml:space="preserve">27/24 </t>
  </si>
  <si>
    <t xml:space="preserve">Ficus benjamina 'Danielle' </t>
  </si>
  <si>
    <t xml:space="preserve">Ficus ‘Alii’ </t>
  </si>
  <si>
    <t xml:space="preserve">22/19 </t>
  </si>
  <si>
    <t>DORDTHUIS ACHTEROM - SPECIFICATIES - BEPLANTINGSBEREKENINGEN VOOR POTTYPE 04</t>
  </si>
  <si>
    <t xml:space="preserve">Aglaonema 'Chantal' </t>
  </si>
  <si>
    <t xml:space="preserve">27/25 </t>
  </si>
  <si>
    <t xml:space="preserve">Philodendron 'Prince of Orange' </t>
  </si>
  <si>
    <t xml:space="preserve">Aglaonema 'Madonna' </t>
  </si>
  <si>
    <t xml:space="preserve">Aspidistra elatior </t>
  </si>
  <si>
    <t xml:space="preserve">24/22 </t>
  </si>
  <si>
    <t xml:space="preserve">Ficus elastica 'Robusta' </t>
  </si>
  <si>
    <t xml:space="preserve">24/21 </t>
  </si>
  <si>
    <t xml:space="preserve">Homalomena rubescens 'Maggy' </t>
  </si>
  <si>
    <t xml:space="preserve">Zamioculcas zamiifolia </t>
  </si>
  <si>
    <t>DORDTHUIS HOOFDGEBOUW - SPECIFICATIES - BEPLANTINGSBEREKENINGEN VOOR POTTYPE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</si>
</sst>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name val="Times New Roman"/>
      <family val="1"/>
    </font>
    <font>
      <sz val="11"/>
      <color theme="1"/>
      <name val="Roboto"/>
    </font>
    <font>
      <sz val="10"/>
      <color theme="1"/>
      <name val="Roboto"/>
    </font>
    <font>
      <b/>
      <sz val="10"/>
      <color theme="1"/>
      <name val="Roboto"/>
    </font>
    <font>
      <b/>
      <sz val="10"/>
      <name val="Roboto"/>
    </font>
    <font>
      <b/>
      <sz val="12"/>
      <color theme="1"/>
      <name val="Roboto"/>
    </font>
    <font>
      <b/>
      <sz val="10"/>
      <color theme="0"/>
      <name val="Roboto"/>
    </font>
    <font>
      <i/>
      <sz val="8"/>
      <color theme="1"/>
      <name val="Roboto"/>
    </font>
    <font>
      <sz val="10"/>
      <name val="Roboto"/>
    </font>
    <font>
      <b/>
      <sz val="14"/>
      <name val="Roboto"/>
    </font>
    <font>
      <sz val="10"/>
      <color theme="0"/>
      <name val="Roboto"/>
    </font>
    <font>
      <i/>
      <sz val="10"/>
      <color theme="1"/>
      <name val="Roboto"/>
    </font>
    <font>
      <sz val="9.5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9AE8B4"/>
        <bgColor indexed="64"/>
      </patternFill>
    </fill>
    <fill>
      <patternFill patternType="solid">
        <fgColor rgb="FFD6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F64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0" fillId="4" borderId="0" xfId="0" applyFill="1"/>
    <xf numFmtId="0" fontId="0" fillId="0" borderId="1" xfId="0" applyBorder="1"/>
    <xf numFmtId="0" fontId="0" fillId="3" borderId="1" xfId="0" applyFill="1" applyBorder="1"/>
    <xf numFmtId="0" fontId="2" fillId="0" borderId="3" xfId="0" applyFont="1" applyBorder="1"/>
    <xf numFmtId="0" fontId="0" fillId="0" borderId="2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44" fontId="2" fillId="0" borderId="1" xfId="1" applyFont="1" applyBorder="1"/>
    <xf numFmtId="44" fontId="2" fillId="0" borderId="3" xfId="0" applyNumberFormat="1" applyFont="1" applyBorder="1"/>
    <xf numFmtId="0" fontId="0" fillId="4" borderId="0" xfId="0" applyFill="1" applyAlignment="1">
      <alignment horizontal="left"/>
    </xf>
    <xf numFmtId="0" fontId="6" fillId="0" borderId="0" xfId="0" applyFont="1"/>
    <xf numFmtId="164" fontId="7" fillId="0" borderId="0" xfId="0" applyNumberFormat="1" applyFont="1" applyAlignment="1">
      <alignment horizontal="left" indent="1"/>
    </xf>
    <xf numFmtId="164" fontId="6" fillId="0" borderId="0" xfId="0" applyNumberFormat="1" applyFont="1"/>
    <xf numFmtId="164" fontId="11" fillId="0" borderId="0" xfId="0" applyNumberFormat="1" applyFont="1" applyAlignment="1">
      <alignment horizontal="right"/>
    </xf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8" fillId="7" borderId="9" xfId="0" applyFont="1" applyFill="1" applyBorder="1"/>
    <xf numFmtId="0" fontId="6" fillId="0" borderId="9" xfId="0" applyFont="1" applyBorder="1"/>
    <xf numFmtId="164" fontId="6" fillId="0" borderId="11" xfId="0" applyNumberFormat="1" applyFont="1" applyBorder="1"/>
    <xf numFmtId="0" fontId="6" fillId="0" borderId="10" xfId="0" applyFont="1" applyBorder="1"/>
    <xf numFmtId="164" fontId="13" fillId="0" borderId="0" xfId="0" applyNumberFormat="1" applyFont="1" applyAlignment="1">
      <alignment horizontal="right"/>
    </xf>
    <xf numFmtId="0" fontId="8" fillId="7" borderId="14" xfId="0" applyFont="1" applyFill="1" applyBorder="1"/>
    <xf numFmtId="0" fontId="6" fillId="7" borderId="14" xfId="0" applyFont="1" applyFill="1" applyBorder="1"/>
    <xf numFmtId="164" fontId="6" fillId="0" borderId="10" xfId="0" applyNumberFormat="1" applyFont="1" applyBorder="1"/>
    <xf numFmtId="0" fontId="10" fillId="7" borderId="8" xfId="0" applyFont="1" applyFill="1" applyBorder="1" applyAlignment="1">
      <alignment horizontal="left" vertical="top"/>
    </xf>
    <xf numFmtId="0" fontId="6" fillId="0" borderId="11" xfId="0" applyFont="1" applyBorder="1"/>
    <xf numFmtId="0" fontId="10" fillId="7" borderId="9" xfId="0" applyFont="1" applyFill="1" applyBorder="1" applyAlignment="1">
      <alignment horizontal="left" vertical="top"/>
    </xf>
    <xf numFmtId="0" fontId="6" fillId="7" borderId="9" xfId="0" applyFont="1" applyFill="1" applyBorder="1"/>
    <xf numFmtId="0" fontId="10" fillId="7" borderId="15" xfId="0" applyFont="1" applyFill="1" applyBorder="1" applyAlignment="1">
      <alignment horizontal="left" vertical="top"/>
    </xf>
    <xf numFmtId="0" fontId="6" fillId="7" borderId="13" xfId="0" applyFont="1" applyFill="1" applyBorder="1"/>
    <xf numFmtId="0" fontId="11" fillId="0" borderId="0" xfId="0" applyFont="1"/>
    <xf numFmtId="164" fontId="9" fillId="0" borderId="0" xfId="0" applyNumberFormat="1" applyFont="1" applyAlignment="1">
      <alignment horizontal="right"/>
    </xf>
    <xf numFmtId="164" fontId="6" fillId="4" borderId="10" xfId="0" applyNumberFormat="1" applyFont="1" applyFill="1" applyBorder="1"/>
    <xf numFmtId="164" fontId="11" fillId="7" borderId="0" xfId="0" applyNumberFormat="1" applyFont="1" applyFill="1" applyAlignment="1">
      <alignment horizontal="right"/>
    </xf>
    <xf numFmtId="0" fontId="6" fillId="7" borderId="0" xfId="0" applyFont="1" applyFill="1"/>
    <xf numFmtId="164" fontId="5" fillId="0" borderId="0" xfId="0" applyNumberFormat="1" applyFont="1"/>
    <xf numFmtId="0" fontId="10" fillId="7" borderId="8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4" fontId="15" fillId="0" borderId="0" xfId="0" applyNumberFormat="1" applyFont="1" applyAlignment="1">
      <alignment horizontal="right"/>
    </xf>
    <xf numFmtId="0" fontId="10" fillId="5" borderId="16" xfId="0" applyFont="1" applyFill="1" applyBorder="1" applyAlignment="1">
      <alignment horizontal="left" vertical="top" wrapText="1"/>
    </xf>
    <xf numFmtId="164" fontId="10" fillId="5" borderId="17" xfId="0" applyNumberFormat="1" applyFont="1" applyFill="1" applyBorder="1" applyAlignment="1">
      <alignment horizontal="center" vertical="top" wrapText="1"/>
    </xf>
    <xf numFmtId="164" fontId="10" fillId="5" borderId="18" xfId="0" applyNumberFormat="1" applyFont="1" applyFill="1" applyBorder="1" applyAlignment="1">
      <alignment horizontal="center" vertical="top" wrapText="1"/>
    </xf>
    <xf numFmtId="164" fontId="6" fillId="4" borderId="20" xfId="0" applyNumberFormat="1" applyFont="1" applyFill="1" applyBorder="1"/>
    <xf numFmtId="164" fontId="6" fillId="0" borderId="21" xfId="0" applyNumberFormat="1" applyFont="1" applyBorder="1"/>
    <xf numFmtId="0" fontId="8" fillId="6" borderId="19" xfId="0" applyFont="1" applyFill="1" applyBorder="1"/>
    <xf numFmtId="0" fontId="8" fillId="6" borderId="20" xfId="0" applyFont="1" applyFill="1" applyBorder="1"/>
    <xf numFmtId="164" fontId="8" fillId="6" borderId="20" xfId="0" applyNumberFormat="1" applyFont="1" applyFill="1" applyBorder="1"/>
    <xf numFmtId="164" fontId="8" fillId="6" borderId="21" xfId="0" applyNumberFormat="1" applyFont="1" applyFill="1" applyBorder="1"/>
    <xf numFmtId="0" fontId="8" fillId="7" borderId="19" xfId="0" applyFont="1" applyFill="1" applyBorder="1"/>
    <xf numFmtId="0" fontId="8" fillId="7" borderId="20" xfId="0" applyFont="1" applyFill="1" applyBorder="1"/>
    <xf numFmtId="164" fontId="8" fillId="7" borderId="20" xfId="0" applyNumberFormat="1" applyFont="1" applyFill="1" applyBorder="1" applyAlignment="1">
      <alignment horizontal="left"/>
    </xf>
    <xf numFmtId="164" fontId="8" fillId="7" borderId="20" xfId="0" applyNumberFormat="1" applyFont="1" applyFill="1" applyBorder="1"/>
    <xf numFmtId="164" fontId="8" fillId="7" borderId="21" xfId="0" applyNumberFormat="1" applyFont="1" applyFill="1" applyBorder="1"/>
    <xf numFmtId="0" fontId="6" fillId="0" borderId="19" xfId="0" applyFont="1" applyBorder="1"/>
    <xf numFmtId="0" fontId="6" fillId="0" borderId="20" xfId="0" applyFont="1" applyBorder="1"/>
    <xf numFmtId="10" fontId="6" fillId="4" borderId="20" xfId="0" applyNumberFormat="1" applyFont="1" applyFill="1" applyBorder="1"/>
    <xf numFmtId="164" fontId="6" fillId="0" borderId="20" xfId="0" applyNumberFormat="1" applyFont="1" applyBorder="1" applyAlignment="1">
      <alignment horizontal="left"/>
    </xf>
    <xf numFmtId="164" fontId="6" fillId="0" borderId="20" xfId="0" applyNumberFormat="1" applyFont="1" applyBorder="1"/>
    <xf numFmtId="10" fontId="6" fillId="0" borderId="20" xfId="0" applyNumberFormat="1" applyFont="1" applyBorder="1"/>
    <xf numFmtId="0" fontId="8" fillId="6" borderId="22" xfId="0" applyFont="1" applyFill="1" applyBorder="1"/>
    <xf numFmtId="0" fontId="8" fillId="6" borderId="23" xfId="0" applyFont="1" applyFill="1" applyBorder="1"/>
    <xf numFmtId="164" fontId="8" fillId="6" borderId="23" xfId="0" applyNumberFormat="1" applyFont="1" applyFill="1" applyBorder="1" applyAlignment="1">
      <alignment horizontal="left"/>
    </xf>
    <xf numFmtId="164" fontId="8" fillId="6" borderId="23" xfId="0" applyNumberFormat="1" applyFont="1" applyFill="1" applyBorder="1"/>
    <xf numFmtId="164" fontId="8" fillId="6" borderId="24" xfId="0" applyNumberFormat="1" applyFont="1" applyFill="1" applyBorder="1"/>
    <xf numFmtId="0" fontId="16" fillId="0" borderId="19" xfId="0" applyFont="1" applyBorder="1" applyAlignment="1">
      <alignment vertical="center"/>
    </xf>
    <xf numFmtId="0" fontId="6" fillId="0" borderId="20" xfId="0" applyFont="1" applyBorder="1" applyAlignment="1">
      <alignment horizontal="right"/>
    </xf>
    <xf numFmtId="0" fontId="10" fillId="5" borderId="16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vertical="top"/>
    </xf>
    <xf numFmtId="0" fontId="10" fillId="5" borderId="20" xfId="0" applyFont="1" applyFill="1" applyBorder="1" applyAlignment="1">
      <alignment horizontal="center" vertical="top"/>
    </xf>
    <xf numFmtId="0" fontId="10" fillId="5" borderId="20" xfId="0" applyFont="1" applyFill="1" applyBorder="1" applyAlignment="1">
      <alignment horizontal="left" vertical="top"/>
    </xf>
    <xf numFmtId="0" fontId="10" fillId="5" borderId="21" xfId="0" applyFont="1" applyFill="1" applyBorder="1" applyAlignment="1">
      <alignment horizontal="left" vertical="top"/>
    </xf>
    <xf numFmtId="0" fontId="8" fillId="8" borderId="19" xfId="0" applyFont="1" applyFill="1" applyBorder="1"/>
    <xf numFmtId="0" fontId="10" fillId="8" borderId="20" xfId="0" applyFont="1" applyFill="1" applyBorder="1" applyAlignment="1">
      <alignment horizontal="left" vertical="top"/>
    </xf>
    <xf numFmtId="0" fontId="10" fillId="8" borderId="21" xfId="0" applyFont="1" applyFill="1" applyBorder="1" applyAlignment="1">
      <alignment horizontal="left" vertical="top"/>
    </xf>
    <xf numFmtId="0" fontId="6" fillId="0" borderId="21" xfId="0" applyFont="1" applyBorder="1"/>
    <xf numFmtId="0" fontId="10" fillId="5" borderId="19" xfId="0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top" wrapTex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16" fontId="6" fillId="0" borderId="20" xfId="0" applyNumberFormat="1" applyFont="1" applyBorder="1" applyAlignment="1">
      <alignment vertical="center" wrapText="1"/>
    </xf>
    <xf numFmtId="16" fontId="6" fillId="0" borderId="20" xfId="0" quotePrefix="1" applyNumberFormat="1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0" fontId="6" fillId="8" borderId="22" xfId="0" applyFont="1" applyFill="1" applyBorder="1"/>
    <xf numFmtId="0" fontId="6" fillId="8" borderId="23" xfId="0" applyFont="1" applyFill="1" applyBorder="1"/>
    <xf numFmtId="0" fontId="6" fillId="8" borderId="24" xfId="0" applyFont="1" applyFill="1" applyBorder="1"/>
    <xf numFmtId="0" fontId="7" fillId="8" borderId="23" xfId="0" applyFont="1" applyFill="1" applyBorder="1" applyAlignment="1">
      <alignment horizontal="right"/>
    </xf>
    <xf numFmtId="164" fontId="10" fillId="5" borderId="20" xfId="0" applyNumberFormat="1" applyFont="1" applyFill="1" applyBorder="1" applyAlignment="1">
      <alignment horizontal="center" vertical="top"/>
    </xf>
    <xf numFmtId="164" fontId="10" fillId="5" borderId="21" xfId="0" applyNumberFormat="1" applyFont="1" applyFill="1" applyBorder="1" applyAlignment="1">
      <alignment horizontal="center" vertical="top"/>
    </xf>
    <xf numFmtId="0" fontId="10" fillId="8" borderId="19" xfId="0" applyFont="1" applyFill="1" applyBorder="1" applyAlignment="1">
      <alignment horizontal="left" vertical="top"/>
    </xf>
    <xf numFmtId="164" fontId="10" fillId="8" borderId="20" xfId="0" applyNumberFormat="1" applyFont="1" applyFill="1" applyBorder="1" applyAlignment="1">
      <alignment horizontal="left" vertical="top"/>
    </xf>
    <xf numFmtId="164" fontId="8" fillId="8" borderId="21" xfId="0" applyNumberFormat="1" applyFont="1" applyFill="1" applyBorder="1" applyAlignment="1">
      <alignment horizontal="left" vertical="top"/>
    </xf>
    <xf numFmtId="164" fontId="10" fillId="5" borderId="20" xfId="0" applyNumberFormat="1" applyFont="1" applyFill="1" applyBorder="1" applyAlignment="1">
      <alignment horizontal="center" vertical="top" wrapText="1"/>
    </xf>
    <xf numFmtId="164" fontId="10" fillId="5" borderId="21" xfId="0" applyNumberFormat="1" applyFont="1" applyFill="1" applyBorder="1" applyAlignment="1">
      <alignment horizontal="center" vertical="top" wrapText="1"/>
    </xf>
    <xf numFmtId="0" fontId="8" fillId="8" borderId="22" xfId="0" applyFont="1" applyFill="1" applyBorder="1"/>
    <xf numFmtId="0" fontId="8" fillId="8" borderId="23" xfId="0" applyFont="1" applyFill="1" applyBorder="1"/>
    <xf numFmtId="0" fontId="8" fillId="7" borderId="8" xfId="0" applyFont="1" applyFill="1" applyBorder="1"/>
    <xf numFmtId="0" fontId="6" fillId="7" borderId="8" xfId="0" applyFont="1" applyFill="1" applyBorder="1"/>
    <xf numFmtId="0" fontId="10" fillId="5" borderId="16" xfId="0" applyFont="1" applyFill="1" applyBorder="1" applyAlignment="1">
      <alignment horizontal="center" vertical="top"/>
    </xf>
    <xf numFmtId="0" fontId="10" fillId="5" borderId="17" xfId="0" applyFont="1" applyFill="1" applyBorder="1" applyAlignment="1">
      <alignment horizontal="center" vertical="top"/>
    </xf>
    <xf numFmtId="164" fontId="10" fillId="5" borderId="17" xfId="0" applyNumberFormat="1" applyFont="1" applyFill="1" applyBorder="1" applyAlignment="1">
      <alignment horizontal="center" vertical="top"/>
    </xf>
    <xf numFmtId="164" fontId="10" fillId="5" borderId="18" xfId="0" applyNumberFormat="1" applyFont="1" applyFill="1" applyBorder="1" applyAlignment="1">
      <alignment horizontal="center" vertical="top"/>
    </xf>
    <xf numFmtId="0" fontId="15" fillId="0" borderId="19" xfId="0" applyFont="1" applyBorder="1" applyAlignment="1">
      <alignment horizontal="right"/>
    </xf>
    <xf numFmtId="0" fontId="15" fillId="0" borderId="19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 wrapText="1"/>
    </xf>
    <xf numFmtId="0" fontId="10" fillId="5" borderId="16" xfId="0" applyFont="1" applyFill="1" applyBorder="1" applyAlignment="1">
      <alignment horizontal="left" vertical="top"/>
    </xf>
    <xf numFmtId="0" fontId="10" fillId="5" borderId="17" xfId="0" applyFont="1" applyFill="1" applyBorder="1" applyAlignment="1">
      <alignment horizontal="left" vertical="top"/>
    </xf>
    <xf numFmtId="164" fontId="10" fillId="5" borderId="17" xfId="0" applyNumberFormat="1" applyFont="1" applyFill="1" applyBorder="1" applyAlignment="1">
      <alignment horizontal="left" vertical="top"/>
    </xf>
    <xf numFmtId="164" fontId="10" fillId="5" borderId="18" xfId="0" applyNumberFormat="1" applyFont="1" applyFill="1" applyBorder="1" applyAlignment="1">
      <alignment horizontal="left" vertical="top"/>
    </xf>
    <xf numFmtId="0" fontId="10" fillId="5" borderId="19" xfId="0" applyFont="1" applyFill="1" applyBorder="1" applyAlignment="1">
      <alignment horizontal="left" vertical="top"/>
    </xf>
    <xf numFmtId="164" fontId="10" fillId="5" borderId="20" xfId="0" applyNumberFormat="1" applyFont="1" applyFill="1" applyBorder="1" applyAlignment="1">
      <alignment horizontal="left" vertical="top"/>
    </xf>
    <xf numFmtId="164" fontId="10" fillId="5" borderId="21" xfId="0" applyNumberFormat="1" applyFont="1" applyFill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164" fontId="10" fillId="0" borderId="20" xfId="0" applyNumberFormat="1" applyFont="1" applyBorder="1" applyAlignment="1">
      <alignment horizontal="left" vertical="top"/>
    </xf>
    <xf numFmtId="164" fontId="10" fillId="0" borderId="21" xfId="0" applyNumberFormat="1" applyFont="1" applyBorder="1" applyAlignment="1">
      <alignment horizontal="left" vertical="top"/>
    </xf>
    <xf numFmtId="164" fontId="10" fillId="8" borderId="21" xfId="0" applyNumberFormat="1" applyFont="1" applyFill="1" applyBorder="1" applyAlignment="1">
      <alignment horizontal="left" vertical="top"/>
    </xf>
    <xf numFmtId="0" fontId="10" fillId="5" borderId="18" xfId="0" applyFont="1" applyFill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5" borderId="18" xfId="0" applyFont="1" applyFill="1" applyBorder="1" applyAlignment="1">
      <alignment horizontal="center" vertical="top"/>
    </xf>
    <xf numFmtId="0" fontId="8" fillId="8" borderId="20" xfId="0" applyFont="1" applyFill="1" applyBorder="1"/>
    <xf numFmtId="0" fontId="14" fillId="5" borderId="25" xfId="0" applyFont="1" applyFill="1" applyBorder="1" applyAlignment="1">
      <alignment vertical="center"/>
    </xf>
    <xf numFmtId="0" fontId="14" fillId="5" borderId="26" xfId="2" applyFont="1" applyFill="1" applyBorder="1" applyAlignment="1">
      <alignment vertical="center" wrapText="1"/>
    </xf>
    <xf numFmtId="0" fontId="14" fillId="5" borderId="26" xfId="0" applyFont="1" applyFill="1" applyBorder="1" applyAlignment="1">
      <alignment vertical="center" wrapText="1"/>
    </xf>
    <xf numFmtId="164" fontId="14" fillId="5" borderId="26" xfId="0" applyNumberFormat="1" applyFont="1" applyFill="1" applyBorder="1" applyAlignment="1">
      <alignment vertical="center" wrapText="1"/>
    </xf>
    <xf numFmtId="164" fontId="14" fillId="5" borderId="27" xfId="0" applyNumberFormat="1" applyFont="1" applyFill="1" applyBorder="1" applyAlignment="1">
      <alignment vertical="center" wrapText="1"/>
    </xf>
    <xf numFmtId="0" fontId="12" fillId="0" borderId="19" xfId="0" applyFont="1" applyBorder="1"/>
    <xf numFmtId="0" fontId="12" fillId="0" borderId="20" xfId="0" applyFont="1" applyBorder="1"/>
    <xf numFmtId="164" fontId="12" fillId="0" borderId="20" xfId="0" applyNumberFormat="1" applyFont="1" applyBorder="1"/>
    <xf numFmtId="164" fontId="12" fillId="0" borderId="21" xfId="0" applyNumberFormat="1" applyFont="1" applyBorder="1"/>
    <xf numFmtId="0" fontId="12" fillId="0" borderId="19" xfId="0" quotePrefix="1" applyFont="1" applyBorder="1"/>
    <xf numFmtId="0" fontId="12" fillId="0" borderId="28" xfId="0" quotePrefix="1" applyFont="1" applyBorder="1"/>
    <xf numFmtId="0" fontId="12" fillId="0" borderId="29" xfId="0" applyFont="1" applyBorder="1"/>
    <xf numFmtId="164" fontId="12" fillId="0" borderId="29" xfId="0" applyNumberFormat="1" applyFont="1" applyBorder="1"/>
    <xf numFmtId="164" fontId="12" fillId="0" borderId="30" xfId="0" applyNumberFormat="1" applyFont="1" applyBorder="1"/>
    <xf numFmtId="0" fontId="12" fillId="0" borderId="31" xfId="0" quotePrefix="1" applyFont="1" applyBorder="1"/>
    <xf numFmtId="0" fontId="12" fillId="0" borderId="32" xfId="0" applyFont="1" applyBorder="1"/>
    <xf numFmtId="164" fontId="12" fillId="0" borderId="32" xfId="0" applyNumberFormat="1" applyFont="1" applyBorder="1"/>
    <xf numFmtId="164" fontId="12" fillId="0" borderId="33" xfId="0" applyNumberFormat="1" applyFont="1" applyBorder="1"/>
    <xf numFmtId="0" fontId="12" fillId="0" borderId="31" xfId="0" applyFont="1" applyBorder="1"/>
    <xf numFmtId="0" fontId="12" fillId="0" borderId="34" xfId="0" quotePrefix="1" applyFont="1" applyBorder="1"/>
    <xf numFmtId="0" fontId="12" fillId="0" borderId="35" xfId="0" applyFont="1" applyBorder="1"/>
    <xf numFmtId="164" fontId="12" fillId="0" borderId="35" xfId="0" applyNumberFormat="1" applyFont="1" applyBorder="1"/>
    <xf numFmtId="164" fontId="12" fillId="0" borderId="36" xfId="0" applyNumberFormat="1" applyFont="1" applyBorder="1"/>
    <xf numFmtId="0" fontId="12" fillId="0" borderId="37" xfId="0" quotePrefix="1" applyFont="1" applyBorder="1"/>
    <xf numFmtId="0" fontId="12" fillId="0" borderId="38" xfId="0" applyFont="1" applyBorder="1"/>
    <xf numFmtId="164" fontId="12" fillId="0" borderId="38" xfId="0" applyNumberFormat="1" applyFont="1" applyBorder="1"/>
    <xf numFmtId="164" fontId="12" fillId="0" borderId="39" xfId="0" applyNumberFormat="1" applyFont="1" applyBorder="1"/>
    <xf numFmtId="0" fontId="12" fillId="0" borderId="40" xfId="0" quotePrefix="1" applyFont="1" applyBorder="1"/>
    <xf numFmtId="0" fontId="12" fillId="0" borderId="41" xfId="0" applyFont="1" applyBorder="1"/>
    <xf numFmtId="164" fontId="12" fillId="0" borderId="41" xfId="0" applyNumberFormat="1" applyFont="1" applyBorder="1"/>
    <xf numFmtId="164" fontId="12" fillId="0" borderId="42" xfId="0" applyNumberFormat="1" applyFont="1" applyBorder="1"/>
    <xf numFmtId="164" fontId="8" fillId="0" borderId="33" xfId="0" applyNumberFormat="1" applyFont="1" applyBorder="1"/>
    <xf numFmtId="0" fontId="12" fillId="6" borderId="19" xfId="0" quotePrefix="1" applyFont="1" applyFill="1" applyBorder="1" applyAlignment="1">
      <alignment wrapText="1"/>
    </xf>
    <xf numFmtId="0" fontId="12" fillId="7" borderId="19" xfId="0" quotePrefix="1" applyFont="1" applyFill="1" applyBorder="1" applyAlignment="1">
      <alignment wrapText="1"/>
    </xf>
    <xf numFmtId="0" fontId="12" fillId="0" borderId="43" xfId="0" quotePrefix="1" applyFont="1" applyBorder="1"/>
    <xf numFmtId="0" fontId="12" fillId="0" borderId="44" xfId="0" applyFont="1" applyBorder="1"/>
    <xf numFmtId="164" fontId="12" fillId="0" borderId="44" xfId="0" applyNumberFormat="1" applyFont="1" applyBorder="1"/>
    <xf numFmtId="164" fontId="12" fillId="0" borderId="45" xfId="0" applyNumberFormat="1" applyFont="1" applyBorder="1"/>
    <xf numFmtId="0" fontId="12" fillId="0" borderId="34" xfId="0" applyFont="1" applyBorder="1"/>
    <xf numFmtId="0" fontId="8" fillId="0" borderId="19" xfId="0" applyFont="1" applyBorder="1"/>
    <xf numFmtId="0" fontId="8" fillId="0" borderId="20" xfId="0" applyFont="1" applyBorder="1"/>
    <xf numFmtId="164" fontId="8" fillId="0" borderId="20" xfId="0" applyNumberFormat="1" applyFont="1" applyBorder="1"/>
    <xf numFmtId="0" fontId="6" fillId="0" borderId="19" xfId="0" applyFont="1" applyBorder="1" applyAlignment="1">
      <alignment horizontal="left"/>
    </xf>
    <xf numFmtId="0" fontId="7" fillId="0" borderId="46" xfId="0" applyFont="1" applyBorder="1"/>
    <xf numFmtId="164" fontId="7" fillId="0" borderId="47" xfId="0" applyNumberFormat="1" applyFont="1" applyBorder="1"/>
    <xf numFmtId="0" fontId="6" fillId="0" borderId="40" xfId="0" applyFont="1" applyBorder="1"/>
    <xf numFmtId="164" fontId="6" fillId="0" borderId="42" xfId="0" applyNumberFormat="1" applyFont="1" applyBorder="1"/>
    <xf numFmtId="0" fontId="7" fillId="0" borderId="19" xfId="0" applyFont="1" applyBorder="1" applyAlignment="1">
      <alignment horizontal="right"/>
    </xf>
    <xf numFmtId="164" fontId="8" fillId="0" borderId="21" xfId="0" applyNumberFormat="1" applyFont="1" applyBorder="1"/>
    <xf numFmtId="0" fontId="6" fillId="0" borderId="19" xfId="0" applyFont="1" applyBorder="1" applyAlignment="1">
      <alignment horizontal="right"/>
    </xf>
    <xf numFmtId="164" fontId="11" fillId="0" borderId="0" xfId="0" applyNumberFormat="1" applyFont="1"/>
    <xf numFmtId="164" fontId="8" fillId="0" borderId="36" xfId="0" applyNumberFormat="1" applyFont="1" applyBorder="1"/>
    <xf numFmtId="0" fontId="8" fillId="6" borderId="31" xfId="0" applyFont="1" applyFill="1" applyBorder="1"/>
    <xf numFmtId="0" fontId="8" fillId="6" borderId="32" xfId="0" applyFont="1" applyFill="1" applyBorder="1"/>
    <xf numFmtId="164" fontId="8" fillId="6" borderId="32" xfId="0" applyNumberFormat="1" applyFont="1" applyFill="1" applyBorder="1"/>
    <xf numFmtId="164" fontId="8" fillId="6" borderId="33" xfId="0" applyNumberFormat="1" applyFont="1" applyFill="1" applyBorder="1"/>
    <xf numFmtId="0" fontId="6" fillId="0" borderId="41" xfId="0" applyFont="1" applyBorder="1"/>
    <xf numFmtId="164" fontId="6" fillId="4" borderId="41" xfId="0" applyNumberFormat="1" applyFont="1" applyFill="1" applyBorder="1"/>
    <xf numFmtId="164" fontId="6" fillId="0" borderId="41" xfId="0" applyNumberFormat="1" applyFont="1" applyBorder="1"/>
    <xf numFmtId="0" fontId="6" fillId="8" borderId="31" xfId="0" applyFont="1" applyFill="1" applyBorder="1"/>
    <xf numFmtId="0" fontId="6" fillId="8" borderId="32" xfId="0" applyFont="1" applyFill="1" applyBorder="1"/>
    <xf numFmtId="0" fontId="7" fillId="8" borderId="32" xfId="0" applyFont="1" applyFill="1" applyBorder="1" applyAlignment="1">
      <alignment horizontal="right"/>
    </xf>
    <xf numFmtId="0" fontId="6" fillId="8" borderId="33" xfId="0" applyFont="1" applyFill="1" applyBorder="1" applyAlignment="1">
      <alignment horizontal="right"/>
    </xf>
    <xf numFmtId="0" fontId="6" fillId="0" borderId="42" xfId="0" applyFont="1" applyBorder="1"/>
    <xf numFmtId="0" fontId="8" fillId="6" borderId="32" xfId="0" applyFont="1" applyFill="1" applyBorder="1" applyAlignment="1">
      <alignment horizontal="left"/>
    </xf>
    <xf numFmtId="0" fontId="16" fillId="0" borderId="40" xfId="0" applyFont="1" applyBorder="1" applyAlignment="1">
      <alignment vertical="center"/>
    </xf>
    <xf numFmtId="0" fontId="6" fillId="8" borderId="33" xfId="0" applyFont="1" applyFill="1" applyBorder="1"/>
    <xf numFmtId="0" fontId="6" fillId="7" borderId="48" xfId="0" applyFont="1" applyFill="1" applyBorder="1"/>
    <xf numFmtId="0" fontId="6" fillId="0" borderId="12" xfId="0" applyFont="1" applyBorder="1"/>
    <xf numFmtId="0" fontId="6" fillId="7" borderId="49" xfId="0" applyFont="1" applyFill="1" applyBorder="1"/>
    <xf numFmtId="164" fontId="8" fillId="4" borderId="33" xfId="0" applyNumberFormat="1" applyFont="1" applyFill="1" applyBorder="1"/>
    <xf numFmtId="0" fontId="7" fillId="8" borderId="31" xfId="0" applyFont="1" applyFill="1" applyBorder="1" applyAlignment="1">
      <alignment horizontal="right"/>
    </xf>
    <xf numFmtId="0" fontId="8" fillId="0" borderId="40" xfId="0" applyFont="1" applyBorder="1"/>
    <xf numFmtId="0" fontId="8" fillId="0" borderId="41" xfId="0" applyFont="1" applyBorder="1"/>
    <xf numFmtId="164" fontId="8" fillId="0" borderId="41" xfId="0" applyNumberFormat="1" applyFont="1" applyBorder="1"/>
    <xf numFmtId="0" fontId="16" fillId="0" borderId="5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55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0" fillId="5" borderId="50" xfId="0" applyFont="1" applyFill="1" applyBorder="1" applyAlignment="1">
      <alignment horizontal="left" vertical="top" wrapText="1"/>
    </xf>
    <xf numFmtId="0" fontId="10" fillId="5" borderId="51" xfId="0" applyFont="1" applyFill="1" applyBorder="1" applyAlignment="1">
      <alignment horizontal="left" vertical="top" wrapText="1"/>
    </xf>
    <xf numFmtId="0" fontId="10" fillId="5" borderId="52" xfId="0" applyFont="1" applyFill="1" applyBorder="1" applyAlignment="1">
      <alignment horizontal="left" vertical="top" wrapText="1"/>
    </xf>
    <xf numFmtId="0" fontId="16" fillId="0" borderId="5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</cellXfs>
  <cellStyles count="3">
    <cellStyle name="Standaard" xfId="0" builtinId="0"/>
    <cellStyle name="Standaard_Blad1" xfId="2" xr:uid="{864C69BC-FF34-4570-99A5-50E7E07F87DF}"/>
    <cellStyle name="Valuta" xfId="1" builtinId="4"/>
  </cellStyles>
  <dxfs count="0"/>
  <tableStyles count="0" defaultTableStyle="TableStyleMedium2" defaultPivotStyle="PivotStyleLight16"/>
  <colors>
    <mruColors>
      <color rgb="FFD9D9D9"/>
      <color rgb="FF4F645B"/>
      <color rgb="FFD6FFDD"/>
      <color rgb="FFFFCC00"/>
      <color rgb="FF996633"/>
      <color rgb="FFD6FFFF"/>
      <color rgb="FF9AE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241C-6018-4FC8-B2E0-C66F6C8AC07A}">
  <sheetPr>
    <pageSetUpPr fitToPage="1"/>
  </sheetPr>
  <dimension ref="A1:C11"/>
  <sheetViews>
    <sheetView zoomScaleNormal="100" workbookViewId="0">
      <selection activeCell="B13" sqref="B13"/>
    </sheetView>
  </sheetViews>
  <sheetFormatPr defaultColWidth="9.21875" defaultRowHeight="13.2" x14ac:dyDescent="0.25"/>
  <cols>
    <col min="1" max="1" width="41.77734375" style="12" bestFit="1" customWidth="1"/>
    <col min="2" max="2" width="19.44140625" style="14" bestFit="1" customWidth="1"/>
    <col min="3" max="3" width="9.21875" style="15"/>
    <col min="4" max="16384" width="9.21875" style="12"/>
  </cols>
  <sheetData>
    <row r="1" spans="1:3" x14ac:dyDescent="0.25">
      <c r="B1" s="13"/>
    </row>
    <row r="2" spans="1:3" ht="16.2" thickBot="1" x14ac:dyDescent="0.35">
      <c r="B2" s="34" t="s">
        <v>0</v>
      </c>
    </row>
    <row r="3" spans="1:3" x14ac:dyDescent="0.25">
      <c r="A3" s="118" t="s">
        <v>1</v>
      </c>
      <c r="B3" s="121" t="s">
        <v>2</v>
      </c>
    </row>
    <row r="4" spans="1:3" x14ac:dyDescent="0.25">
      <c r="A4" s="176" t="s">
        <v>3</v>
      </c>
      <c r="B4" s="53">
        <f>'C Koop potten'!O70</f>
        <v>0</v>
      </c>
    </row>
    <row r="5" spans="1:3" x14ac:dyDescent="0.25">
      <c r="A5" s="176" t="s">
        <v>4</v>
      </c>
      <c r="B5" s="53">
        <f>'D Koop bakken'!M20</f>
        <v>0</v>
      </c>
    </row>
    <row r="6" spans="1:3" x14ac:dyDescent="0.25">
      <c r="A6" s="176" t="s">
        <v>5</v>
      </c>
      <c r="B6" s="53">
        <f>'E Koop Groene wand'!E40</f>
        <v>0</v>
      </c>
    </row>
    <row r="7" spans="1:3" x14ac:dyDescent="0.25">
      <c r="A7" s="63" t="s">
        <v>6</v>
      </c>
      <c r="B7" s="53">
        <f>'F Lease groen tbv potten'!M52</f>
        <v>0</v>
      </c>
    </row>
    <row r="8" spans="1:3" x14ac:dyDescent="0.25">
      <c r="A8" s="63" t="s">
        <v>7</v>
      </c>
      <c r="B8" s="53">
        <f>'G Lease groen tbv bakken'!M35</f>
        <v>0</v>
      </c>
    </row>
    <row r="9" spans="1:3" x14ac:dyDescent="0.25">
      <c r="A9" s="63" t="s">
        <v>8</v>
      </c>
      <c r="B9" s="53">
        <f>'H Onderhoud Groene wand'!F24</f>
        <v>0</v>
      </c>
    </row>
    <row r="10" spans="1:3" ht="13.8" thickBot="1" x14ac:dyDescent="0.3">
      <c r="A10" s="177" t="s">
        <v>9</v>
      </c>
      <c r="B10" s="178">
        <f>SUM(B4:B9)</f>
        <v>0</v>
      </c>
      <c r="C10" s="15" t="s">
        <v>10</v>
      </c>
    </row>
    <row r="11" spans="1:3" x14ac:dyDescent="0.25">
      <c r="C11" s="15">
        <f>'B Samenvatting'!F140</f>
        <v>0</v>
      </c>
    </row>
  </sheetData>
  <sheetProtection algorithmName="SHA-512" hashValue="pOEqdbOfi5AdSvlr3lp0tYchDQpxB6hnrHNCACW0Zn4p0QepMoGvMfb4a5yXJfQVOEbYS1PM4rEpB9K251XGzw==" saltValue="T0L0/7GNyfEVxShjQegfg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99EB-C611-49A5-9E9B-34731A71FBC2}">
  <dimension ref="A1:F48"/>
  <sheetViews>
    <sheetView workbookViewId="0">
      <selection activeCell="L15" sqref="L15"/>
    </sheetView>
  </sheetViews>
  <sheetFormatPr defaultRowHeight="14.4" x14ac:dyDescent="0.3"/>
  <cols>
    <col min="1" max="1" width="29.77734375" bestFit="1" customWidth="1"/>
    <col min="2" max="2" width="17.5546875" bestFit="1" customWidth="1"/>
    <col min="3" max="3" width="24.5546875" bestFit="1" customWidth="1"/>
    <col min="4" max="4" width="17.5546875" bestFit="1" customWidth="1"/>
    <col min="5" max="5" width="14" bestFit="1" customWidth="1"/>
    <col min="6" max="6" width="13.21875" bestFit="1" customWidth="1"/>
  </cols>
  <sheetData>
    <row r="1" spans="1:6" x14ac:dyDescent="0.3">
      <c r="A1" s="221" t="s">
        <v>298</v>
      </c>
      <c r="B1" s="221"/>
      <c r="C1" s="221"/>
      <c r="D1" s="221"/>
      <c r="E1" s="221"/>
      <c r="F1" s="221"/>
    </row>
    <row r="2" spans="1:6" x14ac:dyDescent="0.3">
      <c r="A2" s="3" t="s">
        <v>299</v>
      </c>
      <c r="B2" s="3" t="s">
        <v>300</v>
      </c>
      <c r="C2" s="3" t="s">
        <v>301</v>
      </c>
      <c r="D2" s="3" t="s">
        <v>302</v>
      </c>
      <c r="E2" s="3" t="s">
        <v>303</v>
      </c>
      <c r="F2" s="3" t="s">
        <v>304</v>
      </c>
    </row>
    <row r="3" spans="1:6" x14ac:dyDescent="0.3">
      <c r="A3" s="2" t="s">
        <v>205</v>
      </c>
      <c r="B3" s="2" t="s">
        <v>305</v>
      </c>
      <c r="C3" s="2">
        <v>140</v>
      </c>
      <c r="D3" s="9">
        <v>0</v>
      </c>
      <c r="E3" s="2">
        <v>8</v>
      </c>
      <c r="F3" s="9">
        <f>(D3*E3)</f>
        <v>0</v>
      </c>
    </row>
    <row r="4" spans="1:6" x14ac:dyDescent="0.3">
      <c r="A4" s="2" t="s">
        <v>306</v>
      </c>
      <c r="B4" s="2" t="s">
        <v>305</v>
      </c>
      <c r="C4" s="2">
        <v>190</v>
      </c>
      <c r="D4" s="9">
        <v>0</v>
      </c>
      <c r="E4" s="2">
        <v>8</v>
      </c>
      <c r="F4" s="9">
        <f t="shared" ref="F4:F9" si="0">(D4*E4)</f>
        <v>0</v>
      </c>
    </row>
    <row r="5" spans="1:6" x14ac:dyDescent="0.3">
      <c r="A5" s="2" t="s">
        <v>307</v>
      </c>
      <c r="B5" s="2" t="s">
        <v>308</v>
      </c>
      <c r="C5" s="2">
        <v>180</v>
      </c>
      <c r="D5" s="9">
        <v>0</v>
      </c>
      <c r="E5" s="2">
        <v>8</v>
      </c>
      <c r="F5" s="9">
        <f t="shared" si="0"/>
        <v>0</v>
      </c>
    </row>
    <row r="6" spans="1:6" x14ac:dyDescent="0.3">
      <c r="A6" s="2" t="s">
        <v>210</v>
      </c>
      <c r="B6" s="2" t="s">
        <v>309</v>
      </c>
      <c r="C6" s="2">
        <v>250</v>
      </c>
      <c r="D6" s="9">
        <v>0</v>
      </c>
      <c r="E6" s="2">
        <v>6</v>
      </c>
      <c r="F6" s="9">
        <f t="shared" si="0"/>
        <v>0</v>
      </c>
    </row>
    <row r="7" spans="1:6" x14ac:dyDescent="0.3">
      <c r="A7" s="2" t="s">
        <v>310</v>
      </c>
      <c r="B7" s="2" t="s">
        <v>311</v>
      </c>
      <c r="C7" s="2">
        <v>140</v>
      </c>
      <c r="D7" s="9">
        <v>0</v>
      </c>
      <c r="E7" s="2">
        <v>6</v>
      </c>
      <c r="F7" s="9">
        <f t="shared" si="0"/>
        <v>0</v>
      </c>
    </row>
    <row r="8" spans="1:6" x14ac:dyDescent="0.3">
      <c r="A8" s="2" t="s">
        <v>312</v>
      </c>
      <c r="B8" s="2" t="s">
        <v>313</v>
      </c>
      <c r="C8" s="7">
        <v>150</v>
      </c>
      <c r="D8" s="9">
        <v>0</v>
      </c>
      <c r="E8" s="7">
        <v>6</v>
      </c>
      <c r="F8" s="9">
        <f t="shared" si="0"/>
        <v>0</v>
      </c>
    </row>
    <row r="9" spans="1:6" ht="15" thickBot="1" x14ac:dyDescent="0.35">
      <c r="A9" s="2" t="s">
        <v>314</v>
      </c>
      <c r="B9" s="2" t="s">
        <v>315</v>
      </c>
      <c r="C9" s="5">
        <v>95</v>
      </c>
      <c r="D9" s="9">
        <v>0</v>
      </c>
      <c r="E9" s="5">
        <v>6</v>
      </c>
      <c r="F9" s="9">
        <f t="shared" si="0"/>
        <v>0</v>
      </c>
    </row>
    <row r="10" spans="1:6" x14ac:dyDescent="0.3">
      <c r="A10" s="8"/>
      <c r="B10" s="8"/>
      <c r="C10" s="6" t="s">
        <v>316</v>
      </c>
      <c r="D10" s="6"/>
      <c r="E10" s="4">
        <f>SUM(E3:E9)</f>
        <v>48</v>
      </c>
      <c r="F10" s="10">
        <f>SUM(F3:F9)</f>
        <v>0</v>
      </c>
    </row>
    <row r="12" spans="1:6" x14ac:dyDescent="0.3">
      <c r="A12" s="221" t="s">
        <v>317</v>
      </c>
      <c r="B12" s="221"/>
      <c r="C12" s="221"/>
      <c r="D12" s="221"/>
      <c r="E12" s="221"/>
      <c r="F12" s="221"/>
    </row>
    <row r="13" spans="1:6" x14ac:dyDescent="0.3">
      <c r="A13" s="3" t="s">
        <v>299</v>
      </c>
      <c r="B13" s="3" t="s">
        <v>300</v>
      </c>
      <c r="C13" s="3" t="s">
        <v>301</v>
      </c>
      <c r="D13" s="3" t="s">
        <v>302</v>
      </c>
      <c r="E13" s="3" t="s">
        <v>303</v>
      </c>
      <c r="F13" s="3" t="s">
        <v>304</v>
      </c>
    </row>
    <row r="14" spans="1:6" x14ac:dyDescent="0.3">
      <c r="A14" s="2" t="s">
        <v>318</v>
      </c>
      <c r="B14" s="2" t="s">
        <v>217</v>
      </c>
      <c r="C14" s="2">
        <v>80</v>
      </c>
      <c r="D14" s="9">
        <v>0</v>
      </c>
      <c r="E14" s="2">
        <v>10</v>
      </c>
      <c r="F14" s="9">
        <f>(D14*E14)</f>
        <v>0</v>
      </c>
    </row>
    <row r="15" spans="1:6" x14ac:dyDescent="0.3">
      <c r="A15" s="2" t="s">
        <v>319</v>
      </c>
      <c r="B15" s="2" t="s">
        <v>320</v>
      </c>
      <c r="C15" s="2">
        <v>80</v>
      </c>
      <c r="D15" s="9">
        <v>0</v>
      </c>
      <c r="E15" s="2">
        <v>8</v>
      </c>
      <c r="F15" s="9">
        <f t="shared" ref="F15:F20" si="1">(D15*E15)</f>
        <v>0</v>
      </c>
    </row>
    <row r="16" spans="1:6" x14ac:dyDescent="0.3">
      <c r="A16" s="2" t="s">
        <v>321</v>
      </c>
      <c r="B16" s="2" t="s">
        <v>221</v>
      </c>
      <c r="C16" s="2">
        <v>120</v>
      </c>
      <c r="D16" s="9">
        <v>0</v>
      </c>
      <c r="E16" s="2">
        <v>10</v>
      </c>
      <c r="F16" s="9">
        <f t="shared" si="1"/>
        <v>0</v>
      </c>
    </row>
    <row r="17" spans="1:6" x14ac:dyDescent="0.3">
      <c r="A17" s="2" t="s">
        <v>322</v>
      </c>
      <c r="B17" s="2" t="s">
        <v>323</v>
      </c>
      <c r="C17" s="2">
        <v>100</v>
      </c>
      <c r="D17" s="9">
        <v>0</v>
      </c>
      <c r="E17" s="2">
        <v>8</v>
      </c>
      <c r="F17" s="9">
        <f t="shared" si="1"/>
        <v>0</v>
      </c>
    </row>
    <row r="18" spans="1:6" x14ac:dyDescent="0.3">
      <c r="A18" s="2" t="s">
        <v>324</v>
      </c>
      <c r="B18" s="2" t="s">
        <v>325</v>
      </c>
      <c r="C18" s="2">
        <v>170</v>
      </c>
      <c r="D18" s="9">
        <v>0</v>
      </c>
      <c r="E18" s="2">
        <v>8</v>
      </c>
      <c r="F18" s="9">
        <f t="shared" si="1"/>
        <v>0</v>
      </c>
    </row>
    <row r="19" spans="1:6" x14ac:dyDescent="0.3">
      <c r="A19" s="2" t="s">
        <v>326</v>
      </c>
      <c r="B19" s="2" t="s">
        <v>325</v>
      </c>
      <c r="C19" s="7">
        <v>145</v>
      </c>
      <c r="D19" s="9">
        <v>0</v>
      </c>
      <c r="E19" s="7">
        <v>8</v>
      </c>
      <c r="F19" s="9">
        <f t="shared" si="1"/>
        <v>0</v>
      </c>
    </row>
    <row r="20" spans="1:6" ht="15" thickBot="1" x14ac:dyDescent="0.35">
      <c r="A20" s="2" t="s">
        <v>327</v>
      </c>
      <c r="B20" s="2" t="s">
        <v>328</v>
      </c>
      <c r="C20" s="5">
        <v>140</v>
      </c>
      <c r="D20" s="9">
        <v>0</v>
      </c>
      <c r="E20" s="5">
        <v>8</v>
      </c>
      <c r="F20" s="9">
        <f t="shared" si="1"/>
        <v>0</v>
      </c>
    </row>
    <row r="21" spans="1:6" x14ac:dyDescent="0.3">
      <c r="A21" s="8"/>
      <c r="B21" s="8"/>
      <c r="C21" s="6" t="s">
        <v>316</v>
      </c>
      <c r="D21" s="6"/>
      <c r="E21" s="4">
        <f>SUM(E14:E20)</f>
        <v>60</v>
      </c>
      <c r="F21" s="10">
        <f>SUM(F14:F20)</f>
        <v>0</v>
      </c>
    </row>
    <row r="23" spans="1:6" x14ac:dyDescent="0.3">
      <c r="A23" s="221" t="s">
        <v>329</v>
      </c>
      <c r="B23" s="221"/>
      <c r="C23" s="221"/>
      <c r="D23" s="221"/>
      <c r="E23" s="221"/>
      <c r="F23" s="221"/>
    </row>
    <row r="24" spans="1:6" x14ac:dyDescent="0.3">
      <c r="A24" s="3" t="s">
        <v>299</v>
      </c>
      <c r="B24" s="3" t="s">
        <v>300</v>
      </c>
      <c r="C24" s="3" t="s">
        <v>301</v>
      </c>
      <c r="D24" s="3" t="s">
        <v>302</v>
      </c>
      <c r="E24" s="3" t="s">
        <v>303</v>
      </c>
      <c r="F24" s="3" t="s">
        <v>304</v>
      </c>
    </row>
    <row r="25" spans="1:6" x14ac:dyDescent="0.3">
      <c r="A25" s="2" t="s">
        <v>330</v>
      </c>
      <c r="B25" s="2" t="s">
        <v>331</v>
      </c>
      <c r="C25" s="2">
        <v>80</v>
      </c>
      <c r="D25" s="9">
        <v>0</v>
      </c>
      <c r="E25" s="2">
        <v>8</v>
      </c>
      <c r="F25" s="9">
        <f>(D25*E25)</f>
        <v>0</v>
      </c>
    </row>
    <row r="26" spans="1:6" x14ac:dyDescent="0.3">
      <c r="A26" s="2" t="s">
        <v>332</v>
      </c>
      <c r="B26" s="2" t="s">
        <v>325</v>
      </c>
      <c r="C26" s="2">
        <v>75</v>
      </c>
      <c r="D26" s="9">
        <v>0</v>
      </c>
      <c r="E26" s="2">
        <v>8</v>
      </c>
      <c r="F26" s="9">
        <f t="shared" ref="F26:F31" si="2">(D26*E26)</f>
        <v>0</v>
      </c>
    </row>
    <row r="27" spans="1:6" x14ac:dyDescent="0.3">
      <c r="A27" s="2" t="s">
        <v>333</v>
      </c>
      <c r="B27" s="2" t="s">
        <v>331</v>
      </c>
      <c r="C27" s="2">
        <v>75</v>
      </c>
      <c r="D27" s="9">
        <v>0</v>
      </c>
      <c r="E27" s="2">
        <v>8</v>
      </c>
      <c r="F27" s="9">
        <f t="shared" si="2"/>
        <v>0</v>
      </c>
    </row>
    <row r="28" spans="1:6" x14ac:dyDescent="0.3">
      <c r="A28" s="2" t="s">
        <v>334</v>
      </c>
      <c r="B28" s="2" t="s">
        <v>335</v>
      </c>
      <c r="C28" s="2">
        <v>110</v>
      </c>
      <c r="D28" s="9">
        <v>0</v>
      </c>
      <c r="E28" s="2">
        <v>6</v>
      </c>
      <c r="F28" s="9">
        <f t="shared" si="2"/>
        <v>0</v>
      </c>
    </row>
    <row r="29" spans="1:6" x14ac:dyDescent="0.3">
      <c r="A29" s="2" t="s">
        <v>336</v>
      </c>
      <c r="B29" s="2" t="s">
        <v>337</v>
      </c>
      <c r="C29" s="2">
        <v>80</v>
      </c>
      <c r="D29" s="9">
        <v>0</v>
      </c>
      <c r="E29" s="2">
        <v>5</v>
      </c>
      <c r="F29" s="9">
        <f t="shared" si="2"/>
        <v>0</v>
      </c>
    </row>
    <row r="30" spans="1:6" x14ac:dyDescent="0.3">
      <c r="A30" s="2" t="s">
        <v>338</v>
      </c>
      <c r="B30" s="2" t="s">
        <v>320</v>
      </c>
      <c r="C30" s="7">
        <v>75</v>
      </c>
      <c r="D30" s="9">
        <v>0</v>
      </c>
      <c r="E30" s="7">
        <v>6</v>
      </c>
      <c r="F30" s="9">
        <f t="shared" si="2"/>
        <v>0</v>
      </c>
    </row>
    <row r="31" spans="1:6" ht="15" thickBot="1" x14ac:dyDescent="0.35">
      <c r="A31" s="2" t="s">
        <v>339</v>
      </c>
      <c r="B31" s="2" t="s">
        <v>320</v>
      </c>
      <c r="C31" s="5">
        <v>90</v>
      </c>
      <c r="D31" s="9">
        <v>0</v>
      </c>
      <c r="E31" s="5">
        <v>6</v>
      </c>
      <c r="F31" s="9">
        <f t="shared" si="2"/>
        <v>0</v>
      </c>
    </row>
    <row r="32" spans="1:6" x14ac:dyDescent="0.3">
      <c r="A32" s="8"/>
      <c r="B32" s="8"/>
      <c r="C32" s="6" t="s">
        <v>316</v>
      </c>
      <c r="D32" s="6"/>
      <c r="E32" s="4">
        <f>SUM(E25:E31)</f>
        <v>47</v>
      </c>
      <c r="F32" s="10">
        <f>SUM(F25:F31)</f>
        <v>0</v>
      </c>
    </row>
    <row r="34" spans="1:6" x14ac:dyDescent="0.3">
      <c r="A34" s="221" t="s">
        <v>340</v>
      </c>
      <c r="B34" s="221"/>
      <c r="C34" s="221"/>
      <c r="D34" s="221"/>
      <c r="E34" s="221"/>
      <c r="F34" s="221"/>
    </row>
    <row r="35" spans="1:6" x14ac:dyDescent="0.3">
      <c r="A35" s="3" t="s">
        <v>299</v>
      </c>
      <c r="B35" s="3" t="s">
        <v>300</v>
      </c>
      <c r="C35" s="3" t="s">
        <v>301</v>
      </c>
      <c r="D35" s="3" t="s">
        <v>302</v>
      </c>
      <c r="E35" s="3" t="s">
        <v>303</v>
      </c>
      <c r="F35" s="3" t="s">
        <v>304</v>
      </c>
    </row>
    <row r="36" spans="1:6" x14ac:dyDescent="0.3">
      <c r="A36" s="2"/>
      <c r="B36" s="2"/>
      <c r="C36" s="2"/>
      <c r="D36" s="9">
        <v>0</v>
      </c>
      <c r="E36" s="2"/>
      <c r="F36" s="9">
        <f>(D36*E36)</f>
        <v>0</v>
      </c>
    </row>
    <row r="37" spans="1:6" x14ac:dyDescent="0.3">
      <c r="A37" s="2"/>
      <c r="B37" s="2"/>
      <c r="C37" s="2"/>
      <c r="D37" s="9">
        <v>0</v>
      </c>
      <c r="E37" s="2"/>
      <c r="F37" s="9">
        <f t="shared" ref="F37:F42" si="3">(D37*E37)</f>
        <v>0</v>
      </c>
    </row>
    <row r="38" spans="1:6" x14ac:dyDescent="0.3">
      <c r="A38" s="2"/>
      <c r="B38" s="2"/>
      <c r="C38" s="2"/>
      <c r="D38" s="9">
        <v>0</v>
      </c>
      <c r="E38" s="2"/>
      <c r="F38" s="9">
        <f t="shared" si="3"/>
        <v>0</v>
      </c>
    </row>
    <row r="39" spans="1:6" x14ac:dyDescent="0.3">
      <c r="A39" s="2"/>
      <c r="B39" s="2"/>
      <c r="C39" s="2"/>
      <c r="D39" s="9">
        <v>0</v>
      </c>
      <c r="E39" s="2"/>
      <c r="F39" s="9">
        <f t="shared" si="3"/>
        <v>0</v>
      </c>
    </row>
    <row r="40" spans="1:6" x14ac:dyDescent="0.3">
      <c r="A40" s="2"/>
      <c r="B40" s="2"/>
      <c r="C40" s="2"/>
      <c r="D40" s="9">
        <v>0</v>
      </c>
      <c r="E40" s="2"/>
      <c r="F40" s="9">
        <f t="shared" si="3"/>
        <v>0</v>
      </c>
    </row>
    <row r="41" spans="1:6" x14ac:dyDescent="0.3">
      <c r="A41" s="2"/>
      <c r="B41" s="2"/>
      <c r="C41" s="2"/>
      <c r="D41" s="9">
        <v>0</v>
      </c>
      <c r="E41" s="2"/>
      <c r="F41" s="9">
        <f t="shared" si="3"/>
        <v>0</v>
      </c>
    </row>
    <row r="42" spans="1:6" x14ac:dyDescent="0.3">
      <c r="A42" s="2"/>
      <c r="B42" s="2"/>
      <c r="C42" s="2"/>
      <c r="D42" s="9">
        <v>0</v>
      </c>
      <c r="E42" s="2"/>
      <c r="F42" s="9">
        <f t="shared" si="3"/>
        <v>0</v>
      </c>
    </row>
    <row r="43" spans="1:6" x14ac:dyDescent="0.3">
      <c r="A43" s="2"/>
      <c r="B43" s="2"/>
      <c r="C43" s="2"/>
      <c r="D43" s="9">
        <v>0</v>
      </c>
      <c r="E43" s="2"/>
      <c r="F43" s="9">
        <f t="shared" ref="F43:F47" si="4">(D43*E43)</f>
        <v>0</v>
      </c>
    </row>
    <row r="44" spans="1:6" x14ac:dyDescent="0.3">
      <c r="A44" s="2"/>
      <c r="B44" s="2"/>
      <c r="C44" s="2"/>
      <c r="D44" s="9">
        <v>0</v>
      </c>
      <c r="E44" s="2"/>
      <c r="F44" s="9">
        <f t="shared" si="4"/>
        <v>0</v>
      </c>
    </row>
    <row r="45" spans="1:6" x14ac:dyDescent="0.3">
      <c r="A45" s="2"/>
      <c r="B45" s="2"/>
      <c r="C45" s="2"/>
      <c r="D45" s="9">
        <v>0</v>
      </c>
      <c r="E45" s="2"/>
      <c r="F45" s="9">
        <f t="shared" si="4"/>
        <v>0</v>
      </c>
    </row>
    <row r="46" spans="1:6" x14ac:dyDescent="0.3">
      <c r="A46" s="2"/>
      <c r="B46" s="2"/>
      <c r="C46" s="2"/>
      <c r="D46" s="9">
        <v>0</v>
      </c>
      <c r="E46" s="2"/>
      <c r="F46" s="9">
        <f t="shared" si="4"/>
        <v>0</v>
      </c>
    </row>
    <row r="47" spans="1:6" x14ac:dyDescent="0.3">
      <c r="A47" s="2"/>
      <c r="B47" s="2"/>
      <c r="C47" s="2"/>
      <c r="D47" s="9">
        <v>0</v>
      </c>
      <c r="E47" s="2"/>
      <c r="F47" s="9">
        <f t="shared" si="4"/>
        <v>0</v>
      </c>
    </row>
    <row r="48" spans="1:6" x14ac:dyDescent="0.3">
      <c r="A48" s="8"/>
      <c r="B48" s="8"/>
      <c r="C48" s="6" t="s">
        <v>316</v>
      </c>
      <c r="D48" s="6"/>
      <c r="E48" s="4">
        <f>SUM(E36:E47)</f>
        <v>0</v>
      </c>
      <c r="F48" s="10">
        <f>SUM(F36:F47)</f>
        <v>0</v>
      </c>
    </row>
  </sheetData>
  <mergeCells count="4">
    <mergeCell ref="A1:F1"/>
    <mergeCell ref="A12:F12"/>
    <mergeCell ref="A23:F23"/>
    <mergeCell ref="A34:F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3A9B-F68C-4B4E-A101-52925F5369E7}">
  <sheetPr>
    <pageSetUpPr fitToPage="1"/>
  </sheetPr>
  <dimension ref="A1:H140"/>
  <sheetViews>
    <sheetView topLeftCell="A103" workbookViewId="0">
      <selection activeCell="G109" sqref="G109"/>
    </sheetView>
  </sheetViews>
  <sheetFormatPr defaultColWidth="9.21875" defaultRowHeight="13.2" x14ac:dyDescent="0.25"/>
  <cols>
    <col min="1" max="1" width="59.21875" style="12" bestFit="1" customWidth="1"/>
    <col min="2" max="2" width="8.44140625" style="12" bestFit="1" customWidth="1"/>
    <col min="3" max="3" width="4.5546875" style="12" bestFit="1" customWidth="1"/>
    <col min="4" max="4" width="17.77734375" style="12" bestFit="1" customWidth="1"/>
    <col min="5" max="5" width="9.21875" style="12"/>
    <col min="6" max="6" width="9.44140625" style="12" bestFit="1" customWidth="1"/>
    <col min="7" max="7" width="13.44140625" style="15" bestFit="1" customWidth="1"/>
    <col min="8" max="16384" width="9.21875" style="12"/>
  </cols>
  <sheetData>
    <row r="1" spans="1:6" ht="18.600000000000001" thickBot="1" x14ac:dyDescent="0.4">
      <c r="A1" s="16"/>
      <c r="B1" s="16"/>
      <c r="C1" s="16"/>
      <c r="F1" s="18" t="s">
        <v>11</v>
      </c>
    </row>
    <row r="2" spans="1:6" ht="27" thickBot="1" x14ac:dyDescent="0.3">
      <c r="A2" s="134" t="s">
        <v>12</v>
      </c>
      <c r="B2" s="135" t="s">
        <v>13</v>
      </c>
      <c r="C2" s="136" t="s">
        <v>14</v>
      </c>
      <c r="D2" s="137" t="s">
        <v>15</v>
      </c>
      <c r="E2" s="137" t="s">
        <v>16</v>
      </c>
      <c r="F2" s="138" t="s">
        <v>17</v>
      </c>
    </row>
    <row r="3" spans="1:6" x14ac:dyDescent="0.25">
      <c r="A3" s="54" t="s">
        <v>18</v>
      </c>
      <c r="B3" s="55"/>
      <c r="C3" s="55"/>
      <c r="D3" s="56"/>
      <c r="E3" s="56"/>
      <c r="F3" s="57"/>
    </row>
    <row r="4" spans="1:6" x14ac:dyDescent="0.25">
      <c r="A4" s="139" t="s">
        <v>19</v>
      </c>
      <c r="B4" s="140" t="s">
        <v>20</v>
      </c>
      <c r="C4" s="140">
        <f>'C Koop potten'!L10</f>
        <v>12</v>
      </c>
      <c r="D4" s="141">
        <f>'C Koop potten'!O4/'C Koop potten'!L10</f>
        <v>0</v>
      </c>
      <c r="E4" s="141">
        <f>C4*D4</f>
        <v>0</v>
      </c>
      <c r="F4" s="142"/>
    </row>
    <row r="5" spans="1:6" x14ac:dyDescent="0.25">
      <c r="A5" s="139" t="s">
        <v>21</v>
      </c>
      <c r="B5" s="140"/>
      <c r="C5" s="140"/>
      <c r="D5" s="141"/>
      <c r="E5" s="141"/>
      <c r="F5" s="142"/>
    </row>
    <row r="6" spans="1:6" x14ac:dyDescent="0.25">
      <c r="A6" s="143" t="s">
        <v>22</v>
      </c>
      <c r="B6" s="140"/>
      <c r="C6" s="140"/>
      <c r="D6" s="141"/>
      <c r="E6" s="141"/>
      <c r="F6" s="142"/>
    </row>
    <row r="7" spans="1:6" x14ac:dyDescent="0.25">
      <c r="A7" s="143" t="s">
        <v>23</v>
      </c>
      <c r="B7" s="140"/>
      <c r="C7" s="140"/>
      <c r="D7" s="141"/>
      <c r="E7" s="141"/>
      <c r="F7" s="142"/>
    </row>
    <row r="8" spans="1:6" x14ac:dyDescent="0.25">
      <c r="A8" s="143"/>
      <c r="B8" s="140"/>
      <c r="C8" s="140"/>
      <c r="D8" s="141"/>
      <c r="E8" s="141"/>
      <c r="F8" s="142"/>
    </row>
    <row r="9" spans="1:6" x14ac:dyDescent="0.25">
      <c r="A9" s="139" t="s">
        <v>24</v>
      </c>
      <c r="B9" s="140" t="s">
        <v>20</v>
      </c>
      <c r="C9" s="140">
        <f>'C Koop potten'!L21</f>
        <v>98</v>
      </c>
      <c r="D9" s="141">
        <f>'C Koop potten'!O12/'C Koop potten'!L21</f>
        <v>0</v>
      </c>
      <c r="E9" s="141">
        <f>C9*D9</f>
        <v>0</v>
      </c>
      <c r="F9" s="142"/>
    </row>
    <row r="10" spans="1:6" x14ac:dyDescent="0.25">
      <c r="A10" s="139" t="s">
        <v>21</v>
      </c>
      <c r="B10" s="140"/>
      <c r="C10" s="140"/>
      <c r="D10" s="141"/>
      <c r="E10" s="141"/>
      <c r="F10" s="142"/>
    </row>
    <row r="11" spans="1:6" x14ac:dyDescent="0.25">
      <c r="A11" s="143" t="s">
        <v>25</v>
      </c>
      <c r="B11" s="140"/>
      <c r="C11" s="140"/>
      <c r="D11" s="141"/>
      <c r="E11" s="141"/>
      <c r="F11" s="142"/>
    </row>
    <row r="12" spans="1:6" x14ac:dyDescent="0.25">
      <c r="A12" s="143" t="s">
        <v>23</v>
      </c>
      <c r="B12" s="140"/>
      <c r="C12" s="140"/>
      <c r="D12" s="141"/>
      <c r="E12" s="141"/>
      <c r="F12" s="142"/>
    </row>
    <row r="13" spans="1:6" x14ac:dyDescent="0.25">
      <c r="A13" s="143"/>
      <c r="B13" s="140"/>
      <c r="C13" s="140"/>
      <c r="D13" s="141"/>
      <c r="E13" s="141"/>
      <c r="F13" s="142"/>
    </row>
    <row r="14" spans="1:6" x14ac:dyDescent="0.25">
      <c r="A14" s="139" t="s">
        <v>26</v>
      </c>
      <c r="B14" s="140" t="s">
        <v>20</v>
      </c>
      <c r="C14" s="140">
        <f>'C Koop potten'!L32</f>
        <v>129</v>
      </c>
      <c r="D14" s="141">
        <f>'C Koop potten'!O23/'C Koop potten'!L32</f>
        <v>0</v>
      </c>
      <c r="E14" s="141">
        <f>C14*D14</f>
        <v>0</v>
      </c>
      <c r="F14" s="142"/>
    </row>
    <row r="15" spans="1:6" x14ac:dyDescent="0.25">
      <c r="A15" s="139" t="s">
        <v>21</v>
      </c>
      <c r="B15" s="140"/>
      <c r="C15" s="140"/>
      <c r="D15" s="141"/>
      <c r="E15" s="141"/>
      <c r="F15" s="142"/>
    </row>
    <row r="16" spans="1:6" x14ac:dyDescent="0.25">
      <c r="A16" s="143" t="s">
        <v>27</v>
      </c>
      <c r="B16" s="140"/>
      <c r="C16" s="140"/>
      <c r="D16" s="141"/>
      <c r="E16" s="141"/>
      <c r="F16" s="142"/>
    </row>
    <row r="17" spans="1:6" x14ac:dyDescent="0.25">
      <c r="A17" s="143" t="s">
        <v>23</v>
      </c>
      <c r="B17" s="140"/>
      <c r="C17" s="140"/>
      <c r="D17" s="141"/>
      <c r="E17" s="141"/>
      <c r="F17" s="142"/>
    </row>
    <row r="18" spans="1:6" x14ac:dyDescent="0.25">
      <c r="A18" s="143"/>
      <c r="B18" s="140"/>
      <c r="C18" s="140"/>
      <c r="D18" s="141"/>
      <c r="E18" s="141"/>
      <c r="F18" s="142"/>
    </row>
    <row r="19" spans="1:6" x14ac:dyDescent="0.25">
      <c r="A19" s="139" t="s">
        <v>28</v>
      </c>
      <c r="B19" s="140" t="s">
        <v>20</v>
      </c>
      <c r="C19" s="140">
        <f>'C Koop potten'!L43</f>
        <v>107</v>
      </c>
      <c r="D19" s="141">
        <f>'C Koop potten'!O34/'C Koop potten'!L43</f>
        <v>0</v>
      </c>
      <c r="E19" s="141">
        <f>C19*D19</f>
        <v>0</v>
      </c>
      <c r="F19" s="142"/>
    </row>
    <row r="20" spans="1:6" x14ac:dyDescent="0.25">
      <c r="A20" s="139" t="s">
        <v>21</v>
      </c>
      <c r="B20" s="140"/>
      <c r="C20" s="140"/>
      <c r="D20" s="141"/>
      <c r="E20" s="141"/>
      <c r="F20" s="142"/>
    </row>
    <row r="21" spans="1:6" x14ac:dyDescent="0.25">
      <c r="A21" s="143" t="s">
        <v>29</v>
      </c>
      <c r="B21" s="140"/>
      <c r="C21" s="140"/>
      <c r="D21" s="141"/>
      <c r="E21" s="141"/>
      <c r="F21" s="142"/>
    </row>
    <row r="22" spans="1:6" x14ac:dyDescent="0.25">
      <c r="A22" s="143" t="s">
        <v>23</v>
      </c>
      <c r="B22" s="140"/>
      <c r="C22" s="140"/>
      <c r="D22" s="141"/>
      <c r="E22" s="141"/>
      <c r="F22" s="142"/>
    </row>
    <row r="23" spans="1:6" x14ac:dyDescent="0.25">
      <c r="A23" s="143"/>
      <c r="B23" s="140"/>
      <c r="C23" s="140"/>
      <c r="D23" s="141"/>
      <c r="E23" s="141"/>
      <c r="F23" s="142"/>
    </row>
    <row r="24" spans="1:6" x14ac:dyDescent="0.25">
      <c r="A24" s="139" t="s">
        <v>30</v>
      </c>
      <c r="B24" s="140" t="s">
        <v>20</v>
      </c>
      <c r="C24" s="140">
        <f>'C Koop potten'!L49</f>
        <v>10</v>
      </c>
      <c r="D24" s="141">
        <f>'C Koop potten'!O45/'C Koop potten'!L49</f>
        <v>0</v>
      </c>
      <c r="E24" s="141">
        <f>C24*D24</f>
        <v>0</v>
      </c>
      <c r="F24" s="142"/>
    </row>
    <row r="25" spans="1:6" x14ac:dyDescent="0.25">
      <c r="A25" s="139" t="s">
        <v>21</v>
      </c>
      <c r="B25" s="140"/>
      <c r="C25" s="140"/>
      <c r="D25" s="141"/>
      <c r="E25" s="141"/>
      <c r="F25" s="142"/>
    </row>
    <row r="26" spans="1:6" x14ac:dyDescent="0.25">
      <c r="A26" s="143" t="s">
        <v>31</v>
      </c>
      <c r="B26" s="140"/>
      <c r="C26" s="140"/>
      <c r="D26" s="141"/>
      <c r="E26" s="141"/>
      <c r="F26" s="142"/>
    </row>
    <row r="27" spans="1:6" x14ac:dyDescent="0.25">
      <c r="A27" s="143" t="s">
        <v>23</v>
      </c>
      <c r="B27" s="140"/>
      <c r="C27" s="140"/>
      <c r="D27" s="141"/>
      <c r="E27" s="141"/>
      <c r="F27" s="142"/>
    </row>
    <row r="28" spans="1:6" x14ac:dyDescent="0.25">
      <c r="A28" s="143"/>
      <c r="B28" s="140"/>
      <c r="C28" s="140"/>
      <c r="D28" s="141"/>
      <c r="E28" s="141"/>
      <c r="F28" s="142"/>
    </row>
    <row r="29" spans="1:6" x14ac:dyDescent="0.25">
      <c r="A29" s="139" t="s">
        <v>32</v>
      </c>
      <c r="B29" s="140" t="s">
        <v>20</v>
      </c>
      <c r="C29" s="140">
        <f>'C Koop potten'!L57</f>
        <v>22</v>
      </c>
      <c r="D29" s="141">
        <f>'C Koop potten'!O51/'C Koop potten'!L57</f>
        <v>0</v>
      </c>
      <c r="E29" s="141">
        <f>C29*D29</f>
        <v>0</v>
      </c>
      <c r="F29" s="142"/>
    </row>
    <row r="30" spans="1:6" x14ac:dyDescent="0.25">
      <c r="A30" s="139" t="s">
        <v>21</v>
      </c>
      <c r="B30" s="140"/>
      <c r="C30" s="140"/>
      <c r="D30" s="141"/>
      <c r="E30" s="141"/>
      <c r="F30" s="142"/>
    </row>
    <row r="31" spans="1:6" x14ac:dyDescent="0.25">
      <c r="A31" s="143" t="s">
        <v>33</v>
      </c>
      <c r="B31" s="140"/>
      <c r="C31" s="140"/>
      <c r="D31" s="141"/>
      <c r="E31" s="141"/>
      <c r="F31" s="142"/>
    </row>
    <row r="32" spans="1:6" x14ac:dyDescent="0.25">
      <c r="A32" s="143" t="s">
        <v>23</v>
      </c>
      <c r="B32" s="140"/>
      <c r="C32" s="140"/>
      <c r="D32" s="141"/>
      <c r="E32" s="141"/>
      <c r="F32" s="142"/>
    </row>
    <row r="33" spans="1:7" x14ac:dyDescent="0.25">
      <c r="A33" s="143"/>
      <c r="B33" s="140"/>
      <c r="C33" s="140"/>
      <c r="D33" s="141"/>
      <c r="E33" s="141"/>
      <c r="F33" s="142"/>
    </row>
    <row r="34" spans="1:7" x14ac:dyDescent="0.25">
      <c r="A34" s="139" t="s">
        <v>34</v>
      </c>
      <c r="B34" s="140" t="s">
        <v>20</v>
      </c>
      <c r="C34" s="140">
        <f>'C Koop potten'!L64</f>
        <v>12</v>
      </c>
      <c r="D34" s="141">
        <f>'C Koop potten'!O59/'C Koop potten'!L64</f>
        <v>0</v>
      </c>
      <c r="E34" s="141">
        <f>C34*D34</f>
        <v>0</v>
      </c>
      <c r="F34" s="142"/>
    </row>
    <row r="35" spans="1:7" x14ac:dyDescent="0.25">
      <c r="A35" s="139" t="s">
        <v>21</v>
      </c>
      <c r="B35" s="140"/>
      <c r="C35" s="140"/>
      <c r="D35" s="141"/>
      <c r="E35" s="141"/>
      <c r="F35" s="142"/>
    </row>
    <row r="36" spans="1:7" x14ac:dyDescent="0.25">
      <c r="A36" s="143" t="s">
        <v>35</v>
      </c>
      <c r="B36" s="140"/>
      <c r="C36" s="140"/>
      <c r="D36" s="141"/>
      <c r="E36" s="141"/>
      <c r="F36" s="142"/>
    </row>
    <row r="37" spans="1:7" x14ac:dyDescent="0.25">
      <c r="A37" s="144" t="s">
        <v>23</v>
      </c>
      <c r="B37" s="145"/>
      <c r="C37" s="145"/>
      <c r="D37" s="146"/>
      <c r="E37" s="146"/>
      <c r="F37" s="147"/>
      <c r="G37" s="15" t="s">
        <v>10</v>
      </c>
    </row>
    <row r="38" spans="1:7" x14ac:dyDescent="0.25">
      <c r="A38" s="148"/>
      <c r="B38" s="149"/>
      <c r="C38" s="149"/>
      <c r="D38" s="150"/>
      <c r="E38" s="150"/>
      <c r="F38" s="151">
        <f>SUM(E4:E37)</f>
        <v>0</v>
      </c>
      <c r="G38" s="15">
        <f>'C Koop potten'!O66</f>
        <v>0</v>
      </c>
    </row>
    <row r="39" spans="1:7" x14ac:dyDescent="0.25">
      <c r="A39" s="139" t="s">
        <v>36</v>
      </c>
      <c r="B39" s="140" t="s">
        <v>20</v>
      </c>
      <c r="C39" s="140">
        <f>'D Koop bakken'!K6</f>
        <v>3</v>
      </c>
      <c r="D39" s="141">
        <f>('D Koop bakken'!M6+'D Koop bakken'!M12)/'D Koop bakken'!K6</f>
        <v>0</v>
      </c>
      <c r="E39" s="141">
        <f>C39*D39</f>
        <v>0</v>
      </c>
      <c r="F39" s="142"/>
    </row>
    <row r="40" spans="1:7" x14ac:dyDescent="0.25">
      <c r="A40" s="139" t="s">
        <v>21</v>
      </c>
      <c r="B40" s="140"/>
      <c r="C40" s="140"/>
      <c r="D40" s="141"/>
      <c r="E40" s="141"/>
      <c r="F40" s="142"/>
    </row>
    <row r="41" spans="1:7" x14ac:dyDescent="0.25">
      <c r="A41" s="143" t="s">
        <v>37</v>
      </c>
      <c r="B41" s="140"/>
      <c r="C41" s="140"/>
      <c r="D41" s="141"/>
      <c r="E41" s="141"/>
      <c r="F41" s="142"/>
    </row>
    <row r="42" spans="1:7" x14ac:dyDescent="0.25">
      <c r="A42" s="143" t="s">
        <v>38</v>
      </c>
      <c r="B42" s="140"/>
      <c r="C42" s="140"/>
      <c r="D42" s="141"/>
      <c r="E42" s="141"/>
      <c r="F42" s="142"/>
    </row>
    <row r="43" spans="1:7" x14ac:dyDescent="0.25">
      <c r="A43" s="143" t="s">
        <v>23</v>
      </c>
      <c r="B43" s="140"/>
      <c r="C43" s="140"/>
      <c r="D43" s="141"/>
      <c r="E43" s="141"/>
      <c r="F43" s="142"/>
    </row>
    <row r="44" spans="1:7" x14ac:dyDescent="0.25">
      <c r="A44" s="143"/>
      <c r="B44" s="140"/>
      <c r="C44" s="140"/>
      <c r="D44" s="141"/>
      <c r="E44" s="141"/>
      <c r="F44" s="142"/>
    </row>
    <row r="45" spans="1:7" x14ac:dyDescent="0.25">
      <c r="A45" s="139" t="s">
        <v>39</v>
      </c>
      <c r="B45" s="140" t="s">
        <v>20</v>
      </c>
      <c r="C45" s="140">
        <f>'D Koop bakken'!K7</f>
        <v>6</v>
      </c>
      <c r="D45" s="141">
        <f>('D Koop bakken'!M7+'D Koop bakken'!M13)/'D Koop bakken'!K13</f>
        <v>0</v>
      </c>
      <c r="E45" s="141">
        <f>C45*D45</f>
        <v>0</v>
      </c>
      <c r="F45" s="142"/>
    </row>
    <row r="46" spans="1:7" x14ac:dyDescent="0.25">
      <c r="A46" s="139" t="s">
        <v>21</v>
      </c>
      <c r="B46" s="140"/>
      <c r="C46" s="140"/>
      <c r="D46" s="141"/>
      <c r="E46" s="141"/>
      <c r="F46" s="142"/>
    </row>
    <row r="47" spans="1:7" x14ac:dyDescent="0.25">
      <c r="A47" s="143" t="s">
        <v>40</v>
      </c>
      <c r="B47" s="140"/>
      <c r="C47" s="140"/>
      <c r="D47" s="141"/>
      <c r="E47" s="141"/>
      <c r="F47" s="142"/>
    </row>
    <row r="48" spans="1:7" x14ac:dyDescent="0.25">
      <c r="A48" s="143" t="s">
        <v>41</v>
      </c>
      <c r="B48" s="140"/>
      <c r="C48" s="140"/>
      <c r="D48" s="141"/>
      <c r="E48" s="141"/>
      <c r="F48" s="142"/>
    </row>
    <row r="49" spans="1:7" x14ac:dyDescent="0.25">
      <c r="A49" s="143" t="s">
        <v>23</v>
      </c>
      <c r="B49" s="140"/>
      <c r="C49" s="140"/>
      <c r="D49" s="141"/>
      <c r="E49" s="141"/>
      <c r="F49" s="142"/>
    </row>
    <row r="50" spans="1:7" x14ac:dyDescent="0.25">
      <c r="A50" s="139"/>
      <c r="B50" s="140"/>
      <c r="C50" s="140"/>
      <c r="D50" s="141"/>
      <c r="E50" s="141"/>
      <c r="F50" s="142"/>
    </row>
    <row r="51" spans="1:7" x14ac:dyDescent="0.25">
      <c r="A51" s="139" t="s">
        <v>42</v>
      </c>
      <c r="B51" s="140" t="s">
        <v>20</v>
      </c>
      <c r="C51" s="140">
        <f>'D Koop bakken'!K8</f>
        <v>2</v>
      </c>
      <c r="D51" s="141">
        <f>('D Koop bakken'!M8+'D Koop bakken'!M14)/'D Koop bakken'!K14</f>
        <v>0</v>
      </c>
      <c r="E51" s="141">
        <f>C51*D51</f>
        <v>0</v>
      </c>
      <c r="F51" s="142"/>
    </row>
    <row r="52" spans="1:7" x14ac:dyDescent="0.25">
      <c r="A52" s="139" t="s">
        <v>21</v>
      </c>
      <c r="B52" s="140"/>
      <c r="C52" s="140"/>
      <c r="D52" s="141"/>
      <c r="E52" s="141"/>
      <c r="F52" s="142"/>
    </row>
    <row r="53" spans="1:7" x14ac:dyDescent="0.25">
      <c r="A53" s="143" t="s">
        <v>43</v>
      </c>
      <c r="B53" s="140"/>
      <c r="C53" s="140"/>
      <c r="D53" s="141"/>
      <c r="E53" s="141"/>
      <c r="F53" s="142"/>
    </row>
    <row r="54" spans="1:7" x14ac:dyDescent="0.25">
      <c r="A54" s="143" t="s">
        <v>44</v>
      </c>
      <c r="B54" s="140"/>
      <c r="C54" s="140"/>
      <c r="D54" s="141"/>
      <c r="E54" s="141"/>
      <c r="F54" s="142"/>
    </row>
    <row r="55" spans="1:7" x14ac:dyDescent="0.25">
      <c r="A55" s="143" t="s">
        <v>23</v>
      </c>
      <c r="B55" s="140"/>
      <c r="C55" s="140"/>
      <c r="D55" s="141"/>
      <c r="E55" s="141"/>
      <c r="F55" s="142"/>
    </row>
    <row r="56" spans="1:7" x14ac:dyDescent="0.25">
      <c r="A56" s="143"/>
      <c r="B56" s="140"/>
      <c r="C56" s="140"/>
      <c r="D56" s="141"/>
      <c r="E56" s="141"/>
      <c r="F56" s="142"/>
    </row>
    <row r="57" spans="1:7" x14ac:dyDescent="0.25">
      <c r="A57" s="139" t="s">
        <v>45</v>
      </c>
      <c r="B57" s="140" t="s">
        <v>20</v>
      </c>
      <c r="C57" s="140">
        <f>'D Koop bakken'!K9</f>
        <v>1</v>
      </c>
      <c r="D57" s="141">
        <f>('D Koop bakken'!M9+'D Koop bakken'!M15)/'D Koop bakken'!K15</f>
        <v>0</v>
      </c>
      <c r="E57" s="141">
        <f>C57*D57</f>
        <v>0</v>
      </c>
      <c r="F57" s="142"/>
    </row>
    <row r="58" spans="1:7" x14ac:dyDescent="0.25">
      <c r="A58" s="139" t="s">
        <v>21</v>
      </c>
      <c r="B58" s="140"/>
      <c r="C58" s="140"/>
      <c r="D58" s="141"/>
      <c r="E58" s="141"/>
      <c r="F58" s="142"/>
    </row>
    <row r="59" spans="1:7" x14ac:dyDescent="0.25">
      <c r="A59" s="143" t="s">
        <v>46</v>
      </c>
      <c r="B59" s="140"/>
      <c r="C59" s="140"/>
      <c r="D59" s="141"/>
      <c r="E59" s="141"/>
      <c r="F59" s="142"/>
    </row>
    <row r="60" spans="1:7" x14ac:dyDescent="0.25">
      <c r="A60" s="143" t="s">
        <v>47</v>
      </c>
      <c r="B60" s="140"/>
      <c r="C60" s="140"/>
      <c r="D60" s="141"/>
      <c r="E60" s="141"/>
      <c r="F60" s="142"/>
    </row>
    <row r="61" spans="1:7" x14ac:dyDescent="0.25">
      <c r="A61" s="144" t="s">
        <v>23</v>
      </c>
      <c r="B61" s="145"/>
      <c r="C61" s="145"/>
      <c r="D61" s="146"/>
      <c r="E61" s="146"/>
      <c r="F61" s="147"/>
      <c r="G61" s="15" t="s">
        <v>10</v>
      </c>
    </row>
    <row r="62" spans="1:7" x14ac:dyDescent="0.25">
      <c r="A62" s="152"/>
      <c r="B62" s="149"/>
      <c r="C62" s="149"/>
      <c r="D62" s="150"/>
      <c r="E62" s="150"/>
      <c r="F62" s="151">
        <f>SUM(E39:E61)</f>
        <v>0</v>
      </c>
      <c r="G62" s="15">
        <f>'D Koop bakken'!M16</f>
        <v>0</v>
      </c>
    </row>
    <row r="63" spans="1:7" x14ac:dyDescent="0.25">
      <c r="A63" s="139" t="s">
        <v>48</v>
      </c>
      <c r="B63" s="140" t="s">
        <v>20</v>
      </c>
      <c r="C63" s="140">
        <v>1</v>
      </c>
      <c r="D63" s="141">
        <f>'E Koop Groene wand'!E36</f>
        <v>0</v>
      </c>
      <c r="E63" s="141">
        <f>C63*D63</f>
        <v>0</v>
      </c>
      <c r="F63" s="142"/>
    </row>
    <row r="64" spans="1:7" x14ac:dyDescent="0.25">
      <c r="A64" s="139" t="s">
        <v>21</v>
      </c>
      <c r="B64" s="140"/>
      <c r="C64" s="140"/>
      <c r="D64" s="141"/>
      <c r="E64" s="141"/>
      <c r="F64" s="142"/>
    </row>
    <row r="65" spans="1:7" x14ac:dyDescent="0.25">
      <c r="A65" s="143" t="s">
        <v>49</v>
      </c>
      <c r="B65" s="140"/>
      <c r="C65" s="140"/>
      <c r="D65" s="141"/>
      <c r="E65" s="141"/>
      <c r="F65" s="142"/>
    </row>
    <row r="66" spans="1:7" x14ac:dyDescent="0.25">
      <c r="A66" s="153" t="s">
        <v>50</v>
      </c>
      <c r="B66" s="154"/>
      <c r="C66" s="154"/>
      <c r="D66" s="155"/>
      <c r="E66" s="155"/>
      <c r="F66" s="156"/>
    </row>
    <row r="67" spans="1:7" x14ac:dyDescent="0.25">
      <c r="A67" s="144" t="s">
        <v>51</v>
      </c>
      <c r="B67" s="145"/>
      <c r="C67" s="145"/>
      <c r="D67" s="146"/>
      <c r="E67" s="146"/>
      <c r="F67" s="147"/>
    </row>
    <row r="68" spans="1:7" x14ac:dyDescent="0.25">
      <c r="A68" s="157"/>
      <c r="B68" s="158"/>
      <c r="C68" s="158"/>
      <c r="D68" s="159"/>
      <c r="E68" s="159"/>
      <c r="F68" s="160">
        <f>E63</f>
        <v>0</v>
      </c>
    </row>
    <row r="69" spans="1:7" ht="13.8" thickBot="1" x14ac:dyDescent="0.3">
      <c r="A69" s="161"/>
      <c r="B69" s="162"/>
      <c r="C69" s="162"/>
      <c r="D69" s="163"/>
      <c r="E69" s="163"/>
      <c r="F69" s="164"/>
      <c r="G69" s="15" t="s">
        <v>10</v>
      </c>
    </row>
    <row r="70" spans="1:7" ht="13.8" thickTop="1" x14ac:dyDescent="0.25">
      <c r="A70" s="148"/>
      <c r="B70" s="149"/>
      <c r="C70" s="149"/>
      <c r="D70" s="150"/>
      <c r="E70" s="150"/>
      <c r="F70" s="165">
        <f>SUM(E4:E69)</f>
        <v>0</v>
      </c>
      <c r="G70" s="15">
        <f>F68+F62+F38</f>
        <v>0</v>
      </c>
    </row>
    <row r="71" spans="1:7" x14ac:dyDescent="0.25">
      <c r="A71" s="139"/>
      <c r="B71" s="140"/>
      <c r="C71" s="140"/>
      <c r="D71" s="141"/>
      <c r="E71" s="141"/>
      <c r="F71" s="142"/>
    </row>
    <row r="72" spans="1:7" x14ac:dyDescent="0.25">
      <c r="A72" s="54" t="s">
        <v>52</v>
      </c>
      <c r="B72" s="55"/>
      <c r="C72" s="55"/>
      <c r="D72" s="56"/>
      <c r="E72" s="56"/>
      <c r="F72" s="57"/>
    </row>
    <row r="73" spans="1:7" ht="52.8" x14ac:dyDescent="0.25">
      <c r="A73" s="166" t="s">
        <v>53</v>
      </c>
      <c r="B73" s="55"/>
      <c r="C73" s="55"/>
      <c r="D73" s="56"/>
      <c r="E73" s="56"/>
      <c r="F73" s="57"/>
    </row>
    <row r="74" spans="1:7" s="37" customFormat="1" x14ac:dyDescent="0.25">
      <c r="A74" s="167"/>
      <c r="B74" s="59"/>
      <c r="C74" s="59"/>
      <c r="D74" s="61"/>
      <c r="E74" s="61"/>
      <c r="F74" s="62"/>
      <c r="G74" s="36"/>
    </row>
    <row r="75" spans="1:7" x14ac:dyDescent="0.25">
      <c r="A75" s="139" t="s">
        <v>54</v>
      </c>
      <c r="B75" s="140" t="s">
        <v>20</v>
      </c>
      <c r="C75" s="140">
        <f>'C Koop potten'!L10</f>
        <v>12</v>
      </c>
      <c r="D75" s="141">
        <f>'F Lease groen tbv potten'!K5</f>
        <v>0</v>
      </c>
      <c r="E75" s="141">
        <f>C75*D75</f>
        <v>0</v>
      </c>
      <c r="F75" s="142"/>
    </row>
    <row r="76" spans="1:7" x14ac:dyDescent="0.25">
      <c r="A76" s="139" t="s">
        <v>21</v>
      </c>
      <c r="B76" s="140"/>
      <c r="C76" s="140"/>
      <c r="D76" s="141"/>
      <c r="E76" s="141"/>
      <c r="F76" s="142"/>
    </row>
    <row r="77" spans="1:7" x14ac:dyDescent="0.25">
      <c r="A77" s="143" t="s">
        <v>55</v>
      </c>
      <c r="B77" s="140"/>
      <c r="C77" s="140"/>
      <c r="D77" s="141"/>
      <c r="E77" s="141"/>
      <c r="F77" s="142"/>
    </row>
    <row r="78" spans="1:7" x14ac:dyDescent="0.25">
      <c r="A78" s="143"/>
      <c r="B78" s="140"/>
      <c r="C78" s="140"/>
      <c r="D78" s="141"/>
      <c r="E78" s="141"/>
      <c r="F78" s="142"/>
    </row>
    <row r="79" spans="1:7" x14ac:dyDescent="0.25">
      <c r="A79" s="139" t="s">
        <v>56</v>
      </c>
      <c r="B79" s="140" t="s">
        <v>20</v>
      </c>
      <c r="C79" s="140">
        <f>'C Koop potten'!L21</f>
        <v>98</v>
      </c>
      <c r="D79" s="141">
        <f>'F Lease groen tbv potten'!K6</f>
        <v>0</v>
      </c>
      <c r="E79" s="141">
        <f>C79*D79</f>
        <v>0</v>
      </c>
      <c r="F79" s="142"/>
    </row>
    <row r="80" spans="1:7" x14ac:dyDescent="0.25">
      <c r="A80" s="139" t="s">
        <v>21</v>
      </c>
      <c r="B80" s="140"/>
      <c r="C80" s="140"/>
      <c r="D80" s="141"/>
      <c r="E80" s="141"/>
      <c r="F80" s="142"/>
    </row>
    <row r="81" spans="1:6" x14ac:dyDescent="0.25">
      <c r="A81" s="143" t="s">
        <v>57</v>
      </c>
      <c r="B81" s="140"/>
      <c r="C81" s="140"/>
      <c r="D81" s="141"/>
      <c r="E81" s="141"/>
      <c r="F81" s="142"/>
    </row>
    <row r="82" spans="1:6" x14ac:dyDescent="0.25">
      <c r="A82" s="143"/>
      <c r="B82" s="140"/>
      <c r="C82" s="140"/>
      <c r="D82" s="141"/>
      <c r="E82" s="141"/>
      <c r="F82" s="142"/>
    </row>
    <row r="83" spans="1:6" x14ac:dyDescent="0.25">
      <c r="A83" s="139" t="s">
        <v>58</v>
      </c>
      <c r="B83" s="140" t="s">
        <v>20</v>
      </c>
      <c r="C83" s="140">
        <f>'C Koop potten'!L32</f>
        <v>129</v>
      </c>
      <c r="D83" s="141">
        <f>'F Lease groen tbv potten'!K7</f>
        <v>0</v>
      </c>
      <c r="E83" s="141">
        <f>C83*D83</f>
        <v>0</v>
      </c>
      <c r="F83" s="142"/>
    </row>
    <row r="84" spans="1:6" x14ac:dyDescent="0.25">
      <c r="A84" s="139" t="s">
        <v>21</v>
      </c>
      <c r="B84" s="140"/>
      <c r="C84" s="140"/>
      <c r="D84" s="141"/>
      <c r="E84" s="141"/>
      <c r="F84" s="142"/>
    </row>
    <row r="85" spans="1:6" x14ac:dyDescent="0.25">
      <c r="A85" s="143" t="s">
        <v>59</v>
      </c>
      <c r="B85" s="140"/>
      <c r="C85" s="140"/>
      <c r="D85" s="141"/>
      <c r="E85" s="141"/>
      <c r="F85" s="142"/>
    </row>
    <row r="86" spans="1:6" x14ac:dyDescent="0.25">
      <c r="A86" s="143"/>
      <c r="B86" s="140"/>
      <c r="C86" s="140"/>
      <c r="D86" s="141"/>
      <c r="E86" s="141"/>
      <c r="F86" s="142"/>
    </row>
    <row r="87" spans="1:6" x14ac:dyDescent="0.25">
      <c r="A87" s="139" t="s">
        <v>60</v>
      </c>
      <c r="B87" s="140" t="s">
        <v>20</v>
      </c>
      <c r="C87" s="140">
        <f>'C Koop potten'!L43</f>
        <v>107</v>
      </c>
      <c r="D87" s="141">
        <f>'F Lease groen tbv potten'!K8</f>
        <v>0</v>
      </c>
      <c r="E87" s="141">
        <f>C87*D87</f>
        <v>0</v>
      </c>
      <c r="F87" s="142"/>
    </row>
    <row r="88" spans="1:6" x14ac:dyDescent="0.25">
      <c r="A88" s="139" t="s">
        <v>21</v>
      </c>
      <c r="B88" s="140"/>
      <c r="C88" s="140"/>
      <c r="D88" s="141"/>
      <c r="E88" s="141"/>
      <c r="F88" s="142"/>
    </row>
    <row r="89" spans="1:6" x14ac:dyDescent="0.25">
      <c r="A89" s="143" t="s">
        <v>61</v>
      </c>
      <c r="B89" s="140"/>
      <c r="C89" s="140"/>
      <c r="D89" s="141"/>
      <c r="E89" s="141"/>
      <c r="F89" s="142"/>
    </row>
    <row r="90" spans="1:6" x14ac:dyDescent="0.25">
      <c r="A90" s="143"/>
      <c r="B90" s="140"/>
      <c r="C90" s="140"/>
      <c r="D90" s="141"/>
      <c r="E90" s="141"/>
      <c r="F90" s="142"/>
    </row>
    <row r="91" spans="1:6" x14ac:dyDescent="0.25">
      <c r="A91" s="139" t="s">
        <v>62</v>
      </c>
      <c r="B91" s="140" t="s">
        <v>20</v>
      </c>
      <c r="C91" s="140">
        <f>'C Koop potten'!L49</f>
        <v>10</v>
      </c>
      <c r="D91" s="141">
        <f>'F Lease groen tbv potten'!K9</f>
        <v>0</v>
      </c>
      <c r="E91" s="141">
        <f>C91*D91</f>
        <v>0</v>
      </c>
      <c r="F91" s="142"/>
    </row>
    <row r="92" spans="1:6" x14ac:dyDescent="0.25">
      <c r="A92" s="139" t="s">
        <v>21</v>
      </c>
      <c r="B92" s="140"/>
      <c r="C92" s="140"/>
      <c r="D92" s="141"/>
      <c r="E92" s="141"/>
      <c r="F92" s="142"/>
    </row>
    <row r="93" spans="1:6" x14ac:dyDescent="0.25">
      <c r="A93" s="143" t="s">
        <v>63</v>
      </c>
      <c r="B93" s="140"/>
      <c r="C93" s="140"/>
      <c r="D93" s="141"/>
      <c r="E93" s="141"/>
      <c r="F93" s="142"/>
    </row>
    <row r="94" spans="1:6" x14ac:dyDescent="0.25">
      <c r="A94" s="143"/>
      <c r="B94" s="140"/>
      <c r="C94" s="140"/>
      <c r="D94" s="141"/>
      <c r="E94" s="141"/>
      <c r="F94" s="142"/>
    </row>
    <row r="95" spans="1:6" x14ac:dyDescent="0.25">
      <c r="A95" s="139" t="s">
        <v>64</v>
      </c>
      <c r="B95" s="140" t="s">
        <v>20</v>
      </c>
      <c r="C95" s="140">
        <f>'C Koop potten'!L57</f>
        <v>22</v>
      </c>
      <c r="D95" s="141">
        <f>'F Lease groen tbv potten'!K10</f>
        <v>0</v>
      </c>
      <c r="E95" s="141">
        <f>C95*D95</f>
        <v>0</v>
      </c>
      <c r="F95" s="142"/>
    </row>
    <row r="96" spans="1:6" x14ac:dyDescent="0.25">
      <c r="A96" s="139" t="s">
        <v>21</v>
      </c>
      <c r="B96" s="140"/>
      <c r="C96" s="140"/>
      <c r="D96" s="141"/>
      <c r="E96" s="141"/>
      <c r="F96" s="142"/>
    </row>
    <row r="97" spans="1:7" x14ac:dyDescent="0.25">
      <c r="A97" s="143" t="s">
        <v>65</v>
      </c>
      <c r="B97" s="140"/>
      <c r="C97" s="140"/>
      <c r="D97" s="141"/>
      <c r="E97" s="141"/>
      <c r="F97" s="142"/>
    </row>
    <row r="98" spans="1:7" x14ac:dyDescent="0.25">
      <c r="A98" s="143"/>
      <c r="B98" s="140"/>
      <c r="C98" s="140"/>
      <c r="D98" s="141"/>
      <c r="E98" s="141"/>
      <c r="F98" s="142"/>
    </row>
    <row r="99" spans="1:7" x14ac:dyDescent="0.25">
      <c r="A99" s="139" t="s">
        <v>66</v>
      </c>
      <c r="B99" s="140" t="s">
        <v>20</v>
      </c>
      <c r="C99" s="140">
        <f>'C Koop potten'!L64</f>
        <v>12</v>
      </c>
      <c r="D99" s="141">
        <f>'F Lease groen tbv potten'!K11</f>
        <v>0</v>
      </c>
      <c r="E99" s="141">
        <f>C99*D99</f>
        <v>0</v>
      </c>
      <c r="F99" s="142"/>
    </row>
    <row r="100" spans="1:7" x14ac:dyDescent="0.25">
      <c r="A100" s="139" t="s">
        <v>21</v>
      </c>
      <c r="B100" s="140"/>
      <c r="C100" s="140"/>
      <c r="D100" s="141"/>
      <c r="E100" s="141"/>
      <c r="F100" s="142"/>
    </row>
    <row r="101" spans="1:7" x14ac:dyDescent="0.25">
      <c r="A101" s="143" t="s">
        <v>67</v>
      </c>
      <c r="B101" s="140"/>
      <c r="C101" s="140"/>
      <c r="D101" s="141"/>
      <c r="E101" s="141"/>
      <c r="F101" s="142"/>
    </row>
    <row r="102" spans="1:7" x14ac:dyDescent="0.25">
      <c r="A102" s="143"/>
      <c r="B102" s="140"/>
      <c r="C102" s="140"/>
      <c r="D102" s="141"/>
      <c r="E102" s="141"/>
      <c r="F102" s="142"/>
    </row>
    <row r="103" spans="1:7" x14ac:dyDescent="0.25">
      <c r="A103" s="139" t="s">
        <v>68</v>
      </c>
      <c r="B103" s="140" t="s">
        <v>69</v>
      </c>
      <c r="C103" s="140">
        <v>1</v>
      </c>
      <c r="D103" s="141">
        <f>'F Lease groen tbv potten'!M13</f>
        <v>0</v>
      </c>
      <c r="E103" s="141">
        <f>C103*D103</f>
        <v>0</v>
      </c>
      <c r="F103" s="142"/>
    </row>
    <row r="104" spans="1:7" x14ac:dyDescent="0.25">
      <c r="A104" s="139" t="s">
        <v>21</v>
      </c>
      <c r="B104" s="140"/>
      <c r="C104" s="140"/>
      <c r="D104" s="141"/>
      <c r="E104" s="141"/>
      <c r="F104" s="142"/>
    </row>
    <row r="105" spans="1:7" x14ac:dyDescent="0.25">
      <c r="A105" s="144" t="s">
        <v>70</v>
      </c>
      <c r="B105" s="145"/>
      <c r="C105" s="145"/>
      <c r="D105" s="146"/>
      <c r="E105" s="146"/>
      <c r="F105" s="147"/>
      <c r="G105" s="15" t="s">
        <v>10</v>
      </c>
    </row>
    <row r="106" spans="1:7" x14ac:dyDescent="0.25">
      <c r="A106" s="157"/>
      <c r="B106" s="158"/>
      <c r="C106" s="158"/>
      <c r="D106" s="159"/>
      <c r="E106" s="159"/>
      <c r="F106" s="160">
        <f>SUM(E75:E103)</f>
        <v>0</v>
      </c>
      <c r="G106" s="15">
        <f>'F Lease groen tbv potten'!M48</f>
        <v>0</v>
      </c>
    </row>
    <row r="107" spans="1:7" x14ac:dyDescent="0.25">
      <c r="A107" s="139" t="s">
        <v>71</v>
      </c>
      <c r="B107" s="140" t="s">
        <v>20</v>
      </c>
      <c r="C107" s="140">
        <v>3</v>
      </c>
      <c r="D107" s="141">
        <f>'G Lease groen tbv bakken'!K5</f>
        <v>0</v>
      </c>
      <c r="E107" s="141">
        <f>C107*D107</f>
        <v>0</v>
      </c>
      <c r="F107" s="142"/>
    </row>
    <row r="108" spans="1:7" x14ac:dyDescent="0.25">
      <c r="A108" s="139" t="s">
        <v>21</v>
      </c>
      <c r="B108" s="140"/>
      <c r="C108" s="140"/>
      <c r="D108" s="141"/>
      <c r="E108" s="141"/>
      <c r="F108" s="142"/>
    </row>
    <row r="109" spans="1:7" x14ac:dyDescent="0.25">
      <c r="A109" s="143" t="s">
        <v>72</v>
      </c>
      <c r="B109" s="140"/>
      <c r="C109" s="140"/>
      <c r="D109" s="141"/>
      <c r="E109" s="141"/>
      <c r="F109" s="142"/>
    </row>
    <row r="110" spans="1:7" x14ac:dyDescent="0.25">
      <c r="A110" s="143"/>
      <c r="B110" s="140"/>
      <c r="C110" s="140"/>
      <c r="D110" s="141"/>
      <c r="E110" s="141"/>
      <c r="F110" s="142"/>
    </row>
    <row r="111" spans="1:7" x14ac:dyDescent="0.25">
      <c r="A111" s="139" t="s">
        <v>73</v>
      </c>
      <c r="B111" s="140" t="s">
        <v>20</v>
      </c>
      <c r="C111" s="140">
        <v>6</v>
      </c>
      <c r="D111" s="141">
        <f>'G Lease groen tbv bakken'!K6</f>
        <v>0</v>
      </c>
      <c r="E111" s="141">
        <f>C111*D111</f>
        <v>0</v>
      </c>
      <c r="F111" s="142"/>
    </row>
    <row r="112" spans="1:7" x14ac:dyDescent="0.25">
      <c r="A112" s="139" t="s">
        <v>21</v>
      </c>
      <c r="B112" s="140"/>
      <c r="C112" s="140"/>
      <c r="D112" s="141"/>
      <c r="E112" s="141"/>
      <c r="F112" s="142"/>
    </row>
    <row r="113" spans="1:7" x14ac:dyDescent="0.25">
      <c r="A113" s="143" t="s">
        <v>74</v>
      </c>
      <c r="B113" s="140"/>
      <c r="C113" s="140"/>
      <c r="D113" s="141"/>
      <c r="E113" s="141"/>
      <c r="F113" s="142"/>
    </row>
    <row r="114" spans="1:7" x14ac:dyDescent="0.25">
      <c r="A114" s="143"/>
      <c r="B114" s="140"/>
      <c r="C114" s="140"/>
      <c r="D114" s="141"/>
      <c r="E114" s="141"/>
      <c r="F114" s="142"/>
    </row>
    <row r="115" spans="1:7" x14ac:dyDescent="0.25">
      <c r="A115" s="139" t="s">
        <v>75</v>
      </c>
      <c r="B115" s="140" t="s">
        <v>20</v>
      </c>
      <c r="C115" s="140">
        <v>2</v>
      </c>
      <c r="D115" s="141">
        <f>'G Lease groen tbv bakken'!K7</f>
        <v>0</v>
      </c>
      <c r="E115" s="141">
        <f>C115*D115</f>
        <v>0</v>
      </c>
      <c r="F115" s="142"/>
    </row>
    <row r="116" spans="1:7" x14ac:dyDescent="0.25">
      <c r="A116" s="139" t="s">
        <v>21</v>
      </c>
      <c r="B116" s="140"/>
      <c r="C116" s="140"/>
      <c r="D116" s="141"/>
      <c r="E116" s="141"/>
      <c r="F116" s="142"/>
    </row>
    <row r="117" spans="1:7" x14ac:dyDescent="0.25">
      <c r="A117" s="143" t="s">
        <v>76</v>
      </c>
      <c r="B117" s="140"/>
      <c r="C117" s="140"/>
      <c r="D117" s="141"/>
      <c r="E117" s="141"/>
      <c r="F117" s="142"/>
    </row>
    <row r="118" spans="1:7" x14ac:dyDescent="0.25">
      <c r="A118" s="143"/>
      <c r="B118" s="140"/>
      <c r="C118" s="140"/>
      <c r="D118" s="141"/>
      <c r="E118" s="141"/>
      <c r="F118" s="142"/>
    </row>
    <row r="119" spans="1:7" x14ac:dyDescent="0.25">
      <c r="A119" s="139" t="s">
        <v>77</v>
      </c>
      <c r="B119" s="140" t="s">
        <v>20</v>
      </c>
      <c r="C119" s="140">
        <v>1</v>
      </c>
      <c r="D119" s="141">
        <f>'G Lease groen tbv bakken'!K8</f>
        <v>0</v>
      </c>
      <c r="E119" s="141">
        <f>C119*D119</f>
        <v>0</v>
      </c>
      <c r="F119" s="142"/>
    </row>
    <row r="120" spans="1:7" x14ac:dyDescent="0.25">
      <c r="A120" s="139" t="s">
        <v>21</v>
      </c>
      <c r="B120" s="140"/>
      <c r="C120" s="140"/>
      <c r="D120" s="141"/>
      <c r="E120" s="141"/>
      <c r="F120" s="142"/>
    </row>
    <row r="121" spans="1:7" x14ac:dyDescent="0.25">
      <c r="A121" s="143" t="s">
        <v>78</v>
      </c>
      <c r="B121" s="140"/>
      <c r="C121" s="140"/>
      <c r="D121" s="141"/>
      <c r="E121" s="141"/>
      <c r="F121" s="142"/>
    </row>
    <row r="122" spans="1:7" x14ac:dyDescent="0.25">
      <c r="A122" s="143"/>
      <c r="B122" s="140"/>
      <c r="C122" s="140"/>
      <c r="D122" s="141"/>
      <c r="E122" s="141"/>
      <c r="F122" s="142"/>
    </row>
    <row r="123" spans="1:7" x14ac:dyDescent="0.25">
      <c r="A123" s="139" t="s">
        <v>68</v>
      </c>
      <c r="B123" s="140" t="s">
        <v>69</v>
      </c>
      <c r="C123" s="140">
        <v>1</v>
      </c>
      <c r="D123" s="141">
        <f>'G Lease groen tbv bakken'!M10</f>
        <v>0</v>
      </c>
      <c r="E123" s="141">
        <f>C123*D123</f>
        <v>0</v>
      </c>
      <c r="F123" s="142"/>
    </row>
    <row r="124" spans="1:7" x14ac:dyDescent="0.25">
      <c r="A124" s="139" t="s">
        <v>21</v>
      </c>
      <c r="B124" s="140"/>
      <c r="C124" s="140"/>
      <c r="D124" s="141"/>
      <c r="E124" s="141"/>
      <c r="F124" s="142"/>
      <c r="G124" s="14"/>
    </row>
    <row r="125" spans="1:7" x14ac:dyDescent="0.25">
      <c r="A125" s="144" t="s">
        <v>79</v>
      </c>
      <c r="B125" s="145"/>
      <c r="C125" s="145"/>
      <c r="D125" s="146"/>
      <c r="E125" s="146"/>
      <c r="F125" s="147"/>
      <c r="G125" s="15" t="s">
        <v>10</v>
      </c>
    </row>
    <row r="126" spans="1:7" ht="13.8" thickBot="1" x14ac:dyDescent="0.3">
      <c r="A126" s="168"/>
      <c r="B126" s="169"/>
      <c r="C126" s="169"/>
      <c r="D126" s="170"/>
      <c r="E126" s="170"/>
      <c r="F126" s="171">
        <f>SUM(E107:E125)</f>
        <v>0</v>
      </c>
      <c r="G126" s="15">
        <f>'G Lease groen tbv bakken'!M31</f>
        <v>0</v>
      </c>
    </row>
    <row r="127" spans="1:7" ht="13.8" thickTop="1" x14ac:dyDescent="0.25">
      <c r="A127" s="148"/>
      <c r="B127" s="149"/>
      <c r="C127" s="149"/>
      <c r="D127" s="150"/>
      <c r="E127" s="150"/>
      <c r="F127" s="165">
        <f>SUM(F74:F126)</f>
        <v>0</v>
      </c>
      <c r="G127" s="184">
        <f>'F Lease groen tbv potten'!M48+'G Lease groen tbv bakken'!M31</f>
        <v>0</v>
      </c>
    </row>
    <row r="128" spans="1:7" x14ac:dyDescent="0.25">
      <c r="A128" s="139"/>
      <c r="B128" s="140"/>
      <c r="C128" s="140"/>
      <c r="D128" s="141"/>
      <c r="E128" s="141"/>
      <c r="F128" s="142"/>
    </row>
    <row r="129" spans="1:8" x14ac:dyDescent="0.25">
      <c r="A129" s="54" t="s">
        <v>80</v>
      </c>
      <c r="B129" s="55"/>
      <c r="C129" s="55"/>
      <c r="D129" s="56"/>
      <c r="E129" s="56"/>
      <c r="F129" s="57"/>
    </row>
    <row r="130" spans="1:8" ht="39.6" x14ac:dyDescent="0.25">
      <c r="A130" s="166" t="s">
        <v>81</v>
      </c>
      <c r="B130" s="55"/>
      <c r="C130" s="55"/>
      <c r="D130" s="56"/>
      <c r="E130" s="56"/>
      <c r="F130" s="57"/>
    </row>
    <row r="131" spans="1:8" s="37" customFormat="1" x14ac:dyDescent="0.25">
      <c r="A131" s="167"/>
      <c r="B131" s="59"/>
      <c r="C131" s="59"/>
      <c r="D131" s="61"/>
      <c r="E131" s="61"/>
      <c r="F131" s="62"/>
      <c r="G131" s="36"/>
    </row>
    <row r="132" spans="1:8" x14ac:dyDescent="0.25">
      <c r="A132" s="139" t="s">
        <v>82</v>
      </c>
      <c r="B132" s="140" t="s">
        <v>69</v>
      </c>
      <c r="C132" s="140">
        <v>1</v>
      </c>
      <c r="D132" s="141">
        <f>'H Onderhoud Groene wand'!E3</f>
        <v>0</v>
      </c>
      <c r="E132" s="141">
        <f>'H Onderhoud Groene wand'!F20</f>
        <v>0</v>
      </c>
      <c r="F132" s="142"/>
    </row>
    <row r="133" spans="1:8" x14ac:dyDescent="0.25">
      <c r="A133" s="172"/>
      <c r="B133" s="154"/>
      <c r="C133" s="154"/>
      <c r="D133" s="155"/>
      <c r="E133" s="155"/>
      <c r="F133" s="185">
        <f>E132</f>
        <v>0</v>
      </c>
    </row>
    <row r="134" spans="1:8" ht="13.8" thickBot="1" x14ac:dyDescent="0.3">
      <c r="A134" s="206"/>
      <c r="B134" s="207"/>
      <c r="C134" s="207"/>
      <c r="D134" s="208"/>
      <c r="E134" s="208"/>
      <c r="F134" s="171"/>
      <c r="G134" s="15" t="s">
        <v>10</v>
      </c>
    </row>
    <row r="135" spans="1:8" ht="13.8" thickTop="1" x14ac:dyDescent="0.25">
      <c r="A135" s="205" t="s">
        <v>83</v>
      </c>
      <c r="B135" s="187"/>
      <c r="C135" s="187"/>
      <c r="D135" s="188"/>
      <c r="E135" s="188"/>
      <c r="F135" s="189">
        <f>F133+F127+F70</f>
        <v>0</v>
      </c>
      <c r="G135" s="15">
        <f>'C Koop potten'!O66+'D Koop bakken'!M16+'E Koop Groene wand'!E36+'F Lease groen tbv potten'!M48+'G Lease groen tbv bakken'!M31+'H Onderhoud Groene wand'!F20</f>
        <v>0</v>
      </c>
      <c r="H135" s="14"/>
    </row>
    <row r="136" spans="1:8" x14ac:dyDescent="0.25">
      <c r="A136" s="181"/>
      <c r="B136" s="174"/>
      <c r="C136" s="174"/>
      <c r="D136" s="175"/>
      <c r="E136" s="175"/>
      <c r="F136" s="182"/>
    </row>
    <row r="137" spans="1:8" x14ac:dyDescent="0.25">
      <c r="A137" s="181"/>
      <c r="B137" s="174"/>
      <c r="C137" s="174"/>
      <c r="D137" s="175"/>
      <c r="E137" s="175"/>
      <c r="F137" s="182"/>
    </row>
    <row r="138" spans="1:8" x14ac:dyDescent="0.25">
      <c r="A138" s="183" t="s">
        <v>84</v>
      </c>
      <c r="B138" s="64"/>
      <c r="C138" s="64" t="s">
        <v>85</v>
      </c>
      <c r="D138" s="65">
        <v>0.01</v>
      </c>
      <c r="E138" s="67"/>
      <c r="F138" s="53">
        <f>'C Koop potten'!O68+'D Koop bakken'!M18+'E Koop Groene wand'!E38+'F Lease groen tbv potten'!M50+'G Lease groen tbv bakken'!M33+'H Onderhoud Groene wand'!F22</f>
        <v>0</v>
      </c>
      <c r="G138" s="14"/>
    </row>
    <row r="139" spans="1:8" x14ac:dyDescent="0.25">
      <c r="A139" s="173"/>
      <c r="B139" s="174"/>
      <c r="C139" s="174"/>
      <c r="D139" s="175"/>
      <c r="E139" s="175"/>
      <c r="F139" s="142"/>
      <c r="G139" s="15" t="s">
        <v>10</v>
      </c>
    </row>
    <row r="140" spans="1:8" ht="13.8" thickBot="1" x14ac:dyDescent="0.3">
      <c r="A140" s="69" t="s">
        <v>86</v>
      </c>
      <c r="B140" s="70"/>
      <c r="C140" s="70"/>
      <c r="D140" s="72"/>
      <c r="E140" s="72"/>
      <c r="F140" s="73">
        <f>SUM(F135:F138)</f>
        <v>0</v>
      </c>
      <c r="G140" s="15">
        <f>'C Koop potten'!O70+'D Koop bakken'!M20+'E Koop Groene wand'!E40+'F Lease groen tbv potten'!M52+'G Lease groen tbv bakken'!M35+'H Onderhoud Groene wand'!F24</f>
        <v>0</v>
      </c>
    </row>
  </sheetData>
  <sheetProtection algorithmName="SHA-512" hashValue="xttsLiMUwl2XZ1Mf7zI5yO8mcqNgQvJ3uM21D462rmHLFt1TVDQh9yRmlfzHRutOfAO4p3Nw1UvCvqUA4+tdRg==" saltValue="E1NyFCzmIgth5Bv5T5Fa4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DAAD-909F-4D7B-AFCE-02D48804E92D}">
  <sheetPr>
    <pageSetUpPr fitToPage="1"/>
  </sheetPr>
  <dimension ref="A1:P70"/>
  <sheetViews>
    <sheetView topLeftCell="D16" workbookViewId="0">
      <selection activeCell="L21" sqref="L21"/>
    </sheetView>
  </sheetViews>
  <sheetFormatPr defaultColWidth="9.21875" defaultRowHeight="13.2" x14ac:dyDescent="0.25"/>
  <cols>
    <col min="1" max="2" width="13.5546875" style="12" bestFit="1" customWidth="1"/>
    <col min="3" max="3" width="43.21875" style="12" bestFit="1" customWidth="1"/>
    <col min="4" max="4" width="49.5546875" style="12" bestFit="1" customWidth="1"/>
    <col min="5" max="5" width="15.77734375" style="12" bestFit="1" customWidth="1"/>
    <col min="6" max="6" width="7.77734375" style="12" customWidth="1"/>
    <col min="7" max="7" width="7" style="12" bestFit="1" customWidth="1"/>
    <col min="8" max="8" width="17.5546875" style="12" bestFit="1" customWidth="1"/>
    <col min="9" max="9" width="7.21875" style="12" customWidth="1"/>
    <col min="10" max="10" width="2.77734375" style="12" customWidth="1"/>
    <col min="11" max="11" width="9.21875" style="12"/>
    <col min="12" max="12" width="6.77734375" style="12" bestFit="1" customWidth="1"/>
    <col min="13" max="13" width="17.77734375" style="12" customWidth="1"/>
    <col min="14" max="15" width="9.21875" style="12"/>
    <col min="16" max="16" width="9.21875" style="17"/>
    <col min="17" max="16384" width="9.21875" style="12"/>
  </cols>
  <sheetData>
    <row r="1" spans="1:15" ht="18.600000000000001" thickBot="1" x14ac:dyDescent="0.4">
      <c r="N1" s="23"/>
      <c r="O1" s="23" t="s">
        <v>87</v>
      </c>
    </row>
    <row r="2" spans="1:15" x14ac:dyDescent="0.25">
      <c r="A2" s="111" t="s">
        <v>1</v>
      </c>
      <c r="B2" s="112" t="s">
        <v>88</v>
      </c>
      <c r="C2" s="112" t="s">
        <v>89</v>
      </c>
      <c r="D2" s="112" t="s">
        <v>90</v>
      </c>
      <c r="E2" s="112" t="s">
        <v>91</v>
      </c>
      <c r="F2" s="112" t="s">
        <v>92</v>
      </c>
      <c r="G2" s="112" t="s">
        <v>93</v>
      </c>
      <c r="H2" s="112" t="s">
        <v>94</v>
      </c>
      <c r="I2" s="132" t="s">
        <v>95</v>
      </c>
      <c r="J2" s="27"/>
      <c r="K2" s="111" t="s">
        <v>96</v>
      </c>
      <c r="L2" s="112" t="s">
        <v>97</v>
      </c>
      <c r="M2" s="113" t="s">
        <v>98</v>
      </c>
      <c r="N2" s="113" t="s">
        <v>16</v>
      </c>
      <c r="O2" s="114" t="s">
        <v>99</v>
      </c>
    </row>
    <row r="3" spans="1:15" x14ac:dyDescent="0.25">
      <c r="A3" s="79"/>
      <c r="B3" s="80"/>
      <c r="C3" s="80"/>
      <c r="D3" s="80"/>
      <c r="E3" s="80"/>
      <c r="F3" s="80"/>
      <c r="G3" s="81" t="s">
        <v>100</v>
      </c>
      <c r="H3" s="81" t="s">
        <v>100</v>
      </c>
      <c r="I3" s="82" t="s">
        <v>100</v>
      </c>
      <c r="J3" s="27"/>
      <c r="K3" s="79"/>
      <c r="L3" s="80"/>
      <c r="M3" s="100"/>
      <c r="N3" s="100"/>
      <c r="O3" s="101"/>
    </row>
    <row r="4" spans="1:15" x14ac:dyDescent="0.25">
      <c r="A4" s="83" t="s">
        <v>101</v>
      </c>
      <c r="B4" s="133"/>
      <c r="C4" s="84"/>
      <c r="D4" s="84"/>
      <c r="E4" s="84"/>
      <c r="F4" s="84"/>
      <c r="G4" s="84"/>
      <c r="H4" s="84"/>
      <c r="I4" s="85"/>
      <c r="J4" s="27"/>
      <c r="K4" s="102"/>
      <c r="L4" s="84"/>
      <c r="M4" s="103"/>
      <c r="N4" s="103"/>
      <c r="O4" s="104">
        <f>SUM(N5:N10)</f>
        <v>0</v>
      </c>
    </row>
    <row r="5" spans="1:15" x14ac:dyDescent="0.25">
      <c r="A5" s="63" t="s">
        <v>102</v>
      </c>
      <c r="B5" s="64" t="s">
        <v>103</v>
      </c>
      <c r="C5" s="64" t="s">
        <v>104</v>
      </c>
      <c r="D5" s="64" t="s">
        <v>105</v>
      </c>
      <c r="E5" s="64" t="s">
        <v>106</v>
      </c>
      <c r="F5" s="64">
        <v>0.76</v>
      </c>
      <c r="G5" s="64"/>
      <c r="H5" s="64">
        <v>70</v>
      </c>
      <c r="I5" s="86">
        <v>53</v>
      </c>
      <c r="J5" s="29"/>
      <c r="K5" s="63" t="s">
        <v>20</v>
      </c>
      <c r="L5" s="64">
        <v>2</v>
      </c>
      <c r="M5" s="52"/>
      <c r="N5" s="67">
        <f t="shared" ref="N5:N10" si="0">L5*M5</f>
        <v>0</v>
      </c>
      <c r="O5" s="53"/>
    </row>
    <row r="6" spans="1:15" x14ac:dyDescent="0.25">
      <c r="A6" s="63" t="s">
        <v>102</v>
      </c>
      <c r="B6" s="64" t="s">
        <v>107</v>
      </c>
      <c r="C6" s="64" t="s">
        <v>104</v>
      </c>
      <c r="D6" s="64" t="s">
        <v>105</v>
      </c>
      <c r="E6" s="64" t="s">
        <v>106</v>
      </c>
      <c r="F6" s="64">
        <v>0.76</v>
      </c>
      <c r="G6" s="64"/>
      <c r="H6" s="64">
        <v>70</v>
      </c>
      <c r="I6" s="86">
        <v>53</v>
      </c>
      <c r="J6" s="30"/>
      <c r="K6" s="63" t="s">
        <v>20</v>
      </c>
      <c r="L6" s="64">
        <v>2</v>
      </c>
      <c r="M6" s="52"/>
      <c r="N6" s="67">
        <f t="shared" si="0"/>
        <v>0</v>
      </c>
      <c r="O6" s="53"/>
    </row>
    <row r="7" spans="1:15" x14ac:dyDescent="0.25">
      <c r="A7" s="63" t="s">
        <v>102</v>
      </c>
      <c r="B7" s="64" t="s">
        <v>108</v>
      </c>
      <c r="C7" s="64" t="s">
        <v>104</v>
      </c>
      <c r="D7" s="64" t="s">
        <v>105</v>
      </c>
      <c r="E7" s="64" t="s">
        <v>106</v>
      </c>
      <c r="F7" s="64">
        <v>1.1399999999999999</v>
      </c>
      <c r="G7" s="64"/>
      <c r="H7" s="64">
        <v>70</v>
      </c>
      <c r="I7" s="86">
        <v>53</v>
      </c>
      <c r="J7" s="19"/>
      <c r="K7" s="63" t="s">
        <v>20</v>
      </c>
      <c r="L7" s="64">
        <v>3</v>
      </c>
      <c r="M7" s="52"/>
      <c r="N7" s="67">
        <f t="shared" si="0"/>
        <v>0</v>
      </c>
      <c r="O7" s="53"/>
    </row>
    <row r="8" spans="1:15" x14ac:dyDescent="0.25">
      <c r="A8" s="63" t="s">
        <v>102</v>
      </c>
      <c r="B8" s="64" t="s">
        <v>109</v>
      </c>
      <c r="C8" s="64" t="s">
        <v>104</v>
      </c>
      <c r="D8" s="64" t="s">
        <v>105</v>
      </c>
      <c r="E8" s="64" t="s">
        <v>106</v>
      </c>
      <c r="F8" s="64">
        <v>1.1399999999999999</v>
      </c>
      <c r="G8" s="64"/>
      <c r="H8" s="64">
        <v>70</v>
      </c>
      <c r="I8" s="86">
        <v>53</v>
      </c>
      <c r="J8" s="30"/>
      <c r="K8" s="63" t="s">
        <v>20</v>
      </c>
      <c r="L8" s="64">
        <v>3</v>
      </c>
      <c r="M8" s="52"/>
      <c r="N8" s="67">
        <f t="shared" si="0"/>
        <v>0</v>
      </c>
      <c r="O8" s="53"/>
    </row>
    <row r="9" spans="1:15" x14ac:dyDescent="0.25">
      <c r="A9" s="63" t="s">
        <v>102</v>
      </c>
      <c r="B9" s="64" t="s">
        <v>110</v>
      </c>
      <c r="C9" s="64" t="s">
        <v>104</v>
      </c>
      <c r="D9" s="64" t="s">
        <v>105</v>
      </c>
      <c r="E9" s="64" t="s">
        <v>106</v>
      </c>
      <c r="F9" s="64">
        <v>0.76</v>
      </c>
      <c r="G9" s="64"/>
      <c r="H9" s="64">
        <v>70</v>
      </c>
      <c r="I9" s="86">
        <v>53</v>
      </c>
      <c r="J9" s="30"/>
      <c r="K9" s="63" t="s">
        <v>20</v>
      </c>
      <c r="L9" s="64">
        <v>2</v>
      </c>
      <c r="M9" s="52"/>
      <c r="N9" s="67">
        <f t="shared" si="0"/>
        <v>0</v>
      </c>
      <c r="O9" s="53"/>
    </row>
    <row r="10" spans="1:15" x14ac:dyDescent="0.25">
      <c r="A10" s="63" t="s">
        <v>111</v>
      </c>
      <c r="B10" s="64"/>
      <c r="C10" s="64"/>
      <c r="D10" s="64"/>
      <c r="E10" s="64"/>
      <c r="F10" s="64"/>
      <c r="G10" s="64"/>
      <c r="H10" s="64"/>
      <c r="I10" s="86"/>
      <c r="J10" s="30"/>
      <c r="K10" s="63" t="s">
        <v>20</v>
      </c>
      <c r="L10" s="64">
        <f>SUM(L5:L9)</f>
        <v>12</v>
      </c>
      <c r="M10" s="52"/>
      <c r="N10" s="67">
        <f t="shared" si="0"/>
        <v>0</v>
      </c>
      <c r="O10" s="53"/>
    </row>
    <row r="11" spans="1:15" x14ac:dyDescent="0.25">
      <c r="A11" s="63"/>
      <c r="B11" s="64"/>
      <c r="C11" s="64"/>
      <c r="D11" s="64"/>
      <c r="E11" s="64"/>
      <c r="F11" s="64"/>
      <c r="G11" s="64"/>
      <c r="H11" s="64"/>
      <c r="I11" s="86"/>
      <c r="J11" s="30"/>
      <c r="K11" s="63"/>
      <c r="L11" s="64"/>
      <c r="M11" s="67"/>
      <c r="N11" s="67"/>
      <c r="O11" s="53"/>
    </row>
    <row r="12" spans="1:15" x14ac:dyDescent="0.25">
      <c r="A12" s="83" t="s">
        <v>112</v>
      </c>
      <c r="B12" s="133"/>
      <c r="C12" s="84"/>
      <c r="D12" s="84"/>
      <c r="E12" s="84"/>
      <c r="F12" s="84"/>
      <c r="G12" s="84"/>
      <c r="H12" s="84"/>
      <c r="I12" s="85"/>
      <c r="J12" s="29"/>
      <c r="K12" s="102"/>
      <c r="L12" s="84"/>
      <c r="M12" s="103"/>
      <c r="N12" s="103"/>
      <c r="O12" s="104">
        <f>SUM(N13:N21)</f>
        <v>0</v>
      </c>
    </row>
    <row r="13" spans="1:15" x14ac:dyDescent="0.25">
      <c r="A13" s="63" t="s">
        <v>102</v>
      </c>
      <c r="B13" s="64" t="s">
        <v>103</v>
      </c>
      <c r="C13" s="64" t="s">
        <v>104</v>
      </c>
      <c r="D13" s="64" t="s">
        <v>113</v>
      </c>
      <c r="E13" s="64" t="s">
        <v>114</v>
      </c>
      <c r="F13" s="64">
        <v>1.4</v>
      </c>
      <c r="G13" s="64"/>
      <c r="H13" s="64">
        <v>50</v>
      </c>
      <c r="I13" s="86">
        <v>39</v>
      </c>
      <c r="J13" s="29"/>
      <c r="K13" s="63" t="s">
        <v>20</v>
      </c>
      <c r="L13" s="64">
        <v>7</v>
      </c>
      <c r="M13" s="52"/>
      <c r="N13" s="67">
        <f t="shared" ref="N13:N21" si="1">L13*M13</f>
        <v>0</v>
      </c>
      <c r="O13" s="53"/>
    </row>
    <row r="14" spans="1:15" x14ac:dyDescent="0.25">
      <c r="A14" s="63" t="s">
        <v>102</v>
      </c>
      <c r="B14" s="64" t="s">
        <v>115</v>
      </c>
      <c r="C14" s="64" t="s">
        <v>104</v>
      </c>
      <c r="D14" s="64" t="s">
        <v>113</v>
      </c>
      <c r="E14" s="64" t="s">
        <v>114</v>
      </c>
      <c r="F14" s="64">
        <v>0.6</v>
      </c>
      <c r="G14" s="64"/>
      <c r="H14" s="64">
        <v>50</v>
      </c>
      <c r="I14" s="86">
        <v>39</v>
      </c>
      <c r="J14" s="30"/>
      <c r="K14" s="63" t="s">
        <v>20</v>
      </c>
      <c r="L14" s="64">
        <v>3</v>
      </c>
      <c r="M14" s="52"/>
      <c r="N14" s="67">
        <f t="shared" si="1"/>
        <v>0</v>
      </c>
      <c r="O14" s="53"/>
    </row>
    <row r="15" spans="1:15" x14ac:dyDescent="0.25">
      <c r="A15" s="63" t="s">
        <v>102</v>
      </c>
      <c r="B15" s="64" t="s">
        <v>107</v>
      </c>
      <c r="C15" s="64" t="s">
        <v>104</v>
      </c>
      <c r="D15" s="64" t="s">
        <v>113</v>
      </c>
      <c r="E15" s="64" t="s">
        <v>114</v>
      </c>
      <c r="F15" s="64">
        <v>2.2000000000000002</v>
      </c>
      <c r="G15" s="64"/>
      <c r="H15" s="64">
        <v>50</v>
      </c>
      <c r="I15" s="86">
        <v>39</v>
      </c>
      <c r="J15" s="30"/>
      <c r="K15" s="63" t="s">
        <v>20</v>
      </c>
      <c r="L15" s="64">
        <v>11</v>
      </c>
      <c r="M15" s="52"/>
      <c r="N15" s="67">
        <f t="shared" si="1"/>
        <v>0</v>
      </c>
      <c r="O15" s="53"/>
    </row>
    <row r="16" spans="1:15" x14ac:dyDescent="0.25">
      <c r="A16" s="63" t="s">
        <v>102</v>
      </c>
      <c r="B16" s="64" t="s">
        <v>108</v>
      </c>
      <c r="C16" s="64" t="s">
        <v>104</v>
      </c>
      <c r="D16" s="64" t="s">
        <v>113</v>
      </c>
      <c r="E16" s="64" t="s">
        <v>114</v>
      </c>
      <c r="F16" s="64">
        <v>7.4</v>
      </c>
      <c r="G16" s="64"/>
      <c r="H16" s="64">
        <v>50</v>
      </c>
      <c r="I16" s="86">
        <v>39</v>
      </c>
      <c r="J16" s="30"/>
      <c r="K16" s="63" t="s">
        <v>20</v>
      </c>
      <c r="L16" s="64">
        <v>37</v>
      </c>
      <c r="M16" s="52"/>
      <c r="N16" s="67">
        <f t="shared" si="1"/>
        <v>0</v>
      </c>
      <c r="O16" s="53"/>
    </row>
    <row r="17" spans="1:15" x14ac:dyDescent="0.25">
      <c r="A17" s="63" t="s">
        <v>102</v>
      </c>
      <c r="B17" s="64" t="s">
        <v>109</v>
      </c>
      <c r="C17" s="64" t="s">
        <v>104</v>
      </c>
      <c r="D17" s="64" t="s">
        <v>113</v>
      </c>
      <c r="E17" s="64" t="s">
        <v>114</v>
      </c>
      <c r="F17" s="64">
        <v>3.4</v>
      </c>
      <c r="G17" s="64"/>
      <c r="H17" s="64">
        <v>50</v>
      </c>
      <c r="I17" s="86">
        <v>39</v>
      </c>
      <c r="J17" s="30"/>
      <c r="K17" s="63" t="s">
        <v>20</v>
      </c>
      <c r="L17" s="64">
        <v>17</v>
      </c>
      <c r="M17" s="52"/>
      <c r="N17" s="67">
        <f t="shared" si="1"/>
        <v>0</v>
      </c>
      <c r="O17" s="53"/>
    </row>
    <row r="18" spans="1:15" x14ac:dyDescent="0.25">
      <c r="A18" s="63" t="s">
        <v>102</v>
      </c>
      <c r="B18" s="64" t="s">
        <v>116</v>
      </c>
      <c r="C18" s="64" t="s">
        <v>104</v>
      </c>
      <c r="D18" s="64" t="s">
        <v>113</v>
      </c>
      <c r="E18" s="64" t="s">
        <v>114</v>
      </c>
      <c r="F18" s="64">
        <v>1.2</v>
      </c>
      <c r="G18" s="64"/>
      <c r="H18" s="64">
        <v>50</v>
      </c>
      <c r="I18" s="86">
        <v>39</v>
      </c>
      <c r="J18" s="30"/>
      <c r="K18" s="63" t="s">
        <v>20</v>
      </c>
      <c r="L18" s="64">
        <v>6</v>
      </c>
      <c r="M18" s="52"/>
      <c r="N18" s="67">
        <f t="shared" si="1"/>
        <v>0</v>
      </c>
      <c r="O18" s="53"/>
    </row>
    <row r="19" spans="1:15" x14ac:dyDescent="0.25">
      <c r="A19" s="63" t="s">
        <v>102</v>
      </c>
      <c r="B19" s="64" t="s">
        <v>117</v>
      </c>
      <c r="C19" s="64" t="s">
        <v>104</v>
      </c>
      <c r="D19" s="64" t="s">
        <v>113</v>
      </c>
      <c r="E19" s="64" t="s">
        <v>114</v>
      </c>
      <c r="F19" s="64">
        <v>1</v>
      </c>
      <c r="G19" s="64"/>
      <c r="H19" s="64">
        <v>50</v>
      </c>
      <c r="I19" s="86">
        <v>39</v>
      </c>
      <c r="J19" s="30"/>
      <c r="K19" s="63" t="s">
        <v>20</v>
      </c>
      <c r="L19" s="64">
        <v>5</v>
      </c>
      <c r="M19" s="52"/>
      <c r="N19" s="67">
        <f t="shared" si="1"/>
        <v>0</v>
      </c>
      <c r="O19" s="53"/>
    </row>
    <row r="20" spans="1:15" x14ac:dyDescent="0.25">
      <c r="A20" s="63" t="s">
        <v>102</v>
      </c>
      <c r="B20" s="64" t="s">
        <v>110</v>
      </c>
      <c r="C20" s="64" t="s">
        <v>104</v>
      </c>
      <c r="D20" s="64" t="s">
        <v>113</v>
      </c>
      <c r="E20" s="64" t="s">
        <v>114</v>
      </c>
      <c r="F20" s="64">
        <v>2.4</v>
      </c>
      <c r="G20" s="64"/>
      <c r="H20" s="64">
        <v>50</v>
      </c>
      <c r="I20" s="86">
        <v>39</v>
      </c>
      <c r="J20" s="30"/>
      <c r="K20" s="63" t="s">
        <v>20</v>
      </c>
      <c r="L20" s="64">
        <v>12</v>
      </c>
      <c r="M20" s="52"/>
      <c r="N20" s="67">
        <f t="shared" si="1"/>
        <v>0</v>
      </c>
      <c r="O20" s="53"/>
    </row>
    <row r="21" spans="1:15" x14ac:dyDescent="0.25">
      <c r="A21" s="63" t="s">
        <v>111</v>
      </c>
      <c r="B21" s="64"/>
      <c r="C21" s="64"/>
      <c r="D21" s="64"/>
      <c r="E21" s="64"/>
      <c r="F21" s="64"/>
      <c r="G21" s="64"/>
      <c r="H21" s="64"/>
      <c r="I21" s="86"/>
      <c r="J21" s="30"/>
      <c r="K21" s="63" t="s">
        <v>20</v>
      </c>
      <c r="L21" s="64">
        <f>SUM(L13:L20)</f>
        <v>98</v>
      </c>
      <c r="M21" s="52"/>
      <c r="N21" s="67">
        <f t="shared" si="1"/>
        <v>0</v>
      </c>
      <c r="O21" s="53"/>
    </row>
    <row r="22" spans="1:15" x14ac:dyDescent="0.25">
      <c r="A22" s="63"/>
      <c r="B22" s="64"/>
      <c r="C22" s="64"/>
      <c r="D22" s="64"/>
      <c r="E22" s="64"/>
      <c r="F22" s="64"/>
      <c r="G22" s="64"/>
      <c r="H22" s="64"/>
      <c r="I22" s="86"/>
      <c r="J22" s="30"/>
      <c r="K22" s="63"/>
      <c r="L22" s="64"/>
      <c r="M22" s="67"/>
      <c r="N22" s="67"/>
      <c r="O22" s="53"/>
    </row>
    <row r="23" spans="1:15" x14ac:dyDescent="0.25">
      <c r="A23" s="83" t="s">
        <v>118</v>
      </c>
      <c r="B23" s="133" t="s">
        <v>118</v>
      </c>
      <c r="C23" s="84"/>
      <c r="D23" s="84"/>
      <c r="E23" s="84"/>
      <c r="F23" s="84"/>
      <c r="G23" s="84"/>
      <c r="H23" s="84"/>
      <c r="I23" s="85"/>
      <c r="J23" s="29"/>
      <c r="K23" s="102"/>
      <c r="L23" s="84"/>
      <c r="M23" s="103"/>
      <c r="N23" s="103"/>
      <c r="O23" s="104">
        <f>SUM(N24:N32)</f>
        <v>0</v>
      </c>
    </row>
    <row r="24" spans="1:15" x14ac:dyDescent="0.25">
      <c r="A24" s="63" t="s">
        <v>102</v>
      </c>
      <c r="B24" s="64" t="s">
        <v>103</v>
      </c>
      <c r="C24" s="64" t="s">
        <v>104</v>
      </c>
      <c r="D24" s="64" t="s">
        <v>119</v>
      </c>
      <c r="E24" s="64" t="s">
        <v>120</v>
      </c>
      <c r="F24" s="64">
        <v>2.25</v>
      </c>
      <c r="G24" s="64"/>
      <c r="H24" s="64">
        <v>44</v>
      </c>
      <c r="I24" s="86">
        <v>32</v>
      </c>
      <c r="J24" s="30"/>
      <c r="K24" s="63" t="s">
        <v>20</v>
      </c>
      <c r="L24" s="64">
        <v>15</v>
      </c>
      <c r="M24" s="52"/>
      <c r="N24" s="67">
        <f t="shared" ref="N24:N32" si="2">L24*M24</f>
        <v>0</v>
      </c>
      <c r="O24" s="53"/>
    </row>
    <row r="25" spans="1:15" x14ac:dyDescent="0.25">
      <c r="A25" s="63" t="s">
        <v>102</v>
      </c>
      <c r="B25" s="64" t="s">
        <v>115</v>
      </c>
      <c r="C25" s="64" t="s">
        <v>104</v>
      </c>
      <c r="D25" s="64" t="s">
        <v>119</v>
      </c>
      <c r="E25" s="64" t="s">
        <v>120</v>
      </c>
      <c r="F25" s="64">
        <v>0.9</v>
      </c>
      <c r="G25" s="64"/>
      <c r="H25" s="64">
        <v>44</v>
      </c>
      <c r="I25" s="86">
        <v>32</v>
      </c>
      <c r="J25" s="30"/>
      <c r="K25" s="63" t="s">
        <v>20</v>
      </c>
      <c r="L25" s="64">
        <v>6</v>
      </c>
      <c r="M25" s="52"/>
      <c r="N25" s="67">
        <f t="shared" si="2"/>
        <v>0</v>
      </c>
      <c r="O25" s="53"/>
    </row>
    <row r="26" spans="1:15" x14ac:dyDescent="0.25">
      <c r="A26" s="63" t="s">
        <v>102</v>
      </c>
      <c r="B26" s="64" t="s">
        <v>107</v>
      </c>
      <c r="C26" s="64" t="s">
        <v>104</v>
      </c>
      <c r="D26" s="64" t="s">
        <v>119</v>
      </c>
      <c r="E26" s="64" t="s">
        <v>120</v>
      </c>
      <c r="F26" s="64">
        <v>2.85</v>
      </c>
      <c r="G26" s="64"/>
      <c r="H26" s="64">
        <v>44</v>
      </c>
      <c r="I26" s="86">
        <v>32</v>
      </c>
      <c r="J26" s="30"/>
      <c r="K26" s="63" t="s">
        <v>20</v>
      </c>
      <c r="L26" s="64">
        <v>19</v>
      </c>
      <c r="M26" s="52"/>
      <c r="N26" s="67">
        <f t="shared" si="2"/>
        <v>0</v>
      </c>
      <c r="O26" s="53"/>
    </row>
    <row r="27" spans="1:15" x14ac:dyDescent="0.25">
      <c r="A27" s="63" t="s">
        <v>102</v>
      </c>
      <c r="B27" s="64" t="s">
        <v>108</v>
      </c>
      <c r="C27" s="64" t="s">
        <v>104</v>
      </c>
      <c r="D27" s="64" t="s">
        <v>119</v>
      </c>
      <c r="E27" s="64" t="s">
        <v>120</v>
      </c>
      <c r="F27" s="64">
        <v>4.95</v>
      </c>
      <c r="G27" s="64"/>
      <c r="H27" s="64">
        <v>44</v>
      </c>
      <c r="I27" s="86">
        <v>32</v>
      </c>
      <c r="J27" s="30"/>
      <c r="K27" s="63" t="s">
        <v>20</v>
      </c>
      <c r="L27" s="64">
        <v>33</v>
      </c>
      <c r="M27" s="52"/>
      <c r="N27" s="67">
        <f t="shared" si="2"/>
        <v>0</v>
      </c>
      <c r="O27" s="53"/>
    </row>
    <row r="28" spans="1:15" x14ac:dyDescent="0.25">
      <c r="A28" s="63" t="s">
        <v>102</v>
      </c>
      <c r="B28" s="64" t="s">
        <v>109</v>
      </c>
      <c r="C28" s="64" t="s">
        <v>104</v>
      </c>
      <c r="D28" s="64" t="s">
        <v>119</v>
      </c>
      <c r="E28" s="64" t="s">
        <v>120</v>
      </c>
      <c r="F28" s="64">
        <v>4.2</v>
      </c>
      <c r="G28" s="64"/>
      <c r="H28" s="64">
        <v>44</v>
      </c>
      <c r="I28" s="86">
        <v>32</v>
      </c>
      <c r="J28" s="30"/>
      <c r="K28" s="63" t="s">
        <v>20</v>
      </c>
      <c r="L28" s="64">
        <v>28</v>
      </c>
      <c r="M28" s="52"/>
      <c r="N28" s="67">
        <f t="shared" si="2"/>
        <v>0</v>
      </c>
      <c r="O28" s="53"/>
    </row>
    <row r="29" spans="1:15" x14ac:dyDescent="0.25">
      <c r="A29" s="63" t="s">
        <v>102</v>
      </c>
      <c r="B29" s="64" t="s">
        <v>116</v>
      </c>
      <c r="C29" s="64" t="s">
        <v>104</v>
      </c>
      <c r="D29" s="64" t="s">
        <v>119</v>
      </c>
      <c r="E29" s="64" t="s">
        <v>120</v>
      </c>
      <c r="F29" s="64">
        <v>1.05</v>
      </c>
      <c r="G29" s="64"/>
      <c r="H29" s="64">
        <v>44</v>
      </c>
      <c r="I29" s="86">
        <v>32</v>
      </c>
      <c r="J29" s="30"/>
      <c r="K29" s="63" t="s">
        <v>20</v>
      </c>
      <c r="L29" s="64">
        <v>7</v>
      </c>
      <c r="M29" s="52"/>
      <c r="N29" s="67">
        <f t="shared" si="2"/>
        <v>0</v>
      </c>
      <c r="O29" s="53"/>
    </row>
    <row r="30" spans="1:15" x14ac:dyDescent="0.25">
      <c r="A30" s="63" t="s">
        <v>102</v>
      </c>
      <c r="B30" s="64" t="s">
        <v>117</v>
      </c>
      <c r="C30" s="64" t="s">
        <v>104</v>
      </c>
      <c r="D30" s="64" t="s">
        <v>119</v>
      </c>
      <c r="E30" s="64" t="s">
        <v>120</v>
      </c>
      <c r="F30" s="64">
        <v>1.95</v>
      </c>
      <c r="G30" s="64"/>
      <c r="H30" s="64">
        <v>44</v>
      </c>
      <c r="I30" s="86">
        <v>32</v>
      </c>
      <c r="J30" s="30"/>
      <c r="K30" s="63" t="s">
        <v>20</v>
      </c>
      <c r="L30" s="64">
        <v>13</v>
      </c>
      <c r="M30" s="52"/>
      <c r="N30" s="67">
        <f t="shared" si="2"/>
        <v>0</v>
      </c>
      <c r="O30" s="53"/>
    </row>
    <row r="31" spans="1:15" x14ac:dyDescent="0.25">
      <c r="A31" s="63" t="s">
        <v>102</v>
      </c>
      <c r="B31" s="64" t="s">
        <v>110</v>
      </c>
      <c r="C31" s="64" t="s">
        <v>104</v>
      </c>
      <c r="D31" s="64" t="s">
        <v>119</v>
      </c>
      <c r="E31" s="64" t="s">
        <v>120</v>
      </c>
      <c r="F31" s="64">
        <v>1.2</v>
      </c>
      <c r="G31" s="64"/>
      <c r="H31" s="64">
        <v>44</v>
      </c>
      <c r="I31" s="86">
        <v>32</v>
      </c>
      <c r="J31" s="30"/>
      <c r="K31" s="63" t="s">
        <v>20</v>
      </c>
      <c r="L31" s="64">
        <v>8</v>
      </c>
      <c r="M31" s="52"/>
      <c r="N31" s="67">
        <f t="shared" si="2"/>
        <v>0</v>
      </c>
      <c r="O31" s="53"/>
    </row>
    <row r="32" spans="1:15" x14ac:dyDescent="0.25">
      <c r="A32" s="63" t="s">
        <v>111</v>
      </c>
      <c r="B32" s="64"/>
      <c r="C32" s="64"/>
      <c r="D32" s="64"/>
      <c r="E32" s="64"/>
      <c r="F32" s="64"/>
      <c r="G32" s="64"/>
      <c r="H32" s="64"/>
      <c r="I32" s="86"/>
      <c r="J32" s="30"/>
      <c r="K32" s="63" t="s">
        <v>20</v>
      </c>
      <c r="L32" s="64">
        <f>SUM(L24:L31)</f>
        <v>129</v>
      </c>
      <c r="M32" s="52"/>
      <c r="N32" s="67">
        <f t="shared" si="2"/>
        <v>0</v>
      </c>
      <c r="O32" s="53"/>
    </row>
    <row r="33" spans="1:15" x14ac:dyDescent="0.25">
      <c r="A33" s="63"/>
      <c r="B33" s="64"/>
      <c r="C33" s="64"/>
      <c r="D33" s="64"/>
      <c r="E33" s="64"/>
      <c r="F33" s="64"/>
      <c r="G33" s="64"/>
      <c r="H33" s="64"/>
      <c r="I33" s="86"/>
      <c r="J33" s="30"/>
      <c r="K33" s="63"/>
      <c r="L33" s="64"/>
      <c r="M33" s="67"/>
      <c r="N33" s="67"/>
      <c r="O33" s="53"/>
    </row>
    <row r="34" spans="1:15" x14ac:dyDescent="0.25">
      <c r="A34" s="83" t="s">
        <v>121</v>
      </c>
      <c r="B34" s="133"/>
      <c r="C34" s="84"/>
      <c r="D34" s="84"/>
      <c r="E34" s="84"/>
      <c r="F34" s="84"/>
      <c r="G34" s="84"/>
      <c r="H34" s="84"/>
      <c r="I34" s="85"/>
      <c r="J34" s="29"/>
      <c r="K34" s="102"/>
      <c r="L34" s="84"/>
      <c r="M34" s="103"/>
      <c r="N34" s="103"/>
      <c r="O34" s="104">
        <f>SUM(N35:N43)</f>
        <v>0</v>
      </c>
    </row>
    <row r="35" spans="1:15" x14ac:dyDescent="0.25">
      <c r="A35" s="63" t="s">
        <v>102</v>
      </c>
      <c r="B35" s="64" t="s">
        <v>103</v>
      </c>
      <c r="C35" s="64" t="s">
        <v>104</v>
      </c>
      <c r="D35" s="64" t="s">
        <v>122</v>
      </c>
      <c r="E35" s="64" t="s">
        <v>123</v>
      </c>
      <c r="F35" s="64">
        <v>0.6</v>
      </c>
      <c r="G35" s="64"/>
      <c r="H35" s="64">
        <v>36</v>
      </c>
      <c r="I35" s="86">
        <v>29</v>
      </c>
      <c r="J35" s="30"/>
      <c r="K35" s="63" t="s">
        <v>20</v>
      </c>
      <c r="L35" s="64">
        <v>6</v>
      </c>
      <c r="M35" s="52"/>
      <c r="N35" s="67">
        <f t="shared" ref="N35:N43" si="3">L35*M35</f>
        <v>0</v>
      </c>
      <c r="O35" s="53"/>
    </row>
    <row r="36" spans="1:15" x14ac:dyDescent="0.25">
      <c r="A36" s="63" t="s">
        <v>102</v>
      </c>
      <c r="B36" s="64" t="s">
        <v>115</v>
      </c>
      <c r="C36" s="64" t="s">
        <v>104</v>
      </c>
      <c r="D36" s="64" t="s">
        <v>122</v>
      </c>
      <c r="E36" s="64" t="s">
        <v>123</v>
      </c>
      <c r="F36" s="64">
        <v>0.8</v>
      </c>
      <c r="G36" s="64"/>
      <c r="H36" s="64">
        <v>36</v>
      </c>
      <c r="I36" s="86">
        <v>29</v>
      </c>
      <c r="J36" s="29"/>
      <c r="K36" s="63" t="s">
        <v>20</v>
      </c>
      <c r="L36" s="64">
        <v>8</v>
      </c>
      <c r="M36" s="52"/>
      <c r="N36" s="67">
        <f t="shared" si="3"/>
        <v>0</v>
      </c>
      <c r="O36" s="53"/>
    </row>
    <row r="37" spans="1:15" x14ac:dyDescent="0.25">
      <c r="A37" s="63" t="s">
        <v>102</v>
      </c>
      <c r="B37" s="64" t="s">
        <v>107</v>
      </c>
      <c r="C37" s="64" t="s">
        <v>104</v>
      </c>
      <c r="D37" s="64" t="s">
        <v>122</v>
      </c>
      <c r="E37" s="64" t="s">
        <v>123</v>
      </c>
      <c r="F37" s="64">
        <v>2.4</v>
      </c>
      <c r="G37" s="64"/>
      <c r="H37" s="64">
        <v>36</v>
      </c>
      <c r="I37" s="86">
        <v>29</v>
      </c>
      <c r="J37" s="30"/>
      <c r="K37" s="63" t="s">
        <v>20</v>
      </c>
      <c r="L37" s="64">
        <v>24</v>
      </c>
      <c r="M37" s="52"/>
      <c r="N37" s="67">
        <f t="shared" si="3"/>
        <v>0</v>
      </c>
      <c r="O37" s="53"/>
    </row>
    <row r="38" spans="1:15" x14ac:dyDescent="0.25">
      <c r="A38" s="63" t="s">
        <v>102</v>
      </c>
      <c r="B38" s="64" t="s">
        <v>108</v>
      </c>
      <c r="C38" s="64" t="s">
        <v>104</v>
      </c>
      <c r="D38" s="64" t="s">
        <v>122</v>
      </c>
      <c r="E38" s="64" t="s">
        <v>123</v>
      </c>
      <c r="F38" s="64">
        <v>2.6</v>
      </c>
      <c r="G38" s="64"/>
      <c r="H38" s="64">
        <v>36</v>
      </c>
      <c r="I38" s="86">
        <v>29</v>
      </c>
      <c r="J38" s="30"/>
      <c r="K38" s="63" t="s">
        <v>20</v>
      </c>
      <c r="L38" s="64">
        <v>26</v>
      </c>
      <c r="M38" s="52"/>
      <c r="N38" s="67">
        <f t="shared" si="3"/>
        <v>0</v>
      </c>
      <c r="O38" s="53"/>
    </row>
    <row r="39" spans="1:15" x14ac:dyDescent="0.25">
      <c r="A39" s="63" t="s">
        <v>102</v>
      </c>
      <c r="B39" s="64" t="s">
        <v>109</v>
      </c>
      <c r="C39" s="64" t="s">
        <v>104</v>
      </c>
      <c r="D39" s="64" t="s">
        <v>122</v>
      </c>
      <c r="E39" s="64" t="s">
        <v>123</v>
      </c>
      <c r="F39" s="64">
        <v>1.9</v>
      </c>
      <c r="G39" s="64"/>
      <c r="H39" s="64">
        <v>36</v>
      </c>
      <c r="I39" s="86">
        <v>29</v>
      </c>
      <c r="J39" s="30"/>
      <c r="K39" s="63" t="s">
        <v>20</v>
      </c>
      <c r="L39" s="64">
        <v>19</v>
      </c>
      <c r="M39" s="52"/>
      <c r="N39" s="67">
        <f t="shared" si="3"/>
        <v>0</v>
      </c>
      <c r="O39" s="53"/>
    </row>
    <row r="40" spans="1:15" x14ac:dyDescent="0.25">
      <c r="A40" s="63" t="s">
        <v>102</v>
      </c>
      <c r="B40" s="64" t="s">
        <v>116</v>
      </c>
      <c r="C40" s="64" t="s">
        <v>104</v>
      </c>
      <c r="D40" s="64" t="s">
        <v>122</v>
      </c>
      <c r="E40" s="64" t="s">
        <v>123</v>
      </c>
      <c r="F40" s="64">
        <v>1.6</v>
      </c>
      <c r="G40" s="64"/>
      <c r="H40" s="64">
        <v>36</v>
      </c>
      <c r="I40" s="86">
        <v>29</v>
      </c>
      <c r="J40" s="30"/>
      <c r="K40" s="63" t="s">
        <v>20</v>
      </c>
      <c r="L40" s="64">
        <v>16</v>
      </c>
      <c r="M40" s="52"/>
      <c r="N40" s="67">
        <f t="shared" si="3"/>
        <v>0</v>
      </c>
      <c r="O40" s="53"/>
    </row>
    <row r="41" spans="1:15" x14ac:dyDescent="0.25">
      <c r="A41" s="63" t="s">
        <v>102</v>
      </c>
      <c r="B41" s="64" t="s">
        <v>117</v>
      </c>
      <c r="C41" s="64" t="s">
        <v>104</v>
      </c>
      <c r="D41" s="64" t="s">
        <v>122</v>
      </c>
      <c r="E41" s="64" t="s">
        <v>123</v>
      </c>
      <c r="F41" s="64">
        <v>0.4</v>
      </c>
      <c r="G41" s="64"/>
      <c r="H41" s="64">
        <v>36</v>
      </c>
      <c r="I41" s="86">
        <v>29</v>
      </c>
      <c r="J41" s="30"/>
      <c r="K41" s="63" t="s">
        <v>20</v>
      </c>
      <c r="L41" s="64">
        <v>4</v>
      </c>
      <c r="M41" s="52"/>
      <c r="N41" s="67">
        <f t="shared" si="3"/>
        <v>0</v>
      </c>
      <c r="O41" s="53"/>
    </row>
    <row r="42" spans="1:15" x14ac:dyDescent="0.25">
      <c r="A42" s="63" t="s">
        <v>102</v>
      </c>
      <c r="B42" s="64" t="s">
        <v>110</v>
      </c>
      <c r="C42" s="64" t="s">
        <v>104</v>
      </c>
      <c r="D42" s="64" t="s">
        <v>122</v>
      </c>
      <c r="E42" s="64" t="s">
        <v>123</v>
      </c>
      <c r="F42" s="64">
        <v>0.4</v>
      </c>
      <c r="G42" s="64"/>
      <c r="H42" s="64">
        <v>36</v>
      </c>
      <c r="I42" s="86">
        <v>29</v>
      </c>
      <c r="J42" s="30"/>
      <c r="K42" s="63" t="s">
        <v>20</v>
      </c>
      <c r="L42" s="64">
        <v>4</v>
      </c>
      <c r="M42" s="52"/>
      <c r="N42" s="67">
        <f t="shared" si="3"/>
        <v>0</v>
      </c>
      <c r="O42" s="53"/>
    </row>
    <row r="43" spans="1:15" x14ac:dyDescent="0.25">
      <c r="A43" s="63" t="s">
        <v>111</v>
      </c>
      <c r="B43" s="64"/>
      <c r="C43" s="64"/>
      <c r="D43" s="64"/>
      <c r="E43" s="64"/>
      <c r="F43" s="64"/>
      <c r="G43" s="64"/>
      <c r="H43" s="64"/>
      <c r="I43" s="86"/>
      <c r="J43" s="30"/>
      <c r="K43" s="63" t="s">
        <v>20</v>
      </c>
      <c r="L43" s="64">
        <f>SUM(L35:L42)</f>
        <v>107</v>
      </c>
      <c r="M43" s="52"/>
      <c r="N43" s="67">
        <f t="shared" si="3"/>
        <v>0</v>
      </c>
      <c r="O43" s="53"/>
    </row>
    <row r="44" spans="1:15" x14ac:dyDescent="0.25">
      <c r="A44" s="63"/>
      <c r="B44" s="64"/>
      <c r="C44" s="64"/>
      <c r="D44" s="64"/>
      <c r="E44" s="64"/>
      <c r="F44" s="64"/>
      <c r="G44" s="64"/>
      <c r="H44" s="64"/>
      <c r="I44" s="86"/>
      <c r="J44" s="30"/>
      <c r="K44" s="63"/>
      <c r="L44" s="64"/>
      <c r="M44" s="67"/>
      <c r="N44" s="67"/>
      <c r="O44" s="53"/>
    </row>
    <row r="45" spans="1:15" x14ac:dyDescent="0.25">
      <c r="A45" s="83" t="s">
        <v>124</v>
      </c>
      <c r="B45" s="133"/>
      <c r="C45" s="84"/>
      <c r="D45" s="84"/>
      <c r="E45" s="84"/>
      <c r="F45" s="84"/>
      <c r="G45" s="84"/>
      <c r="H45" s="84"/>
      <c r="I45" s="85"/>
      <c r="J45" s="29"/>
      <c r="K45" s="102"/>
      <c r="L45" s="84"/>
      <c r="M45" s="103"/>
      <c r="N45" s="103"/>
      <c r="O45" s="104">
        <f>SUM(N46:N49)</f>
        <v>0</v>
      </c>
    </row>
    <row r="46" spans="1:15" x14ac:dyDescent="0.25">
      <c r="A46" s="63" t="s">
        <v>102</v>
      </c>
      <c r="B46" s="64" t="s">
        <v>103</v>
      </c>
      <c r="C46" s="64" t="s">
        <v>125</v>
      </c>
      <c r="D46" s="64" t="s">
        <v>126</v>
      </c>
      <c r="E46" s="64" t="s">
        <v>127</v>
      </c>
      <c r="F46" s="64">
        <v>0.9</v>
      </c>
      <c r="G46" s="64">
        <v>70</v>
      </c>
      <c r="H46" s="64">
        <v>25</v>
      </c>
      <c r="I46" s="86">
        <v>22</v>
      </c>
      <c r="J46" s="30"/>
      <c r="K46" s="63" t="s">
        <v>20</v>
      </c>
      <c r="L46" s="64">
        <v>5</v>
      </c>
      <c r="M46" s="52"/>
      <c r="N46" s="67">
        <f>L46*M46</f>
        <v>0</v>
      </c>
      <c r="O46" s="53"/>
    </row>
    <row r="47" spans="1:15" x14ac:dyDescent="0.25">
      <c r="A47" s="63" t="s">
        <v>102</v>
      </c>
      <c r="B47" s="64" t="s">
        <v>107</v>
      </c>
      <c r="C47" s="64" t="s">
        <v>125</v>
      </c>
      <c r="D47" s="64" t="s">
        <v>126</v>
      </c>
      <c r="E47" s="64" t="s">
        <v>127</v>
      </c>
      <c r="F47" s="64">
        <v>0.36</v>
      </c>
      <c r="G47" s="64">
        <v>70</v>
      </c>
      <c r="H47" s="64">
        <v>25</v>
      </c>
      <c r="I47" s="86">
        <v>22</v>
      </c>
      <c r="J47" s="19"/>
      <c r="K47" s="63" t="s">
        <v>20</v>
      </c>
      <c r="L47" s="64">
        <v>2</v>
      </c>
      <c r="M47" s="52"/>
      <c r="N47" s="67">
        <f>L47*M47</f>
        <v>0</v>
      </c>
      <c r="O47" s="53"/>
    </row>
    <row r="48" spans="1:15" x14ac:dyDescent="0.25">
      <c r="A48" s="63" t="s">
        <v>102</v>
      </c>
      <c r="B48" s="64" t="s">
        <v>108</v>
      </c>
      <c r="C48" s="64" t="s">
        <v>125</v>
      </c>
      <c r="D48" s="64" t="s">
        <v>126</v>
      </c>
      <c r="E48" s="64" t="s">
        <v>127</v>
      </c>
      <c r="F48" s="64">
        <v>0.54</v>
      </c>
      <c r="G48" s="64">
        <v>70</v>
      </c>
      <c r="H48" s="64">
        <v>25</v>
      </c>
      <c r="I48" s="86">
        <v>22</v>
      </c>
      <c r="J48" s="30"/>
      <c r="K48" s="63" t="s">
        <v>20</v>
      </c>
      <c r="L48" s="64">
        <v>3</v>
      </c>
      <c r="M48" s="52"/>
      <c r="N48" s="67">
        <f>L48*M48</f>
        <v>0</v>
      </c>
      <c r="O48" s="53"/>
    </row>
    <row r="49" spans="1:15" x14ac:dyDescent="0.25">
      <c r="A49" s="63" t="s">
        <v>111</v>
      </c>
      <c r="B49" s="64"/>
      <c r="C49" s="64"/>
      <c r="D49" s="64"/>
      <c r="E49" s="64"/>
      <c r="F49" s="64"/>
      <c r="G49" s="64"/>
      <c r="H49" s="64"/>
      <c r="I49" s="86"/>
      <c r="J49" s="30"/>
      <c r="K49" s="63" t="s">
        <v>20</v>
      </c>
      <c r="L49" s="64">
        <f>SUM(L46:L48)</f>
        <v>10</v>
      </c>
      <c r="M49" s="52"/>
      <c r="N49" s="67">
        <f>L49*M49</f>
        <v>0</v>
      </c>
      <c r="O49" s="53"/>
    </row>
    <row r="50" spans="1:15" x14ac:dyDescent="0.25">
      <c r="A50" s="63"/>
      <c r="B50" s="64"/>
      <c r="C50" s="64"/>
      <c r="D50" s="64"/>
      <c r="E50" s="64"/>
      <c r="F50" s="64"/>
      <c r="G50" s="64"/>
      <c r="H50" s="64"/>
      <c r="I50" s="86"/>
      <c r="J50" s="30"/>
      <c r="K50" s="63"/>
      <c r="L50" s="64"/>
      <c r="M50" s="67"/>
      <c r="N50" s="67"/>
      <c r="O50" s="53"/>
    </row>
    <row r="51" spans="1:15" x14ac:dyDescent="0.25">
      <c r="A51" s="83" t="s">
        <v>128</v>
      </c>
      <c r="B51" s="133"/>
      <c r="C51" s="84"/>
      <c r="D51" s="84"/>
      <c r="E51" s="84"/>
      <c r="F51" s="84"/>
      <c r="G51" s="84"/>
      <c r="H51" s="84"/>
      <c r="I51" s="85"/>
      <c r="J51" s="29"/>
      <c r="K51" s="102"/>
      <c r="L51" s="84"/>
      <c r="M51" s="103"/>
      <c r="N51" s="103"/>
      <c r="O51" s="104">
        <f>SUM(N52:N57)</f>
        <v>0</v>
      </c>
    </row>
    <row r="52" spans="1:15" x14ac:dyDescent="0.25">
      <c r="A52" s="63" t="s">
        <v>102</v>
      </c>
      <c r="B52" s="64" t="s">
        <v>108</v>
      </c>
      <c r="C52" s="64" t="s">
        <v>129</v>
      </c>
      <c r="D52" s="64" t="s">
        <v>126</v>
      </c>
      <c r="E52" s="64" t="s">
        <v>130</v>
      </c>
      <c r="F52" s="64">
        <v>0.96</v>
      </c>
      <c r="G52" s="64">
        <v>80</v>
      </c>
      <c r="H52" s="64">
        <v>30</v>
      </c>
      <c r="I52" s="86">
        <v>29</v>
      </c>
      <c r="J52" s="30"/>
      <c r="K52" s="63" t="s">
        <v>20</v>
      </c>
      <c r="L52" s="64">
        <v>4</v>
      </c>
      <c r="M52" s="52"/>
      <c r="N52" s="67">
        <f t="shared" ref="N52:N57" si="4">L52*M52</f>
        <v>0</v>
      </c>
      <c r="O52" s="53"/>
    </row>
    <row r="53" spans="1:15" x14ac:dyDescent="0.25">
      <c r="A53" s="63" t="s">
        <v>102</v>
      </c>
      <c r="B53" s="64" t="s">
        <v>109</v>
      </c>
      <c r="C53" s="64" t="s">
        <v>129</v>
      </c>
      <c r="D53" s="64" t="s">
        <v>126</v>
      </c>
      <c r="E53" s="64" t="s">
        <v>130</v>
      </c>
      <c r="F53" s="64">
        <v>1.2</v>
      </c>
      <c r="G53" s="64">
        <v>80</v>
      </c>
      <c r="H53" s="64">
        <v>30</v>
      </c>
      <c r="I53" s="86">
        <v>29</v>
      </c>
      <c r="J53" s="30"/>
      <c r="K53" s="63" t="s">
        <v>20</v>
      </c>
      <c r="L53" s="64">
        <v>5</v>
      </c>
      <c r="M53" s="52"/>
      <c r="N53" s="67">
        <f t="shared" si="4"/>
        <v>0</v>
      </c>
      <c r="O53" s="53"/>
    </row>
    <row r="54" spans="1:15" x14ac:dyDescent="0.25">
      <c r="A54" s="63" t="s">
        <v>102</v>
      </c>
      <c r="B54" s="64" t="s">
        <v>116</v>
      </c>
      <c r="C54" s="64" t="s">
        <v>129</v>
      </c>
      <c r="D54" s="64" t="s">
        <v>126</v>
      </c>
      <c r="E54" s="64" t="s">
        <v>130</v>
      </c>
      <c r="F54" s="64">
        <v>1.2</v>
      </c>
      <c r="G54" s="64">
        <v>80</v>
      </c>
      <c r="H54" s="64">
        <v>30</v>
      </c>
      <c r="I54" s="86">
        <v>29</v>
      </c>
      <c r="J54" s="30"/>
      <c r="K54" s="63" t="s">
        <v>20</v>
      </c>
      <c r="L54" s="64">
        <v>5</v>
      </c>
      <c r="M54" s="52"/>
      <c r="N54" s="67">
        <f t="shared" si="4"/>
        <v>0</v>
      </c>
      <c r="O54" s="53"/>
    </row>
    <row r="55" spans="1:15" x14ac:dyDescent="0.25">
      <c r="A55" s="63" t="s">
        <v>102</v>
      </c>
      <c r="B55" s="64" t="s">
        <v>117</v>
      </c>
      <c r="C55" s="64" t="s">
        <v>129</v>
      </c>
      <c r="D55" s="64" t="s">
        <v>126</v>
      </c>
      <c r="E55" s="64" t="s">
        <v>130</v>
      </c>
      <c r="F55" s="64">
        <v>0.72</v>
      </c>
      <c r="G55" s="64">
        <v>80</v>
      </c>
      <c r="H55" s="64">
        <v>30</v>
      </c>
      <c r="I55" s="86">
        <v>29</v>
      </c>
      <c r="J55" s="30"/>
      <c r="K55" s="63" t="s">
        <v>20</v>
      </c>
      <c r="L55" s="64">
        <v>3</v>
      </c>
      <c r="M55" s="52"/>
      <c r="N55" s="67">
        <f t="shared" si="4"/>
        <v>0</v>
      </c>
      <c r="O55" s="53"/>
    </row>
    <row r="56" spans="1:15" x14ac:dyDescent="0.25">
      <c r="A56" s="63" t="s">
        <v>102</v>
      </c>
      <c r="B56" s="64" t="s">
        <v>110</v>
      </c>
      <c r="C56" s="64" t="s">
        <v>129</v>
      </c>
      <c r="D56" s="64" t="s">
        <v>126</v>
      </c>
      <c r="E56" s="64" t="s">
        <v>130</v>
      </c>
      <c r="F56" s="64">
        <v>1.2</v>
      </c>
      <c r="G56" s="64">
        <v>80</v>
      </c>
      <c r="H56" s="64">
        <v>30</v>
      </c>
      <c r="I56" s="86">
        <v>29</v>
      </c>
      <c r="J56" s="30"/>
      <c r="K56" s="63" t="s">
        <v>20</v>
      </c>
      <c r="L56" s="64">
        <v>5</v>
      </c>
      <c r="M56" s="52"/>
      <c r="N56" s="67">
        <f t="shared" si="4"/>
        <v>0</v>
      </c>
      <c r="O56" s="53"/>
    </row>
    <row r="57" spans="1:15" x14ac:dyDescent="0.25">
      <c r="A57" s="63" t="s">
        <v>111</v>
      </c>
      <c r="B57" s="64"/>
      <c r="C57" s="64"/>
      <c r="D57" s="64"/>
      <c r="E57" s="64"/>
      <c r="F57" s="64"/>
      <c r="G57" s="64"/>
      <c r="H57" s="64"/>
      <c r="I57" s="86"/>
      <c r="J57" s="30"/>
      <c r="K57" s="63" t="s">
        <v>20</v>
      </c>
      <c r="L57" s="64">
        <f>SUM(L52:L56)</f>
        <v>22</v>
      </c>
      <c r="M57" s="52"/>
      <c r="N57" s="67">
        <f t="shared" si="4"/>
        <v>0</v>
      </c>
      <c r="O57" s="53"/>
    </row>
    <row r="58" spans="1:15" x14ac:dyDescent="0.25">
      <c r="A58" s="63"/>
      <c r="B58" s="64"/>
      <c r="C58" s="64"/>
      <c r="D58" s="64"/>
      <c r="E58" s="64"/>
      <c r="F58" s="64"/>
      <c r="G58" s="64"/>
      <c r="H58" s="64"/>
      <c r="I58" s="86"/>
      <c r="J58" s="30"/>
      <c r="K58" s="63"/>
      <c r="L58" s="64"/>
      <c r="M58" s="67"/>
      <c r="N58" s="67"/>
      <c r="O58" s="53"/>
    </row>
    <row r="59" spans="1:15" x14ac:dyDescent="0.25">
      <c r="A59" s="83" t="s">
        <v>131</v>
      </c>
      <c r="B59" s="133"/>
      <c r="C59" s="84"/>
      <c r="D59" s="84"/>
      <c r="E59" s="84"/>
      <c r="F59" s="84"/>
      <c r="G59" s="84"/>
      <c r="H59" s="84"/>
      <c r="I59" s="85"/>
      <c r="J59" s="29"/>
      <c r="K59" s="102"/>
      <c r="L59" s="84"/>
      <c r="M59" s="103"/>
      <c r="N59" s="103"/>
      <c r="O59" s="104">
        <f>SUM(N60:N65)</f>
        <v>0</v>
      </c>
    </row>
    <row r="60" spans="1:15" x14ac:dyDescent="0.25">
      <c r="A60" s="63" t="s">
        <v>102</v>
      </c>
      <c r="B60" s="64" t="s">
        <v>109</v>
      </c>
      <c r="C60" s="64" t="s">
        <v>132</v>
      </c>
      <c r="D60" s="64" t="s">
        <v>126</v>
      </c>
      <c r="E60" s="64" t="s">
        <v>133</v>
      </c>
      <c r="F60" s="64">
        <v>1.92</v>
      </c>
      <c r="G60" s="64">
        <v>150</v>
      </c>
      <c r="H60" s="64">
        <v>50</v>
      </c>
      <c r="I60" s="86">
        <v>50</v>
      </c>
      <c r="J60" s="30"/>
      <c r="K60" s="63" t="s">
        <v>20</v>
      </c>
      <c r="L60" s="64">
        <v>3</v>
      </c>
      <c r="M60" s="52"/>
      <c r="N60" s="67">
        <f>L60*M60</f>
        <v>0</v>
      </c>
      <c r="O60" s="53"/>
    </row>
    <row r="61" spans="1:15" x14ac:dyDescent="0.25">
      <c r="A61" s="63" t="s">
        <v>102</v>
      </c>
      <c r="B61" s="64" t="s">
        <v>116</v>
      </c>
      <c r="C61" s="64" t="s">
        <v>132</v>
      </c>
      <c r="D61" s="64" t="s">
        <v>126</v>
      </c>
      <c r="E61" s="64" t="s">
        <v>133</v>
      </c>
      <c r="F61" s="64">
        <v>1.92</v>
      </c>
      <c r="G61" s="64">
        <v>150</v>
      </c>
      <c r="H61" s="64">
        <v>50</v>
      </c>
      <c r="I61" s="86">
        <v>50</v>
      </c>
      <c r="J61" s="30"/>
      <c r="K61" s="63" t="s">
        <v>20</v>
      </c>
      <c r="L61" s="64">
        <v>3</v>
      </c>
      <c r="M61" s="52"/>
      <c r="N61" s="67">
        <f>L61*M61</f>
        <v>0</v>
      </c>
      <c r="O61" s="53"/>
    </row>
    <row r="62" spans="1:15" x14ac:dyDescent="0.25">
      <c r="A62" s="63" t="s">
        <v>102</v>
      </c>
      <c r="B62" s="64" t="s">
        <v>117</v>
      </c>
      <c r="C62" s="64" t="s">
        <v>132</v>
      </c>
      <c r="D62" s="64" t="s">
        <v>126</v>
      </c>
      <c r="E62" s="64" t="s">
        <v>133</v>
      </c>
      <c r="F62" s="64">
        <v>1.92</v>
      </c>
      <c r="G62" s="64">
        <v>150</v>
      </c>
      <c r="H62" s="64">
        <v>50</v>
      </c>
      <c r="I62" s="86">
        <v>50</v>
      </c>
      <c r="J62" s="30"/>
      <c r="K62" s="63" t="s">
        <v>20</v>
      </c>
      <c r="L62" s="64">
        <v>3</v>
      </c>
      <c r="M62" s="52"/>
      <c r="N62" s="67">
        <f>L62*M62</f>
        <v>0</v>
      </c>
      <c r="O62" s="53"/>
    </row>
    <row r="63" spans="1:15" x14ac:dyDescent="0.25">
      <c r="A63" s="63" t="s">
        <v>102</v>
      </c>
      <c r="B63" s="64" t="s">
        <v>110</v>
      </c>
      <c r="C63" s="64" t="s">
        <v>132</v>
      </c>
      <c r="D63" s="64" t="s">
        <v>126</v>
      </c>
      <c r="E63" s="64" t="s">
        <v>133</v>
      </c>
      <c r="F63" s="64">
        <v>1.92</v>
      </c>
      <c r="G63" s="64">
        <v>150</v>
      </c>
      <c r="H63" s="64">
        <v>50</v>
      </c>
      <c r="I63" s="86">
        <v>50</v>
      </c>
      <c r="J63" s="30"/>
      <c r="K63" s="63" t="s">
        <v>20</v>
      </c>
      <c r="L63" s="64">
        <v>3</v>
      </c>
      <c r="M63" s="52"/>
      <c r="N63" s="67">
        <f>L63*M63</f>
        <v>0</v>
      </c>
      <c r="O63" s="53"/>
    </row>
    <row r="64" spans="1:15" x14ac:dyDescent="0.25">
      <c r="A64" s="63" t="s">
        <v>111</v>
      </c>
      <c r="B64" s="64"/>
      <c r="C64" s="64"/>
      <c r="D64" s="64"/>
      <c r="E64" s="64"/>
      <c r="F64" s="64"/>
      <c r="G64" s="64"/>
      <c r="H64" s="64"/>
      <c r="I64" s="86"/>
      <c r="J64" s="32"/>
      <c r="K64" s="63" t="s">
        <v>20</v>
      </c>
      <c r="L64" s="64">
        <f>SUM(L60:L63)</f>
        <v>12</v>
      </c>
      <c r="M64" s="52"/>
      <c r="N64" s="67">
        <f>L64*M64</f>
        <v>0</v>
      </c>
      <c r="O64" s="53"/>
    </row>
    <row r="65" spans="1:16" ht="13.8" thickBot="1" x14ac:dyDescent="0.3">
      <c r="A65" s="179"/>
      <c r="B65" s="190"/>
      <c r="C65" s="190"/>
      <c r="D65" s="190"/>
      <c r="E65" s="190"/>
      <c r="F65" s="190"/>
      <c r="G65" s="190"/>
      <c r="H65" s="190"/>
      <c r="I65" s="197"/>
      <c r="J65" s="202"/>
      <c r="K65" s="179"/>
      <c r="L65" s="190"/>
      <c r="M65" s="190"/>
      <c r="N65" s="190"/>
      <c r="O65" s="197"/>
      <c r="P65" s="17" t="s">
        <v>10</v>
      </c>
    </row>
    <row r="66" spans="1:16" ht="13.8" thickTop="1" x14ac:dyDescent="0.25">
      <c r="A66" s="193"/>
      <c r="B66" s="194"/>
      <c r="C66" s="194"/>
      <c r="D66" s="194"/>
      <c r="E66" s="194"/>
      <c r="F66" s="194"/>
      <c r="G66" s="194"/>
      <c r="H66" s="195" t="s">
        <v>83</v>
      </c>
      <c r="I66" s="200"/>
      <c r="J66" s="109"/>
      <c r="K66" s="186"/>
      <c r="L66" s="187"/>
      <c r="M66" s="187"/>
      <c r="N66" s="188"/>
      <c r="O66" s="189">
        <f>SUM(O4:O65)</f>
        <v>0</v>
      </c>
      <c r="P66" s="15">
        <f>SUM(N4:N64)</f>
        <v>0</v>
      </c>
    </row>
    <row r="67" spans="1:16" x14ac:dyDescent="0.25">
      <c r="A67" s="63"/>
      <c r="B67" s="64"/>
      <c r="C67" s="64"/>
      <c r="D67" s="64"/>
      <c r="E67" s="64"/>
      <c r="F67" s="64"/>
      <c r="G67" s="64"/>
      <c r="H67" s="75"/>
      <c r="I67" s="86"/>
      <c r="J67" s="109"/>
      <c r="K67" s="58"/>
      <c r="L67" s="59"/>
      <c r="M67" s="59"/>
      <c r="N67" s="61"/>
      <c r="O67" s="62"/>
    </row>
    <row r="68" spans="1:16" x14ac:dyDescent="0.25">
      <c r="A68" s="63"/>
      <c r="B68" s="64"/>
      <c r="C68" s="64"/>
      <c r="D68" s="64"/>
      <c r="E68" s="64"/>
      <c r="F68" s="64"/>
      <c r="G68" s="64"/>
      <c r="H68" s="75" t="s">
        <v>84</v>
      </c>
      <c r="I68" s="86"/>
      <c r="J68" s="110"/>
      <c r="K68" s="63"/>
      <c r="L68" s="64" t="s">
        <v>85</v>
      </c>
      <c r="M68" s="65">
        <v>0.01</v>
      </c>
      <c r="N68" s="67"/>
      <c r="O68" s="53">
        <f>O66*M68</f>
        <v>0</v>
      </c>
    </row>
    <row r="69" spans="1:16" x14ac:dyDescent="0.25">
      <c r="A69" s="63"/>
      <c r="B69" s="64"/>
      <c r="C69" s="64"/>
      <c r="D69" s="64"/>
      <c r="E69" s="64"/>
      <c r="F69" s="64"/>
      <c r="G69" s="64"/>
      <c r="H69" s="75"/>
      <c r="I69" s="86"/>
      <c r="J69" s="110"/>
      <c r="K69" s="63"/>
      <c r="L69" s="64"/>
      <c r="M69" s="68"/>
      <c r="N69" s="67"/>
      <c r="O69" s="53"/>
    </row>
    <row r="70" spans="1:16" ht="13.8" thickBot="1" x14ac:dyDescent="0.3">
      <c r="A70" s="96"/>
      <c r="B70" s="97"/>
      <c r="C70" s="97"/>
      <c r="D70" s="97"/>
      <c r="E70" s="97"/>
      <c r="F70" s="97"/>
      <c r="G70" s="97"/>
      <c r="H70" s="99" t="s">
        <v>86</v>
      </c>
      <c r="I70" s="98"/>
      <c r="J70" s="109"/>
      <c r="K70" s="107"/>
      <c r="L70" s="108"/>
      <c r="M70" s="70"/>
      <c r="N70" s="72"/>
      <c r="O70" s="73">
        <f>SUM(O66:O68)</f>
        <v>0</v>
      </c>
    </row>
  </sheetData>
  <sheetProtection algorithmName="SHA-512" hashValue="kS9N09U+p8LZArEUw7RMKARR/Oe4J1B+9Hfj+oEAqm6PC/lkaaYFCS5eHV0qe5ecJVdcVFM19k2kLsEzw7yUtw==" saltValue="6YHX0iagL1UuuK+QtvVEPw==" spinCount="100000" sheet="1" formatCells="0" formatColumns="0" formatRows="0" insertColumns="0" insertRows="0" insertHyperlinks="0" deleteColumns="0" deleteRows="0" sort="0" autoFilter="0" pivotTables="0"/>
  <protectedRanges>
    <protectedRange sqref="M5:M68" name="Bereik koop potten"/>
  </protectedRanges>
  <autoFilter ref="B2:I63" xr:uid="{48DEDAAD-909F-4D7B-AFCE-02D48804E92D}"/>
  <sortState xmlns:xlrd2="http://schemas.microsoft.com/office/spreadsheetml/2017/richdata2" ref="B5:P63">
    <sortCondition ref="E5:E63"/>
  </sortState>
  <phoneticPr fontId="3" type="noConversion"/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3C59-8606-445B-A9A2-D6BEBE540B73}">
  <sheetPr>
    <pageSetUpPr fitToPage="1"/>
  </sheetPr>
  <dimension ref="A1:N20"/>
  <sheetViews>
    <sheetView topLeftCell="C1" workbookViewId="0">
      <selection activeCell="M20" sqref="M20"/>
    </sheetView>
  </sheetViews>
  <sheetFormatPr defaultColWidth="9.21875" defaultRowHeight="13.2" x14ac:dyDescent="0.25"/>
  <cols>
    <col min="1" max="1" width="12.77734375" style="12" bestFit="1" customWidth="1"/>
    <col min="2" max="2" width="42.21875" style="12" bestFit="1" customWidth="1"/>
    <col min="3" max="3" width="49" style="12" bestFit="1" customWidth="1"/>
    <col min="4" max="4" width="15.77734375" style="12" bestFit="1" customWidth="1"/>
    <col min="5" max="5" width="5" style="12" bestFit="1" customWidth="1"/>
    <col min="6" max="6" width="7" style="12" bestFit="1" customWidth="1"/>
    <col min="7" max="7" width="17.5546875" style="12" bestFit="1" customWidth="1"/>
    <col min="8" max="8" width="7.44140625" style="12" bestFit="1" customWidth="1"/>
    <col min="9" max="9" width="2.77734375" style="12" customWidth="1"/>
    <col min="10" max="10" width="8.21875" style="12" bestFit="1" customWidth="1"/>
    <col min="11" max="11" width="6.77734375" style="12" bestFit="1" customWidth="1"/>
    <col min="12" max="12" width="19.21875" style="14" bestFit="1" customWidth="1"/>
    <col min="13" max="13" width="9.21875" style="14" bestFit="1" customWidth="1"/>
    <col min="14" max="14" width="9.21875" style="33"/>
    <col min="15" max="16384" width="9.21875" style="12"/>
  </cols>
  <sheetData>
    <row r="1" spans="1:13" ht="18.600000000000001" thickBot="1" x14ac:dyDescent="0.4">
      <c r="M1" s="23" t="s">
        <v>134</v>
      </c>
    </row>
    <row r="2" spans="1:13" x14ac:dyDescent="0.25">
      <c r="A2" s="118" t="s">
        <v>88</v>
      </c>
      <c r="B2" s="119" t="s">
        <v>89</v>
      </c>
      <c r="C2" s="119" t="s">
        <v>90</v>
      </c>
      <c r="D2" s="119" t="s">
        <v>91</v>
      </c>
      <c r="E2" s="119" t="s">
        <v>92</v>
      </c>
      <c r="F2" s="119" t="s">
        <v>93</v>
      </c>
      <c r="G2" s="119" t="s">
        <v>94</v>
      </c>
      <c r="H2" s="130" t="s">
        <v>95</v>
      </c>
      <c r="I2" s="27"/>
      <c r="J2" s="118" t="s">
        <v>96</v>
      </c>
      <c r="K2" s="119" t="s">
        <v>97</v>
      </c>
      <c r="L2" s="120" t="s">
        <v>98</v>
      </c>
      <c r="M2" s="121" t="s">
        <v>99</v>
      </c>
    </row>
    <row r="3" spans="1:13" x14ac:dyDescent="0.25">
      <c r="A3" s="122"/>
      <c r="B3" s="81"/>
      <c r="C3" s="81"/>
      <c r="D3" s="81"/>
      <c r="E3" s="81"/>
      <c r="F3" s="81" t="s">
        <v>100</v>
      </c>
      <c r="G3" s="81" t="s">
        <v>100</v>
      </c>
      <c r="H3" s="82" t="s">
        <v>100</v>
      </c>
      <c r="I3" s="27"/>
      <c r="J3" s="122"/>
      <c r="K3" s="81"/>
      <c r="L3" s="123"/>
      <c r="M3" s="124"/>
    </row>
    <row r="4" spans="1:13" x14ac:dyDescent="0.25">
      <c r="A4" s="125"/>
      <c r="B4" s="126"/>
      <c r="C4" s="126"/>
      <c r="D4" s="126"/>
      <c r="E4" s="126"/>
      <c r="F4" s="126"/>
      <c r="G4" s="126"/>
      <c r="H4" s="131"/>
      <c r="I4" s="27"/>
      <c r="J4" s="125"/>
      <c r="K4" s="126"/>
      <c r="L4" s="127"/>
      <c r="M4" s="128"/>
    </row>
    <row r="5" spans="1:13" x14ac:dyDescent="0.25">
      <c r="A5" s="83" t="s">
        <v>135</v>
      </c>
      <c r="B5" s="84"/>
      <c r="C5" s="84"/>
      <c r="D5" s="84"/>
      <c r="E5" s="84"/>
      <c r="F5" s="84"/>
      <c r="G5" s="84"/>
      <c r="H5" s="85"/>
      <c r="I5" s="27"/>
      <c r="J5" s="102"/>
      <c r="K5" s="84"/>
      <c r="L5" s="103"/>
      <c r="M5" s="129"/>
    </row>
    <row r="6" spans="1:13" x14ac:dyDescent="0.25">
      <c r="A6" s="63" t="s">
        <v>109</v>
      </c>
      <c r="B6" s="64" t="s">
        <v>136</v>
      </c>
      <c r="C6" s="64" t="s">
        <v>137</v>
      </c>
      <c r="D6" s="64" t="s">
        <v>138</v>
      </c>
      <c r="E6" s="64">
        <v>1.32</v>
      </c>
      <c r="F6" s="64"/>
      <c r="G6" s="64">
        <v>75</v>
      </c>
      <c r="H6" s="86">
        <v>51</v>
      </c>
      <c r="I6" s="110"/>
      <c r="J6" s="63" t="s">
        <v>20</v>
      </c>
      <c r="K6" s="64">
        <v>3</v>
      </c>
      <c r="L6" s="52"/>
      <c r="M6" s="53">
        <f t="shared" ref="M6:M8" si="0">K6*L6</f>
        <v>0</v>
      </c>
    </row>
    <row r="7" spans="1:13" x14ac:dyDescent="0.25">
      <c r="A7" s="63" t="s">
        <v>109</v>
      </c>
      <c r="B7" s="64" t="s">
        <v>139</v>
      </c>
      <c r="C7" s="64" t="s">
        <v>137</v>
      </c>
      <c r="D7" s="64" t="s">
        <v>140</v>
      </c>
      <c r="E7" s="64">
        <v>2.2200000000000002</v>
      </c>
      <c r="F7" s="64">
        <v>61</v>
      </c>
      <c r="G7" s="64">
        <v>61</v>
      </c>
      <c r="H7" s="86">
        <v>32</v>
      </c>
      <c r="I7" s="110"/>
      <c r="J7" s="63" t="s">
        <v>20</v>
      </c>
      <c r="K7" s="64">
        <v>6</v>
      </c>
      <c r="L7" s="52"/>
      <c r="M7" s="53">
        <f t="shared" si="0"/>
        <v>0</v>
      </c>
    </row>
    <row r="8" spans="1:13" x14ac:dyDescent="0.25">
      <c r="A8" s="63" t="s">
        <v>116</v>
      </c>
      <c r="B8" s="64" t="s">
        <v>141</v>
      </c>
      <c r="C8" s="64" t="s">
        <v>142</v>
      </c>
      <c r="D8" s="64" t="s">
        <v>143</v>
      </c>
      <c r="E8" s="64">
        <v>1.58</v>
      </c>
      <c r="F8" s="64"/>
      <c r="G8" s="64">
        <v>100</v>
      </c>
      <c r="H8" s="86">
        <v>80</v>
      </c>
      <c r="I8" s="110"/>
      <c r="J8" s="63" t="s">
        <v>20</v>
      </c>
      <c r="K8" s="64">
        <v>2</v>
      </c>
      <c r="L8" s="52"/>
      <c r="M8" s="53">
        <f t="shared" si="0"/>
        <v>0</v>
      </c>
    </row>
    <row r="9" spans="1:13" x14ac:dyDescent="0.25">
      <c r="A9" s="63" t="s">
        <v>108</v>
      </c>
      <c r="B9" s="64" t="s">
        <v>144</v>
      </c>
      <c r="C9" s="64" t="s">
        <v>137</v>
      </c>
      <c r="D9" s="64" t="s">
        <v>145</v>
      </c>
      <c r="E9" s="64">
        <v>0.6</v>
      </c>
      <c r="F9" s="64">
        <v>300</v>
      </c>
      <c r="G9" s="64">
        <v>20</v>
      </c>
      <c r="H9" s="86">
        <v>22</v>
      </c>
      <c r="I9" s="110"/>
      <c r="J9" s="63" t="s">
        <v>20</v>
      </c>
      <c r="K9" s="64">
        <v>1</v>
      </c>
      <c r="L9" s="52"/>
      <c r="M9" s="53">
        <f>K9*L9</f>
        <v>0</v>
      </c>
    </row>
    <row r="10" spans="1:13" x14ac:dyDescent="0.25">
      <c r="A10" s="63"/>
      <c r="B10" s="64"/>
      <c r="C10" s="64"/>
      <c r="D10" s="64"/>
      <c r="E10" s="64"/>
      <c r="F10" s="64"/>
      <c r="G10" s="64"/>
      <c r="H10" s="86"/>
      <c r="I10" s="110"/>
      <c r="J10" s="63"/>
      <c r="K10" s="64"/>
      <c r="L10" s="67"/>
      <c r="M10" s="53"/>
    </row>
    <row r="11" spans="1:13" x14ac:dyDescent="0.25">
      <c r="A11" s="83" t="s">
        <v>146</v>
      </c>
      <c r="B11" s="84"/>
      <c r="C11" s="84"/>
      <c r="D11" s="84"/>
      <c r="E11" s="84"/>
      <c r="F11" s="84"/>
      <c r="G11" s="84"/>
      <c r="H11" s="85"/>
      <c r="I11" s="27"/>
      <c r="J11" s="102"/>
      <c r="K11" s="84"/>
      <c r="L11" s="103"/>
      <c r="M11" s="129"/>
    </row>
    <row r="12" spans="1:13" x14ac:dyDescent="0.25">
      <c r="A12" s="63" t="s">
        <v>109</v>
      </c>
      <c r="B12" s="64" t="s">
        <v>136</v>
      </c>
      <c r="C12" s="64" t="s">
        <v>137</v>
      </c>
      <c r="D12" s="64" t="s">
        <v>138</v>
      </c>
      <c r="E12" s="64">
        <v>1.32</v>
      </c>
      <c r="F12" s="64"/>
      <c r="G12" s="64">
        <v>75</v>
      </c>
      <c r="H12" s="86">
        <v>51</v>
      </c>
      <c r="I12" s="110"/>
      <c r="J12" s="63" t="s">
        <v>20</v>
      </c>
      <c r="K12" s="64">
        <v>3</v>
      </c>
      <c r="L12" s="52"/>
      <c r="M12" s="53">
        <f t="shared" ref="M12:M14" si="1">K12*L12</f>
        <v>0</v>
      </c>
    </row>
    <row r="13" spans="1:13" x14ac:dyDescent="0.25">
      <c r="A13" s="63" t="s">
        <v>109</v>
      </c>
      <c r="B13" s="64" t="s">
        <v>139</v>
      </c>
      <c r="C13" s="64" t="s">
        <v>137</v>
      </c>
      <c r="D13" s="64" t="s">
        <v>140</v>
      </c>
      <c r="E13" s="64">
        <v>2.2200000000000002</v>
      </c>
      <c r="F13" s="64">
        <v>61</v>
      </c>
      <c r="G13" s="64">
        <v>61</v>
      </c>
      <c r="H13" s="86">
        <v>32</v>
      </c>
      <c r="I13" s="110"/>
      <c r="J13" s="63" t="s">
        <v>20</v>
      </c>
      <c r="K13" s="64">
        <v>6</v>
      </c>
      <c r="L13" s="52"/>
      <c r="M13" s="53">
        <f t="shared" si="1"/>
        <v>0</v>
      </c>
    </row>
    <row r="14" spans="1:13" x14ac:dyDescent="0.25">
      <c r="A14" s="63" t="s">
        <v>116</v>
      </c>
      <c r="B14" s="64" t="s">
        <v>141</v>
      </c>
      <c r="C14" s="64" t="s">
        <v>142</v>
      </c>
      <c r="D14" s="64" t="s">
        <v>143</v>
      </c>
      <c r="E14" s="64">
        <v>1.58</v>
      </c>
      <c r="F14" s="64"/>
      <c r="G14" s="64">
        <v>100</v>
      </c>
      <c r="H14" s="86">
        <v>80</v>
      </c>
      <c r="I14" s="110"/>
      <c r="J14" s="63" t="s">
        <v>20</v>
      </c>
      <c r="K14" s="64">
        <v>2</v>
      </c>
      <c r="L14" s="52"/>
      <c r="M14" s="53">
        <f t="shared" si="1"/>
        <v>0</v>
      </c>
    </row>
    <row r="15" spans="1:13" ht="13.8" thickBot="1" x14ac:dyDescent="0.3">
      <c r="A15" s="179" t="s">
        <v>108</v>
      </c>
      <c r="B15" s="190" t="s">
        <v>144</v>
      </c>
      <c r="C15" s="190" t="s">
        <v>137</v>
      </c>
      <c r="D15" s="190" t="s">
        <v>145</v>
      </c>
      <c r="E15" s="190">
        <v>0.6</v>
      </c>
      <c r="F15" s="190">
        <v>300</v>
      </c>
      <c r="G15" s="190">
        <v>20</v>
      </c>
      <c r="H15" s="197">
        <v>22</v>
      </c>
      <c r="I15" s="203"/>
      <c r="J15" s="179" t="s">
        <v>20</v>
      </c>
      <c r="K15" s="190">
        <v>1</v>
      </c>
      <c r="L15" s="191"/>
      <c r="M15" s="180">
        <f>K15*L15</f>
        <v>0</v>
      </c>
    </row>
    <row r="16" spans="1:13" ht="13.8" thickTop="1" x14ac:dyDescent="0.25">
      <c r="A16" s="193"/>
      <c r="B16" s="194"/>
      <c r="C16" s="194"/>
      <c r="D16" s="194"/>
      <c r="E16" s="194"/>
      <c r="F16" s="194"/>
      <c r="G16" s="195" t="s">
        <v>83</v>
      </c>
      <c r="H16" s="200"/>
      <c r="I16" s="109"/>
      <c r="J16" s="186"/>
      <c r="K16" s="187"/>
      <c r="L16" s="188"/>
      <c r="M16" s="189">
        <f>SUM(M6:M15)</f>
        <v>0</v>
      </c>
    </row>
    <row r="17" spans="1:13" x14ac:dyDescent="0.25">
      <c r="A17" s="63"/>
      <c r="B17" s="64"/>
      <c r="C17" s="64"/>
      <c r="D17" s="64"/>
      <c r="E17" s="64"/>
      <c r="F17" s="64"/>
      <c r="G17" s="75"/>
      <c r="H17" s="86"/>
      <c r="I17" s="109"/>
      <c r="J17" s="58"/>
      <c r="K17" s="59"/>
      <c r="L17" s="61"/>
      <c r="M17" s="62"/>
    </row>
    <row r="18" spans="1:13" x14ac:dyDescent="0.25">
      <c r="A18" s="63"/>
      <c r="B18" s="64"/>
      <c r="C18" s="64"/>
      <c r="D18" s="64"/>
      <c r="E18" s="64"/>
      <c r="F18" s="64"/>
      <c r="G18" s="75" t="s">
        <v>84</v>
      </c>
      <c r="H18" s="86"/>
      <c r="I18" s="110"/>
      <c r="J18" s="63" t="s">
        <v>85</v>
      </c>
      <c r="K18" s="65">
        <v>0.01</v>
      </c>
      <c r="L18" s="67"/>
      <c r="M18" s="53">
        <f>M16*K18</f>
        <v>0</v>
      </c>
    </row>
    <row r="19" spans="1:13" x14ac:dyDescent="0.25">
      <c r="A19" s="63"/>
      <c r="B19" s="64"/>
      <c r="C19" s="64"/>
      <c r="D19" s="64"/>
      <c r="E19" s="64"/>
      <c r="F19" s="64"/>
      <c r="G19" s="75"/>
      <c r="H19" s="86"/>
      <c r="I19" s="110"/>
      <c r="J19" s="63"/>
      <c r="K19" s="68"/>
      <c r="L19" s="67"/>
      <c r="M19" s="53"/>
    </row>
    <row r="20" spans="1:13" ht="13.8" thickBot="1" x14ac:dyDescent="0.3">
      <c r="A20" s="96"/>
      <c r="B20" s="97"/>
      <c r="C20" s="97"/>
      <c r="D20" s="97"/>
      <c r="E20" s="97"/>
      <c r="F20" s="97"/>
      <c r="G20" s="99" t="s">
        <v>86</v>
      </c>
      <c r="H20" s="98"/>
      <c r="I20" s="109"/>
      <c r="J20" s="107"/>
      <c r="K20" s="70"/>
      <c r="L20" s="72"/>
      <c r="M20" s="73">
        <f>SUM(M16:M18)</f>
        <v>0</v>
      </c>
    </row>
  </sheetData>
  <sheetProtection algorithmName="SHA-512" hashValue="4V0gKJjv2oEyholwVB9DPiRLT8UNo0oJ2NyXXRuWpAOUIuG94vMkijNg+DHeo/WMHWx1nW56ur8nclfr0hhXOA==" saltValue="gqhOhLCcZ5T0MEOxAAqpCw==" spinCount="100000" sheet="1" formatCells="0" formatColumns="0" formatRows="0" insertColumns="0" insertRows="0" insertHyperlinks="0" deleteColumns="0" deleteRows="0" sort="0" autoFilter="0" pivotTables="0"/>
  <protectedRanges>
    <protectedRange sqref="K18" name="Bereik D bakken 2"/>
    <protectedRange sqref="L6:L15" name="Bereik D bakken"/>
  </protectedRange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826-BB57-4633-A86A-11DBD59A721E}">
  <sheetPr>
    <pageSetUpPr fitToPage="1"/>
  </sheetPr>
  <dimension ref="A1:E40"/>
  <sheetViews>
    <sheetView topLeftCell="A20" workbookViewId="0">
      <selection activeCell="E40" sqref="E40"/>
    </sheetView>
  </sheetViews>
  <sheetFormatPr defaultColWidth="9.21875" defaultRowHeight="13.2" x14ac:dyDescent="0.25"/>
  <cols>
    <col min="1" max="1" width="36.77734375" style="12" bestFit="1" customWidth="1"/>
    <col min="2" max="3" width="9.21875" style="12"/>
    <col min="4" max="4" width="19.21875" style="14" bestFit="1" customWidth="1"/>
    <col min="5" max="5" width="9.21875" style="14" bestFit="1" customWidth="1"/>
    <col min="6" max="16384" width="9.21875" style="12"/>
  </cols>
  <sheetData>
    <row r="1" spans="1:5" ht="18.600000000000001" thickBot="1" x14ac:dyDescent="0.4">
      <c r="E1" s="18" t="s">
        <v>147</v>
      </c>
    </row>
    <row r="2" spans="1:5" x14ac:dyDescent="0.25">
      <c r="A2" s="111" t="s">
        <v>12</v>
      </c>
      <c r="B2" s="112" t="s">
        <v>96</v>
      </c>
      <c r="C2" s="112" t="s">
        <v>97</v>
      </c>
      <c r="D2" s="113" t="s">
        <v>98</v>
      </c>
      <c r="E2" s="114" t="s">
        <v>99</v>
      </c>
    </row>
    <row r="3" spans="1:5" x14ac:dyDescent="0.25">
      <c r="A3" s="63" t="s">
        <v>148</v>
      </c>
      <c r="B3" s="64" t="s">
        <v>92</v>
      </c>
      <c r="C3" s="64">
        <v>41</v>
      </c>
      <c r="D3" s="52"/>
      <c r="E3" s="53">
        <f>C3*D3</f>
        <v>0</v>
      </c>
    </row>
    <row r="4" spans="1:5" x14ac:dyDescent="0.25">
      <c r="A4" s="63" t="s">
        <v>149</v>
      </c>
      <c r="B4" s="64"/>
      <c r="C4" s="64"/>
      <c r="D4" s="67"/>
      <c r="E4" s="53"/>
    </row>
    <row r="5" spans="1:5" ht="13.8" x14ac:dyDescent="0.3">
      <c r="A5" s="115" t="s">
        <v>150</v>
      </c>
      <c r="B5" s="64"/>
      <c r="C5" s="64"/>
      <c r="D5" s="67"/>
      <c r="E5" s="53"/>
    </row>
    <row r="6" spans="1:5" ht="13.8" x14ac:dyDescent="0.3">
      <c r="A6" s="115" t="s">
        <v>151</v>
      </c>
      <c r="B6" s="64"/>
      <c r="C6" s="64"/>
      <c r="D6" s="67"/>
      <c r="E6" s="53"/>
    </row>
    <row r="7" spans="1:5" ht="13.8" x14ac:dyDescent="0.3">
      <c r="A7" s="115" t="s">
        <v>152</v>
      </c>
      <c r="B7" s="64"/>
      <c r="C7" s="64"/>
      <c r="D7" s="67"/>
      <c r="E7" s="53"/>
    </row>
    <row r="8" spans="1:5" ht="13.8" x14ac:dyDescent="0.3">
      <c r="A8" s="115" t="s">
        <v>153</v>
      </c>
      <c r="B8" s="64"/>
      <c r="C8" s="64"/>
      <c r="D8" s="67"/>
      <c r="E8" s="53"/>
    </row>
    <row r="9" spans="1:5" ht="13.8" x14ac:dyDescent="0.3">
      <c r="A9" s="115" t="s">
        <v>154</v>
      </c>
      <c r="B9" s="64"/>
      <c r="C9" s="64"/>
      <c r="D9" s="67"/>
      <c r="E9" s="53"/>
    </row>
    <row r="10" spans="1:5" ht="13.8" x14ac:dyDescent="0.3">
      <c r="A10" s="115" t="s">
        <v>155</v>
      </c>
      <c r="B10" s="64"/>
      <c r="C10" s="64"/>
      <c r="D10" s="67"/>
      <c r="E10" s="53"/>
    </row>
    <row r="11" spans="1:5" ht="13.8" x14ac:dyDescent="0.3">
      <c r="A11" s="115" t="s">
        <v>156</v>
      </c>
      <c r="B11" s="64"/>
      <c r="C11" s="64"/>
      <c r="D11" s="67"/>
      <c r="E11" s="53"/>
    </row>
    <row r="12" spans="1:5" ht="13.8" x14ac:dyDescent="0.3">
      <c r="A12" s="115" t="s">
        <v>157</v>
      </c>
      <c r="B12" s="64"/>
      <c r="C12" s="64"/>
      <c r="D12" s="67"/>
      <c r="E12" s="53"/>
    </row>
    <row r="13" spans="1:5" ht="13.8" x14ac:dyDescent="0.25">
      <c r="A13" s="116" t="s">
        <v>158</v>
      </c>
      <c r="B13" s="64"/>
      <c r="C13" s="64"/>
      <c r="D13" s="67"/>
      <c r="E13" s="53"/>
    </row>
    <row r="14" spans="1:5" x14ac:dyDescent="0.25">
      <c r="A14" s="63" t="s">
        <v>159</v>
      </c>
      <c r="B14" s="64"/>
      <c r="C14" s="64"/>
      <c r="D14" s="67"/>
      <c r="E14" s="53"/>
    </row>
    <row r="15" spans="1:5" ht="13.8" x14ac:dyDescent="0.25">
      <c r="A15" s="117" t="s">
        <v>160</v>
      </c>
      <c r="B15" s="64" t="s">
        <v>20</v>
      </c>
      <c r="C15" s="91">
        <v>80</v>
      </c>
      <c r="D15" s="52"/>
      <c r="E15" s="53">
        <f t="shared" ref="E15:E32" si="0">C15*D15</f>
        <v>0</v>
      </c>
    </row>
    <row r="16" spans="1:5" ht="13.8" x14ac:dyDescent="0.25">
      <c r="A16" s="117" t="s">
        <v>161</v>
      </c>
      <c r="B16" s="64" t="s">
        <v>20</v>
      </c>
      <c r="C16" s="91">
        <v>83</v>
      </c>
      <c r="D16" s="52"/>
      <c r="E16" s="53">
        <f t="shared" si="0"/>
        <v>0</v>
      </c>
    </row>
    <row r="17" spans="1:5" ht="13.8" x14ac:dyDescent="0.25">
      <c r="A17" s="117" t="s">
        <v>162</v>
      </c>
      <c r="B17" s="64" t="s">
        <v>20</v>
      </c>
      <c r="C17" s="91">
        <v>64</v>
      </c>
      <c r="D17" s="52"/>
      <c r="E17" s="53">
        <f t="shared" si="0"/>
        <v>0</v>
      </c>
    </row>
    <row r="18" spans="1:5" ht="13.8" x14ac:dyDescent="0.25">
      <c r="A18" s="117" t="s">
        <v>163</v>
      </c>
      <c r="B18" s="64" t="s">
        <v>20</v>
      </c>
      <c r="C18" s="91">
        <v>125</v>
      </c>
      <c r="D18" s="52"/>
      <c r="E18" s="53">
        <f t="shared" si="0"/>
        <v>0</v>
      </c>
    </row>
    <row r="19" spans="1:5" ht="13.8" x14ac:dyDescent="0.25">
      <c r="A19" s="117" t="s">
        <v>164</v>
      </c>
      <c r="B19" s="64" t="s">
        <v>20</v>
      </c>
      <c r="C19" s="91">
        <v>132</v>
      </c>
      <c r="D19" s="52"/>
      <c r="E19" s="53">
        <f t="shared" si="0"/>
        <v>0</v>
      </c>
    </row>
    <row r="20" spans="1:5" ht="13.8" x14ac:dyDescent="0.25">
      <c r="A20" s="117" t="s">
        <v>165</v>
      </c>
      <c r="B20" s="64" t="s">
        <v>20</v>
      </c>
      <c r="C20" s="91">
        <v>123</v>
      </c>
      <c r="D20" s="52"/>
      <c r="E20" s="53">
        <f t="shared" si="0"/>
        <v>0</v>
      </c>
    </row>
    <row r="21" spans="1:5" ht="13.8" x14ac:dyDescent="0.25">
      <c r="A21" s="117" t="s">
        <v>166</v>
      </c>
      <c r="B21" s="64" t="s">
        <v>20</v>
      </c>
      <c r="C21" s="91">
        <v>126</v>
      </c>
      <c r="D21" s="52"/>
      <c r="E21" s="53">
        <f t="shared" si="0"/>
        <v>0</v>
      </c>
    </row>
    <row r="22" spans="1:5" ht="13.8" x14ac:dyDescent="0.25">
      <c r="A22" s="117" t="s">
        <v>167</v>
      </c>
      <c r="B22" s="64" t="s">
        <v>20</v>
      </c>
      <c r="C22" s="91">
        <v>156</v>
      </c>
      <c r="D22" s="52"/>
      <c r="E22" s="53">
        <f t="shared" si="0"/>
        <v>0</v>
      </c>
    </row>
    <row r="23" spans="1:5" ht="13.8" x14ac:dyDescent="0.25">
      <c r="A23" s="117" t="s">
        <v>168</v>
      </c>
      <c r="B23" s="64" t="s">
        <v>20</v>
      </c>
      <c r="C23" s="91">
        <v>142</v>
      </c>
      <c r="D23" s="52"/>
      <c r="E23" s="53">
        <f t="shared" si="0"/>
        <v>0</v>
      </c>
    </row>
    <row r="24" spans="1:5" ht="13.8" x14ac:dyDescent="0.25">
      <c r="A24" s="117" t="s">
        <v>169</v>
      </c>
      <c r="B24" s="64" t="s">
        <v>20</v>
      </c>
      <c r="C24" s="91">
        <v>152</v>
      </c>
      <c r="D24" s="52"/>
      <c r="E24" s="53">
        <f t="shared" si="0"/>
        <v>0</v>
      </c>
    </row>
    <row r="25" spans="1:5" ht="13.8" x14ac:dyDescent="0.25">
      <c r="A25" s="117" t="s">
        <v>170</v>
      </c>
      <c r="B25" s="64" t="s">
        <v>20</v>
      </c>
      <c r="C25" s="91">
        <v>110</v>
      </c>
      <c r="D25" s="52"/>
      <c r="E25" s="53">
        <f t="shared" si="0"/>
        <v>0</v>
      </c>
    </row>
    <row r="26" spans="1:5" ht="13.8" x14ac:dyDescent="0.25">
      <c r="A26" s="117" t="s">
        <v>171</v>
      </c>
      <c r="B26" s="64" t="s">
        <v>20</v>
      </c>
      <c r="C26" s="91">
        <v>230</v>
      </c>
      <c r="D26" s="52"/>
      <c r="E26" s="53">
        <f t="shared" si="0"/>
        <v>0</v>
      </c>
    </row>
    <row r="27" spans="1:5" ht="13.8" x14ac:dyDescent="0.25">
      <c r="A27" s="117" t="s">
        <v>172</v>
      </c>
      <c r="B27" s="64" t="s">
        <v>20</v>
      </c>
      <c r="C27" s="91">
        <v>120</v>
      </c>
      <c r="D27" s="52"/>
      <c r="E27" s="53">
        <f t="shared" si="0"/>
        <v>0</v>
      </c>
    </row>
    <row r="28" spans="1:5" ht="13.8" x14ac:dyDescent="0.25">
      <c r="A28" s="117" t="s">
        <v>173</v>
      </c>
      <c r="B28" s="64" t="s">
        <v>20</v>
      </c>
      <c r="C28" s="91">
        <v>85</v>
      </c>
      <c r="D28" s="52"/>
      <c r="E28" s="53">
        <f t="shared" si="0"/>
        <v>0</v>
      </c>
    </row>
    <row r="29" spans="1:5" ht="13.8" x14ac:dyDescent="0.25">
      <c r="A29" s="117" t="s">
        <v>174</v>
      </c>
      <c r="B29" s="64" t="s">
        <v>20</v>
      </c>
      <c r="C29" s="91">
        <v>120</v>
      </c>
      <c r="D29" s="52"/>
      <c r="E29" s="53">
        <f t="shared" si="0"/>
        <v>0</v>
      </c>
    </row>
    <row r="30" spans="1:5" ht="13.8" x14ac:dyDescent="0.25">
      <c r="A30" s="117" t="s">
        <v>175</v>
      </c>
      <c r="B30" s="64" t="s">
        <v>20</v>
      </c>
      <c r="C30" s="91">
        <v>63</v>
      </c>
      <c r="D30" s="52"/>
      <c r="E30" s="53">
        <f t="shared" si="0"/>
        <v>0</v>
      </c>
    </row>
    <row r="31" spans="1:5" ht="13.8" x14ac:dyDescent="0.25">
      <c r="A31" s="117" t="s">
        <v>176</v>
      </c>
      <c r="B31" s="64" t="s">
        <v>20</v>
      </c>
      <c r="C31" s="91">
        <v>43</v>
      </c>
      <c r="D31" s="52"/>
      <c r="E31" s="53">
        <f t="shared" si="0"/>
        <v>0</v>
      </c>
    </row>
    <row r="32" spans="1:5" ht="13.8" x14ac:dyDescent="0.25">
      <c r="A32" s="117" t="s">
        <v>177</v>
      </c>
      <c r="B32" s="64" t="s">
        <v>20</v>
      </c>
      <c r="C32" s="91">
        <v>76</v>
      </c>
      <c r="D32" s="52"/>
      <c r="E32" s="53">
        <f t="shared" si="0"/>
        <v>0</v>
      </c>
    </row>
    <row r="33" spans="1:5" ht="13.8" x14ac:dyDescent="0.25">
      <c r="A33" s="117"/>
      <c r="B33" s="64"/>
      <c r="C33" s="91"/>
      <c r="D33" s="67"/>
      <c r="E33" s="53"/>
    </row>
    <row r="34" spans="1:5" x14ac:dyDescent="0.25">
      <c r="A34" s="63" t="s">
        <v>178</v>
      </c>
      <c r="B34" s="64" t="s">
        <v>20</v>
      </c>
      <c r="C34" s="64">
        <v>1</v>
      </c>
      <c r="D34" s="52"/>
      <c r="E34" s="53">
        <f>C34*D34</f>
        <v>0</v>
      </c>
    </row>
    <row r="35" spans="1:5" ht="13.8" thickBot="1" x14ac:dyDescent="0.3">
      <c r="A35" s="179" t="s">
        <v>179</v>
      </c>
      <c r="B35" s="190" t="s">
        <v>20</v>
      </c>
      <c r="C35" s="190">
        <v>1</v>
      </c>
      <c r="D35" s="191"/>
      <c r="E35" s="180">
        <f>C35*D35</f>
        <v>0</v>
      </c>
    </row>
    <row r="36" spans="1:5" ht="13.8" thickTop="1" x14ac:dyDescent="0.25">
      <c r="A36" s="186" t="s">
        <v>83</v>
      </c>
      <c r="B36" s="187"/>
      <c r="C36" s="187"/>
      <c r="D36" s="188"/>
      <c r="E36" s="189">
        <f>SUM(E3:E35)</f>
        <v>0</v>
      </c>
    </row>
    <row r="37" spans="1:5" x14ac:dyDescent="0.25">
      <c r="A37" s="58"/>
      <c r="B37" s="59"/>
      <c r="C37" s="59"/>
      <c r="D37" s="61"/>
      <c r="E37" s="62"/>
    </row>
    <row r="38" spans="1:5" x14ac:dyDescent="0.25">
      <c r="A38" s="63" t="s">
        <v>84</v>
      </c>
      <c r="B38" s="64" t="s">
        <v>85</v>
      </c>
      <c r="C38" s="65">
        <v>0.01</v>
      </c>
      <c r="D38" s="67"/>
      <c r="E38" s="53">
        <f>E36*C38</f>
        <v>0</v>
      </c>
    </row>
    <row r="39" spans="1:5" x14ac:dyDescent="0.25">
      <c r="A39" s="63"/>
      <c r="B39" s="64"/>
      <c r="C39" s="68"/>
      <c r="D39" s="67"/>
      <c r="E39" s="53"/>
    </row>
    <row r="40" spans="1:5" ht="13.8" thickBot="1" x14ac:dyDescent="0.3">
      <c r="A40" s="69" t="s">
        <v>86</v>
      </c>
      <c r="B40" s="70"/>
      <c r="C40" s="70"/>
      <c r="D40" s="72"/>
      <c r="E40" s="73">
        <f>SUM(E36:E38)</f>
        <v>0</v>
      </c>
    </row>
  </sheetData>
  <sheetProtection algorithmName="SHA-512" hashValue="g0IPcpaksb3+ArwfoYBr3tMInXNre2wo1bgw65p2tDH8Kt++3HrBIbSQjHrQyZ8ZD2LEHt0ZAqcvn+xY63GRGQ==" saltValue="h1RrNmIjhiSg4Y6Et//zsw==" spinCount="100000" sheet="1" formatCells="0" formatColumns="0" formatRows="0" insertColumns="0" insertRows="0" insertHyperlinks="0" deleteColumns="0" deleteRows="0" sort="0" autoFilter="0" pivotTables="0"/>
  <protectedRanges>
    <protectedRange sqref="D3:D35" name="Bereik D groene wand"/>
    <protectedRange sqref="C38" name="Bereik groene wand 2"/>
  </protectedRange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DDD1-8F3F-4400-8CBD-39276DE42355}">
  <sheetPr>
    <pageSetUpPr fitToPage="1"/>
  </sheetPr>
  <dimension ref="A1:AA52"/>
  <sheetViews>
    <sheetView topLeftCell="C32" workbookViewId="0">
      <selection activeCell="K42" sqref="K42"/>
    </sheetView>
  </sheetViews>
  <sheetFormatPr defaultColWidth="9.21875" defaultRowHeight="13.8" x14ac:dyDescent="0.3"/>
  <cols>
    <col min="1" max="1" width="20.77734375" style="12" bestFit="1" customWidth="1"/>
    <col min="2" max="2" width="43.21875" style="12" bestFit="1" customWidth="1"/>
    <col min="3" max="3" width="49.5546875" style="12" bestFit="1" customWidth="1"/>
    <col min="4" max="4" width="7.77734375" style="12" customWidth="1"/>
    <col min="5" max="5" width="7" style="12" bestFit="1" customWidth="1"/>
    <col min="6" max="6" width="8.5546875" style="12" customWidth="1"/>
    <col min="7" max="7" width="7.21875" style="12" customWidth="1"/>
    <col min="8" max="8" width="2.77734375" style="12" customWidth="1"/>
    <col min="9" max="9" width="9.21875" style="12"/>
    <col min="10" max="10" width="12.77734375" style="12" bestFit="1" customWidth="1"/>
    <col min="11" max="13" width="9.21875" style="12"/>
    <col min="14" max="14" width="9.21875" style="46"/>
    <col min="15" max="16384" width="9.21875" style="12"/>
  </cols>
  <sheetData>
    <row r="1" spans="1:27" ht="18.600000000000001" thickBot="1" x14ac:dyDescent="0.4">
      <c r="L1" s="45"/>
      <c r="M1" s="23" t="s">
        <v>180</v>
      </c>
    </row>
    <row r="2" spans="1:27" s="40" customFormat="1" ht="39.6" x14ac:dyDescent="0.3">
      <c r="A2" s="76" t="s">
        <v>1</v>
      </c>
      <c r="B2" s="77" t="s">
        <v>89</v>
      </c>
      <c r="C2" s="77" t="s">
        <v>90</v>
      </c>
      <c r="D2" s="77" t="s">
        <v>92</v>
      </c>
      <c r="E2" s="77" t="s">
        <v>93</v>
      </c>
      <c r="F2" s="77" t="s">
        <v>94</v>
      </c>
      <c r="G2" s="78" t="s">
        <v>95</v>
      </c>
      <c r="H2" s="39"/>
      <c r="I2" s="76" t="s">
        <v>96</v>
      </c>
      <c r="J2" s="77" t="s">
        <v>97</v>
      </c>
      <c r="K2" s="50" t="s">
        <v>98</v>
      </c>
      <c r="L2" s="50" t="s">
        <v>181</v>
      </c>
      <c r="M2" s="51" t="s">
        <v>99</v>
      </c>
      <c r="N2" s="47"/>
    </row>
    <row r="3" spans="1:27" x14ac:dyDescent="0.3">
      <c r="A3" s="79"/>
      <c r="B3" s="80"/>
      <c r="C3" s="80"/>
      <c r="D3" s="80"/>
      <c r="E3" s="81" t="s">
        <v>100</v>
      </c>
      <c r="F3" s="81" t="s">
        <v>100</v>
      </c>
      <c r="G3" s="82" t="s">
        <v>100</v>
      </c>
      <c r="H3" s="27"/>
      <c r="I3" s="79"/>
      <c r="J3" s="80"/>
      <c r="K3" s="100"/>
      <c r="L3" s="100"/>
      <c r="M3" s="101"/>
    </row>
    <row r="4" spans="1:27" x14ac:dyDescent="0.3">
      <c r="A4" s="83" t="s">
        <v>182</v>
      </c>
      <c r="B4" s="84"/>
      <c r="C4" s="84"/>
      <c r="D4" s="84"/>
      <c r="E4" s="84"/>
      <c r="F4" s="84"/>
      <c r="G4" s="85"/>
      <c r="H4" s="29"/>
      <c r="I4" s="102"/>
      <c r="J4" s="84"/>
      <c r="K4" s="103"/>
      <c r="L4" s="103"/>
      <c r="M4" s="104">
        <f>SUM(L5:L11)</f>
        <v>0</v>
      </c>
    </row>
    <row r="5" spans="1:27" x14ac:dyDescent="0.3">
      <c r="A5" s="63" t="s">
        <v>183</v>
      </c>
      <c r="B5" s="64" t="s">
        <v>104</v>
      </c>
      <c r="C5" s="64" t="s">
        <v>105</v>
      </c>
      <c r="D5" s="64">
        <v>0.76</v>
      </c>
      <c r="E5" s="64"/>
      <c r="F5" s="64">
        <v>70</v>
      </c>
      <c r="G5" s="86">
        <v>53</v>
      </c>
      <c r="H5" s="29"/>
      <c r="I5" s="63" t="s">
        <v>20</v>
      </c>
      <c r="J5" s="64">
        <f>'C Koop potten'!L10</f>
        <v>12</v>
      </c>
      <c r="K5" s="52"/>
      <c r="L5" s="67">
        <f t="shared" ref="L5:L9" si="0">J5*K5</f>
        <v>0</v>
      </c>
      <c r="M5" s="53"/>
    </row>
    <row r="6" spans="1:27" x14ac:dyDescent="0.3">
      <c r="A6" s="63" t="s">
        <v>184</v>
      </c>
      <c r="B6" s="64" t="s">
        <v>104</v>
      </c>
      <c r="C6" s="64" t="s">
        <v>113</v>
      </c>
      <c r="D6" s="64">
        <v>1.4</v>
      </c>
      <c r="E6" s="64"/>
      <c r="F6" s="64">
        <v>50</v>
      </c>
      <c r="G6" s="86">
        <v>39</v>
      </c>
      <c r="H6" s="30"/>
      <c r="I6" s="63" t="s">
        <v>20</v>
      </c>
      <c r="J6" s="64">
        <f>'C Koop potten'!L21</f>
        <v>98</v>
      </c>
      <c r="K6" s="52"/>
      <c r="L6" s="67">
        <f t="shared" si="0"/>
        <v>0</v>
      </c>
      <c r="M6" s="53"/>
    </row>
    <row r="7" spans="1:27" x14ac:dyDescent="0.3">
      <c r="A7" s="63" t="s">
        <v>185</v>
      </c>
      <c r="B7" s="64" t="s">
        <v>104</v>
      </c>
      <c r="C7" s="64" t="s">
        <v>119</v>
      </c>
      <c r="D7" s="64">
        <v>2.25</v>
      </c>
      <c r="E7" s="64"/>
      <c r="F7" s="64">
        <v>44</v>
      </c>
      <c r="G7" s="86">
        <v>32</v>
      </c>
      <c r="H7" s="19"/>
      <c r="I7" s="63" t="s">
        <v>20</v>
      </c>
      <c r="J7" s="64">
        <f>'C Koop potten'!L32</f>
        <v>129</v>
      </c>
      <c r="K7" s="52"/>
      <c r="L7" s="67">
        <f t="shared" si="0"/>
        <v>0</v>
      </c>
      <c r="M7" s="53"/>
    </row>
    <row r="8" spans="1:27" x14ac:dyDescent="0.3">
      <c r="A8" s="63" t="s">
        <v>186</v>
      </c>
      <c r="B8" s="64" t="s">
        <v>104</v>
      </c>
      <c r="C8" s="64" t="s">
        <v>122</v>
      </c>
      <c r="D8" s="64">
        <v>0.6</v>
      </c>
      <c r="E8" s="64"/>
      <c r="F8" s="64">
        <v>36</v>
      </c>
      <c r="G8" s="86">
        <v>29</v>
      </c>
      <c r="H8" s="30"/>
      <c r="I8" s="63" t="s">
        <v>20</v>
      </c>
      <c r="J8" s="64">
        <f>'C Koop potten'!L43</f>
        <v>107</v>
      </c>
      <c r="K8" s="52"/>
      <c r="L8" s="67">
        <f t="shared" si="0"/>
        <v>0</v>
      </c>
      <c r="M8" s="53"/>
    </row>
    <row r="9" spans="1:27" x14ac:dyDescent="0.3">
      <c r="A9" s="63" t="s">
        <v>187</v>
      </c>
      <c r="B9" s="64" t="s">
        <v>125</v>
      </c>
      <c r="C9" s="64" t="s">
        <v>126</v>
      </c>
      <c r="D9" s="64">
        <v>0.9</v>
      </c>
      <c r="E9" s="64">
        <v>70</v>
      </c>
      <c r="F9" s="64">
        <v>25</v>
      </c>
      <c r="G9" s="86">
        <v>22</v>
      </c>
      <c r="H9" s="30"/>
      <c r="I9" s="63" t="s">
        <v>20</v>
      </c>
      <c r="J9" s="64">
        <f>'C Koop potten'!L49</f>
        <v>10</v>
      </c>
      <c r="K9" s="52"/>
      <c r="L9" s="67">
        <f t="shared" si="0"/>
        <v>0</v>
      </c>
      <c r="M9" s="53"/>
    </row>
    <row r="10" spans="1:27" x14ac:dyDescent="0.3">
      <c r="A10" s="63" t="s">
        <v>188</v>
      </c>
      <c r="B10" s="64" t="s">
        <v>129</v>
      </c>
      <c r="C10" s="64" t="s">
        <v>126</v>
      </c>
      <c r="D10" s="64">
        <v>0.96</v>
      </c>
      <c r="E10" s="64">
        <v>80</v>
      </c>
      <c r="F10" s="64">
        <v>30</v>
      </c>
      <c r="G10" s="86">
        <v>29</v>
      </c>
      <c r="H10" s="30"/>
      <c r="I10" s="63" t="s">
        <v>20</v>
      </c>
      <c r="J10" s="64">
        <f>'C Koop potten'!L57</f>
        <v>22</v>
      </c>
      <c r="K10" s="52"/>
      <c r="L10" s="67">
        <f>J10*K10</f>
        <v>0</v>
      </c>
      <c r="M10" s="53"/>
    </row>
    <row r="11" spans="1:27" x14ac:dyDescent="0.3">
      <c r="A11" s="63" t="s">
        <v>189</v>
      </c>
      <c r="B11" s="64" t="s">
        <v>132</v>
      </c>
      <c r="C11" s="64" t="s">
        <v>126</v>
      </c>
      <c r="D11" s="64">
        <v>1.92</v>
      </c>
      <c r="E11" s="64">
        <v>150</v>
      </c>
      <c r="F11" s="64">
        <v>50</v>
      </c>
      <c r="G11" s="86">
        <v>50</v>
      </c>
      <c r="H11" s="30"/>
      <c r="I11" s="63" t="s">
        <v>20</v>
      </c>
      <c r="J11" s="64">
        <f>'C Koop potten'!L64</f>
        <v>12</v>
      </c>
      <c r="K11" s="52"/>
      <c r="L11" s="67">
        <f>J11*K11</f>
        <v>0</v>
      </c>
      <c r="M11" s="53"/>
    </row>
    <row r="12" spans="1:27" ht="52.8" x14ac:dyDescent="0.3">
      <c r="A12" s="87" t="s">
        <v>190</v>
      </c>
      <c r="B12" s="88"/>
      <c r="C12" s="88"/>
      <c r="D12" s="88"/>
      <c r="E12" s="88" t="s">
        <v>191</v>
      </c>
      <c r="F12" s="88" t="s">
        <v>192</v>
      </c>
      <c r="G12" s="89"/>
      <c r="H12" s="39"/>
      <c r="I12" s="87" t="s">
        <v>96</v>
      </c>
      <c r="J12" s="88" t="s">
        <v>193</v>
      </c>
      <c r="K12" s="105"/>
      <c r="L12" s="105" t="s">
        <v>181</v>
      </c>
      <c r="M12" s="106" t="s">
        <v>99</v>
      </c>
      <c r="N12" s="20"/>
      <c r="O12" s="22"/>
      <c r="P12" s="22"/>
      <c r="Q12" s="22"/>
      <c r="R12" s="22"/>
      <c r="S12" s="22"/>
      <c r="T12" s="28"/>
      <c r="U12" s="30"/>
      <c r="V12" s="20"/>
      <c r="W12" s="22"/>
      <c r="X12" s="35"/>
      <c r="Y12" s="26"/>
      <c r="Z12" s="21"/>
      <c r="AA12" s="46"/>
    </row>
    <row r="13" spans="1:27" x14ac:dyDescent="0.3">
      <c r="A13" s="83" t="s">
        <v>194</v>
      </c>
      <c r="B13" s="84"/>
      <c r="C13" s="84"/>
      <c r="D13" s="84"/>
      <c r="E13" s="84"/>
      <c r="F13" s="84"/>
      <c r="G13" s="85"/>
      <c r="H13" s="29"/>
      <c r="I13" s="102"/>
      <c r="J13" s="84"/>
      <c r="K13" s="103"/>
      <c r="L13" s="103"/>
      <c r="M13" s="104">
        <f>SUM(L14:L46)</f>
        <v>0</v>
      </c>
    </row>
    <row r="14" spans="1:27" x14ac:dyDescent="0.3">
      <c r="A14" s="90" t="s">
        <v>195</v>
      </c>
      <c r="B14" s="64"/>
      <c r="C14" s="64"/>
      <c r="D14" s="64"/>
      <c r="E14" s="91" t="s">
        <v>196</v>
      </c>
      <c r="F14" s="91">
        <v>250</v>
      </c>
      <c r="G14" s="92"/>
      <c r="H14" s="29"/>
      <c r="I14" s="63" t="s">
        <v>20</v>
      </c>
      <c r="J14" s="91">
        <v>3</v>
      </c>
      <c r="K14" s="52"/>
      <c r="L14" s="67">
        <f t="shared" ref="L14:L19" si="1">J14*K14</f>
        <v>0</v>
      </c>
      <c r="M14" s="53"/>
    </row>
    <row r="15" spans="1:27" x14ac:dyDescent="0.3">
      <c r="A15" s="90" t="s">
        <v>197</v>
      </c>
      <c r="B15" s="64"/>
      <c r="C15" s="64"/>
      <c r="D15" s="64"/>
      <c r="E15" s="91" t="s">
        <v>198</v>
      </c>
      <c r="F15" s="91">
        <v>340</v>
      </c>
      <c r="G15" s="92"/>
      <c r="H15" s="30"/>
      <c r="I15" s="63" t="s">
        <v>20</v>
      </c>
      <c r="J15" s="91">
        <v>3</v>
      </c>
      <c r="K15" s="52"/>
      <c r="L15" s="67">
        <f t="shared" si="1"/>
        <v>0</v>
      </c>
      <c r="M15" s="53"/>
    </row>
    <row r="16" spans="1:27" x14ac:dyDescent="0.3">
      <c r="A16" s="90" t="s">
        <v>199</v>
      </c>
      <c r="B16" s="64"/>
      <c r="C16" s="64"/>
      <c r="D16" s="64"/>
      <c r="E16" s="91" t="s">
        <v>200</v>
      </c>
      <c r="F16" s="91">
        <v>250</v>
      </c>
      <c r="G16" s="92"/>
      <c r="H16" s="19"/>
      <c r="I16" s="63" t="s">
        <v>20</v>
      </c>
      <c r="J16" s="91">
        <v>3</v>
      </c>
      <c r="K16" s="52"/>
      <c r="L16" s="67">
        <f t="shared" si="1"/>
        <v>0</v>
      </c>
      <c r="M16" s="53"/>
    </row>
    <row r="17" spans="1:13" x14ac:dyDescent="0.3">
      <c r="A17" s="90" t="s">
        <v>201</v>
      </c>
      <c r="B17" s="64"/>
      <c r="C17" s="64"/>
      <c r="D17" s="64"/>
      <c r="E17" s="91" t="s">
        <v>202</v>
      </c>
      <c r="F17" s="91">
        <v>280</v>
      </c>
      <c r="G17" s="92"/>
      <c r="H17" s="30"/>
      <c r="I17" s="63" t="s">
        <v>20</v>
      </c>
      <c r="J17" s="91">
        <v>3</v>
      </c>
      <c r="K17" s="52"/>
      <c r="L17" s="67">
        <f t="shared" si="1"/>
        <v>0</v>
      </c>
      <c r="M17" s="53"/>
    </row>
    <row r="18" spans="1:13" x14ac:dyDescent="0.3">
      <c r="A18" s="90" t="s">
        <v>203</v>
      </c>
      <c r="B18" s="64"/>
      <c r="C18" s="64"/>
      <c r="D18" s="64"/>
      <c r="E18" s="91" t="s">
        <v>204</v>
      </c>
      <c r="F18" s="91">
        <v>260</v>
      </c>
      <c r="G18" s="92"/>
      <c r="H18" s="30"/>
      <c r="I18" s="63" t="s">
        <v>20</v>
      </c>
      <c r="J18" s="91">
        <v>3</v>
      </c>
      <c r="K18" s="52"/>
      <c r="L18" s="67">
        <f t="shared" si="1"/>
        <v>0</v>
      </c>
      <c r="M18" s="53"/>
    </row>
    <row r="19" spans="1:13" x14ac:dyDescent="0.3">
      <c r="A19" s="90" t="s">
        <v>205</v>
      </c>
      <c r="B19" s="64"/>
      <c r="C19" s="64"/>
      <c r="D19" s="64"/>
      <c r="E19" s="91" t="s">
        <v>206</v>
      </c>
      <c r="F19" s="91">
        <v>140</v>
      </c>
      <c r="G19" s="92"/>
      <c r="H19" s="30"/>
      <c r="I19" s="63" t="s">
        <v>20</v>
      </c>
      <c r="J19" s="91">
        <v>15</v>
      </c>
      <c r="K19" s="52"/>
      <c r="L19" s="67">
        <f t="shared" si="1"/>
        <v>0</v>
      </c>
      <c r="M19" s="53"/>
    </row>
    <row r="20" spans="1:13" x14ac:dyDescent="0.3">
      <c r="A20" s="90" t="s">
        <v>207</v>
      </c>
      <c r="B20" s="64"/>
      <c r="C20" s="64"/>
      <c r="D20" s="64"/>
      <c r="E20" s="91" t="s">
        <v>206</v>
      </c>
      <c r="F20" s="91">
        <v>190</v>
      </c>
      <c r="G20" s="92"/>
      <c r="H20" s="29"/>
      <c r="I20" s="63" t="s">
        <v>20</v>
      </c>
      <c r="J20" s="91">
        <v>15</v>
      </c>
      <c r="K20" s="52"/>
      <c r="L20" s="67">
        <f t="shared" ref="L20:L31" si="2">J20*K20</f>
        <v>0</v>
      </c>
      <c r="M20" s="53"/>
    </row>
    <row r="21" spans="1:13" x14ac:dyDescent="0.3">
      <c r="A21" s="90" t="s">
        <v>208</v>
      </c>
      <c r="B21" s="64"/>
      <c r="C21" s="64"/>
      <c r="D21" s="64"/>
      <c r="E21" s="91" t="s">
        <v>209</v>
      </c>
      <c r="F21" s="91">
        <v>180</v>
      </c>
      <c r="G21" s="92"/>
      <c r="H21" s="30"/>
      <c r="I21" s="63" t="s">
        <v>20</v>
      </c>
      <c r="J21" s="91">
        <v>15</v>
      </c>
      <c r="K21" s="52"/>
      <c r="L21" s="67">
        <f t="shared" si="2"/>
        <v>0</v>
      </c>
      <c r="M21" s="53"/>
    </row>
    <row r="22" spans="1:13" x14ac:dyDescent="0.3">
      <c r="A22" s="90" t="s">
        <v>210</v>
      </c>
      <c r="B22" s="64"/>
      <c r="C22" s="64"/>
      <c r="D22" s="64"/>
      <c r="E22" s="91" t="s">
        <v>211</v>
      </c>
      <c r="F22" s="91">
        <v>250</v>
      </c>
      <c r="G22" s="92"/>
      <c r="H22" s="19"/>
      <c r="I22" s="63" t="s">
        <v>20</v>
      </c>
      <c r="J22" s="91">
        <v>12</v>
      </c>
      <c r="K22" s="52"/>
      <c r="L22" s="67">
        <f t="shared" si="2"/>
        <v>0</v>
      </c>
      <c r="M22" s="53"/>
    </row>
    <row r="23" spans="1:13" x14ac:dyDescent="0.3">
      <c r="A23" s="90" t="s">
        <v>212</v>
      </c>
      <c r="B23" s="64"/>
      <c r="C23" s="64"/>
      <c r="D23" s="64"/>
      <c r="E23" s="91" t="s">
        <v>213</v>
      </c>
      <c r="F23" s="91">
        <v>150</v>
      </c>
      <c r="G23" s="92"/>
      <c r="H23" s="30"/>
      <c r="I23" s="63" t="s">
        <v>20</v>
      </c>
      <c r="J23" s="91">
        <v>14</v>
      </c>
      <c r="K23" s="52"/>
      <c r="L23" s="67">
        <f t="shared" si="2"/>
        <v>0</v>
      </c>
      <c r="M23" s="53"/>
    </row>
    <row r="24" spans="1:13" x14ac:dyDescent="0.3">
      <c r="A24" s="90" t="s">
        <v>214</v>
      </c>
      <c r="B24" s="64"/>
      <c r="C24" s="64"/>
      <c r="D24" s="64"/>
      <c r="E24" s="91" t="s">
        <v>215</v>
      </c>
      <c r="F24" s="91">
        <v>95</v>
      </c>
      <c r="G24" s="92"/>
      <c r="H24" s="30"/>
      <c r="I24" s="63" t="s">
        <v>20</v>
      </c>
      <c r="J24" s="91">
        <v>12</v>
      </c>
      <c r="K24" s="52"/>
      <c r="L24" s="67">
        <f t="shared" si="2"/>
        <v>0</v>
      </c>
      <c r="M24" s="53"/>
    </row>
    <row r="25" spans="1:13" x14ac:dyDescent="0.3">
      <c r="A25" s="90" t="s">
        <v>216</v>
      </c>
      <c r="B25" s="64"/>
      <c r="C25" s="64"/>
      <c r="D25" s="64"/>
      <c r="E25" s="91" t="s">
        <v>217</v>
      </c>
      <c r="F25" s="91">
        <v>80</v>
      </c>
      <c r="G25" s="92"/>
      <c r="H25" s="30"/>
      <c r="I25" s="63" t="s">
        <v>20</v>
      </c>
      <c r="J25" s="91">
        <v>19</v>
      </c>
      <c r="K25" s="52"/>
      <c r="L25" s="67">
        <f t="shared" si="2"/>
        <v>0</v>
      </c>
      <c r="M25" s="53"/>
    </row>
    <row r="26" spans="1:13" x14ac:dyDescent="0.3">
      <c r="A26" s="90" t="s">
        <v>218</v>
      </c>
      <c r="B26" s="64"/>
      <c r="C26" s="64"/>
      <c r="D26" s="64"/>
      <c r="E26" s="91" t="s">
        <v>219</v>
      </c>
      <c r="F26" s="91">
        <v>80</v>
      </c>
      <c r="G26" s="92"/>
      <c r="H26" s="29"/>
      <c r="I26" s="63" t="s">
        <v>20</v>
      </c>
      <c r="J26" s="91">
        <v>19</v>
      </c>
      <c r="K26" s="52"/>
      <c r="L26" s="67">
        <f t="shared" si="2"/>
        <v>0</v>
      </c>
      <c r="M26" s="53"/>
    </row>
    <row r="27" spans="1:13" x14ac:dyDescent="0.3">
      <c r="A27" s="90" t="s">
        <v>220</v>
      </c>
      <c r="B27" s="64"/>
      <c r="C27" s="64"/>
      <c r="D27" s="64"/>
      <c r="E27" s="91" t="s">
        <v>221</v>
      </c>
      <c r="F27" s="91">
        <v>120</v>
      </c>
      <c r="G27" s="92"/>
      <c r="H27" s="30"/>
      <c r="I27" s="63" t="s">
        <v>20</v>
      </c>
      <c r="J27" s="91">
        <v>19</v>
      </c>
      <c r="K27" s="52"/>
      <c r="L27" s="67">
        <f t="shared" si="2"/>
        <v>0</v>
      </c>
      <c r="M27" s="53"/>
    </row>
    <row r="28" spans="1:13" x14ac:dyDescent="0.3">
      <c r="A28" s="90" t="s">
        <v>222</v>
      </c>
      <c r="B28" s="64"/>
      <c r="C28" s="64"/>
      <c r="D28" s="64"/>
      <c r="E28" s="91" t="s">
        <v>223</v>
      </c>
      <c r="F28" s="91">
        <v>100</v>
      </c>
      <c r="G28" s="92"/>
      <c r="H28" s="19"/>
      <c r="I28" s="63" t="s">
        <v>20</v>
      </c>
      <c r="J28" s="91">
        <v>18</v>
      </c>
      <c r="K28" s="52"/>
      <c r="L28" s="67">
        <f t="shared" si="2"/>
        <v>0</v>
      </c>
      <c r="M28" s="53"/>
    </row>
    <row r="29" spans="1:13" x14ac:dyDescent="0.3">
      <c r="A29" s="90" t="s">
        <v>224</v>
      </c>
      <c r="B29" s="64"/>
      <c r="C29" s="64"/>
      <c r="D29" s="64"/>
      <c r="E29" s="91" t="s">
        <v>225</v>
      </c>
      <c r="F29" s="91">
        <v>170</v>
      </c>
      <c r="G29" s="92"/>
      <c r="H29" s="30"/>
      <c r="I29" s="63" t="s">
        <v>20</v>
      </c>
      <c r="J29" s="91">
        <v>18</v>
      </c>
      <c r="K29" s="52"/>
      <c r="L29" s="67">
        <f t="shared" si="2"/>
        <v>0</v>
      </c>
      <c r="M29" s="53"/>
    </row>
    <row r="30" spans="1:13" x14ac:dyDescent="0.3">
      <c r="A30" s="90" t="s">
        <v>226</v>
      </c>
      <c r="B30" s="64"/>
      <c r="C30" s="64"/>
      <c r="D30" s="64"/>
      <c r="E30" s="91" t="s">
        <v>225</v>
      </c>
      <c r="F30" s="91">
        <v>145</v>
      </c>
      <c r="G30" s="92"/>
      <c r="H30" s="30"/>
      <c r="I30" s="63" t="s">
        <v>20</v>
      </c>
      <c r="J30" s="91">
        <v>18</v>
      </c>
      <c r="K30" s="52"/>
      <c r="L30" s="67">
        <f t="shared" si="2"/>
        <v>0</v>
      </c>
      <c r="M30" s="53"/>
    </row>
    <row r="31" spans="1:13" x14ac:dyDescent="0.3">
      <c r="A31" s="90" t="s">
        <v>227</v>
      </c>
      <c r="B31" s="64"/>
      <c r="C31" s="64"/>
      <c r="D31" s="64"/>
      <c r="E31" s="91" t="s">
        <v>228</v>
      </c>
      <c r="F31" s="91">
        <v>140</v>
      </c>
      <c r="G31" s="92"/>
      <c r="H31" s="30"/>
      <c r="I31" s="63" t="s">
        <v>20</v>
      </c>
      <c r="J31" s="91">
        <v>18</v>
      </c>
      <c r="K31" s="52"/>
      <c r="L31" s="67">
        <f t="shared" si="2"/>
        <v>0</v>
      </c>
      <c r="M31" s="53"/>
    </row>
    <row r="32" spans="1:13" x14ac:dyDescent="0.3">
      <c r="A32" s="90" t="s">
        <v>229</v>
      </c>
      <c r="B32" s="64"/>
      <c r="C32" s="64"/>
      <c r="D32" s="64"/>
      <c r="E32" s="91" t="s">
        <v>230</v>
      </c>
      <c r="F32" s="91">
        <v>80</v>
      </c>
      <c r="G32" s="92"/>
      <c r="H32" s="29"/>
      <c r="I32" s="63" t="s">
        <v>20</v>
      </c>
      <c r="J32" s="91">
        <v>16</v>
      </c>
      <c r="K32" s="52"/>
      <c r="L32" s="67">
        <f t="shared" ref="L32:L46" si="3">J32*K32</f>
        <v>0</v>
      </c>
      <c r="M32" s="53"/>
    </row>
    <row r="33" spans="1:14" x14ac:dyDescent="0.3">
      <c r="A33" s="90" t="s">
        <v>231</v>
      </c>
      <c r="B33" s="64"/>
      <c r="C33" s="64"/>
      <c r="D33" s="64"/>
      <c r="E33" s="91" t="s">
        <v>225</v>
      </c>
      <c r="F33" s="91">
        <v>75</v>
      </c>
      <c r="G33" s="92"/>
      <c r="H33" s="30"/>
      <c r="I33" s="63" t="s">
        <v>20</v>
      </c>
      <c r="J33" s="91">
        <v>16</v>
      </c>
      <c r="K33" s="52"/>
      <c r="L33" s="67">
        <f t="shared" si="3"/>
        <v>0</v>
      </c>
      <c r="M33" s="53"/>
    </row>
    <row r="34" spans="1:14" x14ac:dyDescent="0.3">
      <c r="A34" s="90" t="s">
        <v>232</v>
      </c>
      <c r="B34" s="64"/>
      <c r="C34" s="64"/>
      <c r="D34" s="64"/>
      <c r="E34" s="91" t="s">
        <v>230</v>
      </c>
      <c r="F34" s="91">
        <v>75</v>
      </c>
      <c r="G34" s="92"/>
      <c r="H34" s="19"/>
      <c r="I34" s="63" t="s">
        <v>20</v>
      </c>
      <c r="J34" s="91">
        <v>15</v>
      </c>
      <c r="K34" s="52"/>
      <c r="L34" s="67">
        <f t="shared" si="3"/>
        <v>0</v>
      </c>
      <c r="M34" s="53"/>
    </row>
    <row r="35" spans="1:14" x14ac:dyDescent="0.3">
      <c r="A35" s="90" t="s">
        <v>233</v>
      </c>
      <c r="B35" s="64"/>
      <c r="C35" s="64"/>
      <c r="D35" s="64"/>
      <c r="E35" s="91" t="s">
        <v>217</v>
      </c>
      <c r="F35" s="91">
        <v>110</v>
      </c>
      <c r="G35" s="92"/>
      <c r="H35" s="30"/>
      <c r="I35" s="63" t="s">
        <v>20</v>
      </c>
      <c r="J35" s="91">
        <v>15</v>
      </c>
      <c r="K35" s="52"/>
      <c r="L35" s="67">
        <f t="shared" si="3"/>
        <v>0</v>
      </c>
      <c r="M35" s="53"/>
    </row>
    <row r="36" spans="1:14" x14ac:dyDescent="0.3">
      <c r="A36" s="90" t="s">
        <v>234</v>
      </c>
      <c r="B36" s="64"/>
      <c r="C36" s="64"/>
      <c r="D36" s="64"/>
      <c r="E36" s="91" t="s">
        <v>235</v>
      </c>
      <c r="F36" s="91">
        <v>80</v>
      </c>
      <c r="G36" s="92"/>
      <c r="H36" s="30"/>
      <c r="I36" s="63" t="s">
        <v>20</v>
      </c>
      <c r="J36" s="91">
        <v>15</v>
      </c>
      <c r="K36" s="52"/>
      <c r="L36" s="67">
        <f t="shared" si="3"/>
        <v>0</v>
      </c>
      <c r="M36" s="53"/>
    </row>
    <row r="37" spans="1:14" x14ac:dyDescent="0.3">
      <c r="A37" s="90" t="s">
        <v>236</v>
      </c>
      <c r="B37" s="64"/>
      <c r="C37" s="64"/>
      <c r="D37" s="64"/>
      <c r="E37" s="91" t="s">
        <v>219</v>
      </c>
      <c r="F37" s="91">
        <v>75</v>
      </c>
      <c r="G37" s="92"/>
      <c r="H37" s="30"/>
      <c r="I37" s="63" t="s">
        <v>20</v>
      </c>
      <c r="J37" s="91">
        <v>15</v>
      </c>
      <c r="K37" s="52"/>
      <c r="L37" s="67">
        <f t="shared" si="3"/>
        <v>0</v>
      </c>
      <c r="M37" s="53"/>
    </row>
    <row r="38" spans="1:14" x14ac:dyDescent="0.3">
      <c r="A38" s="90" t="s">
        <v>237</v>
      </c>
      <c r="B38" s="64"/>
      <c r="C38" s="64"/>
      <c r="D38" s="64"/>
      <c r="E38" s="91" t="s">
        <v>219</v>
      </c>
      <c r="F38" s="91">
        <v>90</v>
      </c>
      <c r="G38" s="92"/>
      <c r="H38" s="29"/>
      <c r="I38" s="63" t="s">
        <v>20</v>
      </c>
      <c r="J38" s="91">
        <v>15</v>
      </c>
      <c r="K38" s="52"/>
      <c r="L38" s="67">
        <f t="shared" si="3"/>
        <v>0</v>
      </c>
      <c r="M38" s="53"/>
    </row>
    <row r="39" spans="1:14" x14ac:dyDescent="0.3">
      <c r="A39" s="90" t="s">
        <v>238</v>
      </c>
      <c r="B39" s="64"/>
      <c r="C39" s="64"/>
      <c r="D39" s="64"/>
      <c r="E39" s="91" t="s">
        <v>239</v>
      </c>
      <c r="F39" s="91">
        <v>115</v>
      </c>
      <c r="G39" s="92"/>
      <c r="H39" s="30"/>
      <c r="I39" s="63" t="s">
        <v>20</v>
      </c>
      <c r="J39" s="91">
        <v>6</v>
      </c>
      <c r="K39" s="52"/>
      <c r="L39" s="67">
        <f t="shared" si="3"/>
        <v>0</v>
      </c>
      <c r="M39" s="53"/>
    </row>
    <row r="40" spans="1:14" x14ac:dyDescent="0.3">
      <c r="A40" s="90" t="s">
        <v>163</v>
      </c>
      <c r="B40" s="64"/>
      <c r="C40" s="64"/>
      <c r="D40" s="64"/>
      <c r="E40" s="91" t="s">
        <v>240</v>
      </c>
      <c r="F40" s="91">
        <v>60</v>
      </c>
      <c r="G40" s="92"/>
      <c r="H40" s="19"/>
      <c r="I40" s="63" t="s">
        <v>20</v>
      </c>
      <c r="J40" s="91">
        <v>8</v>
      </c>
      <c r="K40" s="52"/>
      <c r="L40" s="67">
        <f t="shared" si="3"/>
        <v>0</v>
      </c>
      <c r="M40" s="53"/>
    </row>
    <row r="41" spans="1:14" x14ac:dyDescent="0.3">
      <c r="A41" s="90" t="s">
        <v>241</v>
      </c>
      <c r="B41" s="64"/>
      <c r="C41" s="64"/>
      <c r="D41" s="64"/>
      <c r="E41" s="91" t="s">
        <v>217</v>
      </c>
      <c r="F41" s="91">
        <v>95</v>
      </c>
      <c r="G41" s="92"/>
      <c r="H41" s="30"/>
      <c r="I41" s="63" t="s">
        <v>20</v>
      </c>
      <c r="J41" s="91">
        <v>8</v>
      </c>
      <c r="K41" s="52"/>
      <c r="L41" s="67">
        <f t="shared" si="3"/>
        <v>0</v>
      </c>
      <c r="M41" s="53"/>
    </row>
    <row r="42" spans="1:14" x14ac:dyDescent="0.3">
      <c r="A42" s="90" t="s">
        <v>168</v>
      </c>
      <c r="B42" s="64"/>
      <c r="C42" s="64"/>
      <c r="D42" s="64"/>
      <c r="E42" s="91" t="s">
        <v>242</v>
      </c>
      <c r="F42" s="91">
        <v>40</v>
      </c>
      <c r="G42" s="92"/>
      <c r="H42" s="30"/>
      <c r="I42" s="63" t="s">
        <v>20</v>
      </c>
      <c r="J42" s="91">
        <v>8</v>
      </c>
      <c r="K42" s="52"/>
      <c r="L42" s="67">
        <f t="shared" si="3"/>
        <v>0</v>
      </c>
      <c r="M42" s="53"/>
    </row>
    <row r="43" spans="1:14" x14ac:dyDescent="0.3">
      <c r="A43" s="90" t="s">
        <v>243</v>
      </c>
      <c r="B43" s="64"/>
      <c r="C43" s="64"/>
      <c r="D43" s="64"/>
      <c r="E43" s="91" t="s">
        <v>219</v>
      </c>
      <c r="F43" s="91">
        <v>80</v>
      </c>
      <c r="G43" s="92"/>
      <c r="H43" s="30"/>
      <c r="I43" s="63" t="s">
        <v>20</v>
      </c>
      <c r="J43" s="91">
        <v>8</v>
      </c>
      <c r="K43" s="52"/>
      <c r="L43" s="67">
        <f t="shared" si="3"/>
        <v>0</v>
      </c>
      <c r="M43" s="53"/>
    </row>
    <row r="44" spans="1:14" x14ac:dyDescent="0.3">
      <c r="A44" s="90" t="s">
        <v>244</v>
      </c>
      <c r="B44" s="64"/>
      <c r="C44" s="64"/>
      <c r="D44" s="64"/>
      <c r="E44" s="91" t="s">
        <v>206</v>
      </c>
      <c r="F44" s="91">
        <v>70</v>
      </c>
      <c r="G44" s="92"/>
      <c r="H44" s="29"/>
      <c r="I44" s="63" t="s">
        <v>20</v>
      </c>
      <c r="J44" s="91">
        <v>6</v>
      </c>
      <c r="K44" s="52"/>
      <c r="L44" s="67">
        <f t="shared" si="3"/>
        <v>0</v>
      </c>
      <c r="M44" s="53"/>
    </row>
    <row r="45" spans="1:14" x14ac:dyDescent="0.3">
      <c r="A45" s="90" t="s">
        <v>245</v>
      </c>
      <c r="B45" s="64"/>
      <c r="C45" s="64"/>
      <c r="D45" s="64"/>
      <c r="E45" s="91" t="s">
        <v>246</v>
      </c>
      <c r="F45" s="91">
        <v>45</v>
      </c>
      <c r="G45" s="92"/>
      <c r="H45" s="30"/>
      <c r="I45" s="63" t="s">
        <v>20</v>
      </c>
      <c r="J45" s="91">
        <v>8</v>
      </c>
      <c r="K45" s="52"/>
      <c r="L45" s="67">
        <f t="shared" si="3"/>
        <v>0</v>
      </c>
      <c r="M45" s="53"/>
    </row>
    <row r="46" spans="1:14" x14ac:dyDescent="0.3">
      <c r="A46" s="90" t="s">
        <v>247</v>
      </c>
      <c r="B46" s="64"/>
      <c r="C46" s="64"/>
      <c r="D46" s="64"/>
      <c r="E46" s="91" t="s">
        <v>248</v>
      </c>
      <c r="F46" s="91">
        <v>40</v>
      </c>
      <c r="G46" s="92"/>
      <c r="H46" s="19"/>
      <c r="I46" s="63" t="s">
        <v>20</v>
      </c>
      <c r="J46" s="91">
        <v>8</v>
      </c>
      <c r="K46" s="52"/>
      <c r="L46" s="67">
        <f t="shared" si="3"/>
        <v>0</v>
      </c>
      <c r="M46" s="53"/>
    </row>
    <row r="47" spans="1:14" ht="14.4" thickBot="1" x14ac:dyDescent="0.35">
      <c r="A47" s="179"/>
      <c r="B47" s="190"/>
      <c r="C47" s="190"/>
      <c r="D47" s="190"/>
      <c r="E47" s="190"/>
      <c r="F47" s="190"/>
      <c r="G47" s="197"/>
      <c r="H47" s="201"/>
      <c r="I47" s="179"/>
      <c r="J47" s="190"/>
      <c r="K47" s="191"/>
      <c r="L47" s="192"/>
      <c r="M47" s="180"/>
    </row>
    <row r="48" spans="1:14" ht="14.4" thickTop="1" x14ac:dyDescent="0.3">
      <c r="A48" s="193"/>
      <c r="B48" s="194"/>
      <c r="C48" s="194"/>
      <c r="D48" s="194"/>
      <c r="E48" s="194"/>
      <c r="F48" s="195" t="s">
        <v>83</v>
      </c>
      <c r="G48" s="200"/>
      <c r="H48" s="109"/>
      <c r="I48" s="186"/>
      <c r="J48" s="187">
        <f>SUM(J14:J47)</f>
        <v>394</v>
      </c>
      <c r="K48" s="187"/>
      <c r="L48" s="188"/>
      <c r="M48" s="189">
        <f>SUM(M4:M47)</f>
        <v>0</v>
      </c>
      <c r="N48" s="48">
        <f>SUM(L5:L47)</f>
        <v>0</v>
      </c>
    </row>
    <row r="49" spans="1:13" x14ac:dyDescent="0.3">
      <c r="A49" s="63"/>
      <c r="B49" s="64"/>
      <c r="C49" s="64"/>
      <c r="D49" s="64"/>
      <c r="E49" s="64"/>
      <c r="F49" s="75"/>
      <c r="G49" s="86"/>
      <c r="H49" s="109"/>
      <c r="I49" s="58"/>
      <c r="J49" s="59"/>
      <c r="K49" s="59"/>
      <c r="L49" s="61"/>
      <c r="M49" s="62"/>
    </row>
    <row r="50" spans="1:13" ht="13.2" x14ac:dyDescent="0.25">
      <c r="A50" s="63"/>
      <c r="B50" s="64"/>
      <c r="C50" s="64"/>
      <c r="D50" s="64"/>
      <c r="E50" s="64"/>
      <c r="F50" s="75" t="s">
        <v>84</v>
      </c>
      <c r="G50" s="86"/>
      <c r="H50" s="110"/>
      <c r="I50" s="63"/>
      <c r="J50" s="64" t="s">
        <v>85</v>
      </c>
      <c r="K50" s="65">
        <v>0.01</v>
      </c>
      <c r="L50" s="67"/>
      <c r="M50" s="53">
        <f>M48*K50</f>
        <v>0</v>
      </c>
    </row>
    <row r="51" spans="1:13" ht="13.2" x14ac:dyDescent="0.25">
      <c r="A51" s="63"/>
      <c r="B51" s="64"/>
      <c r="C51" s="64"/>
      <c r="D51" s="64"/>
      <c r="E51" s="64"/>
      <c r="F51" s="75"/>
      <c r="G51" s="86"/>
      <c r="H51" s="110"/>
      <c r="I51" s="63"/>
      <c r="J51" s="64"/>
      <c r="K51" s="68"/>
      <c r="L51" s="67"/>
      <c r="M51" s="53"/>
    </row>
    <row r="52" spans="1:13" thickBot="1" x14ac:dyDescent="0.3">
      <c r="A52" s="96"/>
      <c r="B52" s="97"/>
      <c r="C52" s="97"/>
      <c r="D52" s="97"/>
      <c r="E52" s="97"/>
      <c r="F52" s="99" t="s">
        <v>86</v>
      </c>
      <c r="G52" s="98"/>
      <c r="H52" s="109"/>
      <c r="I52" s="107"/>
      <c r="J52" s="108"/>
      <c r="K52" s="70"/>
      <c r="L52" s="72"/>
      <c r="M52" s="73">
        <f>SUM(M48:M50)</f>
        <v>0</v>
      </c>
    </row>
  </sheetData>
  <sheetProtection algorithmName="SHA-512" hashValue="lFX7PQQoetKputGVlJdRqm+qdCTJjdj3GBI7eV9N8TcZctRzaFp3fEACDLqDLgZ63OBxOmIPyiBzy/voc4thCw==" saltValue="Kt1jeKdlDKAbMIXqw50mUw==" spinCount="100000" sheet="1" formatCells="0" formatColumns="0" formatRows="0" insertColumns="0" insertRows="0" insertHyperlinks="0" deleteColumns="0" deleteRows="0" sort="0" autoFilter="0" pivotTables="0"/>
  <protectedRanges>
    <protectedRange sqref="K5:K50" name="Bereik Lease groen"/>
  </protectedRanges>
  <phoneticPr fontId="3" type="noConversion"/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BC38-24B5-4993-A3D7-7020C5AFE879}">
  <sheetPr>
    <pageSetUpPr fitToPage="1"/>
  </sheetPr>
  <dimension ref="A1:N35"/>
  <sheetViews>
    <sheetView workbookViewId="0">
      <selection activeCell="K11" sqref="K11:K29"/>
    </sheetView>
  </sheetViews>
  <sheetFormatPr defaultColWidth="9.21875" defaultRowHeight="13.8" x14ac:dyDescent="0.3"/>
  <cols>
    <col min="1" max="1" width="20.77734375" style="12" bestFit="1" customWidth="1"/>
    <col min="2" max="2" width="43.21875" style="12" bestFit="1" customWidth="1"/>
    <col min="3" max="3" width="49.5546875" style="12" bestFit="1" customWidth="1"/>
    <col min="4" max="4" width="7.77734375" style="12" customWidth="1"/>
    <col min="5" max="5" width="7" style="12" bestFit="1" customWidth="1"/>
    <col min="6" max="6" width="8.21875" style="12" customWidth="1"/>
    <col min="7" max="7" width="7.21875" style="12" customWidth="1"/>
    <col min="8" max="8" width="2.77734375" style="12" customWidth="1"/>
    <col min="9" max="9" width="9.21875" style="12"/>
    <col min="10" max="10" width="6.77734375" style="12" bestFit="1" customWidth="1"/>
    <col min="11" max="13" width="9.21875" style="12"/>
    <col min="14" max="14" width="9.21875" style="46"/>
    <col min="15" max="16384" width="9.21875" style="12"/>
  </cols>
  <sheetData>
    <row r="1" spans="1:14" ht="18.600000000000001" thickBot="1" x14ac:dyDescent="0.4">
      <c r="L1" s="45"/>
      <c r="M1" s="23" t="s">
        <v>249</v>
      </c>
    </row>
    <row r="2" spans="1:14" ht="39.6" x14ac:dyDescent="0.3">
      <c r="A2" s="76" t="s">
        <v>1</v>
      </c>
      <c r="B2" s="77" t="s">
        <v>89</v>
      </c>
      <c r="C2" s="77" t="s">
        <v>90</v>
      </c>
      <c r="D2" s="77" t="s">
        <v>92</v>
      </c>
      <c r="E2" s="77" t="s">
        <v>93</v>
      </c>
      <c r="F2" s="77" t="s">
        <v>94</v>
      </c>
      <c r="G2" s="78" t="s">
        <v>95</v>
      </c>
      <c r="H2" s="39"/>
      <c r="I2" s="76" t="s">
        <v>96</v>
      </c>
      <c r="J2" s="77" t="s">
        <v>97</v>
      </c>
      <c r="K2" s="50" t="s">
        <v>98</v>
      </c>
      <c r="L2" s="50" t="s">
        <v>181</v>
      </c>
      <c r="M2" s="51" t="s">
        <v>99</v>
      </c>
      <c r="N2" s="47"/>
    </row>
    <row r="3" spans="1:14" x14ac:dyDescent="0.3">
      <c r="A3" s="79"/>
      <c r="B3" s="80"/>
      <c r="C3" s="80"/>
      <c r="D3" s="80"/>
      <c r="E3" s="81" t="s">
        <v>100</v>
      </c>
      <c r="F3" s="81" t="s">
        <v>100</v>
      </c>
      <c r="G3" s="82" t="s">
        <v>100</v>
      </c>
      <c r="H3" s="27"/>
      <c r="I3" s="79"/>
      <c r="J3" s="80"/>
      <c r="K3" s="100"/>
      <c r="L3" s="100"/>
      <c r="M3" s="101"/>
    </row>
    <row r="4" spans="1:14" x14ac:dyDescent="0.3">
      <c r="A4" s="83" t="s">
        <v>182</v>
      </c>
      <c r="B4" s="84"/>
      <c r="C4" s="84"/>
      <c r="D4" s="84"/>
      <c r="E4" s="84"/>
      <c r="F4" s="84"/>
      <c r="G4" s="85"/>
      <c r="H4" s="31"/>
      <c r="I4" s="102"/>
      <c r="J4" s="84"/>
      <c r="K4" s="103"/>
      <c r="L4" s="103"/>
      <c r="M4" s="104">
        <f>SUM(L5:L8)</f>
        <v>0</v>
      </c>
    </row>
    <row r="5" spans="1:14" x14ac:dyDescent="0.3">
      <c r="A5" s="63" t="s">
        <v>250</v>
      </c>
      <c r="B5" s="64" t="s">
        <v>136</v>
      </c>
      <c r="C5" s="64" t="s">
        <v>137</v>
      </c>
      <c r="D5" s="64">
        <v>1.32</v>
      </c>
      <c r="E5" s="64"/>
      <c r="F5" s="64">
        <v>75</v>
      </c>
      <c r="G5" s="86">
        <v>51</v>
      </c>
      <c r="H5" s="29"/>
      <c r="I5" s="63" t="s">
        <v>20</v>
      </c>
      <c r="J5" s="64">
        <v>3</v>
      </c>
      <c r="K5" s="52"/>
      <c r="L5" s="67">
        <f t="shared" ref="L5:L8" si="0">J5*K5</f>
        <v>0</v>
      </c>
      <c r="M5" s="53"/>
    </row>
    <row r="6" spans="1:14" x14ac:dyDescent="0.3">
      <c r="A6" s="63" t="s">
        <v>251</v>
      </c>
      <c r="B6" s="64" t="s">
        <v>139</v>
      </c>
      <c r="C6" s="64" t="s">
        <v>137</v>
      </c>
      <c r="D6" s="64">
        <v>2.2200000000000002</v>
      </c>
      <c r="E6" s="64">
        <v>61</v>
      </c>
      <c r="F6" s="64">
        <v>61</v>
      </c>
      <c r="G6" s="86">
        <v>32</v>
      </c>
      <c r="H6" s="30"/>
      <c r="I6" s="63" t="s">
        <v>20</v>
      </c>
      <c r="J6" s="64">
        <v>6</v>
      </c>
      <c r="K6" s="52"/>
      <c r="L6" s="67">
        <f t="shared" si="0"/>
        <v>0</v>
      </c>
      <c r="M6" s="53"/>
    </row>
    <row r="7" spans="1:14" x14ac:dyDescent="0.3">
      <c r="A7" s="63" t="s">
        <v>143</v>
      </c>
      <c r="B7" s="64" t="s">
        <v>141</v>
      </c>
      <c r="C7" s="64" t="s">
        <v>142</v>
      </c>
      <c r="D7" s="64">
        <v>1.58</v>
      </c>
      <c r="E7" s="64"/>
      <c r="F7" s="64">
        <v>100</v>
      </c>
      <c r="G7" s="86">
        <v>80</v>
      </c>
      <c r="H7" s="30"/>
      <c r="I7" s="63" t="s">
        <v>20</v>
      </c>
      <c r="J7" s="64">
        <v>2</v>
      </c>
      <c r="K7" s="52"/>
      <c r="L7" s="67">
        <f t="shared" si="0"/>
        <v>0</v>
      </c>
      <c r="M7" s="53"/>
    </row>
    <row r="8" spans="1:14" x14ac:dyDescent="0.3">
      <c r="A8" s="63" t="s">
        <v>145</v>
      </c>
      <c r="B8" s="64" t="s">
        <v>144</v>
      </c>
      <c r="C8" s="64" t="s">
        <v>137</v>
      </c>
      <c r="D8" s="64">
        <v>0.6</v>
      </c>
      <c r="E8" s="64">
        <v>300</v>
      </c>
      <c r="F8" s="64">
        <v>20</v>
      </c>
      <c r="G8" s="86">
        <v>22</v>
      </c>
      <c r="H8" s="29"/>
      <c r="I8" s="63" t="s">
        <v>20</v>
      </c>
      <c r="J8" s="64">
        <v>1</v>
      </c>
      <c r="K8" s="52"/>
      <c r="L8" s="67">
        <f t="shared" si="0"/>
        <v>0</v>
      </c>
      <c r="M8" s="53"/>
    </row>
    <row r="9" spans="1:14" ht="52.8" x14ac:dyDescent="0.25">
      <c r="A9" s="87" t="s">
        <v>190</v>
      </c>
      <c r="B9" s="88"/>
      <c r="C9" s="88"/>
      <c r="D9" s="88"/>
      <c r="E9" s="88" t="s">
        <v>191</v>
      </c>
      <c r="F9" s="88" t="s">
        <v>192</v>
      </c>
      <c r="G9" s="89"/>
      <c r="H9" s="39"/>
      <c r="I9" s="87" t="s">
        <v>96</v>
      </c>
      <c r="J9" s="88" t="s">
        <v>193</v>
      </c>
      <c r="K9" s="105" t="s">
        <v>98</v>
      </c>
      <c r="L9" s="105" t="s">
        <v>181</v>
      </c>
      <c r="M9" s="106" t="s">
        <v>99</v>
      </c>
      <c r="N9" s="20"/>
    </row>
    <row r="10" spans="1:14" x14ac:dyDescent="0.3">
      <c r="A10" s="83" t="s">
        <v>194</v>
      </c>
      <c r="B10" s="84"/>
      <c r="C10" s="84"/>
      <c r="D10" s="84"/>
      <c r="E10" s="84"/>
      <c r="F10" s="84"/>
      <c r="G10" s="85"/>
      <c r="H10" s="31"/>
      <c r="I10" s="102"/>
      <c r="J10" s="84"/>
      <c r="K10" s="103"/>
      <c r="L10" s="103"/>
      <c r="M10" s="104">
        <f>SUM(L11:L29)</f>
        <v>0</v>
      </c>
    </row>
    <row r="11" spans="1:14" x14ac:dyDescent="0.3">
      <c r="A11" s="90" t="s">
        <v>252</v>
      </c>
      <c r="B11" s="91"/>
      <c r="C11" s="91"/>
      <c r="D11" s="91" t="s">
        <v>202</v>
      </c>
      <c r="E11" s="91">
        <v>280</v>
      </c>
      <c r="F11" s="91">
        <v>3</v>
      </c>
      <c r="G11" s="92"/>
      <c r="H11" s="29"/>
      <c r="I11" s="63" t="s">
        <v>20</v>
      </c>
      <c r="J11" s="91">
        <v>3</v>
      </c>
      <c r="K11" s="52"/>
      <c r="L11" s="67">
        <f t="shared" ref="L11:L29" si="1">J11*K11</f>
        <v>0</v>
      </c>
      <c r="M11" s="53"/>
    </row>
    <row r="12" spans="1:14" x14ac:dyDescent="0.3">
      <c r="A12" s="90" t="s">
        <v>195</v>
      </c>
      <c r="B12" s="91"/>
      <c r="C12" s="91"/>
      <c r="D12" s="91" t="s">
        <v>196</v>
      </c>
      <c r="E12" s="91">
        <v>250</v>
      </c>
      <c r="F12" s="91">
        <v>3</v>
      </c>
      <c r="G12" s="92"/>
      <c r="H12" s="30"/>
      <c r="I12" s="63" t="s">
        <v>20</v>
      </c>
      <c r="J12" s="91">
        <v>3</v>
      </c>
      <c r="K12" s="52"/>
      <c r="L12" s="67">
        <f t="shared" si="1"/>
        <v>0</v>
      </c>
      <c r="M12" s="53"/>
    </row>
    <row r="13" spans="1:14" x14ac:dyDescent="0.3">
      <c r="A13" s="90" t="s">
        <v>197</v>
      </c>
      <c r="B13" s="91"/>
      <c r="C13" s="91"/>
      <c r="D13" s="91" t="s">
        <v>198</v>
      </c>
      <c r="E13" s="91">
        <v>340</v>
      </c>
      <c r="F13" s="91">
        <v>3</v>
      </c>
      <c r="G13" s="92"/>
      <c r="H13" s="19"/>
      <c r="I13" s="63" t="s">
        <v>20</v>
      </c>
      <c r="J13" s="91">
        <v>3</v>
      </c>
      <c r="K13" s="52"/>
      <c r="L13" s="67">
        <f t="shared" si="1"/>
        <v>0</v>
      </c>
      <c r="M13" s="53"/>
    </row>
    <row r="14" spans="1:14" ht="13.2" x14ac:dyDescent="0.25">
      <c r="A14" s="90" t="s">
        <v>203</v>
      </c>
      <c r="B14" s="91"/>
      <c r="C14" s="91"/>
      <c r="D14" s="91" t="s">
        <v>204</v>
      </c>
      <c r="E14" s="91">
        <v>260</v>
      </c>
      <c r="F14" s="91">
        <v>3</v>
      </c>
      <c r="G14" s="92"/>
      <c r="H14" s="30"/>
      <c r="I14" s="63" t="s">
        <v>20</v>
      </c>
      <c r="J14" s="91">
        <v>3</v>
      </c>
      <c r="K14" s="52"/>
      <c r="L14" s="67">
        <f t="shared" si="1"/>
        <v>0</v>
      </c>
      <c r="M14" s="53"/>
    </row>
    <row r="15" spans="1:14" ht="13.2" x14ac:dyDescent="0.25">
      <c r="A15" s="90" t="s">
        <v>199</v>
      </c>
      <c r="B15" s="91"/>
      <c r="C15" s="91"/>
      <c r="D15" s="91" t="s">
        <v>200</v>
      </c>
      <c r="E15" s="91">
        <v>250</v>
      </c>
      <c r="F15" s="91">
        <v>3</v>
      </c>
      <c r="G15" s="92"/>
      <c r="H15" s="30"/>
      <c r="I15" s="63" t="s">
        <v>20</v>
      </c>
      <c r="J15" s="91">
        <v>3</v>
      </c>
      <c r="K15" s="52"/>
      <c r="L15" s="67">
        <f t="shared" si="1"/>
        <v>0</v>
      </c>
      <c r="M15" s="53"/>
    </row>
    <row r="16" spans="1:14" ht="13.2" x14ac:dyDescent="0.25">
      <c r="A16" s="90" t="s">
        <v>253</v>
      </c>
      <c r="B16" s="91"/>
      <c r="C16" s="91"/>
      <c r="D16" s="91" t="s">
        <v>254</v>
      </c>
      <c r="E16" s="91">
        <v>60</v>
      </c>
      <c r="F16" s="91">
        <v>18</v>
      </c>
      <c r="G16" s="92"/>
      <c r="H16" s="30"/>
      <c r="I16" s="63" t="s">
        <v>20</v>
      </c>
      <c r="J16" s="91">
        <v>15</v>
      </c>
      <c r="K16" s="52"/>
      <c r="L16" s="67">
        <f t="shared" si="1"/>
        <v>0</v>
      </c>
      <c r="M16" s="53"/>
    </row>
    <row r="17" spans="1:14" ht="13.2" x14ac:dyDescent="0.25">
      <c r="A17" s="90" t="s">
        <v>255</v>
      </c>
      <c r="B17" s="91"/>
      <c r="C17" s="91"/>
      <c r="D17" s="91" t="s">
        <v>256</v>
      </c>
      <c r="E17" s="91">
        <v>50</v>
      </c>
      <c r="F17" s="91">
        <v>18</v>
      </c>
      <c r="G17" s="92"/>
      <c r="H17" s="29"/>
      <c r="I17" s="63" t="s">
        <v>20</v>
      </c>
      <c r="J17" s="91">
        <v>15</v>
      </c>
      <c r="K17" s="52"/>
      <c r="L17" s="67">
        <f t="shared" si="1"/>
        <v>0</v>
      </c>
      <c r="M17" s="53"/>
    </row>
    <row r="18" spans="1:14" ht="13.2" x14ac:dyDescent="0.25">
      <c r="A18" s="90" t="s">
        <v>257</v>
      </c>
      <c r="B18" s="91"/>
      <c r="C18" s="91"/>
      <c r="D18" s="91" t="s">
        <v>246</v>
      </c>
      <c r="E18" s="91">
        <v>50</v>
      </c>
      <c r="F18" s="91">
        <v>18</v>
      </c>
      <c r="G18" s="92"/>
      <c r="H18" s="30"/>
      <c r="I18" s="63" t="s">
        <v>20</v>
      </c>
      <c r="J18" s="91">
        <v>15</v>
      </c>
      <c r="K18" s="52"/>
      <c r="L18" s="67">
        <f t="shared" si="1"/>
        <v>0</v>
      </c>
      <c r="M18" s="53"/>
    </row>
    <row r="19" spans="1:14" ht="13.2" x14ac:dyDescent="0.25">
      <c r="A19" s="90" t="s">
        <v>258</v>
      </c>
      <c r="B19" s="93"/>
      <c r="C19" s="91"/>
      <c r="D19" s="94" t="s">
        <v>259</v>
      </c>
      <c r="E19" s="91">
        <v>40</v>
      </c>
      <c r="F19" s="91">
        <v>18</v>
      </c>
      <c r="G19" s="92"/>
      <c r="H19" s="19"/>
      <c r="I19" s="63" t="s">
        <v>20</v>
      </c>
      <c r="J19" s="91">
        <v>12</v>
      </c>
      <c r="K19" s="52"/>
      <c r="L19" s="67">
        <f t="shared" si="1"/>
        <v>0</v>
      </c>
      <c r="M19" s="53"/>
    </row>
    <row r="20" spans="1:14" ht="13.2" x14ac:dyDescent="0.25">
      <c r="A20" s="90" t="s">
        <v>168</v>
      </c>
      <c r="B20" s="91"/>
      <c r="C20" s="91"/>
      <c r="D20" s="91" t="s">
        <v>242</v>
      </c>
      <c r="E20" s="91">
        <v>40</v>
      </c>
      <c r="F20" s="91">
        <v>12</v>
      </c>
      <c r="G20" s="92"/>
      <c r="H20" s="30"/>
      <c r="I20" s="63" t="s">
        <v>20</v>
      </c>
      <c r="J20" s="91">
        <v>14</v>
      </c>
      <c r="K20" s="52"/>
      <c r="L20" s="67">
        <f t="shared" si="1"/>
        <v>0</v>
      </c>
      <c r="M20" s="53"/>
    </row>
    <row r="21" spans="1:14" ht="13.2" x14ac:dyDescent="0.25">
      <c r="A21" s="90" t="s">
        <v>260</v>
      </c>
      <c r="B21" s="91"/>
      <c r="C21" s="91"/>
      <c r="D21" s="91" t="s">
        <v>254</v>
      </c>
      <c r="E21" s="91">
        <v>60</v>
      </c>
      <c r="F21" s="91">
        <v>18</v>
      </c>
      <c r="G21" s="92"/>
      <c r="H21" s="30"/>
      <c r="I21" s="63" t="s">
        <v>20</v>
      </c>
      <c r="J21" s="91">
        <v>12</v>
      </c>
      <c r="K21" s="52"/>
      <c r="L21" s="67">
        <f t="shared" si="1"/>
        <v>0</v>
      </c>
      <c r="M21" s="53"/>
    </row>
    <row r="22" spans="1:14" ht="13.2" x14ac:dyDescent="0.25">
      <c r="A22" s="90" t="s">
        <v>261</v>
      </c>
      <c r="B22" s="91"/>
      <c r="C22" s="91"/>
      <c r="D22" s="91" t="s">
        <v>248</v>
      </c>
      <c r="E22" s="91">
        <v>40</v>
      </c>
      <c r="F22" s="91">
        <v>12</v>
      </c>
      <c r="G22" s="92"/>
      <c r="H22" s="30"/>
      <c r="I22" s="63" t="s">
        <v>20</v>
      </c>
      <c r="J22" s="91">
        <v>19</v>
      </c>
      <c r="K22" s="52"/>
      <c r="L22" s="67">
        <f t="shared" si="1"/>
        <v>0</v>
      </c>
      <c r="M22" s="53"/>
    </row>
    <row r="23" spans="1:14" ht="13.2" x14ac:dyDescent="0.25">
      <c r="A23" s="90" t="s">
        <v>262</v>
      </c>
      <c r="B23" s="91"/>
      <c r="C23" s="91"/>
      <c r="D23" s="91" t="s">
        <v>254</v>
      </c>
      <c r="E23" s="91">
        <v>55</v>
      </c>
      <c r="F23" s="91">
        <v>18</v>
      </c>
      <c r="G23" s="92"/>
      <c r="H23" s="29"/>
      <c r="I23" s="63" t="s">
        <v>20</v>
      </c>
      <c r="J23" s="91">
        <v>19</v>
      </c>
      <c r="K23" s="52"/>
      <c r="L23" s="67">
        <f t="shared" si="1"/>
        <v>0</v>
      </c>
      <c r="M23" s="53"/>
    </row>
    <row r="24" spans="1:14" ht="13.2" x14ac:dyDescent="0.25">
      <c r="A24" s="90" t="s">
        <v>218</v>
      </c>
      <c r="B24" s="91"/>
      <c r="C24" s="91"/>
      <c r="D24" s="91" t="s">
        <v>246</v>
      </c>
      <c r="E24" s="91">
        <v>50</v>
      </c>
      <c r="F24" s="91">
        <v>12</v>
      </c>
      <c r="G24" s="92"/>
      <c r="H24" s="30"/>
      <c r="I24" s="63" t="s">
        <v>20</v>
      </c>
      <c r="J24" s="91">
        <v>19</v>
      </c>
      <c r="K24" s="52"/>
      <c r="L24" s="67">
        <f t="shared" si="1"/>
        <v>0</v>
      </c>
      <c r="M24" s="53"/>
    </row>
    <row r="25" spans="1:14" ht="13.2" x14ac:dyDescent="0.25">
      <c r="A25" s="90" t="s">
        <v>247</v>
      </c>
      <c r="B25" s="91"/>
      <c r="C25" s="91"/>
      <c r="D25" s="91" t="s">
        <v>248</v>
      </c>
      <c r="E25" s="91">
        <v>40</v>
      </c>
      <c r="F25" s="91">
        <v>12</v>
      </c>
      <c r="G25" s="92"/>
      <c r="H25" s="19"/>
      <c r="I25" s="63" t="s">
        <v>20</v>
      </c>
      <c r="J25" s="91">
        <v>18</v>
      </c>
      <c r="K25" s="52"/>
      <c r="L25" s="67">
        <f t="shared" si="1"/>
        <v>0</v>
      </c>
      <c r="M25" s="53"/>
    </row>
    <row r="26" spans="1:14" ht="13.2" x14ac:dyDescent="0.25">
      <c r="A26" s="90" t="s">
        <v>169</v>
      </c>
      <c r="B26" s="93"/>
      <c r="C26" s="91"/>
      <c r="D26" s="94" t="s">
        <v>263</v>
      </c>
      <c r="E26" s="91">
        <v>30</v>
      </c>
      <c r="F26" s="91">
        <v>12</v>
      </c>
      <c r="G26" s="92"/>
      <c r="H26" s="30"/>
      <c r="I26" s="63" t="s">
        <v>20</v>
      </c>
      <c r="J26" s="91">
        <v>18</v>
      </c>
      <c r="K26" s="52"/>
      <c r="L26" s="67">
        <f t="shared" si="1"/>
        <v>0</v>
      </c>
      <c r="M26" s="53"/>
    </row>
    <row r="27" spans="1:14" ht="13.2" x14ac:dyDescent="0.25">
      <c r="A27" s="90" t="s">
        <v>264</v>
      </c>
      <c r="B27" s="93"/>
      <c r="C27" s="91"/>
      <c r="D27" s="94" t="s">
        <v>259</v>
      </c>
      <c r="E27" s="91">
        <v>45</v>
      </c>
      <c r="F27" s="91">
        <v>12</v>
      </c>
      <c r="G27" s="92"/>
      <c r="H27" s="30"/>
      <c r="I27" s="63" t="s">
        <v>20</v>
      </c>
      <c r="J27" s="91">
        <v>18</v>
      </c>
      <c r="K27" s="52"/>
      <c r="L27" s="67">
        <f t="shared" si="1"/>
        <v>0</v>
      </c>
      <c r="M27" s="53"/>
    </row>
    <row r="28" spans="1:14" ht="13.2" x14ac:dyDescent="0.25">
      <c r="A28" s="95" t="s">
        <v>265</v>
      </c>
      <c r="B28" s="91"/>
      <c r="C28" s="91"/>
      <c r="D28" s="91" t="s">
        <v>266</v>
      </c>
      <c r="E28" s="91">
        <v>380</v>
      </c>
      <c r="F28" s="91">
        <v>1</v>
      </c>
      <c r="G28" s="92"/>
      <c r="H28" s="30"/>
      <c r="I28" s="63" t="s">
        <v>20</v>
      </c>
      <c r="J28" s="91">
        <v>18</v>
      </c>
      <c r="K28" s="52"/>
      <c r="L28" s="67">
        <f t="shared" si="1"/>
        <v>0</v>
      </c>
      <c r="M28" s="53"/>
    </row>
    <row r="29" spans="1:14" ht="13.2" x14ac:dyDescent="0.25">
      <c r="A29" s="95" t="s">
        <v>267</v>
      </c>
      <c r="B29" s="91"/>
      <c r="C29" s="91"/>
      <c r="D29" s="91" t="s">
        <v>266</v>
      </c>
      <c r="E29" s="91">
        <v>380</v>
      </c>
      <c r="F29" s="91">
        <v>1</v>
      </c>
      <c r="G29" s="92"/>
      <c r="H29" s="29"/>
      <c r="I29" s="63" t="s">
        <v>20</v>
      </c>
      <c r="J29" s="91">
        <v>16</v>
      </c>
      <c r="K29" s="52"/>
      <c r="L29" s="67">
        <f t="shared" si="1"/>
        <v>0</v>
      </c>
      <c r="M29" s="53"/>
    </row>
    <row r="30" spans="1:14" thickBot="1" x14ac:dyDescent="0.3">
      <c r="A30" s="179"/>
      <c r="B30" s="190"/>
      <c r="C30" s="190"/>
      <c r="D30" s="190"/>
      <c r="E30" s="190"/>
      <c r="F30" s="190"/>
      <c r="G30" s="197"/>
      <c r="H30" s="30"/>
      <c r="I30" s="179"/>
      <c r="J30" s="190"/>
      <c r="K30" s="191"/>
      <c r="L30" s="192"/>
      <c r="M30" s="180"/>
    </row>
    <row r="31" spans="1:14" thickTop="1" x14ac:dyDescent="0.25">
      <c r="A31" s="193"/>
      <c r="B31" s="194"/>
      <c r="C31" s="194"/>
      <c r="D31" s="194"/>
      <c r="E31" s="194"/>
      <c r="F31" s="195" t="s">
        <v>83</v>
      </c>
      <c r="G31" s="196"/>
      <c r="H31" s="24"/>
      <c r="I31" s="186"/>
      <c r="J31" s="187">
        <f>SUM(J11:J30)</f>
        <v>243</v>
      </c>
      <c r="K31" s="187"/>
      <c r="L31" s="188"/>
      <c r="M31" s="189">
        <f>SUM(M4:M30)</f>
        <v>0</v>
      </c>
      <c r="N31" s="48">
        <f>SUM(L5:L30)</f>
        <v>0</v>
      </c>
    </row>
    <row r="32" spans="1:14" ht="13.2" x14ac:dyDescent="0.25">
      <c r="A32" s="63"/>
      <c r="B32" s="64"/>
      <c r="C32" s="64"/>
      <c r="D32" s="64"/>
      <c r="E32" s="64"/>
      <c r="F32" s="64"/>
      <c r="G32" s="86"/>
      <c r="H32" s="24"/>
      <c r="I32" s="58"/>
      <c r="J32" s="59"/>
      <c r="K32" s="59"/>
      <c r="L32" s="61"/>
      <c r="M32" s="62"/>
    </row>
    <row r="33" spans="1:13" ht="13.2" x14ac:dyDescent="0.25">
      <c r="A33" s="63"/>
      <c r="B33" s="64"/>
      <c r="C33" s="64"/>
      <c r="D33" s="64"/>
      <c r="E33" s="64"/>
      <c r="F33" s="75" t="s">
        <v>84</v>
      </c>
      <c r="G33" s="86"/>
      <c r="H33" s="25"/>
      <c r="I33" s="63"/>
      <c r="J33" s="64" t="s">
        <v>85</v>
      </c>
      <c r="K33" s="65">
        <v>0.01</v>
      </c>
      <c r="L33" s="67"/>
      <c r="M33" s="53">
        <f>M31*K33</f>
        <v>0</v>
      </c>
    </row>
    <row r="34" spans="1:13" ht="13.2" x14ac:dyDescent="0.25">
      <c r="A34" s="63"/>
      <c r="B34" s="64"/>
      <c r="C34" s="64"/>
      <c r="D34" s="64"/>
      <c r="E34" s="64"/>
      <c r="F34" s="64"/>
      <c r="G34" s="86"/>
      <c r="H34" s="25"/>
      <c r="I34" s="63"/>
      <c r="J34" s="64"/>
      <c r="K34" s="68"/>
      <c r="L34" s="67"/>
      <c r="M34" s="53"/>
    </row>
    <row r="35" spans="1:13" thickBot="1" x14ac:dyDescent="0.3">
      <c r="A35" s="96"/>
      <c r="B35" s="97"/>
      <c r="C35" s="97"/>
      <c r="D35" s="97"/>
      <c r="E35" s="97"/>
      <c r="F35" s="99" t="s">
        <v>86</v>
      </c>
      <c r="G35" s="98"/>
      <c r="H35" s="24"/>
      <c r="I35" s="107"/>
      <c r="J35" s="108"/>
      <c r="K35" s="70"/>
      <c r="L35" s="72"/>
      <c r="M35" s="73">
        <f>SUM(M31:M33)</f>
        <v>0</v>
      </c>
    </row>
  </sheetData>
  <sheetProtection algorithmName="SHA-512" hashValue="P/UtQ34nKLk2K9NrkRu5HcZaiNSYtzKyFqT3MtgDBv/qKXTBpfF0qcws2g2vjpQ2clCKmtqZQWEzjJzq04J3xA==" saltValue="fhX755dsCby4OmQPJXIR8w==" spinCount="100000" sheet="1" formatCells="0" formatColumns="0" formatRows="0" insertColumns="0" insertRows="0" insertHyperlinks="0" deleteColumns="0" deleteRows="0" sort="0" autoFilter="0" pivotTables="0"/>
  <protectedRanges>
    <protectedRange sqref="K5:K33" name="Bereik groen bakken lease"/>
  </protectedRanges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C4B3-102D-49B6-9A7F-6ED92447AD67}">
  <sheetPr>
    <pageSetUpPr fitToPage="1"/>
  </sheetPr>
  <dimension ref="A1:F24"/>
  <sheetViews>
    <sheetView tabSelected="1" topLeftCell="A15" workbookViewId="0">
      <selection activeCell="F20" sqref="F20"/>
    </sheetView>
  </sheetViews>
  <sheetFormatPr defaultRowHeight="14.4" x14ac:dyDescent="0.3"/>
  <cols>
    <col min="1" max="1" width="90.21875" bestFit="1" customWidth="1"/>
    <col min="2" max="2" width="42.44140625" bestFit="1" customWidth="1"/>
    <col min="3" max="3" width="7.44140625" style="42" bestFit="1" customWidth="1"/>
    <col min="4" max="4" width="7.77734375" style="44" bestFit="1" customWidth="1"/>
    <col min="5" max="5" width="7.77734375" style="38" bestFit="1" customWidth="1"/>
    <col min="6" max="6" width="9.21875" style="38" bestFit="1" customWidth="1"/>
  </cols>
  <sheetData>
    <row r="1" spans="1:6" ht="18.600000000000001" thickBot="1" x14ac:dyDescent="0.4">
      <c r="C1" s="41"/>
      <c r="D1" s="43"/>
      <c r="E1" s="14"/>
      <c r="F1" s="23" t="s">
        <v>268</v>
      </c>
    </row>
    <row r="2" spans="1:6" x14ac:dyDescent="0.3">
      <c r="A2" s="49" t="s">
        <v>269</v>
      </c>
      <c r="B2" s="215" t="s">
        <v>270</v>
      </c>
      <c r="C2" s="216"/>
      <c r="D2" s="216"/>
      <c r="E2" s="216"/>
      <c r="F2" s="217"/>
    </row>
    <row r="3" spans="1:6" x14ac:dyDescent="0.3">
      <c r="A3" s="74" t="s">
        <v>271</v>
      </c>
      <c r="B3" s="218" t="s">
        <v>272</v>
      </c>
      <c r="C3" s="219"/>
      <c r="D3" s="219"/>
      <c r="E3" s="219"/>
      <c r="F3" s="220"/>
    </row>
    <row r="4" spans="1:6" x14ac:dyDescent="0.3">
      <c r="A4" s="74" t="s">
        <v>273</v>
      </c>
      <c r="B4" s="218" t="s">
        <v>274</v>
      </c>
      <c r="C4" s="219"/>
      <c r="D4" s="219"/>
      <c r="E4" s="219"/>
      <c r="F4" s="220"/>
    </row>
    <row r="5" spans="1:6" x14ac:dyDescent="0.3">
      <c r="A5" s="74" t="s">
        <v>275</v>
      </c>
      <c r="B5" s="212" t="s">
        <v>274</v>
      </c>
      <c r="C5" s="213"/>
      <c r="D5" s="213"/>
      <c r="E5" s="213"/>
      <c r="F5" s="214"/>
    </row>
    <row r="6" spans="1:6" x14ac:dyDescent="0.3">
      <c r="A6" s="74" t="s">
        <v>276</v>
      </c>
      <c r="B6" s="212" t="s">
        <v>277</v>
      </c>
      <c r="C6" s="213"/>
      <c r="D6" s="213"/>
      <c r="E6" s="213"/>
      <c r="F6" s="214"/>
    </row>
    <row r="7" spans="1:6" x14ac:dyDescent="0.3">
      <c r="A7" s="74" t="s">
        <v>278</v>
      </c>
      <c r="B7" s="212" t="s">
        <v>274</v>
      </c>
      <c r="C7" s="213"/>
      <c r="D7" s="213"/>
      <c r="E7" s="213"/>
      <c r="F7" s="214"/>
    </row>
    <row r="8" spans="1:6" x14ac:dyDescent="0.3">
      <c r="A8" s="74" t="s">
        <v>279</v>
      </c>
      <c r="B8" s="212" t="s">
        <v>277</v>
      </c>
      <c r="C8" s="213"/>
      <c r="D8" s="213"/>
      <c r="E8" s="213"/>
      <c r="F8" s="214"/>
    </row>
    <row r="9" spans="1:6" x14ac:dyDescent="0.3">
      <c r="A9" s="74" t="s">
        <v>280</v>
      </c>
      <c r="B9" s="212" t="s">
        <v>281</v>
      </c>
      <c r="C9" s="213"/>
      <c r="D9" s="213"/>
      <c r="E9" s="213"/>
      <c r="F9" s="214"/>
    </row>
    <row r="10" spans="1:6" x14ac:dyDescent="0.3">
      <c r="A10" s="74" t="s">
        <v>282</v>
      </c>
      <c r="B10" s="212" t="s">
        <v>283</v>
      </c>
      <c r="C10" s="213"/>
      <c r="D10" s="213"/>
      <c r="E10" s="213"/>
      <c r="F10" s="214"/>
    </row>
    <row r="11" spans="1:6" x14ac:dyDescent="0.3">
      <c r="A11" s="74" t="s">
        <v>284</v>
      </c>
      <c r="B11" s="212" t="s">
        <v>272</v>
      </c>
      <c r="C11" s="213"/>
      <c r="D11" s="213"/>
      <c r="E11" s="213"/>
      <c r="F11" s="214"/>
    </row>
    <row r="12" spans="1:6" x14ac:dyDescent="0.3">
      <c r="A12" s="74" t="s">
        <v>285</v>
      </c>
      <c r="B12" s="212" t="s">
        <v>277</v>
      </c>
      <c r="C12" s="213"/>
      <c r="D12" s="213"/>
      <c r="E12" s="213"/>
      <c r="F12" s="214"/>
    </row>
    <row r="13" spans="1:6" x14ac:dyDescent="0.3">
      <c r="A13" s="74" t="s">
        <v>286</v>
      </c>
      <c r="B13" s="212" t="s">
        <v>274</v>
      </c>
      <c r="C13" s="213"/>
      <c r="D13" s="213"/>
      <c r="E13" s="213"/>
      <c r="F13" s="214"/>
    </row>
    <row r="14" spans="1:6" x14ac:dyDescent="0.3">
      <c r="A14" s="74" t="s">
        <v>287</v>
      </c>
      <c r="B14" s="212" t="s">
        <v>288</v>
      </c>
      <c r="C14" s="213"/>
      <c r="D14" s="213"/>
      <c r="E14" s="213"/>
      <c r="F14" s="214"/>
    </row>
    <row r="15" spans="1:6" x14ac:dyDescent="0.3">
      <c r="A15" s="74" t="s">
        <v>289</v>
      </c>
      <c r="B15" s="212" t="s">
        <v>274</v>
      </c>
      <c r="C15" s="213"/>
      <c r="D15" s="213"/>
      <c r="E15" s="213"/>
      <c r="F15" s="214"/>
    </row>
    <row r="16" spans="1:6" x14ac:dyDescent="0.3">
      <c r="A16" s="74" t="s">
        <v>290</v>
      </c>
      <c r="B16" s="212" t="s">
        <v>291</v>
      </c>
      <c r="C16" s="213"/>
      <c r="D16" s="213"/>
      <c r="E16" s="213"/>
      <c r="F16" s="214"/>
    </row>
    <row r="17" spans="1:6" x14ac:dyDescent="0.3">
      <c r="A17" s="74" t="s">
        <v>292</v>
      </c>
      <c r="B17" s="212" t="s">
        <v>274</v>
      </c>
      <c r="C17" s="213"/>
      <c r="D17" s="213"/>
      <c r="E17" s="213"/>
      <c r="F17" s="214"/>
    </row>
    <row r="18" spans="1:6" x14ac:dyDescent="0.3">
      <c r="A18" s="74" t="s">
        <v>293</v>
      </c>
      <c r="B18" s="212" t="s">
        <v>277</v>
      </c>
      <c r="C18" s="213"/>
      <c r="D18" s="213"/>
      <c r="E18" s="213"/>
      <c r="F18" s="214"/>
    </row>
    <row r="19" spans="1:6" ht="15" thickBot="1" x14ac:dyDescent="0.35">
      <c r="A19" s="199" t="s">
        <v>294</v>
      </c>
      <c r="B19" s="209" t="s">
        <v>274</v>
      </c>
      <c r="C19" s="210"/>
      <c r="D19" s="210"/>
      <c r="E19" s="210"/>
      <c r="F19" s="211"/>
    </row>
    <row r="20" spans="1:6" ht="15" thickTop="1" x14ac:dyDescent="0.3">
      <c r="A20" s="186" t="s">
        <v>83</v>
      </c>
      <c r="B20" s="187"/>
      <c r="C20" s="187"/>
      <c r="D20" s="198"/>
      <c r="E20" s="187"/>
      <c r="F20" s="204"/>
    </row>
    <row r="21" spans="1:6" x14ac:dyDescent="0.3">
      <c r="A21" s="58"/>
      <c r="B21" s="59"/>
      <c r="C21" s="59"/>
      <c r="D21" s="60"/>
      <c r="E21" s="61"/>
      <c r="F21" s="62"/>
    </row>
    <row r="22" spans="1:6" x14ac:dyDescent="0.3">
      <c r="A22" s="63" t="s">
        <v>84</v>
      </c>
      <c r="B22" s="64" t="s">
        <v>85</v>
      </c>
      <c r="C22" s="65">
        <v>0.01</v>
      </c>
      <c r="D22" s="66"/>
      <c r="E22" s="67"/>
      <c r="F22" s="53">
        <f>F20*C22</f>
        <v>0</v>
      </c>
    </row>
    <row r="23" spans="1:6" x14ac:dyDescent="0.3">
      <c r="A23" s="63"/>
      <c r="B23" s="64"/>
      <c r="C23" s="68"/>
      <c r="D23" s="66"/>
      <c r="E23" s="67"/>
      <c r="F23" s="53"/>
    </row>
    <row r="24" spans="1:6" ht="15" thickBot="1" x14ac:dyDescent="0.35">
      <c r="A24" s="69" t="s">
        <v>86</v>
      </c>
      <c r="B24" s="70"/>
      <c r="C24" s="70"/>
      <c r="D24" s="71"/>
      <c r="E24" s="72"/>
      <c r="F24" s="73">
        <f>SUM(F20+F22)</f>
        <v>0</v>
      </c>
    </row>
  </sheetData>
  <sheetProtection algorithmName="SHA-512" hashValue="jYp6wIRxpuHK1ZFy/sV88RG9Au4q4YVuzKDcLOod3v65fmrV90voOPm01tpBPrCTUaEfW+vRyCJnzqKjSYL1/g==" saltValue="Hm8s68+k/UbQnZ27X/fpUg==" spinCount="100000" sheet="1" formatCells="0" formatColumns="0" formatRows="0" insertColumns="0" insertRows="0" insertHyperlinks="0" deleteColumns="0" deleteRows="0" sort="0" autoFilter="0" pivotTables="0"/>
  <protectedRanges>
    <protectedRange sqref="C22" name="Bereik onderhoud groen"/>
    <protectedRange sqref="F20" name="Bereik onderhoud groene wand"/>
  </protectedRanges>
  <mergeCells count="18">
    <mergeCell ref="B7:F7"/>
    <mergeCell ref="B2:F2"/>
    <mergeCell ref="B3:F3"/>
    <mergeCell ref="B4:F4"/>
    <mergeCell ref="B5:F5"/>
    <mergeCell ref="B6:F6"/>
    <mergeCell ref="B19:F19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</mergeCells>
  <pageMargins left="0.7" right="0.7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E86E-3569-4D6E-A0C3-68D11D6CEB33}">
  <dimension ref="A1:B3"/>
  <sheetViews>
    <sheetView workbookViewId="0">
      <selection activeCell="L15" sqref="L15"/>
    </sheetView>
  </sheetViews>
  <sheetFormatPr defaultRowHeight="14.4" x14ac:dyDescent="0.3"/>
  <sheetData>
    <row r="1" spans="1:2" s="1" customFormat="1" x14ac:dyDescent="0.3">
      <c r="A1" s="11" t="s">
        <v>295</v>
      </c>
    </row>
    <row r="2" spans="1:2" s="1" customFormat="1" x14ac:dyDescent="0.3">
      <c r="A2" s="11" t="s">
        <v>296</v>
      </c>
      <c r="B2" s="11"/>
    </row>
    <row r="3" spans="1:2" s="1" customFormat="1" x14ac:dyDescent="0.3">
      <c r="A3" s="1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A8F987D06DF4DB3C564CC74CB7206" ma:contentTypeVersion="10" ma:contentTypeDescription="Een nieuw document maken." ma:contentTypeScope="" ma:versionID="a07e193f0061570ace0a9258fa98c78b">
  <xsd:schema xmlns:xsd="http://www.w3.org/2001/XMLSchema" xmlns:xs="http://www.w3.org/2001/XMLSchema" xmlns:p="http://schemas.microsoft.com/office/2006/metadata/properties" xmlns:ns2="a1ff5da5-b275-407c-867f-be29f6620561" targetNamespace="http://schemas.microsoft.com/office/2006/metadata/properties" ma:root="true" ma:fieldsID="7a98712bcb6f88e32f441065f25eacd2" ns2:_="">
    <xsd:import namespace="a1ff5da5-b275-407c-867f-be29f66205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f5da5-b275-407c-867f-be29f6620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f5da5-b275-407c-867f-be29f66205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5AD973-BCD6-40A6-883A-16D959CC6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f5da5-b275-407c-867f-be29f66205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434A1-37D6-4514-AD04-47897EBF8C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45181-DA1E-4464-BE43-7D1A8920A2EC}">
  <ds:schemaRefs>
    <ds:schemaRef ds:uri="http://schemas.microsoft.com/office/2006/documentManagement/types"/>
    <ds:schemaRef ds:uri="a1ff5da5-b275-407c-867f-be29f6620561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9</vt:i4>
      </vt:variant>
    </vt:vector>
  </HeadingPairs>
  <TitlesOfParts>
    <vt:vector size="19" baseType="lpstr">
      <vt:lpstr>A Overzicht</vt:lpstr>
      <vt:lpstr>B Samenvatting</vt:lpstr>
      <vt:lpstr>C Koop potten</vt:lpstr>
      <vt:lpstr>D Koop bakken</vt:lpstr>
      <vt:lpstr>E Koop Groene wand</vt:lpstr>
      <vt:lpstr>F Lease groen tbv potten</vt:lpstr>
      <vt:lpstr>G Lease groen tbv bakken</vt:lpstr>
      <vt:lpstr>H Onderhoud Groene wand</vt:lpstr>
      <vt:lpstr>Achterom Plantenbakken</vt:lpstr>
      <vt:lpstr>Achterom Planten</vt:lpstr>
      <vt:lpstr>'A Overzicht'!Afdrukbereik</vt:lpstr>
      <vt:lpstr>'B Samenvatting'!Afdrukbereik</vt:lpstr>
      <vt:lpstr>'C Koop potten'!Afdrukbereik</vt:lpstr>
      <vt:lpstr>'D Koop bakken'!Afdrukbereik</vt:lpstr>
      <vt:lpstr>'E Koop Groene wand'!Afdrukbereik</vt:lpstr>
      <vt:lpstr>'F Lease groen tbv potten'!Afdrukbereik</vt:lpstr>
      <vt:lpstr>'G Lease groen tbv bakken'!Afdrukbereik</vt:lpstr>
      <vt:lpstr>'H Onderhoud Groene wand'!Afdrukbereik</vt:lpstr>
      <vt:lpstr>'B Samenvatting'!Afdruktitels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Gelens, R (Ringa)</dc:creator>
  <cp:keywords/>
  <dc:description/>
  <cp:lastModifiedBy>Kolanska, M (Monika)</cp:lastModifiedBy>
  <cp:revision/>
  <dcterms:created xsi:type="dcterms:W3CDTF">2026-04-13T12:54:04Z</dcterms:created>
  <dcterms:modified xsi:type="dcterms:W3CDTF">2026-05-21T13:56:41Z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0x010100449A8F987D06DF4DB3C564CC74CB7206</vt:lpwstr>
  </property>
  <property fmtid="{D5CDD505-2E9C-101B-9397-08002B2CF9AE}" pid="3" name="MediaServiceImageTags">
    <vt:lpwstr/>
  </property>
</Properties>
</file>