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autoCompressPictures="0"/>
  <mc:AlternateContent xmlns:mc="http://schemas.openxmlformats.org/markup-compatibility/2006">
    <mc:Choice Requires="x15">
      <x15ac:absPath xmlns:x15ac="http://schemas.microsoft.com/office/spreadsheetml/2010/11/ac" url="https://vanbochoveeu.sharepoint.com/sites/TeamVBOVL/Gedeelde documenten/1 Klanten/ISNV Noord Veluwe/Bijlagen bestek/"/>
    </mc:Choice>
  </mc:AlternateContent>
  <xr:revisionPtr revIDLastSave="6" documentId="8_{8453A4AF-6242-400A-B40A-1A2C88344929}" xr6:coauthVersionLast="47" xr6:coauthVersionMax="47" xr10:uidLastSave="{8459E197-1954-4FBD-8493-C01ECD5B9027}"/>
  <bookViews>
    <workbookView xWindow="28680" yWindow="-120" windowWidth="29040" windowHeight="15720" xr2:uid="{00000000-000D-0000-FFFF-FFFF00000000}"/>
  </bookViews>
  <sheets>
    <sheet name="kortingen" sheetId="2" r:id="rId1"/>
  </sheets>
  <definedNames>
    <definedName name="_xlnm.Print_Area" localSheetId="0">kortingen!$A$1:$J$37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2" l="1"/>
  <c r="D43" i="2"/>
  <c r="D42" i="2"/>
  <c r="D41" i="2"/>
  <c r="D40" i="2"/>
  <c r="D39" i="2"/>
  <c r="D38" i="2"/>
  <c r="D37" i="2"/>
  <c r="D36" i="2"/>
  <c r="D35" i="2"/>
  <c r="D34" i="2"/>
  <c r="D33" i="2"/>
  <c r="D32" i="2"/>
  <c r="D31" i="2"/>
  <c r="D30" i="2"/>
  <c r="D29" i="2"/>
  <c r="D28" i="2"/>
  <c r="E44" i="2"/>
  <c r="E23" i="2"/>
  <c r="E43" i="2" s="1"/>
  <c r="E22" i="2"/>
  <c r="E42" i="2" s="1"/>
  <c r="E21" i="2"/>
  <c r="E41" i="2" s="1"/>
  <c r="E20" i="2"/>
  <c r="E40" i="2" s="1"/>
  <c r="E19" i="2"/>
  <c r="E39" i="2" s="1"/>
  <c r="E18" i="2"/>
  <c r="E38" i="2" s="1"/>
  <c r="E17" i="2"/>
  <c r="E37" i="2" s="1"/>
  <c r="E16" i="2"/>
  <c r="E15" i="2"/>
  <c r="E14" i="2"/>
  <c r="E13" i="2"/>
  <c r="E12" i="2"/>
  <c r="E11" i="2"/>
  <c r="B45" i="2"/>
  <c r="E36" i="2" l="1"/>
  <c r="E10" i="2"/>
  <c r="E9" i="2"/>
  <c r="E8" i="2"/>
  <c r="E7" i="2"/>
  <c r="E6" i="2"/>
  <c r="I9" i="2"/>
  <c r="I10" i="2" s="1"/>
  <c r="I17" i="2"/>
  <c r="I13" i="2" l="1"/>
  <c r="I12" i="2"/>
  <c r="E29" i="2"/>
  <c r="E34" i="2"/>
  <c r="E28" i="2"/>
  <c r="D27" i="2" l="1"/>
  <c r="E27" i="2" s="1"/>
  <c r="I14" i="2"/>
  <c r="I18" i="2" s="1"/>
  <c r="I19" i="2" s="1"/>
  <c r="E35" i="2"/>
  <c r="E32" i="2" l="1"/>
  <c r="E33" i="2"/>
  <c r="E31" i="2"/>
  <c r="E30" i="2"/>
  <c r="E45" i="2" l="1"/>
  <c r="D47" i="2" s="1"/>
</calcChain>
</file>

<file path=xl/sharedStrings.xml><?xml version="1.0" encoding="utf-8"?>
<sst xmlns="http://schemas.openxmlformats.org/spreadsheetml/2006/main" count="67" uniqueCount="45">
  <si>
    <t>netto</t>
  </si>
  <si>
    <t>winst/risico</t>
  </si>
  <si>
    <t>handelingskosten</t>
  </si>
  <si>
    <t>verkoopprijs</t>
  </si>
  <si>
    <t>%</t>
  </si>
  <si>
    <t>Toeslagen</t>
  </si>
  <si>
    <t>Inkoopprijs</t>
  </si>
  <si>
    <t>korting bij leverancier</t>
  </si>
  <si>
    <t>Door te berekenen korting aan opdrachtgever:</t>
  </si>
  <si>
    <t>Handelings kosten</t>
  </si>
  <si>
    <t>Door te berekenen korting aan opdrachtgever</t>
  </si>
  <si>
    <t>ARMATUREN</t>
  </si>
  <si>
    <t>Korting bij leverancier</t>
  </si>
  <si>
    <t>LIGHTRONICS OVERIG</t>
  </si>
  <si>
    <t>LIGHTRONICS</t>
  </si>
  <si>
    <t>SCHREDER DECORATIEF</t>
  </si>
  <si>
    <t>Netto Prijs</t>
  </si>
  <si>
    <t>Tabel 1: Percentagetabel</t>
  </si>
  <si>
    <t>Tabel 2: Prijstabel</t>
  </si>
  <si>
    <t>ORANGE LIGHTING</t>
  </si>
  <si>
    <t>Rekenvoorbeeld "Door te berekenen korting aan opdrachtgever"</t>
  </si>
  <si>
    <t>NB:
a.  De definitieve armatuur keuze(s) worden per deelopdracht bepaald door de opdrachtgever.
b.  Indien een armatuurleverancier niet op deze lijst staat én deze moet toegevoegd worden, dan worden er tijdens de contractfase met de aannemer afspraken gemaakt over het kortingspercentage.</t>
  </si>
  <si>
    <t>De inschrijver is verantwoordelijk voor het volledig invullen van deze lijst en geldt voor alle productgroepen van de betreffende leverancier. Indien bepaalde relevante productgroepen van één van de genoemde leveranciers niet op deze lijst staat, dan dient de inschrijver dit kenbaar te maken bij de Aanbestedende dienst.</t>
  </si>
  <si>
    <t>Verhoudingsgetal</t>
  </si>
  <si>
    <t>Verhoudingsgetal * Netto Prijs</t>
  </si>
  <si>
    <t>Bruto Prijs</t>
  </si>
  <si>
    <t>Bruto Prijs uit Tabel 2</t>
  </si>
  <si>
    <t>Netto Prijs uit Tabel 2</t>
  </si>
  <si>
    <r>
      <rPr>
        <b/>
        <sz val="10"/>
        <color rgb="FFFF0000"/>
        <rFont val="Calibri (Hoofdtekst)"/>
      </rPr>
      <t>Invul instructie:</t>
    </r>
    <r>
      <rPr>
        <sz val="10"/>
        <color rgb="FFFF0000"/>
        <rFont val="Calibri (Hoofdtekst)"/>
      </rPr>
      <t xml:space="preserve">
Vul Tabel 1: Percentagetabel, met uw Kortingspercentage per leverancier (kolom F), uw toeslagen voor Handelingskosten (kolom G) én Winst en Risico (kolom H). Het Kortingspercentage per leverancier én Tabel 2: Prijstabel worden automatisch berekend. De prijs in het geel gearceerde vlak dient u over te nemen in de relevante bestekspost in de inschrijfstaat.</t>
    </r>
  </si>
  <si>
    <t>In te vullen in de relevante bestekspost:</t>
  </si>
  <si>
    <t>SUSTAINDER</t>
  </si>
  <si>
    <t>NEDELKO</t>
  </si>
  <si>
    <t>MIKANA</t>
  </si>
  <si>
    <t>MODERNISTA</t>
  </si>
  <si>
    <t>INDUSTRIA LIGHTING</t>
  </si>
  <si>
    <t>INNOLUMIS</t>
  </si>
  <si>
    <r>
      <rPr>
        <sz val="11"/>
        <rFont val="Calibri"/>
        <family val="2"/>
        <scheme val="minor"/>
      </rPr>
      <t>LIGHTWELL</t>
    </r>
  </si>
  <si>
    <r>
      <rPr>
        <sz val="11"/>
        <rFont val="Calibri"/>
        <family val="2"/>
        <scheme val="minor"/>
      </rPr>
      <t>SCHREDER</t>
    </r>
  </si>
  <si>
    <r>
      <rPr>
        <sz val="11"/>
        <rFont val="Calibri"/>
        <family val="2"/>
        <scheme val="minor"/>
      </rPr>
      <t>SIGNIFY (PHILIPS) VRG 71</t>
    </r>
  </si>
  <si>
    <r>
      <rPr>
        <sz val="11"/>
        <rFont val="Calibri"/>
        <family val="2"/>
        <scheme val="minor"/>
      </rPr>
      <t>SIGNIFY (PHILIPS) VRG 72</t>
    </r>
    <r>
      <rPr>
        <sz val="12"/>
        <color theme="1"/>
        <rFont val="Calibri"/>
        <family val="2"/>
        <scheme val="minor"/>
      </rPr>
      <t/>
    </r>
  </si>
  <si>
    <r>
      <rPr>
        <sz val="11"/>
        <rFont val="Calibri"/>
        <family val="2"/>
        <scheme val="minor"/>
      </rPr>
      <t>MAAS &amp; HAGOORT -LUG</t>
    </r>
  </si>
  <si>
    <r>
      <rPr>
        <sz val="11"/>
        <rFont val="Calibri"/>
        <family val="2"/>
        <scheme val="minor"/>
      </rPr>
      <t>DE NOOD</t>
    </r>
  </si>
  <si>
    <r>
      <rPr>
        <sz val="11"/>
        <rFont val="Calibri"/>
        <family val="2"/>
        <scheme val="minor"/>
      </rPr>
      <t>ECLATEC</t>
    </r>
  </si>
  <si>
    <t>SITECO</t>
  </si>
  <si>
    <t>Inschrijver dient in onderstaande tabel 1 de kortingspercentages in te vullen die gedurende de contractperiode gehanteerd worden. De prijs in het geelgearceerde deel onder tabel 2 dient overeen te komen met het ingevulde bedrag in de relevante bestekspost uit de RAW-raamovereenkomst. Mocht dit niet met elkaar overeenkomen, kan opdrachtgever overgaan tot uitsluiting.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</si>
</sst>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quot;€&quot;\ * #,##0.00_);_(&quot;€&quot;\ * \(#,##0.00\);_(&quot;€&quot;\ * &quot;-&quot;??_);_(@_)"/>
    <numFmt numFmtId="165" formatCode="0.0%"/>
  </numFmts>
  <fonts count="37">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8"/>
      <name val="Calibri"/>
      <family val="2"/>
      <scheme val="minor"/>
    </font>
    <font>
      <sz val="11"/>
      <name val="Calibri"/>
      <family val="2"/>
      <scheme val="minor"/>
    </font>
    <font>
      <b/>
      <i/>
      <sz val="11"/>
      <color theme="1"/>
      <name val="Calibri"/>
      <family val="2"/>
      <scheme val="minor"/>
    </font>
    <font>
      <b/>
      <i/>
      <sz val="11"/>
      <color rgb="FFFF0000"/>
      <name val="Calibri"/>
      <family val="2"/>
      <scheme val="minor"/>
    </font>
    <font>
      <b/>
      <u/>
      <sz val="11"/>
      <name val="Calibri"/>
      <family val="2"/>
    </font>
    <font>
      <b/>
      <sz val="10"/>
      <color rgb="FFFF0000"/>
      <name val="Calibri (Hoofdtekst)"/>
    </font>
    <font>
      <sz val="10"/>
      <color rgb="FFFF0000"/>
      <name val="Calibri (Hoofdtekst)"/>
    </font>
    <font>
      <b/>
      <sz val="12"/>
      <color theme="0"/>
      <name val="Calibri"/>
      <family val="2"/>
      <scheme val="minor"/>
    </font>
    <font>
      <i/>
      <sz val="11"/>
      <name val="Calibri"/>
      <family val="2"/>
      <scheme val="minor"/>
    </font>
    <font>
      <b/>
      <i/>
      <sz val="11"/>
      <color theme="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6"/>
        <bgColor theme="6"/>
      </patternFill>
    </fill>
    <fill>
      <patternFill patternType="solid">
        <fgColor theme="8"/>
        <bgColor theme="8"/>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45">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43"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cellStyleXfs>
  <cellXfs count="76">
    <xf numFmtId="0" fontId="0" fillId="0" borderId="0" xfId="0"/>
    <xf numFmtId="0" fontId="0" fillId="0" borderId="0" xfId="0" applyAlignment="1" applyProtection="1">
      <alignment horizontal="left" vertical="center"/>
      <protection hidden="1"/>
    </xf>
    <xf numFmtId="0" fontId="20"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164" fontId="21" fillId="0" borderId="0" xfId="43" applyFont="1" applyAlignment="1" applyProtection="1">
      <alignment horizontal="left" vertical="center"/>
      <protection hidden="1"/>
    </xf>
    <xf numFmtId="0" fontId="28" fillId="0" borderId="0" xfId="0" applyFont="1" applyAlignment="1" applyProtection="1">
      <alignment horizontal="left" vertical="center"/>
      <protection hidden="1"/>
    </xf>
    <xf numFmtId="0" fontId="22" fillId="0" borderId="0" xfId="0" applyFont="1" applyAlignment="1" applyProtection="1">
      <alignment horizontal="left" vertical="center"/>
      <protection hidden="1"/>
    </xf>
    <xf numFmtId="0" fontId="2" fillId="0" borderId="0" xfId="0" applyFont="1" applyAlignment="1" applyProtection="1">
      <alignment horizontal="left" vertical="center"/>
      <protection hidden="1"/>
    </xf>
    <xf numFmtId="0" fontId="23" fillId="34" borderId="16" xfId="0" applyFont="1" applyFill="1" applyBorder="1" applyAlignment="1" applyProtection="1">
      <alignment horizontal="left" vertical="center"/>
      <protection hidden="1"/>
    </xf>
    <xf numFmtId="164" fontId="24" fillId="34" borderId="0" xfId="43" applyFont="1" applyFill="1" applyBorder="1" applyAlignment="1" applyProtection="1">
      <alignment horizontal="left" vertical="center"/>
      <protection hidden="1"/>
    </xf>
    <xf numFmtId="0" fontId="28" fillId="34" borderId="17" xfId="0" applyFont="1" applyFill="1" applyBorder="1" applyAlignment="1" applyProtection="1">
      <alignment horizontal="left" vertical="center"/>
      <protection hidden="1"/>
    </xf>
    <xf numFmtId="0" fontId="24" fillId="34" borderId="16" xfId="0" applyFont="1" applyFill="1" applyBorder="1" applyAlignment="1" applyProtection="1">
      <alignment horizontal="left" vertical="center"/>
      <protection hidden="1"/>
    </xf>
    <xf numFmtId="9" fontId="24" fillId="34" borderId="0" xfId="44" applyFont="1" applyFill="1" applyBorder="1" applyAlignment="1" applyProtection="1">
      <alignment horizontal="left" vertical="center"/>
      <protection hidden="1"/>
    </xf>
    <xf numFmtId="0" fontId="25" fillId="34" borderId="16" xfId="0" applyFont="1" applyFill="1" applyBorder="1" applyAlignment="1" applyProtection="1">
      <alignment horizontal="left" vertical="center"/>
      <protection hidden="1"/>
    </xf>
    <xf numFmtId="9" fontId="3" fillId="34" borderId="0" xfId="44" applyFont="1" applyFill="1" applyBorder="1" applyAlignment="1" applyProtection="1">
      <alignment horizontal="left" vertical="center"/>
      <protection hidden="1"/>
    </xf>
    <xf numFmtId="164" fontId="3" fillId="34" borderId="0" xfId="43" applyFont="1" applyFill="1" applyBorder="1" applyAlignment="1" applyProtection="1">
      <alignment horizontal="left" vertical="center"/>
      <protection hidden="1"/>
    </xf>
    <xf numFmtId="0" fontId="16" fillId="34" borderId="16" xfId="0" applyFont="1" applyFill="1" applyBorder="1" applyAlignment="1" applyProtection="1">
      <alignment horizontal="left" vertical="center"/>
      <protection hidden="1"/>
    </xf>
    <xf numFmtId="165" fontId="16" fillId="34" borderId="0" xfId="44" applyNumberFormat="1" applyFont="1" applyFill="1" applyBorder="1" applyAlignment="1" applyProtection="1">
      <alignment horizontal="left" vertical="center"/>
      <protection hidden="1"/>
    </xf>
    <xf numFmtId="164" fontId="16" fillId="34" borderId="0" xfId="43" applyFont="1" applyFill="1" applyBorder="1" applyAlignment="1" applyProtection="1">
      <alignment horizontal="left" vertical="center"/>
      <protection hidden="1"/>
    </xf>
    <xf numFmtId="0" fontId="3" fillId="34" borderId="16" xfId="0" applyFont="1" applyFill="1" applyBorder="1" applyAlignment="1" applyProtection="1">
      <alignment horizontal="left" vertical="center"/>
      <protection hidden="1"/>
    </xf>
    <xf numFmtId="0" fontId="26" fillId="0" borderId="0" xfId="0" applyFont="1" applyAlignment="1" applyProtection="1">
      <alignment horizontal="left" vertical="center"/>
      <protection hidden="1"/>
    </xf>
    <xf numFmtId="0" fontId="31" fillId="0" borderId="0" xfId="0" applyFont="1" applyAlignment="1" applyProtection="1">
      <alignment horizontal="left" vertical="center"/>
      <protection hidden="1"/>
    </xf>
    <xf numFmtId="164" fontId="0" fillId="0" borderId="0" xfId="43" applyFont="1" applyFill="1" applyBorder="1" applyAlignment="1" applyProtection="1">
      <alignment horizontal="left" vertical="center"/>
      <protection hidden="1"/>
    </xf>
    <xf numFmtId="164" fontId="21" fillId="0" borderId="0" xfId="43" applyFont="1" applyFill="1" applyAlignment="1" applyProtection="1">
      <alignment horizontal="left" vertical="center"/>
      <protection hidden="1"/>
    </xf>
    <xf numFmtId="164" fontId="35" fillId="0" borderId="0" xfId="0" applyNumberFormat="1" applyFont="1" applyAlignment="1" applyProtection="1">
      <alignment horizontal="left" vertical="center"/>
      <protection hidden="1"/>
    </xf>
    <xf numFmtId="164" fontId="29" fillId="33" borderId="20" xfId="0" applyNumberFormat="1" applyFont="1" applyFill="1" applyBorder="1" applyAlignment="1" applyProtection="1">
      <alignment horizontal="left" vertical="center"/>
      <protection hidden="1"/>
    </xf>
    <xf numFmtId="0" fontId="34" fillId="36" borderId="10" xfId="0" applyFont="1" applyFill="1" applyBorder="1" applyAlignment="1" applyProtection="1">
      <alignment horizontal="left" vertical="center"/>
      <protection hidden="1"/>
    </xf>
    <xf numFmtId="0" fontId="15" fillId="36" borderId="22" xfId="0" applyFont="1" applyFill="1" applyBorder="1" applyAlignment="1" applyProtection="1">
      <alignment horizontal="left" vertical="center" wrapText="1"/>
      <protection hidden="1"/>
    </xf>
    <xf numFmtId="0" fontId="15" fillId="36" borderId="23" xfId="0" applyFont="1" applyFill="1" applyBorder="1" applyAlignment="1" applyProtection="1">
      <alignment horizontal="left" vertical="center" wrapText="1"/>
      <protection hidden="1"/>
    </xf>
    <xf numFmtId="0" fontId="34" fillId="37" borderId="10" xfId="0" applyFont="1" applyFill="1" applyBorder="1" applyAlignment="1" applyProtection="1">
      <alignment horizontal="left" vertical="center"/>
      <protection hidden="1"/>
    </xf>
    <xf numFmtId="0" fontId="15" fillId="37" borderId="22" xfId="0" applyFont="1" applyFill="1" applyBorder="1" applyAlignment="1" applyProtection="1">
      <alignment horizontal="left" vertical="center"/>
      <protection hidden="1"/>
    </xf>
    <xf numFmtId="0" fontId="15" fillId="37" borderId="23" xfId="0" applyFont="1" applyFill="1" applyBorder="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right" vertical="center"/>
      <protection hidden="1"/>
    </xf>
    <xf numFmtId="0" fontId="24" fillId="34" borderId="0" xfId="0" applyFont="1" applyFill="1" applyAlignment="1" applyProtection="1">
      <alignment horizontal="left" vertical="center"/>
      <protection hidden="1"/>
    </xf>
    <xf numFmtId="0" fontId="16" fillId="34" borderId="0" xfId="0" applyFont="1" applyFill="1" applyAlignment="1" applyProtection="1">
      <alignment horizontal="left" vertical="center"/>
      <protection hidden="1"/>
    </xf>
    <xf numFmtId="0" fontId="3" fillId="34" borderId="0" xfId="0" applyFont="1" applyFill="1" applyAlignment="1" applyProtection="1">
      <alignment horizontal="left" vertical="center"/>
      <protection hidden="1"/>
    </xf>
    <xf numFmtId="0" fontId="24" fillId="34" borderId="13" xfId="0" applyFont="1" applyFill="1" applyBorder="1" applyAlignment="1" applyProtection="1">
      <alignment horizontal="left" vertical="center"/>
      <protection hidden="1"/>
    </xf>
    <xf numFmtId="0" fontId="3" fillId="34" borderId="14" xfId="0" applyFont="1" applyFill="1" applyBorder="1" applyAlignment="1" applyProtection="1">
      <alignment horizontal="left" vertical="center"/>
      <protection hidden="1"/>
    </xf>
    <xf numFmtId="0" fontId="28" fillId="39" borderId="20" xfId="0" applyFont="1" applyFill="1" applyBorder="1" applyAlignment="1" applyProtection="1">
      <alignment horizontal="left" vertical="center"/>
      <protection hidden="1"/>
    </xf>
    <xf numFmtId="43" fontId="18" fillId="39" borderId="18" xfId="42" applyFont="1" applyFill="1" applyBorder="1" applyAlignment="1" applyProtection="1">
      <alignment horizontal="left" vertical="center"/>
      <protection hidden="1"/>
    </xf>
    <xf numFmtId="10" fontId="0" fillId="0" borderId="25" xfId="44" applyNumberFormat="1" applyFont="1" applyFill="1" applyBorder="1" applyAlignment="1" applyProtection="1">
      <alignment horizontal="left" vertical="center"/>
      <protection hidden="1"/>
    </xf>
    <xf numFmtId="10" fontId="28" fillId="0" borderId="25" xfId="44" applyNumberFormat="1" applyFont="1" applyFill="1" applyBorder="1" applyAlignment="1" applyProtection="1">
      <alignment horizontal="left" vertical="center"/>
      <protection hidden="1"/>
    </xf>
    <xf numFmtId="0" fontId="0" fillId="0" borderId="25" xfId="0" applyBorder="1" applyAlignment="1" applyProtection="1">
      <alignment horizontal="left" vertical="center"/>
      <protection hidden="1"/>
    </xf>
    <xf numFmtId="0" fontId="28" fillId="0" borderId="25" xfId="0" applyFont="1" applyBorder="1" applyAlignment="1" applyProtection="1">
      <alignment horizontal="left" vertical="center"/>
      <protection hidden="1"/>
    </xf>
    <xf numFmtId="165" fontId="0" fillId="40" borderId="25" xfId="44" applyNumberFormat="1" applyFont="1" applyFill="1" applyBorder="1" applyAlignment="1" applyProtection="1">
      <alignment horizontal="left" vertical="center"/>
      <protection locked="0"/>
    </xf>
    <xf numFmtId="0" fontId="0" fillId="0" borderId="21" xfId="0" applyBorder="1" applyAlignment="1" applyProtection="1">
      <alignment horizontal="left" vertical="center"/>
      <protection hidden="1"/>
    </xf>
    <xf numFmtId="164" fontId="0" fillId="0" borderId="21" xfId="43" applyFont="1" applyFill="1" applyBorder="1" applyAlignment="1" applyProtection="1">
      <alignment horizontal="left" vertical="center"/>
      <protection hidden="1"/>
    </xf>
    <xf numFmtId="164" fontId="0" fillId="0" borderId="24" xfId="43" applyFont="1" applyFill="1" applyBorder="1" applyAlignment="1" applyProtection="1">
      <alignment horizontal="left" vertical="center"/>
      <protection hidden="1"/>
    </xf>
    <xf numFmtId="0" fontId="28" fillId="0" borderId="21" xfId="0" applyFont="1" applyBorder="1" applyAlignment="1" applyProtection="1">
      <alignment horizontal="left" vertical="center"/>
      <protection hidden="1"/>
    </xf>
    <xf numFmtId="164" fontId="28" fillId="0" borderId="21" xfId="43" applyFont="1" applyFill="1" applyBorder="1" applyAlignment="1" applyProtection="1">
      <alignment horizontal="left" vertical="center"/>
      <protection hidden="1"/>
    </xf>
    <xf numFmtId="164" fontId="28" fillId="0" borderId="24" xfId="43" applyFont="1" applyFill="1" applyBorder="1" applyAlignment="1" applyProtection="1">
      <alignment horizontal="left" vertical="center"/>
      <protection hidden="1"/>
    </xf>
    <xf numFmtId="164" fontId="0" fillId="0" borderId="25" xfId="43" applyFont="1" applyFill="1" applyBorder="1" applyAlignment="1" applyProtection="1">
      <alignment horizontal="left" vertical="center"/>
      <protection hidden="1"/>
    </xf>
    <xf numFmtId="0" fontId="1" fillId="0" borderId="18" xfId="0" applyFont="1"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20" xfId="0" applyBorder="1" applyAlignment="1" applyProtection="1">
      <alignment horizontal="center" vertical="center" wrapText="1"/>
      <protection hidden="1"/>
    </xf>
    <xf numFmtId="0" fontId="36" fillId="35" borderId="18" xfId="0" applyFont="1" applyFill="1" applyBorder="1" applyAlignment="1" applyProtection="1">
      <alignment horizontal="left" vertical="center" wrapText="1"/>
      <protection hidden="1"/>
    </xf>
    <xf numFmtId="0" fontId="26" fillId="0" borderId="19" xfId="0" applyFont="1" applyBorder="1" applyAlignment="1" applyProtection="1">
      <alignment horizontal="left" vertical="center" wrapText="1"/>
      <protection hidden="1"/>
    </xf>
    <xf numFmtId="0" fontId="26" fillId="0" borderId="20" xfId="0" applyFont="1" applyBorder="1" applyAlignment="1" applyProtection="1">
      <alignment horizontal="left" vertical="center" wrapText="1"/>
      <protection hidden="1"/>
    </xf>
    <xf numFmtId="0" fontId="26" fillId="38" borderId="18" xfId="0" applyFont="1" applyFill="1" applyBorder="1" applyAlignment="1" applyProtection="1">
      <alignment horizontal="left" vertical="center" wrapText="1"/>
      <protection hidden="1"/>
    </xf>
    <xf numFmtId="0" fontId="0" fillId="38" borderId="19" xfId="0" applyFill="1" applyBorder="1" applyAlignment="1" applyProtection="1">
      <alignment horizontal="left" vertical="center" wrapText="1"/>
      <protection hidden="1"/>
    </xf>
    <xf numFmtId="0" fontId="0" fillId="38" borderId="20" xfId="0" applyFill="1" applyBorder="1" applyAlignment="1" applyProtection="1">
      <alignment horizontal="left" vertical="center" wrapText="1"/>
      <protection hidden="1"/>
    </xf>
    <xf numFmtId="0" fontId="30" fillId="33" borderId="18" xfId="0" applyFont="1" applyFill="1" applyBorder="1" applyAlignment="1" applyProtection="1">
      <alignment horizontal="right" vertical="center"/>
      <protection hidden="1"/>
    </xf>
    <xf numFmtId="0" fontId="0" fillId="0" borderId="19" xfId="0" applyBorder="1" applyAlignment="1" applyProtection="1">
      <alignment horizontal="right" vertical="center"/>
      <protection hidden="1"/>
    </xf>
    <xf numFmtId="0" fontId="33" fillId="33" borderId="10" xfId="0" applyFont="1" applyFill="1" applyBorder="1" applyAlignment="1" applyProtection="1">
      <alignment horizontal="left" vertical="center" wrapText="1"/>
      <protection hidden="1"/>
    </xf>
    <xf numFmtId="0" fontId="0" fillId="0" borderId="1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0" fillId="0" borderId="16"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17" xfId="0" applyBorder="1" applyAlignment="1" applyProtection="1">
      <alignment horizontal="left" vertical="center" wrapText="1"/>
      <protection hidden="1"/>
    </xf>
    <xf numFmtId="0" fontId="0" fillId="0" borderId="13" xfId="0" applyBorder="1" applyAlignment="1" applyProtection="1">
      <alignment horizontal="left" vertical="center" wrapText="1"/>
      <protection hidden="1"/>
    </xf>
    <xf numFmtId="0" fontId="0" fillId="0" borderId="14" xfId="0" applyBorder="1" applyAlignment="1" applyProtection="1">
      <alignment horizontal="left" vertical="center" wrapText="1"/>
      <protection hidden="1"/>
    </xf>
    <xf numFmtId="0" fontId="0" fillId="0" borderId="15" xfId="0" applyBorder="1" applyAlignment="1" applyProtection="1">
      <alignment horizontal="left" vertical="center" wrapText="1"/>
      <protection hidden="1"/>
    </xf>
    <xf numFmtId="0" fontId="25" fillId="0" borderId="18" xfId="0" applyFont="1" applyBorder="1" applyAlignment="1" applyProtection="1">
      <alignment horizontal="left" vertical="center" wrapText="1"/>
      <protection hidden="1"/>
    </xf>
    <xf numFmtId="0" fontId="0" fillId="0" borderId="19" xfId="0" applyBorder="1" applyAlignment="1" applyProtection="1">
      <alignment horizontal="left" vertical="center" wrapText="1"/>
      <protection hidden="1"/>
    </xf>
    <xf numFmtId="0" fontId="0" fillId="0" borderId="20" xfId="0" applyBorder="1" applyAlignment="1" applyProtection="1">
      <alignment horizontal="left" vertical="center"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BFBE00"/>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showGridLines="0" tabSelected="1" topLeftCell="A3" zoomScale="110" zoomScaleNormal="110" workbookViewId="0">
      <selection activeCell="E9" sqref="E9"/>
    </sheetView>
  </sheetViews>
  <sheetFormatPr defaultColWidth="8.7109375" defaultRowHeight="15"/>
  <cols>
    <col min="1" max="1" width="38.140625" style="3" customWidth="1"/>
    <col min="2" max="2" width="22.7109375" style="3" customWidth="1"/>
    <col min="3" max="3" width="18.42578125" style="3" customWidth="1"/>
    <col min="4" max="4" width="18.7109375" style="3" customWidth="1"/>
    <col min="5" max="5" width="29" style="3" bestFit="1" customWidth="1"/>
    <col min="6" max="6" width="12.7109375" style="3" customWidth="1"/>
    <col min="7" max="7" width="24.28515625" style="1" customWidth="1"/>
    <col min="8" max="8" width="10.7109375" style="3" customWidth="1"/>
    <col min="9" max="9" width="10.28515625" style="4" customWidth="1"/>
    <col min="10" max="10" width="5" style="5" customWidth="1"/>
    <col min="11" max="16384" width="8.7109375" style="3"/>
  </cols>
  <sheetData>
    <row r="1" spans="1:10" ht="15.75" hidden="1" thickBot="1">
      <c r="A1" s="2"/>
    </row>
    <row r="2" spans="1:10" ht="16.5" hidden="1" thickBot="1">
      <c r="A2" s="6"/>
    </row>
    <row r="3" spans="1:10" ht="65.25" customHeight="1" thickBot="1">
      <c r="A3" s="53" t="s">
        <v>44</v>
      </c>
      <c r="B3" s="54"/>
      <c r="C3" s="54"/>
      <c r="D3" s="54"/>
      <c r="E3" s="54"/>
      <c r="F3" s="54"/>
      <c r="G3" s="54"/>
      <c r="H3" s="54"/>
      <c r="I3" s="54"/>
      <c r="J3" s="55"/>
    </row>
    <row r="4" spans="1:10" ht="15" customHeight="1" thickBot="1">
      <c r="A4" s="7"/>
      <c r="B4" s="6"/>
      <c r="C4" s="6"/>
      <c r="D4" s="6"/>
      <c r="E4" s="6"/>
      <c r="F4" s="6"/>
      <c r="G4" s="6"/>
    </row>
    <row r="5" spans="1:10" ht="65.25" customHeight="1" thickBot="1">
      <c r="A5" s="26" t="s">
        <v>11</v>
      </c>
      <c r="B5" s="27" t="s">
        <v>12</v>
      </c>
      <c r="C5" s="27" t="s">
        <v>9</v>
      </c>
      <c r="D5" s="27" t="s">
        <v>1</v>
      </c>
      <c r="E5" s="28" t="s">
        <v>10</v>
      </c>
      <c r="G5" s="73" t="s">
        <v>20</v>
      </c>
      <c r="H5" s="74"/>
      <c r="I5" s="74"/>
      <c r="J5" s="75"/>
    </row>
    <row r="6" spans="1:10">
      <c r="A6" s="43" t="s">
        <v>36</v>
      </c>
      <c r="B6" s="45">
        <v>0.4</v>
      </c>
      <c r="C6" s="45">
        <v>0.05</v>
      </c>
      <c r="D6" s="45">
        <v>7.4999999999999997E-2</v>
      </c>
      <c r="E6" s="41">
        <f t="shared" ref="E6:E23" si="0">($I$7-((1-B6)*(C6+D6)*$I$7+(1-B6)*$I$7))/$I$7</f>
        <v>0.32500000000000001</v>
      </c>
      <c r="G6" s="8" t="s">
        <v>6</v>
      </c>
      <c r="H6" s="34"/>
      <c r="I6" s="9"/>
      <c r="J6" s="10"/>
    </row>
    <row r="7" spans="1:10">
      <c r="A7" s="44" t="s">
        <v>14</v>
      </c>
      <c r="B7" s="45">
        <v>0.05</v>
      </c>
      <c r="C7" s="45">
        <v>0.01</v>
      </c>
      <c r="D7" s="45">
        <v>0.01</v>
      </c>
      <c r="E7" s="42">
        <f t="shared" si="0"/>
        <v>3.1E-2</v>
      </c>
      <c r="G7" s="11" t="s">
        <v>26</v>
      </c>
      <c r="H7" s="12"/>
      <c r="I7" s="9">
        <v>500</v>
      </c>
      <c r="J7" s="10"/>
    </row>
    <row r="8" spans="1:10">
      <c r="A8" s="44" t="s">
        <v>13</v>
      </c>
      <c r="B8" s="45">
        <v>0.05</v>
      </c>
      <c r="C8" s="45">
        <v>0.01</v>
      </c>
      <c r="D8" s="45">
        <v>0.01</v>
      </c>
      <c r="E8" s="42">
        <f t="shared" si="0"/>
        <v>3.1E-2</v>
      </c>
      <c r="G8" s="11"/>
      <c r="H8" s="12"/>
      <c r="I8" s="9"/>
      <c r="J8" s="10"/>
    </row>
    <row r="9" spans="1:10">
      <c r="A9" s="43" t="s">
        <v>37</v>
      </c>
      <c r="B9" s="45">
        <v>0.05</v>
      </c>
      <c r="C9" s="45">
        <v>0.01</v>
      </c>
      <c r="D9" s="45">
        <v>0.01</v>
      </c>
      <c r="E9" s="41">
        <f t="shared" si="0"/>
        <v>3.1E-2</v>
      </c>
      <c r="G9" s="11" t="s">
        <v>7</v>
      </c>
      <c r="H9" s="12">
        <v>0.4</v>
      </c>
      <c r="I9" s="9">
        <f>I7*H9</f>
        <v>200</v>
      </c>
      <c r="J9" s="10"/>
    </row>
    <row r="10" spans="1:10">
      <c r="A10" s="44" t="s">
        <v>15</v>
      </c>
      <c r="B10" s="45">
        <v>0.05</v>
      </c>
      <c r="C10" s="45">
        <v>0.01</v>
      </c>
      <c r="D10" s="45">
        <v>0.01</v>
      </c>
      <c r="E10" s="42">
        <f t="shared" si="0"/>
        <v>3.1E-2</v>
      </c>
      <c r="G10" s="11" t="s">
        <v>0</v>
      </c>
      <c r="H10" s="12"/>
      <c r="I10" s="9">
        <f>I7-I9</f>
        <v>300</v>
      </c>
      <c r="J10" s="10"/>
    </row>
    <row r="11" spans="1:10">
      <c r="A11" s="44" t="s">
        <v>30</v>
      </c>
      <c r="B11" s="45">
        <v>0.05</v>
      </c>
      <c r="C11" s="45">
        <v>0.01</v>
      </c>
      <c r="D11" s="45">
        <v>0.01</v>
      </c>
      <c r="E11" s="42">
        <f t="shared" si="0"/>
        <v>3.1E-2</v>
      </c>
      <c r="G11" s="13" t="s">
        <v>5</v>
      </c>
      <c r="H11" s="14"/>
      <c r="I11" s="15"/>
      <c r="J11" s="10"/>
    </row>
    <row r="12" spans="1:10">
      <c r="A12" s="43" t="s">
        <v>38</v>
      </c>
      <c r="B12" s="45">
        <v>0.05</v>
      </c>
      <c r="C12" s="45">
        <v>0.01</v>
      </c>
      <c r="D12" s="45">
        <v>0.01</v>
      </c>
      <c r="E12" s="42">
        <f t="shared" si="0"/>
        <v>3.1E-2</v>
      </c>
      <c r="G12" s="16" t="s">
        <v>2</v>
      </c>
      <c r="H12" s="17">
        <v>0.05</v>
      </c>
      <c r="I12" s="18">
        <f>I10*H12</f>
        <v>15</v>
      </c>
      <c r="J12" s="10"/>
    </row>
    <row r="13" spans="1:10" ht="15.75">
      <c r="A13" s="43" t="s">
        <v>39</v>
      </c>
      <c r="B13" s="45">
        <v>0.05</v>
      </c>
      <c r="C13" s="45">
        <v>0.01</v>
      </c>
      <c r="D13" s="45">
        <v>0.01</v>
      </c>
      <c r="E13" s="42">
        <f t="shared" si="0"/>
        <v>3.1E-2</v>
      </c>
      <c r="G13" s="16" t="s">
        <v>1</v>
      </c>
      <c r="H13" s="17">
        <v>7.4999999999999997E-2</v>
      </c>
      <c r="I13" s="18">
        <f>I10*H13</f>
        <v>22.5</v>
      </c>
      <c r="J13" s="10"/>
    </row>
    <row r="14" spans="1:10">
      <c r="A14" s="44" t="s">
        <v>19</v>
      </c>
      <c r="B14" s="45">
        <v>0.05</v>
      </c>
      <c r="C14" s="45">
        <v>0.01</v>
      </c>
      <c r="D14" s="45">
        <v>0.01</v>
      </c>
      <c r="E14" s="42">
        <f t="shared" si="0"/>
        <v>3.1E-2</v>
      </c>
      <c r="G14" s="16" t="s">
        <v>3</v>
      </c>
      <c r="H14" s="35"/>
      <c r="I14" s="18">
        <f>SUM(I10:I13)</f>
        <v>337.5</v>
      </c>
      <c r="J14" s="10"/>
    </row>
    <row r="15" spans="1:10">
      <c r="A15" s="43" t="s">
        <v>40</v>
      </c>
      <c r="B15" s="45">
        <v>0.05</v>
      </c>
      <c r="C15" s="45">
        <v>0.01</v>
      </c>
      <c r="D15" s="45">
        <v>0.01</v>
      </c>
      <c r="E15" s="42">
        <f t="shared" si="0"/>
        <v>3.1E-2</v>
      </c>
      <c r="G15" s="19"/>
      <c r="H15" s="36"/>
      <c r="I15" s="15"/>
      <c r="J15" s="10"/>
    </row>
    <row r="16" spans="1:10">
      <c r="A16" s="43" t="s">
        <v>41</v>
      </c>
      <c r="B16" s="45">
        <v>0.05</v>
      </c>
      <c r="C16" s="45">
        <v>0.01</v>
      </c>
      <c r="D16" s="45">
        <v>0.01</v>
      </c>
      <c r="E16" s="42">
        <f t="shared" si="0"/>
        <v>3.1E-2</v>
      </c>
      <c r="G16" s="19" t="s">
        <v>8</v>
      </c>
      <c r="H16" s="36"/>
      <c r="I16" s="15"/>
      <c r="J16" s="10"/>
    </row>
    <row r="17" spans="1:10">
      <c r="A17" s="43" t="s">
        <v>32</v>
      </c>
      <c r="B17" s="45">
        <v>0.05</v>
      </c>
      <c r="C17" s="45">
        <v>0.01</v>
      </c>
      <c r="D17" s="45">
        <v>0.01</v>
      </c>
      <c r="E17" s="42">
        <f t="shared" si="0"/>
        <v>3.1E-2</v>
      </c>
      <c r="G17" s="11" t="s">
        <v>26</v>
      </c>
      <c r="H17" s="36"/>
      <c r="I17" s="15">
        <f>I7</f>
        <v>500</v>
      </c>
      <c r="J17" s="10"/>
    </row>
    <row r="18" spans="1:10" ht="15.75" thickBot="1">
      <c r="A18" s="43" t="s">
        <v>31</v>
      </c>
      <c r="B18" s="45">
        <v>0.05</v>
      </c>
      <c r="C18" s="45">
        <v>0.01</v>
      </c>
      <c r="D18" s="45">
        <v>0.01</v>
      </c>
      <c r="E18" s="42">
        <f t="shared" si="0"/>
        <v>3.1E-2</v>
      </c>
      <c r="G18" s="37" t="s">
        <v>27</v>
      </c>
      <c r="H18" s="38"/>
      <c r="I18" s="15">
        <f>I14</f>
        <v>337.5</v>
      </c>
      <c r="J18" s="10"/>
    </row>
    <row r="19" spans="1:10" ht="15.75" thickBot="1">
      <c r="A19" s="43" t="s">
        <v>33</v>
      </c>
      <c r="B19" s="45">
        <v>0.05</v>
      </c>
      <c r="C19" s="45">
        <v>0.01</v>
      </c>
      <c r="D19" s="45">
        <v>0.01</v>
      </c>
      <c r="E19" s="42">
        <f t="shared" si="0"/>
        <v>3.1E-2</v>
      </c>
      <c r="G19" s="32"/>
      <c r="H19" s="33" t="s">
        <v>10</v>
      </c>
      <c r="I19" s="40">
        <f>(I7-I18)/I7*100</f>
        <v>32.5</v>
      </c>
      <c r="J19" s="39" t="s">
        <v>4</v>
      </c>
    </row>
    <row r="20" spans="1:10" ht="15.75" thickBot="1">
      <c r="A20" s="43" t="s">
        <v>42</v>
      </c>
      <c r="B20" s="45">
        <v>0.05</v>
      </c>
      <c r="C20" s="45">
        <v>0.01</v>
      </c>
      <c r="D20" s="45">
        <v>0.01</v>
      </c>
      <c r="E20" s="42">
        <f t="shared" si="0"/>
        <v>3.1E-2</v>
      </c>
    </row>
    <row r="21" spans="1:10">
      <c r="A21" s="43" t="s">
        <v>34</v>
      </c>
      <c r="B21" s="45">
        <v>0.05</v>
      </c>
      <c r="C21" s="45">
        <v>0.01</v>
      </c>
      <c r="D21" s="45">
        <v>0.01</v>
      </c>
      <c r="E21" s="42">
        <f t="shared" si="0"/>
        <v>3.1E-2</v>
      </c>
      <c r="G21" s="64" t="s">
        <v>28</v>
      </c>
      <c r="H21" s="65"/>
      <c r="I21" s="65"/>
      <c r="J21" s="66"/>
    </row>
    <row r="22" spans="1:10">
      <c r="A22" s="43" t="s">
        <v>43</v>
      </c>
      <c r="B22" s="45">
        <v>0.05</v>
      </c>
      <c r="C22" s="45">
        <v>0.01</v>
      </c>
      <c r="D22" s="45">
        <v>0.01</v>
      </c>
      <c r="E22" s="42">
        <f t="shared" si="0"/>
        <v>3.1E-2</v>
      </c>
      <c r="G22" s="67"/>
      <c r="H22" s="68"/>
      <c r="I22" s="68"/>
      <c r="J22" s="69"/>
    </row>
    <row r="23" spans="1:10">
      <c r="A23" s="43" t="s">
        <v>35</v>
      </c>
      <c r="B23" s="45">
        <v>0.05</v>
      </c>
      <c r="C23" s="45">
        <v>0.01</v>
      </c>
      <c r="D23" s="45">
        <v>0.01</v>
      </c>
      <c r="E23" s="42">
        <f t="shared" si="0"/>
        <v>3.1E-2</v>
      </c>
      <c r="G23" s="67"/>
      <c r="H23" s="68"/>
      <c r="I23" s="68"/>
      <c r="J23" s="69"/>
    </row>
    <row r="24" spans="1:10">
      <c r="A24" s="3" t="s">
        <v>17</v>
      </c>
      <c r="G24" s="67"/>
      <c r="H24" s="68"/>
      <c r="I24" s="68"/>
      <c r="J24" s="69"/>
    </row>
    <row r="25" spans="1:10" ht="15.75" thickBot="1">
      <c r="G25" s="67"/>
      <c r="H25" s="68"/>
      <c r="I25" s="68"/>
      <c r="J25" s="69"/>
    </row>
    <row r="26" spans="1:10" ht="15.75">
      <c r="A26" s="29" t="s">
        <v>11</v>
      </c>
      <c r="B26" s="30" t="s">
        <v>23</v>
      </c>
      <c r="C26" s="30" t="s">
        <v>25</v>
      </c>
      <c r="D26" s="30" t="s">
        <v>16</v>
      </c>
      <c r="E26" s="31" t="s">
        <v>24</v>
      </c>
      <c r="G26" s="67"/>
      <c r="H26" s="68"/>
      <c r="I26" s="68"/>
      <c r="J26" s="69"/>
    </row>
    <row r="27" spans="1:10" ht="15.75" thickBot="1">
      <c r="A27" s="43" t="s">
        <v>36</v>
      </c>
      <c r="B27" s="46">
        <v>1</v>
      </c>
      <c r="C27" s="47">
        <v>350</v>
      </c>
      <c r="D27" s="47">
        <f>C27-(C27*E6)</f>
        <v>236.25</v>
      </c>
      <c r="E27" s="48">
        <f>B27*D27</f>
        <v>236.25</v>
      </c>
      <c r="G27" s="70"/>
      <c r="H27" s="71"/>
      <c r="I27" s="71"/>
      <c r="J27" s="72"/>
    </row>
    <row r="28" spans="1:10" ht="15" customHeight="1">
      <c r="A28" s="44" t="s">
        <v>14</v>
      </c>
      <c r="B28" s="49">
        <v>70</v>
      </c>
      <c r="C28" s="50">
        <v>350</v>
      </c>
      <c r="D28" s="47">
        <f t="shared" ref="D28:D44" si="1">C28-(C28*E7)</f>
        <v>339.15</v>
      </c>
      <c r="E28" s="51">
        <f t="shared" ref="E28:E35" si="2">B28*D28</f>
        <v>23740.5</v>
      </c>
    </row>
    <row r="29" spans="1:10">
      <c r="A29" s="44" t="s">
        <v>13</v>
      </c>
      <c r="B29" s="49">
        <v>16</v>
      </c>
      <c r="C29" s="50">
        <v>450</v>
      </c>
      <c r="D29" s="47">
        <f t="shared" si="1"/>
        <v>436.05</v>
      </c>
      <c r="E29" s="51">
        <f t="shared" si="2"/>
        <v>6976.8</v>
      </c>
    </row>
    <row r="30" spans="1:10" ht="16.899999999999999" customHeight="1">
      <c r="A30" s="43" t="s">
        <v>37</v>
      </c>
      <c r="B30" s="46">
        <v>70</v>
      </c>
      <c r="C30" s="47">
        <v>350</v>
      </c>
      <c r="D30" s="47">
        <f t="shared" si="1"/>
        <v>339.15</v>
      </c>
      <c r="E30" s="48">
        <f t="shared" si="2"/>
        <v>23740.5</v>
      </c>
    </row>
    <row r="31" spans="1:10" ht="16.899999999999999" customHeight="1">
      <c r="A31" s="44" t="s">
        <v>15</v>
      </c>
      <c r="B31" s="49">
        <v>12</v>
      </c>
      <c r="C31" s="50">
        <v>450</v>
      </c>
      <c r="D31" s="47">
        <f t="shared" si="1"/>
        <v>436.05</v>
      </c>
      <c r="E31" s="51">
        <f t="shared" si="2"/>
        <v>5232.6000000000004</v>
      </c>
      <c r="I31" s="23"/>
    </row>
    <row r="32" spans="1:10" ht="16.899999999999999" customHeight="1">
      <c r="A32" s="44" t="s">
        <v>30</v>
      </c>
      <c r="B32" s="46">
        <v>20</v>
      </c>
      <c r="C32" s="47">
        <v>350</v>
      </c>
      <c r="D32" s="47">
        <f t="shared" si="1"/>
        <v>339.15</v>
      </c>
      <c r="E32" s="48">
        <f t="shared" si="2"/>
        <v>6783</v>
      </c>
      <c r="I32" s="23"/>
    </row>
    <row r="33" spans="1:9">
      <c r="A33" s="43" t="s">
        <v>38</v>
      </c>
      <c r="B33" s="46">
        <v>4</v>
      </c>
      <c r="C33" s="47">
        <v>450</v>
      </c>
      <c r="D33" s="47">
        <f t="shared" si="1"/>
        <v>436.05</v>
      </c>
      <c r="E33" s="48">
        <f t="shared" si="2"/>
        <v>1744.2</v>
      </c>
      <c r="F33" s="20"/>
    </row>
    <row r="34" spans="1:9" ht="15.75">
      <c r="A34" s="43" t="s">
        <v>39</v>
      </c>
      <c r="B34" s="46">
        <v>2</v>
      </c>
      <c r="C34" s="47">
        <v>350</v>
      </c>
      <c r="D34" s="47">
        <f t="shared" si="1"/>
        <v>339.15</v>
      </c>
      <c r="E34" s="48">
        <f t="shared" si="2"/>
        <v>678.3</v>
      </c>
      <c r="F34" s="20"/>
    </row>
    <row r="35" spans="1:9">
      <c r="A35" s="44" t="s">
        <v>19</v>
      </c>
      <c r="B35" s="46">
        <v>1</v>
      </c>
      <c r="C35" s="47">
        <v>350</v>
      </c>
      <c r="D35" s="47">
        <f t="shared" si="1"/>
        <v>339.15</v>
      </c>
      <c r="E35" s="48">
        <f t="shared" si="2"/>
        <v>339.15</v>
      </c>
      <c r="G35" s="3"/>
      <c r="I35" s="3"/>
    </row>
    <row r="36" spans="1:9">
      <c r="A36" s="43" t="s">
        <v>40</v>
      </c>
      <c r="B36" s="46">
        <v>1</v>
      </c>
      <c r="C36" s="47">
        <v>350</v>
      </c>
      <c r="D36" s="47">
        <f t="shared" si="1"/>
        <v>339.15</v>
      </c>
      <c r="E36" s="48">
        <f t="shared" ref="E36:E44" si="3">B36*D36</f>
        <v>339.15</v>
      </c>
      <c r="G36" s="3"/>
      <c r="I36" s="3"/>
    </row>
    <row r="37" spans="1:9">
      <c r="A37" s="43" t="s">
        <v>41</v>
      </c>
      <c r="B37" s="46">
        <v>1</v>
      </c>
      <c r="C37" s="47">
        <v>1500</v>
      </c>
      <c r="D37" s="47">
        <f t="shared" si="1"/>
        <v>1453.5</v>
      </c>
      <c r="E37" s="48">
        <f t="shared" si="3"/>
        <v>1453.5</v>
      </c>
      <c r="G37" s="3"/>
      <c r="I37" s="3"/>
    </row>
    <row r="38" spans="1:9">
      <c r="A38" s="43" t="s">
        <v>32</v>
      </c>
      <c r="B38" s="46">
        <v>1</v>
      </c>
      <c r="C38" s="47">
        <v>450</v>
      </c>
      <c r="D38" s="47">
        <f t="shared" si="1"/>
        <v>436.05</v>
      </c>
      <c r="E38" s="48">
        <f t="shared" si="3"/>
        <v>436.05</v>
      </c>
      <c r="G38" s="3"/>
      <c r="I38" s="3"/>
    </row>
    <row r="39" spans="1:9">
      <c r="A39" s="43" t="s">
        <v>31</v>
      </c>
      <c r="B39" s="46">
        <v>1</v>
      </c>
      <c r="C39" s="47">
        <v>350</v>
      </c>
      <c r="D39" s="47">
        <f t="shared" si="1"/>
        <v>339.15</v>
      </c>
      <c r="E39" s="48">
        <f t="shared" si="3"/>
        <v>339.15</v>
      </c>
    </row>
    <row r="40" spans="1:9">
      <c r="A40" s="43" t="s">
        <v>33</v>
      </c>
      <c r="B40" s="46">
        <v>1</v>
      </c>
      <c r="C40" s="47">
        <v>350</v>
      </c>
      <c r="D40" s="47">
        <f t="shared" si="1"/>
        <v>339.15</v>
      </c>
      <c r="E40" s="48">
        <f t="shared" si="3"/>
        <v>339.15</v>
      </c>
    </row>
    <row r="41" spans="1:9">
      <c r="A41" s="43" t="s">
        <v>42</v>
      </c>
      <c r="B41" s="46">
        <v>1</v>
      </c>
      <c r="C41" s="47">
        <v>350</v>
      </c>
      <c r="D41" s="47">
        <f t="shared" si="1"/>
        <v>339.15</v>
      </c>
      <c r="E41" s="48">
        <f t="shared" si="3"/>
        <v>339.15</v>
      </c>
    </row>
    <row r="42" spans="1:9">
      <c r="A42" s="43" t="s">
        <v>34</v>
      </c>
      <c r="B42" s="46">
        <v>1</v>
      </c>
      <c r="C42" s="47">
        <v>350</v>
      </c>
      <c r="D42" s="47">
        <f t="shared" si="1"/>
        <v>339.15</v>
      </c>
      <c r="E42" s="48">
        <f t="shared" si="3"/>
        <v>339.15</v>
      </c>
    </row>
    <row r="43" spans="1:9">
      <c r="A43" s="43" t="s">
        <v>43</v>
      </c>
      <c r="B43" s="46">
        <v>1</v>
      </c>
      <c r="C43" s="47">
        <v>350</v>
      </c>
      <c r="D43" s="47">
        <f t="shared" si="1"/>
        <v>339.15</v>
      </c>
      <c r="E43" s="48">
        <f t="shared" si="3"/>
        <v>339.15</v>
      </c>
    </row>
    <row r="44" spans="1:9">
      <c r="A44" s="43" t="s">
        <v>35</v>
      </c>
      <c r="B44" s="46">
        <v>1</v>
      </c>
      <c r="C44" s="52">
        <v>350</v>
      </c>
      <c r="D44" s="52">
        <f t="shared" si="1"/>
        <v>339.15</v>
      </c>
      <c r="E44" s="48">
        <f t="shared" si="3"/>
        <v>339.15</v>
      </c>
    </row>
    <row r="45" spans="1:9">
      <c r="A45" s="21"/>
      <c r="B45" s="44">
        <f>SUM(B27:B44)</f>
        <v>205</v>
      </c>
      <c r="C45" s="22"/>
      <c r="D45" s="22"/>
      <c r="E45" s="52">
        <f>SUM(E27:E44)</f>
        <v>73734.899999999951</v>
      </c>
    </row>
    <row r="46" spans="1:9" ht="15.75" thickBot="1">
      <c r="A46" s="3" t="s">
        <v>18</v>
      </c>
      <c r="B46" s="5"/>
      <c r="C46" s="22"/>
      <c r="D46" s="22"/>
      <c r="E46" s="22"/>
    </row>
    <row r="47" spans="1:9" ht="15.75" thickBot="1">
      <c r="B47" s="62" t="s">
        <v>29</v>
      </c>
      <c r="C47" s="63"/>
      <c r="D47" s="25">
        <f>E45/B45</f>
        <v>359.68243902439002</v>
      </c>
      <c r="E47" s="24"/>
    </row>
    <row r="48" spans="1:9" ht="15.75" thickBot="1"/>
    <row r="49" spans="1:5" ht="15.75" thickBot="1">
      <c r="A49" s="59" t="s">
        <v>22</v>
      </c>
      <c r="B49" s="60"/>
      <c r="C49" s="60"/>
      <c r="D49" s="60"/>
      <c r="E49" s="61"/>
    </row>
    <row r="50" spans="1:5" ht="15.75" thickBot="1">
      <c r="A50" s="20"/>
    </row>
    <row r="51" spans="1:5" ht="83.25" customHeight="1" thickBot="1">
      <c r="A51" s="56" t="s">
        <v>21</v>
      </c>
      <c r="B51" s="57"/>
      <c r="C51" s="57"/>
      <c r="D51" s="57"/>
      <c r="E51" s="58"/>
    </row>
  </sheetData>
  <mergeCells count="6">
    <mergeCell ref="A3:J3"/>
    <mergeCell ref="A51:E51"/>
    <mergeCell ref="A49:E49"/>
    <mergeCell ref="B47:C47"/>
    <mergeCell ref="G21:J27"/>
    <mergeCell ref="G5:J5"/>
  </mergeCells>
  <phoneticPr fontId="27" type="noConversion"/>
  <pageMargins left="0.70866141732283472" right="0.70866141732283472" top="0.55118110236220474" bottom="0.55118110236220474" header="0.31496062992125984" footer="0.31496062992125984"/>
  <pageSetup paperSize="9" scale="68"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6a8ec46-7a41-4bcd-bb70-22801cd9bae7">
      <Terms xmlns="http://schemas.microsoft.com/office/infopath/2007/PartnerControls"/>
    </lcf76f155ced4ddcb4097134ff3c332f>
    <TaxCatchAll xmlns="25b866e5-1de2-49ad-b6e4-1d3949b6ff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7B378AE61C0542A438B000436D624F" ma:contentTypeVersion="13" ma:contentTypeDescription="Een nieuw document maken." ma:contentTypeScope="" ma:versionID="32d3ae0065356c39f54d96fd4c5770bf">
  <xsd:schema xmlns:xsd="http://www.w3.org/2001/XMLSchema" xmlns:xs="http://www.w3.org/2001/XMLSchema" xmlns:p="http://schemas.microsoft.com/office/2006/metadata/properties" xmlns:ns2="36a8ec46-7a41-4bcd-bb70-22801cd9bae7" xmlns:ns3="25b866e5-1de2-49ad-b6e4-1d3949b6ff54" targetNamespace="http://schemas.microsoft.com/office/2006/metadata/properties" ma:root="true" ma:fieldsID="f691d680165fd554f4e643cd1c1b9ab5" ns2:_="" ns3:_="">
    <xsd:import namespace="36a8ec46-7a41-4bcd-bb70-22801cd9bae7"/>
    <xsd:import namespace="25b866e5-1de2-49ad-b6e4-1d3949b6ff5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8ec46-7a41-4bcd-bb70-22801cd9bae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Afbeeldingtags" ma:readOnly="false" ma:fieldId="{5cf76f15-5ced-4ddc-b409-7134ff3c332f}" ma:taxonomyMulti="true" ma:sspId="cc2c4113-801f-4b25-8d3e-45dbcf2e45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b866e5-1de2-49ad-b6e4-1d3949b6ff5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7b3a23c-b855-42c2-be22-eef2407c7cfe}" ma:internalName="TaxCatchAll" ma:showField="CatchAllData" ma:web="25b866e5-1de2-49ad-b6e4-1d3949b6ff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4B5602-434D-48D0-848C-207142A13249}">
  <ds:schemaRefs>
    <ds:schemaRef ds:uri="http://schemas.microsoft.com/sharepoint/v3/contenttype/forms"/>
  </ds:schemaRefs>
</ds:datastoreItem>
</file>

<file path=customXml/itemProps2.xml><?xml version="1.0" encoding="utf-8"?>
<ds:datastoreItem xmlns:ds="http://schemas.openxmlformats.org/officeDocument/2006/customXml" ds:itemID="{259FA441-5022-4EDF-AFE7-989E1D5A498F}">
  <ds:schemaRefs>
    <ds:schemaRef ds:uri="http://schemas.microsoft.com/office/2006/metadata/properties"/>
    <ds:schemaRef ds:uri="http://schemas.microsoft.com/office/infopath/2007/PartnerControls"/>
    <ds:schemaRef ds:uri="36a8ec46-7a41-4bcd-bb70-22801cd9bae7"/>
    <ds:schemaRef ds:uri="25b866e5-1de2-49ad-b6e4-1d3949b6ff54"/>
  </ds:schemaRefs>
</ds:datastoreItem>
</file>

<file path=customXml/itemProps3.xml><?xml version="1.0" encoding="utf-8"?>
<ds:datastoreItem xmlns:ds="http://schemas.openxmlformats.org/officeDocument/2006/customXml" ds:itemID="{6458B16B-122D-414D-9A5C-FF292A31F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8ec46-7a41-4bcd-bb70-22801cd9bae7"/>
    <ds:schemaRef ds:uri="25b866e5-1de2-49ad-b6e4-1d3949b6f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Ruben van Bochove</cp:lastModifiedBy>
  <cp:lastPrinted>2025-10-22T14:16:16Z</cp:lastPrinted>
  <dcterms:created xsi:type="dcterms:W3CDTF">2011-07-22T11:26:59Z</dcterms:created>
  <dcterms:modified xsi:type="dcterms:W3CDTF">2026-05-16T09:41:40Z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0x010100677B378AE61C0542A438B000436D624F</vt:lpwstr>
  </property>
  <property fmtid="{D5CDD505-2E9C-101B-9397-08002B2CF9AE}" pid="3" name="MediaServiceImageTags">
    <vt:lpwstr/>
  </property>
</Properties>
</file>