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S:\Inkoop_HVS2022\1. Lopend\2024\2024 - Trapliften\4. Gunningsfase\1. Definitief TenderNed\"/>
    </mc:Choice>
  </mc:AlternateContent>
  <xr:revisionPtr revIDLastSave="0" documentId="8_{A2B4BD42-C84A-42AD-9B4D-139E9438B98C}" xr6:coauthVersionLast="47" xr6:coauthVersionMax="47" xr10:uidLastSave="{00000000-0000-0000-0000-000000000000}"/>
  <workbookProtection workbookAlgorithmName="SHA-512" workbookHashValue="PDbcYPTcXrIgGMdLOvIMCqZ8vgvCGVxEkcptXqbUjY5eryxIHohG3BeGgBoUbtj/61gLWqCjEsPYjmWGJcs6nQ==" workbookSaltValue="UPoQigh1TtF6ahJoY4uf2w==" workbookSpinCount="100000" lockStructure="1"/>
  <bookViews>
    <workbookView xWindow="-120" yWindow="-120" windowWidth="29040" windowHeight="15840" xr2:uid="{00000000-000D-0000-FFFF-FFFF00000000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27" i="1"/>
  <c r="F25" i="1"/>
  <c r="F29" i="1" l="1"/>
  <c r="F8" i="1"/>
  <c r="F17" i="1"/>
  <c r="F13" i="1"/>
  <c r="F7" i="1"/>
  <c r="F6" i="1"/>
  <c r="F5" i="1"/>
  <c r="F9" i="1" s="1"/>
  <c r="F19" i="1"/>
  <c r="F20" i="1" s="1"/>
</calcChain>
</file>

<file path=xl/sharedStrings.xml><?xml version="1.0" encoding="utf-8"?>
<sst xmlns="http://schemas.openxmlformats.org/spreadsheetml/2006/main" count="36" uniqueCount="24">
  <si>
    <t>Traplift rechte trap</t>
  </si>
  <si>
    <t>Installeren nieuwe trapliften</t>
  </si>
  <si>
    <t>Inschrijfprijs</t>
  </si>
  <si>
    <t>Alle categorien</t>
  </si>
  <si>
    <t xml:space="preserve">Inname gebruikte trapliften van ander merk </t>
  </si>
  <si>
    <t>Totale inschrijfprijs</t>
  </si>
  <si>
    <t>Punten</t>
  </si>
  <si>
    <t xml:space="preserve">Indicatiegroep 1 </t>
  </si>
  <si>
    <t xml:space="preserve">Indicatiegroep 2 </t>
  </si>
  <si>
    <t xml:space="preserve">Indicatiegroep 3 </t>
  </si>
  <si>
    <t>Fictief aantal trapliften</t>
  </si>
  <si>
    <t>Fictief subtotaal</t>
  </si>
  <si>
    <t>Minimum</t>
  </si>
  <si>
    <t>Maximum</t>
  </si>
  <si>
    <t>Fictief aantal</t>
  </si>
  <si>
    <t>Traplift één bocht, muurzijde</t>
  </si>
  <si>
    <t>Traplift twee bochten, muurzijde</t>
  </si>
  <si>
    <t>Meerprijs spilzijde indicatiegroepen 2 en 3</t>
  </si>
  <si>
    <t>punten GC 3 gewicht</t>
  </si>
  <si>
    <t>Gunningscriterium 3: Gewicht</t>
  </si>
  <si>
    <t>Jaarlijkse service en onderhoud trapliften</t>
  </si>
  <si>
    <t>ondergrens draagvermogen</t>
  </si>
  <si>
    <t>inschrijf draagvermogen</t>
  </si>
  <si>
    <t>bovengrens draagvermogen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</si>
</sst>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  <numFmt numFmtId="166" formatCode="0\ &quot;kg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0" fillId="3" borderId="0" xfId="0" applyFill="1"/>
    <xf numFmtId="164" fontId="0" fillId="3" borderId="0" xfId="0" applyNumberFormat="1" applyFill="1"/>
    <xf numFmtId="0" fontId="4" fillId="2" borderId="6" xfId="0" applyFont="1" applyFill="1" applyBorder="1"/>
    <xf numFmtId="0" fontId="4" fillId="2" borderId="4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164" fontId="4" fillId="2" borderId="4" xfId="0" applyNumberFormat="1" applyFont="1" applyFill="1" applyBorder="1"/>
    <xf numFmtId="164" fontId="4" fillId="2" borderId="5" xfId="0" applyNumberFormat="1" applyFont="1" applyFill="1" applyBorder="1"/>
    <xf numFmtId="0" fontId="4" fillId="2" borderId="6" xfId="0" applyFont="1" applyFill="1" applyBorder="1" applyAlignment="1">
      <alignment horizontal="left" vertical="center"/>
    </xf>
    <xf numFmtId="0" fontId="4" fillId="2" borderId="17" xfId="0" applyFont="1" applyFill="1" applyBorder="1"/>
    <xf numFmtId="0" fontId="4" fillId="2" borderId="7" xfId="0" applyFont="1" applyFill="1" applyBorder="1"/>
    <xf numFmtId="164" fontId="5" fillId="2" borderId="7" xfId="0" applyNumberFormat="1" applyFont="1" applyFill="1" applyBorder="1"/>
    <xf numFmtId="164" fontId="4" fillId="2" borderId="7" xfId="0" applyNumberFormat="1" applyFont="1" applyFill="1" applyBorder="1"/>
    <xf numFmtId="164" fontId="4" fillId="2" borderId="10" xfId="0" applyNumberFormat="1" applyFont="1" applyFill="1" applyBorder="1"/>
    <xf numFmtId="0" fontId="4" fillId="3" borderId="0" xfId="0" applyFont="1" applyFill="1"/>
    <xf numFmtId="164" fontId="5" fillId="3" borderId="0" xfId="0" applyNumberFormat="1" applyFont="1" applyFill="1"/>
    <xf numFmtId="164" fontId="4" fillId="3" borderId="0" xfId="0" applyNumberFormat="1" applyFont="1" applyFill="1"/>
    <xf numFmtId="44" fontId="4" fillId="2" borderId="7" xfId="1" applyFont="1" applyFill="1" applyBorder="1"/>
    <xf numFmtId="44" fontId="4" fillId="2" borderId="10" xfId="1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165" fontId="5" fillId="2" borderId="2" xfId="2" applyNumberFormat="1" applyFont="1" applyFill="1" applyBorder="1"/>
    <xf numFmtId="0" fontId="4" fillId="2" borderId="3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5" fillId="2" borderId="12" xfId="0" applyFont="1" applyFill="1" applyBorder="1"/>
    <xf numFmtId="2" fontId="6" fillId="2" borderId="12" xfId="0" applyNumberFormat="1" applyFont="1" applyFill="1" applyBorder="1"/>
    <xf numFmtId="0" fontId="4" fillId="2" borderId="13" xfId="0" applyFont="1" applyFill="1" applyBorder="1"/>
    <xf numFmtId="164" fontId="0" fillId="0" borderId="7" xfId="0" applyNumberFormat="1" applyBorder="1"/>
    <xf numFmtId="43" fontId="7" fillId="0" borderId="10" xfId="3" applyFont="1" applyFill="1" applyBorder="1"/>
    <xf numFmtId="0" fontId="4" fillId="0" borderId="6" xfId="0" applyFont="1" applyBorder="1"/>
    <xf numFmtId="0" fontId="4" fillId="0" borderId="6" xfId="0" applyFont="1" applyBorder="1" applyAlignment="1">
      <alignment horizontal="left" vertical="center"/>
    </xf>
    <xf numFmtId="164" fontId="0" fillId="0" borderId="4" xfId="0" applyNumberFormat="1" applyBorder="1"/>
    <xf numFmtId="164" fontId="0" fillId="0" borderId="6" xfId="0" applyNumberFormat="1" applyBorder="1"/>
    <xf numFmtId="164" fontId="0" fillId="0" borderId="5" xfId="0" applyNumberFormat="1" applyBorder="1"/>
    <xf numFmtId="164" fontId="0" fillId="0" borderId="17" xfId="0" applyNumberFormat="1" applyBorder="1"/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6" fontId="4" fillId="0" borderId="4" xfId="3" applyNumberFormat="1" applyFont="1" applyFill="1" applyBorder="1"/>
    <xf numFmtId="43" fontId="8" fillId="0" borderId="5" xfId="3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0" fontId="5" fillId="2" borderId="21" xfId="0" applyFont="1" applyFill="1" applyBorder="1"/>
    <xf numFmtId="1" fontId="4" fillId="2" borderId="21" xfId="0" applyNumberFormat="1" applyFont="1" applyFill="1" applyBorder="1"/>
    <xf numFmtId="164" fontId="5" fillId="2" borderId="21" xfId="0" applyNumberFormat="1" applyFont="1" applyFill="1" applyBorder="1"/>
    <xf numFmtId="164" fontId="4" fillId="2" borderId="21" xfId="0" applyNumberFormat="1" applyFont="1" applyFill="1" applyBorder="1"/>
    <xf numFmtId="0" fontId="4" fillId="2" borderId="22" xfId="0" applyFont="1" applyFill="1" applyBorder="1"/>
    <xf numFmtId="0" fontId="4" fillId="2" borderId="23" xfId="0" applyFont="1" applyFill="1" applyBorder="1"/>
    <xf numFmtId="164" fontId="5" fillId="0" borderId="7" xfId="0" applyNumberFormat="1" applyFont="1" applyBorder="1"/>
    <xf numFmtId="166" fontId="0" fillId="2" borderId="4" xfId="3" applyNumberFormat="1" applyFont="1" applyFill="1" applyBorder="1"/>
    <xf numFmtId="166" fontId="4" fillId="4" borderId="4" xfId="3" applyNumberFormat="1" applyFont="1" applyFill="1" applyBorder="1" applyProtection="1">
      <protection locked="0"/>
    </xf>
    <xf numFmtId="164" fontId="4" fillId="4" borderId="21" xfId="0" applyNumberFormat="1" applyFont="1" applyFill="1" applyBorder="1" applyProtection="1">
      <protection locked="0"/>
    </xf>
    <xf numFmtId="44" fontId="4" fillId="4" borderId="7" xfId="1" applyFont="1" applyFill="1" applyBorder="1" applyProtection="1">
      <protection locked="0"/>
    </xf>
    <xf numFmtId="164" fontId="4" fillId="4" borderId="4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2" borderId="2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4">
    <cellStyle name="Komma" xfId="3" builtinId="3"/>
    <cellStyle name="Procent" xfId="2" builtinId="5"/>
    <cellStyle name="Standaard" xfId="0" builtinId="0"/>
    <cellStyle name="Valuta" xfId="1" builtinId="4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Gemeente Hellevoetslui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A0C3"/>
      </a:accent1>
      <a:accent2>
        <a:srgbClr val="A00032"/>
      </a:accent2>
      <a:accent3>
        <a:srgbClr val="F5811E"/>
      </a:accent3>
      <a:accent4>
        <a:srgbClr val="FFBE0F"/>
      </a:accent4>
      <a:accent5>
        <a:srgbClr val="00AF5A"/>
      </a:accent5>
      <a:accent6>
        <a:srgbClr val="AAA08C"/>
      </a:accent6>
      <a:hlink>
        <a:srgbClr val="0064A5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0"/>
  <sheetViews>
    <sheetView tabSelected="1" workbookViewId="0">
      <selection activeCell="D25" sqref="D25:D27"/>
    </sheetView>
  </sheetViews>
  <sheetFormatPr defaultColWidth="9.140625" defaultRowHeight="15" x14ac:dyDescent="0.25"/>
  <cols>
    <col min="1" max="1" width="9.140625" style="1"/>
    <col min="2" max="2" width="19.28515625" style="1" customWidth="1"/>
    <col min="3" max="3" width="40.42578125" style="1" bestFit="1" customWidth="1"/>
    <col min="4" max="4" width="26.7109375" style="1" bestFit="1" customWidth="1"/>
    <col min="5" max="5" width="30.7109375" style="1" bestFit="1" customWidth="1"/>
    <col min="6" max="6" width="22.7109375" style="1" customWidth="1"/>
    <col min="7" max="8" width="11.5703125" style="1" bestFit="1" customWidth="1"/>
    <col min="9" max="16384" width="9.140625" style="1"/>
  </cols>
  <sheetData>
    <row r="2" spans="2:8" ht="15.75" thickBot="1" x14ac:dyDescent="0.3"/>
    <row r="3" spans="2:8" x14ac:dyDescent="0.25">
      <c r="B3" s="59" t="s">
        <v>1</v>
      </c>
      <c r="C3" s="60"/>
      <c r="D3" s="60"/>
      <c r="E3" s="60"/>
      <c r="F3" s="60"/>
      <c r="G3" s="60"/>
      <c r="H3" s="61"/>
    </row>
    <row r="4" spans="2:8" x14ac:dyDescent="0.25">
      <c r="B4" s="3"/>
      <c r="C4" s="4"/>
      <c r="D4" s="5" t="s">
        <v>14</v>
      </c>
      <c r="E4" s="5" t="s">
        <v>2</v>
      </c>
      <c r="F4" s="5" t="s">
        <v>11</v>
      </c>
      <c r="G4" s="5" t="s">
        <v>12</v>
      </c>
      <c r="H4" s="6" t="s">
        <v>13</v>
      </c>
    </row>
    <row r="5" spans="2:8" x14ac:dyDescent="0.25">
      <c r="B5" s="3" t="s">
        <v>7</v>
      </c>
      <c r="C5" s="4" t="s">
        <v>0</v>
      </c>
      <c r="D5" s="4">
        <v>20</v>
      </c>
      <c r="E5" s="58"/>
      <c r="F5" s="7">
        <f>D5*E5</f>
        <v>0</v>
      </c>
      <c r="G5" s="7">
        <v>1700</v>
      </c>
      <c r="H5" s="8">
        <v>3100</v>
      </c>
    </row>
    <row r="6" spans="2:8" x14ac:dyDescent="0.25">
      <c r="B6" s="9" t="s">
        <v>8</v>
      </c>
      <c r="C6" s="4" t="s">
        <v>15</v>
      </c>
      <c r="D6" s="4">
        <v>90</v>
      </c>
      <c r="E6" s="58"/>
      <c r="F6" s="7">
        <f>D6*E6</f>
        <v>0</v>
      </c>
      <c r="G6" s="7">
        <v>2200</v>
      </c>
      <c r="H6" s="8">
        <v>4100</v>
      </c>
    </row>
    <row r="7" spans="2:8" x14ac:dyDescent="0.25">
      <c r="B7" s="9" t="s">
        <v>9</v>
      </c>
      <c r="C7" s="4" t="s">
        <v>16</v>
      </c>
      <c r="D7" s="4">
        <v>90</v>
      </c>
      <c r="E7" s="58"/>
      <c r="F7" s="7">
        <f>D7*E7</f>
        <v>0</v>
      </c>
      <c r="G7" s="7">
        <v>2400</v>
      </c>
      <c r="H7" s="8">
        <v>4400</v>
      </c>
    </row>
    <row r="8" spans="2:8" x14ac:dyDescent="0.25">
      <c r="B8" s="9"/>
      <c r="C8" s="4" t="s">
        <v>17</v>
      </c>
      <c r="D8" s="4">
        <v>30</v>
      </c>
      <c r="E8" s="58"/>
      <c r="F8" s="7">
        <f>D8*E8</f>
        <v>0</v>
      </c>
      <c r="G8" s="7">
        <v>500</v>
      </c>
      <c r="H8" s="8">
        <v>1500</v>
      </c>
    </row>
    <row r="9" spans="2:8" ht="15.75" thickBot="1" x14ac:dyDescent="0.3">
      <c r="B9" s="10"/>
      <c r="C9" s="11"/>
      <c r="D9" s="11"/>
      <c r="E9" s="11"/>
      <c r="F9" s="12">
        <f>SUM(F5:F8)</f>
        <v>0</v>
      </c>
      <c r="G9" s="13"/>
      <c r="H9" s="14"/>
    </row>
    <row r="10" spans="2:8" ht="15.75" thickBot="1" x14ac:dyDescent="0.3">
      <c r="B10" s="15"/>
      <c r="C10" s="15"/>
      <c r="D10" s="15"/>
      <c r="E10" s="15"/>
      <c r="F10" s="16"/>
      <c r="G10" s="17"/>
      <c r="H10" s="17"/>
    </row>
    <row r="11" spans="2:8" ht="15.75" thickBot="1" x14ac:dyDescent="0.3">
      <c r="B11" s="68" t="s">
        <v>20</v>
      </c>
      <c r="C11" s="69"/>
      <c r="D11" s="69"/>
      <c r="E11" s="69"/>
      <c r="F11" s="69"/>
      <c r="G11" s="69"/>
      <c r="H11" s="70"/>
    </row>
    <row r="12" spans="2:8" x14ac:dyDescent="0.25">
      <c r="B12" s="43"/>
      <c r="C12" s="44"/>
      <c r="D12" s="45" t="s">
        <v>10</v>
      </c>
      <c r="E12" s="45" t="s">
        <v>2</v>
      </c>
      <c r="F12" s="45" t="s">
        <v>11</v>
      </c>
      <c r="G12" s="45" t="s">
        <v>12</v>
      </c>
      <c r="H12" s="46" t="s">
        <v>13</v>
      </c>
    </row>
    <row r="13" spans="2:8" ht="15.75" thickBot="1" x14ac:dyDescent="0.3">
      <c r="B13" s="66" t="s">
        <v>3</v>
      </c>
      <c r="C13" s="67"/>
      <c r="D13" s="11">
        <v>200</v>
      </c>
      <c r="E13" s="57"/>
      <c r="F13" s="12">
        <f>D13*E13*4</f>
        <v>0</v>
      </c>
      <c r="G13" s="18">
        <v>100</v>
      </c>
      <c r="H13" s="19">
        <v>250</v>
      </c>
    </row>
    <row r="14" spans="2:8" ht="15.75" thickBot="1" x14ac:dyDescent="0.3">
      <c r="B14" s="15"/>
      <c r="C14" s="15"/>
      <c r="D14" s="15"/>
      <c r="E14" s="15"/>
      <c r="F14" s="15"/>
      <c r="G14" s="15"/>
      <c r="H14" s="15"/>
    </row>
    <row r="15" spans="2:8" ht="15.75" thickBot="1" x14ac:dyDescent="0.3">
      <c r="B15" s="68" t="s">
        <v>4</v>
      </c>
      <c r="C15" s="69"/>
      <c r="D15" s="69"/>
      <c r="E15" s="69"/>
      <c r="F15" s="69"/>
      <c r="G15" s="69"/>
      <c r="H15" s="70"/>
    </row>
    <row r="16" spans="2:8" ht="15.75" thickBot="1" x14ac:dyDescent="0.3">
      <c r="B16" s="51"/>
      <c r="C16" s="52"/>
      <c r="D16" s="47" t="s">
        <v>10</v>
      </c>
      <c r="E16" s="47"/>
      <c r="F16" s="47" t="s">
        <v>11</v>
      </c>
      <c r="G16" s="47" t="s">
        <v>12</v>
      </c>
      <c r="H16" s="47" t="s">
        <v>13</v>
      </c>
    </row>
    <row r="17" spans="2:8" ht="15.75" thickBot="1" x14ac:dyDescent="0.3">
      <c r="B17" s="65" t="s">
        <v>3</v>
      </c>
      <c r="C17" s="65"/>
      <c r="D17" s="48">
        <v>20</v>
      </c>
      <c r="E17" s="56"/>
      <c r="F17" s="49">
        <f>D17*E17</f>
        <v>0</v>
      </c>
      <c r="G17" s="50">
        <v>-250</v>
      </c>
      <c r="H17" s="50">
        <v>250</v>
      </c>
    </row>
    <row r="18" spans="2:8" ht="15.75" thickBot="1" x14ac:dyDescent="0.3">
      <c r="B18" s="15"/>
      <c r="C18" s="15"/>
      <c r="D18" s="15"/>
      <c r="E18" s="15"/>
      <c r="F18" s="15"/>
      <c r="G18" s="15"/>
      <c r="H18" s="15"/>
    </row>
    <row r="19" spans="2:8" x14ac:dyDescent="0.25">
      <c r="B19" s="20"/>
      <c r="C19" s="21"/>
      <c r="D19" s="21"/>
      <c r="E19" s="22" t="s">
        <v>5</v>
      </c>
      <c r="F19" s="23">
        <f>F9+F17+F13</f>
        <v>0</v>
      </c>
      <c r="G19" s="21"/>
      <c r="H19" s="24"/>
    </row>
    <row r="20" spans="2:8" ht="15.75" thickBot="1" x14ac:dyDescent="0.3">
      <c r="B20" s="25"/>
      <c r="C20" s="26"/>
      <c r="D20" s="26"/>
      <c r="E20" s="27" t="s">
        <v>6</v>
      </c>
      <c r="F20" s="28">
        <f>(1-(F19-443200)/(888800-443200))*40</f>
        <v>79.784560143626578</v>
      </c>
      <c r="G20" s="26"/>
      <c r="H20" s="29"/>
    </row>
    <row r="22" spans="2:8" ht="15.75" thickBot="1" x14ac:dyDescent="0.3"/>
    <row r="23" spans="2:8" x14ac:dyDescent="0.25">
      <c r="B23" s="62" t="s">
        <v>19</v>
      </c>
      <c r="C23" s="63"/>
      <c r="D23" s="63"/>
      <c r="E23" s="63"/>
      <c r="F23" s="64"/>
    </row>
    <row r="24" spans="2:8" x14ac:dyDescent="0.25">
      <c r="B24" s="38"/>
      <c r="C24" s="39" t="s">
        <v>21</v>
      </c>
      <c r="D24" s="39" t="s">
        <v>22</v>
      </c>
      <c r="E24" s="39" t="s">
        <v>23</v>
      </c>
      <c r="F24" s="40"/>
    </row>
    <row r="25" spans="2:8" x14ac:dyDescent="0.25">
      <c r="B25" s="32" t="s">
        <v>7</v>
      </c>
      <c r="C25" s="41">
        <v>125</v>
      </c>
      <c r="D25" s="55"/>
      <c r="E25" s="41">
        <v>180</v>
      </c>
      <c r="F25" s="42">
        <f>(D25-C25)/(E25-C25)*D5</f>
        <v>-45.45454545454546</v>
      </c>
    </row>
    <row r="26" spans="2:8" x14ac:dyDescent="0.25">
      <c r="B26" s="33" t="s">
        <v>8</v>
      </c>
      <c r="C26" s="41">
        <v>125</v>
      </c>
      <c r="D26" s="55"/>
      <c r="E26" s="41">
        <v>160</v>
      </c>
      <c r="F26" s="42">
        <f t="shared" ref="F26:F27" si="0">(D26-C26)/(E26-C26)*D6</f>
        <v>-321.42857142857144</v>
      </c>
    </row>
    <row r="27" spans="2:8" x14ac:dyDescent="0.25">
      <c r="B27" s="33" t="s">
        <v>9</v>
      </c>
      <c r="C27" s="41">
        <v>125</v>
      </c>
      <c r="D27" s="55"/>
      <c r="E27" s="41">
        <v>160</v>
      </c>
      <c r="F27" s="42">
        <f t="shared" si="0"/>
        <v>-321.42857142857144</v>
      </c>
    </row>
    <row r="28" spans="2:8" x14ac:dyDescent="0.25">
      <c r="B28" s="35"/>
      <c r="C28" s="34"/>
      <c r="D28" s="54"/>
      <c r="E28" s="34"/>
      <c r="F28" s="36"/>
    </row>
    <row r="29" spans="2:8" ht="15.75" thickBot="1" x14ac:dyDescent="0.3">
      <c r="B29" s="37"/>
      <c r="C29" s="30"/>
      <c r="D29" s="30"/>
      <c r="E29" s="53" t="s">
        <v>18</v>
      </c>
      <c r="F29" s="31">
        <f>SUM(F25:F28)/(200/15)</f>
        <v>-51.623376623376629</v>
      </c>
    </row>
    <row r="30" spans="2:8" x14ac:dyDescent="0.25">
      <c r="F30" s="2"/>
    </row>
  </sheetData>
  <mergeCells count="6">
    <mergeCell ref="B3:H3"/>
    <mergeCell ref="B23:F23"/>
    <mergeCell ref="B17:C17"/>
    <mergeCell ref="B13:C13"/>
    <mergeCell ref="B15:H15"/>
    <mergeCell ref="B11:H11"/>
  </mergeCells>
  <phoneticPr fontId="2" type="noConversion"/>
  <conditionalFormatting sqref="F20">
    <cfRule type="cellIs" dxfId="1" priority="3" operator="notBetween">
      <formula>0</formula>
      <formula>40</formula>
    </cfRule>
  </conditionalFormatting>
  <conditionalFormatting sqref="F29">
    <cfRule type="cellIs" dxfId="0" priority="1" operator="notBetween">
      <formula>0</formula>
      <formula>15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Santbergen, Nancy</dc:creator>
  <cp:lastModifiedBy>Roskam, Bart</cp:lastModifiedBy>
  <cp:lastPrinted>2025-03-11T14:44:48Z</cp:lastPrinted>
  <dcterms:created xsi:type="dcterms:W3CDTF">2019-10-08T12:31:53Z</dcterms:created>
  <dcterms:modified xsi:type="dcterms:W3CDTF">2025-03-11T14:44:55Z</dcterms:modified>
</cp:coreProperties>
</file>