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lmr.sharepoint.com/sites/ST-AanbestedingConsumptieautomaten/Gedeelde documenten/General/Defintieve documenten/"/>
    </mc:Choice>
  </mc:AlternateContent>
  <xr:revisionPtr revIDLastSave="170" documentId="8_{9F4C4C52-4C6A-4FFC-B609-422C1AE13DB7}" xr6:coauthVersionLast="47" xr6:coauthVersionMax="47" xr10:uidLastSave="{20D0D0BA-4184-44C5-8073-552858038B16}"/>
  <bookViews>
    <workbookView xWindow="-29280" yWindow="-120" windowWidth="29040" windowHeight="17520" firstSheet="2" activeTab="3" xr2:uid="{1E8579DE-32F7-48C1-B5AE-F60EC0B28C77}"/>
  </bookViews>
  <sheets>
    <sheet name="Instructieblad" sheetId="11" r:id="rId1"/>
    <sheet name="1. Ondertekening" sheetId="8" r:id="rId2"/>
    <sheet name="2. Leasekosten" sheetId="6" r:id="rId3"/>
    <sheet name="3. Operating Services" sheetId="10" r:id="rId4"/>
    <sheet name="4. Ingredienten" sheetId="5" r:id="rId5"/>
    <sheet name="5. Verplaatsings- Verhuiskosten" sheetId="12" r:id="rId6"/>
    <sheet name="6. TCO Inschrijving" sheetId="3" r:id="rId7"/>
    <sheet name="7. Scoremethode" sheetId="1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0" l="1"/>
  <c r="E9" i="10"/>
  <c r="F9" i="10" s="1"/>
  <c r="E8" i="10"/>
  <c r="F8" i="10" s="1"/>
  <c r="E7" i="10"/>
  <c r="F7" i="10" s="1"/>
  <c r="E6" i="10"/>
  <c r="F6" i="10" s="1"/>
  <c r="E5" i="10"/>
  <c r="F5" i="10" s="1"/>
  <c r="E4" i="10"/>
  <c r="F4" i="10" s="1"/>
  <c r="I38" i="6"/>
  <c r="L38" i="6"/>
  <c r="I32" i="6"/>
  <c r="J32" i="6" s="1"/>
  <c r="L32" i="6"/>
  <c r="F15" i="10"/>
  <c r="F16" i="10" s="1"/>
  <c r="C27" i="6"/>
  <c r="E21" i="10"/>
  <c r="E20" i="10"/>
  <c r="F10" i="10" l="1"/>
  <c r="B5" i="3" s="1"/>
  <c r="M32" i="6"/>
  <c r="M33" i="6" s="1"/>
  <c r="E4" i="5"/>
  <c r="E16" i="5"/>
  <c r="E10" i="5"/>
  <c r="E21" i="5"/>
  <c r="E7" i="5"/>
  <c r="E16" i="13"/>
  <c r="F8" i="13" l="1"/>
  <c r="L23" i="6"/>
  <c r="I23" i="6"/>
  <c r="J23" i="6" s="1"/>
  <c r="D9" i="12"/>
  <c r="D8" i="12"/>
  <c r="D10" i="12" s="1"/>
  <c r="D4" i="12"/>
  <c r="D5" i="12" s="1"/>
  <c r="B7" i="3" s="1"/>
  <c r="M23" i="6" l="1"/>
  <c r="B8" i="3"/>
  <c r="F21" i="10"/>
  <c r="F20" i="10"/>
  <c r="L39" i="6"/>
  <c r="I39" i="6"/>
  <c r="J39" i="6" s="1"/>
  <c r="J38" i="6"/>
  <c r="K27" i="6"/>
  <c r="L5" i="6"/>
  <c r="L6" i="6"/>
  <c r="L7" i="6"/>
  <c r="L8" i="6"/>
  <c r="L9" i="6"/>
  <c r="L10" i="6"/>
  <c r="L11" i="6"/>
  <c r="L12" i="6"/>
  <c r="L13" i="6"/>
  <c r="L14" i="6"/>
  <c r="L15" i="6"/>
  <c r="L16" i="6"/>
  <c r="L17" i="6"/>
  <c r="L18" i="6"/>
  <c r="L19" i="6"/>
  <c r="L20" i="6"/>
  <c r="L21" i="6"/>
  <c r="L22" i="6"/>
  <c r="L24" i="6"/>
  <c r="L25" i="6"/>
  <c r="L26" i="6"/>
  <c r="L4" i="6"/>
  <c r="M39" i="6" l="1"/>
  <c r="M38" i="6"/>
  <c r="L27" i="6"/>
  <c r="I18" i="6"/>
  <c r="J18" i="6" s="1"/>
  <c r="M18" i="6" s="1"/>
  <c r="I11" i="6"/>
  <c r="J11" i="6" s="1"/>
  <c r="M11" i="6" s="1"/>
  <c r="I12" i="6"/>
  <c r="J12" i="6" s="1"/>
  <c r="M12" i="6" s="1"/>
  <c r="I13" i="6"/>
  <c r="J13" i="6" s="1"/>
  <c r="M13" i="6" s="1"/>
  <c r="I14" i="6"/>
  <c r="J14" i="6" s="1"/>
  <c r="M14" i="6" s="1"/>
  <c r="I15" i="6"/>
  <c r="J15" i="6" s="1"/>
  <c r="M15" i="6" s="1"/>
  <c r="I16" i="6"/>
  <c r="J16" i="6" s="1"/>
  <c r="M16" i="6" s="1"/>
  <c r="I17" i="6"/>
  <c r="J17" i="6" s="1"/>
  <c r="M17" i="6" s="1"/>
  <c r="I19" i="6"/>
  <c r="J19" i="6" s="1"/>
  <c r="M19" i="6" s="1"/>
  <c r="I20" i="6"/>
  <c r="J20" i="6" s="1"/>
  <c r="M20" i="6" s="1"/>
  <c r="I21" i="6"/>
  <c r="J21" i="6" s="1"/>
  <c r="M21" i="6" s="1"/>
  <c r="I22" i="6"/>
  <c r="J22" i="6" s="1"/>
  <c r="M22" i="6" s="1"/>
  <c r="I24" i="6"/>
  <c r="J24" i="6" s="1"/>
  <c r="M24" i="6" s="1"/>
  <c r="I25" i="6"/>
  <c r="J25" i="6" s="1"/>
  <c r="M25" i="6" s="1"/>
  <c r="I26" i="6"/>
  <c r="J26" i="6" s="1"/>
  <c r="M26" i="6" s="1"/>
  <c r="E17" i="5" l="1"/>
  <c r="E18" i="5"/>
  <c r="E19" i="5"/>
  <c r="E20" i="5"/>
  <c r="E11" i="5" l="1"/>
  <c r="E8" i="5"/>
  <c r="E13" i="5"/>
  <c r="E12" i="5"/>
  <c r="E14" i="5"/>
  <c r="E6" i="5"/>
  <c r="E15" i="5"/>
  <c r="E5" i="5"/>
  <c r="E9" i="5"/>
  <c r="E22" i="5" l="1"/>
  <c r="B6" i="3" s="1"/>
  <c r="I5" i="6" l="1"/>
  <c r="J5" i="6" s="1"/>
  <c r="M5" i="6" s="1"/>
  <c r="I6" i="6"/>
  <c r="J6" i="6" s="1"/>
  <c r="M6" i="6" s="1"/>
  <c r="I7" i="6"/>
  <c r="J7" i="6" s="1"/>
  <c r="M7" i="6" s="1"/>
  <c r="I8" i="6"/>
  <c r="J8" i="6" s="1"/>
  <c r="M8" i="6" s="1"/>
  <c r="I9" i="6"/>
  <c r="J9" i="6" s="1"/>
  <c r="M9" i="6" s="1"/>
  <c r="I10" i="6"/>
  <c r="J10" i="6" s="1"/>
  <c r="M10" i="6" s="1"/>
  <c r="I4" i="6"/>
  <c r="I27" i="6" l="1"/>
  <c r="J4" i="6"/>
  <c r="J27" i="6" l="1"/>
  <c r="M4" i="6"/>
  <c r="M27" i="6" l="1"/>
  <c r="B4" i="3" l="1"/>
  <c r="B9" i="3" s="1"/>
  <c r="D11" i="13" s="1"/>
  <c r="E11" i="13" s="1"/>
</calcChain>
</file>

<file path=xl/sharedStrings.xml><?xml version="1.0" encoding="utf-8"?>
<sst xmlns="http://schemas.openxmlformats.org/spreadsheetml/2006/main" count="283" uniqueCount="180">
  <si>
    <t>Adres locatie</t>
  </si>
  <si>
    <t>Totaal</t>
  </si>
  <si>
    <t>Eenheid</t>
  </si>
  <si>
    <t>Prijs per eenheid (excl. btw)</t>
  </si>
  <si>
    <t>Kosten per jaar o.b.v. fictieve hoeveelheid (excl. btw)</t>
  </si>
  <si>
    <t>Aantal</t>
  </si>
  <si>
    <t>Naam en type automaat</t>
  </si>
  <si>
    <t>Energielabel</t>
  </si>
  <si>
    <t>Leaskosten per automaat per jaar (excl. BTW)</t>
  </si>
  <si>
    <t>consumptie</t>
  </si>
  <si>
    <t>Kosten categorie</t>
  </si>
  <si>
    <t>Organisatie:</t>
  </si>
  <si>
    <t>Datum:</t>
  </si>
  <si>
    <t>Naam:</t>
  </si>
  <si>
    <t>Functie:</t>
  </si>
  <si>
    <t>Eigen referentie inschrijving:</t>
  </si>
  <si>
    <t>Handtekening:</t>
  </si>
  <si>
    <t>Consumptie</t>
  </si>
  <si>
    <t>Creamersticks</t>
  </si>
  <si>
    <t>Suikersticks</t>
  </si>
  <si>
    <t>Zoetstofsticks</t>
  </si>
  <si>
    <t>stuk</t>
  </si>
  <si>
    <t>Prijzen</t>
  </si>
  <si>
    <t>Negatieve prijzen verboden</t>
  </si>
  <si>
    <t>Marktconformiteit</t>
  </si>
  <si>
    <t>Normvolumes</t>
  </si>
  <si>
    <t>Gestanddoeningstermijn</t>
  </si>
  <si>
    <t>De inschrijver doet zijn aanbieding 90 kalenderdagen gestand, te rekenen vanaf de sluitingsdatum van de aanbesteding.</t>
  </si>
  <si>
    <t>Indieningsvereiste</t>
  </si>
  <si>
    <t xml:space="preserve">  TABELOVERZICHT TARIEVENSHEET</t>
  </si>
  <si>
    <t>Ingredient</t>
  </si>
  <si>
    <t>Grammage
(gram)</t>
  </si>
  <si>
    <t>Espresso</t>
  </si>
  <si>
    <t>Koffiebonen</t>
  </si>
  <si>
    <t>Koffie / lungo</t>
  </si>
  <si>
    <t>Cappuccino</t>
  </si>
  <si>
    <t>Latte macchiato</t>
  </si>
  <si>
    <t>Cacao</t>
  </si>
  <si>
    <t>Wiener melange</t>
  </si>
  <si>
    <t>Totaal ingredienten en verbruiksartikelen</t>
  </si>
  <si>
    <t>1. Ondertekening</t>
  </si>
  <si>
    <t>1e etage pantry PL11</t>
  </si>
  <si>
    <t>2e etage pantry PL 21</t>
  </si>
  <si>
    <t>3e etage pantry PL 31</t>
  </si>
  <si>
    <t>4e etage pantry PL 41</t>
  </si>
  <si>
    <t>5e etage pantry PL 51</t>
  </si>
  <si>
    <t>BGG kantine</t>
  </si>
  <si>
    <t>BGG Receptie</t>
  </si>
  <si>
    <t>BGG Servicepunt</t>
  </si>
  <si>
    <t xml:space="preserve">BGG aankomst hal 2 </t>
  </si>
  <si>
    <t>INVULINSTRUCTIE</t>
  </si>
  <si>
    <t>Operatingkosten per jaar excl. btw</t>
  </si>
  <si>
    <t>Koud water</t>
  </si>
  <si>
    <t>Cafe au Lait</t>
  </si>
  <si>
    <t>Wiener Melange</t>
  </si>
  <si>
    <t xml:space="preserve">Omschrijving </t>
  </si>
  <si>
    <t>Locatie</t>
  </si>
  <si>
    <t>Na voorlopige gunning worden de volgende koffieblends voor de smaaktest aangeboden</t>
  </si>
  <si>
    <t>Leasekosten per automaat per maand inclusief technisch onderhoud (excl. BTW)</t>
  </si>
  <si>
    <t>Verplaatsings- en Verhuiskosten</t>
  </si>
  <si>
    <t>Verbruik in kWh per jaar</t>
  </si>
  <si>
    <t>Gemeentekantoor Polderlanden - Tuinweg 165, Hoofddorp</t>
  </si>
  <si>
    <t xml:space="preserve">Gemeentekantoor Beukenhorst - Taurusavenue 100, Hoofddorp </t>
  </si>
  <si>
    <t>Servicecentum Halfweg - Haarlemmerstraatweg 51, Halfweg</t>
  </si>
  <si>
    <t>Servicecentrum Nieuw-Vennep - Eugénie Prévinaireweg 19, Nieuw-Vennep</t>
  </si>
  <si>
    <t xml:space="preserve">*De lease duurt maximaal 60 maanden / 5 jaar. Indien de optiejaren gelicht worden worden voor de laatste 3 jaar de leasekosten aangepast. </t>
  </si>
  <si>
    <t>Aanvullende  3 optiejaren per jaar</t>
  </si>
  <si>
    <t>Totale leasekosten looptijd 5 jaar (excl btw)*</t>
  </si>
  <si>
    <t>Totale leasekosten 3 optiejaren (excl btw)*</t>
  </si>
  <si>
    <t>Gemiddelde leasekosten per jaar tbv inschrijving</t>
  </si>
  <si>
    <t>&lt;30.000</t>
  </si>
  <si>
    <t>&gt;30.000</t>
  </si>
  <si>
    <t>BGG links</t>
  </si>
  <si>
    <t>BGG rechts</t>
  </si>
  <si>
    <t>Naam en type</t>
  </si>
  <si>
    <t>Locaties nader te bepalen</t>
  </si>
  <si>
    <t>Operating kosten totaal per maand  (verzorging en reiniging, bijvullen en bestellen ingrediënten) excl. btw</t>
  </si>
  <si>
    <t>Roerstaafjes hout minimaal 13cm</t>
  </si>
  <si>
    <t>Kosten per automaat (excl. btw)</t>
  </si>
  <si>
    <t>Totale Kosten (excl. btw)</t>
  </si>
  <si>
    <t>Totaal fictief aantal consumpties per jaar</t>
  </si>
  <si>
    <t>Servicecentrum Halfweg - Haarlemmerstraatweg 51, Halfweg</t>
  </si>
  <si>
    <t>Service centrum Nieuw-Vennep - Eugenie Previnaireweg 19, Nieuw-Vennep</t>
  </si>
  <si>
    <t>Fictief aantal</t>
  </si>
  <si>
    <t>Totaal kosten Operating Services &amp; Onderhoud per jaar</t>
  </si>
  <si>
    <t>Totale inschrijving</t>
  </si>
  <si>
    <t>Leasekosten inclusief technisch onderhoud aanvullende  3 optiejaren per jaar</t>
  </si>
  <si>
    <t>Fictief aantal per jaar</t>
  </si>
  <si>
    <t>Topping/(haver)melkpoeder</t>
  </si>
  <si>
    <t xml:space="preserve">Theezakjes </t>
  </si>
  <si>
    <t>Lineaire scoremethode prijs</t>
  </si>
  <si>
    <t>Prijs</t>
  </si>
  <si>
    <t>Punten</t>
  </si>
  <si>
    <r>
      <t xml:space="preserve">Prijs bij </t>
    </r>
    <r>
      <rPr>
        <u/>
        <sz val="9"/>
        <rFont val="Arial"/>
        <family val="2"/>
      </rPr>
      <t>minimum</t>
    </r>
    <r>
      <rPr>
        <sz val="9"/>
        <rFont val="Arial"/>
        <family val="2"/>
      </rPr>
      <t xml:space="preserve"> aantal te behalen punten</t>
    </r>
  </si>
  <si>
    <r>
      <t xml:space="preserve">Prijs bij </t>
    </r>
    <r>
      <rPr>
        <u/>
        <sz val="9"/>
        <rFont val="Arial"/>
        <family val="2"/>
      </rPr>
      <t>maximum</t>
    </r>
    <r>
      <rPr>
        <sz val="9"/>
        <rFont val="Arial"/>
        <family val="2"/>
      </rPr>
      <t xml:space="preserve"> aantal te behalen punten</t>
    </r>
  </si>
  <si>
    <t xml:space="preserve">Score voor waarde van inschrijver </t>
  </si>
  <si>
    <t>De formule rekent het onderstaande uit:</t>
  </si>
  <si>
    <t>Latte macchiato (nieuwe consumptie)</t>
  </si>
  <si>
    <t>per 25 stuks</t>
  </si>
  <si>
    <t>per 1000 a 4 gram</t>
  </si>
  <si>
    <t>per 500 a 0,5 gram</t>
  </si>
  <si>
    <t>per 1000 a 2,5 gram</t>
  </si>
  <si>
    <t>per 200 a 1,8 gram</t>
  </si>
  <si>
    <t>per 1000 stuks</t>
  </si>
  <si>
    <t xml:space="preserve">3. Operating services </t>
  </si>
  <si>
    <t>Leaskosten per automaat per jaar inclusief technisch onderhoud (excl. BTW)</t>
  </si>
  <si>
    <t>Totale leasekosten looptijd 5 jaar inclusief technisch onderhoud(excl btw)*</t>
  </si>
  <si>
    <t>Totale leasekosten 3 optiejaren inclusief technisch onderhoud (excl btw)*</t>
  </si>
  <si>
    <t>Gemiddelde leasekosten inclusief technisch onderhoud per jaar tbv inschrijving</t>
  </si>
  <si>
    <t>7. Scoremethode</t>
  </si>
  <si>
    <t>De totaal inschrijfprijs wordt hierin automatisch overgenomen en resulteert in de score voor de prijs.</t>
  </si>
  <si>
    <t>4. Ingrediënten en verbruiksartikelen</t>
  </si>
  <si>
    <t>Boswachterschalet - IJweg 967, Hoofddorp</t>
  </si>
  <si>
    <t xml:space="preserve">Heet water </t>
  </si>
  <si>
    <t>Cafe au lait</t>
  </si>
  <si>
    <t>Condimenthouder</t>
  </si>
  <si>
    <t>Het indienen van negatieve prijzen is niet toegestaan en leidt tot ongeldigverklaring van de inschrijving.</t>
  </si>
  <si>
    <t xml:space="preserve">Alle prijzen en tarieven zijn gebaseerd op de uitvraag Warme en koude drankenautomaten, zie specifiek (maar niet uitsluitend) het Programma van Eisen.
Prijzen en tarieven zijn opgegeven in Euro's en exclusief BTW.
Prijzen zijn 'all-in': arbeidskosten, materiaalkosten, reiskosten, voorrijkosten, administratiekosten en verzekeringen zijn inbegrepen, tenzij als separate post uitgevraagd.  </t>
  </si>
  <si>
    <t xml:space="preserve">Prijzen moeten redelijk en marktconform (reëel) zijn. Niet-reële tarieven kunnen leiden tot een abnormaal lage inschrijving (ALI-procedure conform artikel 2.116 Aanbestedingswet). </t>
  </si>
  <si>
    <t>Het tarievenblad moet rechtsgeldig worden ondertekend door een tekenbevoegde functionaris van de inschrijver.</t>
  </si>
  <si>
    <t>Totaal gemiddelde Leasekosten per jaar</t>
  </si>
  <si>
    <t>Totaal kosten Ingrediënten / verbruiksartikelen per jaar</t>
  </si>
  <si>
    <t>5. Verplaatsings en Verhuiskosten</t>
  </si>
  <si>
    <t>Totale leasekosten looptijd 4 jaar inclusief technisch onderhoud(excl btw)*</t>
  </si>
  <si>
    <t>Aanvullend nieuw gemeentehuis Raadhuisplein 1, Hoofddorp vanaf Q1 2028</t>
  </si>
  <si>
    <t>Gemeentebalie Schiphol - Aankomsthal T2, Schiphol</t>
  </si>
  <si>
    <t>Luxe automaat met houdbare (haver) melk op afroep</t>
  </si>
  <si>
    <t>Verplaatsingskosten</t>
  </si>
  <si>
    <t>Verhuiskosten nieuw gemeentehuis</t>
  </si>
  <si>
    <t>Let op! Oranje gemarkeerde velden zijn invulvelden</t>
  </si>
  <si>
    <t xml:space="preserve">De fictieve volumes zijn door de aanbesteder vastgesteld op basis van historische verbruiksdata echter dienen ze uitsluitend als grondslag voor de gunningsscore en vormen geen afnameverplichting. </t>
  </si>
  <si>
    <t>Het ingevulde tarievenblad moet worden ingediend als rechtsgeldig ondertekend PDF-document én in Excel-formaat. Bij verschil tussen beide versies prevaleert het PDF-document.</t>
  </si>
  <si>
    <t>Automatisch worden hier de totaalkosten van de gemiddelde leasekosten per jaar, kosten operating services per jaar, ingrediënt en verbruiksartikelen per jaar en verplaatsings- en verhuiskosten ingevuld en deze vormen de inschrijfprijs.</t>
  </si>
  <si>
    <t>Burgerzaken Toren A A019</t>
  </si>
  <si>
    <t>Centrale Hal Toren A A0G1</t>
  </si>
  <si>
    <t xml:space="preserve">1e etage Toren A A127 </t>
  </si>
  <si>
    <t xml:space="preserve">2e etage Toren A A229 </t>
  </si>
  <si>
    <t xml:space="preserve">3e etage Toren A A325 </t>
  </si>
  <si>
    <t xml:space="preserve">4e etage Toren A A425 </t>
  </si>
  <si>
    <t xml:space="preserve">Bedrijfsrestaurant B008a </t>
  </si>
  <si>
    <t xml:space="preserve">Centrale Hal Toren B B0G1 </t>
  </si>
  <si>
    <t xml:space="preserve">3e etage pantry Toren B B312 </t>
  </si>
  <si>
    <t xml:space="preserve">1e etage pantry Toren BB123 </t>
  </si>
  <si>
    <t xml:space="preserve">2e etage pantry Toren B B211 </t>
  </si>
  <si>
    <t>Nog te bepalen</t>
  </si>
  <si>
    <t>2. Leasekosten</t>
  </si>
  <si>
    <t>Tarievenblad
Warme en koude drankenautomaten
Gemeente Haarlemmermeer</t>
  </si>
  <si>
    <t>4. Ingredienten en verbruiksartikelen</t>
  </si>
  <si>
    <r>
      <t>Grammages per consumptie</t>
    </r>
    <r>
      <rPr>
        <b/>
        <sz val="10"/>
        <rFont val="Calibri"/>
        <family val="2"/>
      </rPr>
      <t xml:space="preserve"> (informatief, niet beoordeeld)</t>
    </r>
  </si>
  <si>
    <t>* Automaten mogen afwijken van de standaard automaten maar er dient wel per consumptie afgenomen te kunnen worden.</t>
  </si>
  <si>
    <r>
      <t xml:space="preserve">Interne verplaatsingskosten per automaat </t>
    </r>
    <r>
      <rPr>
        <sz val="10"/>
        <rFont val="Calibri"/>
        <family val="2"/>
      </rPr>
      <t>per jaar</t>
    </r>
    <r>
      <rPr>
        <sz val="10"/>
        <color rgb="FF000000"/>
        <rFont val="Calibri"/>
        <family val="2"/>
      </rPr>
      <t xml:space="preserve">  binnen of tussen locaties</t>
    </r>
    <r>
      <rPr>
        <sz val="10"/>
        <rFont val="Calibri"/>
        <family val="2"/>
      </rPr>
      <t xml:space="preserve"> </t>
    </r>
    <r>
      <rPr>
        <b/>
        <sz val="10"/>
        <rFont val="Calibri"/>
        <family val="2"/>
      </rPr>
      <t>(eerste 5 kosteloos</t>
    </r>
    <r>
      <rPr>
        <sz val="10"/>
        <rFont val="Calibri"/>
        <family val="2"/>
      </rPr>
      <t>)</t>
    </r>
    <r>
      <rPr>
        <sz val="10"/>
        <color rgb="FF000000"/>
        <rFont val="Calibri"/>
        <family val="2"/>
      </rPr>
      <t>.</t>
    </r>
  </si>
  <si>
    <t>De automaten van de locaties Beukenhorst en Polderlanden worden op nader te bepalen moment verhuisd naar het nieuwe gemeentehuis op Raadhuisplein 1 te Hoofddorp.</t>
  </si>
  <si>
    <t>Consumpties inclusief ingrediënten</t>
  </si>
  <si>
    <t>Kosten verhuizing van de Warme en koude drankenautomaten van Taurusavenue (Beukenhorst) en Tuinweg (Polderlanden) naar Raadhuisplein (nieuwe gemeentehuis) inclusief afkoppelen, verhuizen, aankoppelen, in bedrijf stellen en calibratie.</t>
  </si>
  <si>
    <t>Extra tijdelijke automaten* inclusief operating, exclusief ingrediënten, voor overbrugginsperiode in nieuw gemeentehuis - Raadhuisplein 1, Hoofddorp.</t>
  </si>
  <si>
    <t>Espresso chocolade</t>
  </si>
  <si>
    <t>Warme chocoladedrank met water</t>
  </si>
  <si>
    <t>Warme chocoladedrank met melk</t>
  </si>
  <si>
    <t>Operating kosten per luxe*** automaat per maand  (verzorging en reiniging, bijvullen en bestellen ingrediënten) excl. btw</t>
  </si>
  <si>
    <t>Decafé koffiesticks</t>
  </si>
  <si>
    <t>Operating kosten per standaard** automaat per maand  (verzorging en reiniging, bijvullen en bestellen ingrediënten) excl. btw</t>
  </si>
  <si>
    <t>Boswachters locatie - IJweg 967, Hoofddorp</t>
  </si>
  <si>
    <t>Operating kosten per standaard* automaat per maand (verzorging en reiniging, bijvullen en bestellen ingrediënten) excl. Btw</t>
  </si>
  <si>
    <t>* Dit zijn de automaten die ingevuld zijn in tabblad 2. Leasekosten onder kolom E4 t/m E26.</t>
  </si>
  <si>
    <t>** Dit zijn dezelfde automaten zoals opgenomen op tabblad 2. Leasekosten onder E4 t/m E26</t>
  </si>
  <si>
    <r>
      <t xml:space="preserve">Door het indienen van het </t>
    </r>
    <r>
      <rPr>
        <b/>
        <sz val="10"/>
        <rFont val="Calibri"/>
        <family val="2"/>
      </rPr>
      <t>Tarievenblad</t>
    </r>
    <r>
      <rPr>
        <b/>
        <sz val="10"/>
        <color rgb="FFFF0000"/>
        <rFont val="Calibri"/>
        <family val="2"/>
      </rPr>
      <t xml:space="preserve"> </t>
    </r>
    <r>
      <rPr>
        <sz val="10"/>
        <rFont val="Calibri"/>
        <family val="2"/>
      </rPr>
      <t>verklaart Inschrijver dat deze zich volledig conformeert aan de aanbestedingsleidraad inclusief bijlagen. Tevens accepteert Inschrijver eventuele wijzigingen/ aanvullingen zoals opgenomen in de nota('s) van inlichtingen en gaat ermee akkoord dat de hierin opgenomen wijzigingen/ aanvullingen prevaleren boven hetgeen bepaald in eerder genoemde aanbestedingsleidraad inclusief bijlagen. Door het indienen van het Tarievenblad verklaart Inschrijver tevens dat de Inschrijving volledig is gebaseerd op en voldoet aan de bepalingen in de eerder genoemde aanbestedingsleidraad, Programma van Eisen, nota('s) van inlichtingen en de eigen beantwoording van de gunningscriteria. Alle kosten gerelateerd aan de uitvoering van de beantwoording van de gunningscriteria worden geacht in de aangeboden prijzen te zijn verdisconteerd. Inschrijver verklaart met het indienen van het Tarievenblad dat de door hem geoffreerde prijzen en tarieven zonder voorbehoud zijn.</t>
    </r>
  </si>
  <si>
    <t>2. Leasekosten inclusief technisch onderhoud</t>
  </si>
  <si>
    <r>
      <t>In dit tabblad geeft de inschrijver de prijzen voor de losse consumpties inclusief ingrediënten en de verbruiksartikelen op basis van historische data weer. 
De inschrijver geeft de grammages per consumptie weer voor de verschillende machines. Deze dienen ter indicatie voor de Opdrachtgever en worden niet beoordeeld</t>
    </r>
    <r>
      <rPr>
        <sz val="10"/>
        <rFont val="Calibri"/>
        <family val="2"/>
      </rPr>
      <t>. Deze grammages worden wel aangehouden als standaard en Opdrachtgever kan tijdens de looptijd van het contract hierop controle vragen.</t>
    </r>
    <r>
      <rPr>
        <sz val="10"/>
        <color rgb="FF000000"/>
        <rFont val="Calibri"/>
        <family val="2"/>
      </rPr>
      <t xml:space="preserve">
De inschrijver vult hier de </t>
    </r>
    <r>
      <rPr>
        <b/>
        <sz val="10"/>
        <color rgb="FF000000"/>
        <rFont val="Calibri"/>
        <family val="2"/>
      </rPr>
      <t>twee soorten koffieblends in</t>
    </r>
    <r>
      <rPr>
        <sz val="10"/>
        <color rgb="FF000000"/>
        <rFont val="Calibri"/>
        <family val="2"/>
      </rPr>
      <t xml:space="preserve">. Deze worden voor dezelfde prijs aangeboden. Opdrachtgever kiest bij de smaaktest tussen deze blends. </t>
    </r>
  </si>
  <si>
    <r>
      <t>De leasekosten per automaat per maand, uitgesplitst per locatie en type automaat. De looptijd van 5 jaar plus</t>
    </r>
    <r>
      <rPr>
        <sz val="10"/>
        <rFont val="Calibri"/>
        <family val="2"/>
      </rPr>
      <t xml:space="preserve"> 3 optiejaren zijn inclusief technisch onderhoud (preventief en correctief): minimaal waterfilter / ontkalking vervanging, softwareupdate / kalibratie automaat, verstoringen etc. Voor het nieuwe gemeentehuis worden de leasekosten inclusuef technisch onderhoud voor 2 automaten aanvullend afgeprijsd met een looptijd van 4 jaar plus 3 optiejaren. De kosten voor de luxe automaten worden niet meegewogen in de prijs maar worden wel gebenchmarkt op marktconformiteit. Dit zal tijdens de verificatie worden besproken.</t>
    </r>
  </si>
  <si>
    <t xml:space="preserve">De automaten van de locaties Beukenhorst en Polderlanden worden op nader te bepalen moment verhuisd naar het nieuwe gemeentehuis op Raadhuisplein 1 te Hoofddorp. </t>
  </si>
  <si>
    <r>
      <t>Maandelijkse vergoeding voor de operating services van de automaten, per locatie en per automaat: verzorging en reiniging, bijvullen en bestellen ingrediënten. De automaten van de locaties Beukenhorst en Polderlanden worden op nader te bepalen moment verhuisd naar het nieuwe gemeentehuis op Raadhuisplein 1 te Hoofddorp. De operating kosten voor deze automaten zullen dan ook van toepassing zijn voor het nieuwe gemeentehuis. Voor het nieuwe gemeentehuis worden de operating services voor 2 automaten aanvullend afgeprijsd</t>
    </r>
    <r>
      <rPr>
        <sz val="10"/>
        <rFont val="Calibri"/>
        <family val="2"/>
      </rPr>
      <t>. De kosten voor de operating services de luxe automaten worden niet meegewogen in de prijs maar worden wel gebenchmarkt op marktconformiteit.</t>
    </r>
    <r>
      <rPr>
        <sz val="10"/>
        <color rgb="FF000000"/>
        <rFont val="Calibri"/>
        <family val="2"/>
      </rPr>
      <t xml:space="preserve"> Dit zal tijdens de verificatie worden besproken.</t>
    </r>
  </si>
  <si>
    <r>
      <t xml:space="preserve">De kosten voor verplaatsing van automaten en de verhuizing van de automaten van de locaties Polderlanden en Beukenhorst naar het nieuwe gemeentehuis in Q1 2028 worden hier door inschrijver ingevuld. Ook worden hier de kosten voor de tijdelijke automaten tijdens de afbouw </t>
    </r>
    <r>
      <rPr>
        <sz val="10"/>
        <rFont val="Calibri"/>
        <family val="2"/>
      </rPr>
      <t>(start medio 2027) van het nieuwe gemeentehuis opgegeven.</t>
    </r>
  </si>
  <si>
    <t>6. TCO inschrijving</t>
  </si>
  <si>
    <t>6. TCO Inschrijving</t>
  </si>
  <si>
    <t xml:space="preserve">*De lease duurt maximaal 48 maanden / 4 jaar. Indien de optiejaren gelicht worden worden voor de laatste 3 jaar de leasekosten aangepast. </t>
  </si>
  <si>
    <t>*** Dit zijn de automaten die ingevuld zijn in tabblad 2. Leasekosten onder kolom E38 t/m E39.</t>
  </si>
  <si>
    <t xml:space="preserve">Koffieblend 1 </t>
  </si>
  <si>
    <t xml:space="preserve">Koffieblend 2 </t>
  </si>
  <si>
    <t>Soort</t>
  </si>
  <si>
    <t>Blend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</si>
</sst>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quot;€&quot;\ #,##0.000"/>
  </numFmts>
  <fonts count="41" x14ac:knownFonts="1">
    <font>
      <sz val="11"/>
      <color theme="1"/>
      <name val="Calibri"/>
      <family val="2"/>
    </font>
    <font>
      <sz val="11"/>
      <color theme="1"/>
      <name val="Calibri"/>
      <family val="2"/>
    </font>
    <font>
      <sz val="11"/>
      <color theme="1"/>
      <name val="Aptos Narrow"/>
      <family val="2"/>
      <scheme val="minor"/>
    </font>
    <font>
      <sz val="10"/>
      <name val="Arial"/>
      <family val="2"/>
    </font>
    <font>
      <b/>
      <sz val="11"/>
      <color theme="0"/>
      <name val="Calibri"/>
      <family val="2"/>
    </font>
    <font>
      <sz val="12"/>
      <name val="System"/>
      <family val="2"/>
    </font>
    <font>
      <sz val="10"/>
      <color theme="1"/>
      <name val="Calibri"/>
      <family val="2"/>
    </font>
    <font>
      <sz val="10"/>
      <name val="Calibri"/>
      <family val="2"/>
    </font>
    <font>
      <sz val="11"/>
      <color theme="1"/>
      <name val="Calibri"/>
      <family val="2"/>
      <charset val="1"/>
    </font>
    <font>
      <sz val="11"/>
      <color rgb="FF000000"/>
      <name val="Calibri"/>
      <family val="2"/>
    </font>
    <font>
      <b/>
      <sz val="12"/>
      <color theme="0"/>
      <name val="Calibri"/>
      <family val="2"/>
    </font>
    <font>
      <b/>
      <sz val="12"/>
      <color theme="1"/>
      <name val="Calibri"/>
      <family val="2"/>
    </font>
    <font>
      <sz val="12"/>
      <color theme="1"/>
      <name val="Calibri"/>
      <family val="2"/>
    </font>
    <font>
      <sz val="16"/>
      <color theme="1"/>
      <name val="Calibri"/>
      <family val="2"/>
    </font>
    <font>
      <b/>
      <sz val="10"/>
      <color rgb="FFFF0000"/>
      <name val="Calibri"/>
      <family val="2"/>
    </font>
    <font>
      <b/>
      <sz val="16"/>
      <color theme="1"/>
      <name val="Calibri"/>
      <family val="2"/>
    </font>
    <font>
      <b/>
      <sz val="10"/>
      <color rgb="FF000000"/>
      <name val="Calibri"/>
      <family val="2"/>
    </font>
    <font>
      <sz val="10"/>
      <color rgb="FF000000"/>
      <name val="Calibri"/>
      <family val="2"/>
    </font>
    <font>
      <sz val="11"/>
      <color theme="1"/>
      <name val="Corbel"/>
      <family val="2"/>
    </font>
    <font>
      <sz val="10"/>
      <name val="Arial"/>
      <family val="2"/>
    </font>
    <font>
      <sz val="9"/>
      <name val="Arial"/>
      <family val="2"/>
    </font>
    <font>
      <sz val="9"/>
      <color theme="1"/>
      <name val="Aptos Narrow"/>
      <family val="2"/>
      <scheme val="minor"/>
    </font>
    <font>
      <sz val="9"/>
      <color theme="1"/>
      <name val="Arial"/>
      <family val="2"/>
    </font>
    <font>
      <b/>
      <sz val="12"/>
      <name val="Arial"/>
      <family val="2"/>
    </font>
    <font>
      <b/>
      <sz val="16"/>
      <name val="Arial"/>
      <family val="2"/>
    </font>
    <font>
      <sz val="9"/>
      <color indexed="9"/>
      <name val="Arial"/>
      <family val="2"/>
    </font>
    <font>
      <b/>
      <sz val="10"/>
      <name val="Arial"/>
      <family val="2"/>
    </font>
    <font>
      <b/>
      <sz val="8"/>
      <name val="Arial"/>
      <family val="2"/>
    </font>
    <font>
      <b/>
      <sz val="14"/>
      <name val="Arial"/>
      <family val="2"/>
    </font>
    <font>
      <b/>
      <sz val="9"/>
      <name val="Arial"/>
      <family val="2"/>
    </font>
    <font>
      <b/>
      <sz val="9"/>
      <color theme="1"/>
      <name val="Arial"/>
      <family val="2"/>
    </font>
    <font>
      <u/>
      <sz val="9"/>
      <name val="Arial"/>
      <family val="2"/>
    </font>
    <font>
      <sz val="9"/>
      <color rgb="FFFF0000"/>
      <name val="Arial"/>
      <family val="2"/>
    </font>
    <font>
      <sz val="9"/>
      <color theme="0" tint="-0.499984740745262"/>
      <name val="Arial"/>
      <family val="2"/>
    </font>
    <font>
      <sz val="9"/>
      <color theme="0" tint="-4.9989318521683403E-2"/>
      <name val="Arial"/>
      <family val="2"/>
    </font>
    <font>
      <sz val="11"/>
      <color rgb="FFFF0000"/>
      <name val="Calibri"/>
      <family val="2"/>
    </font>
    <font>
      <sz val="10"/>
      <color rgb="FFFF0000"/>
      <name val="Calibri"/>
      <family val="2"/>
    </font>
    <font>
      <b/>
      <sz val="10"/>
      <color theme="0"/>
      <name val="Calibri"/>
      <family val="2"/>
    </font>
    <font>
      <b/>
      <sz val="10"/>
      <color theme="1"/>
      <name val="Calibri"/>
      <family val="2"/>
    </font>
    <font>
      <b/>
      <sz val="10"/>
      <name val="Calibri"/>
      <family val="2"/>
    </font>
    <font>
      <b/>
      <sz val="12"/>
      <name val="Calibri"/>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AC105"/>
        <bgColor indexed="64"/>
      </patternFill>
    </fill>
    <fill>
      <patternFill patternType="solid">
        <fgColor rgb="FF9C2F85"/>
        <bgColor indexed="64"/>
      </patternFill>
    </fill>
    <fill>
      <patternFill patternType="solid">
        <fgColor rgb="FF23ABB7"/>
        <bgColor indexed="64"/>
      </patternFill>
    </fill>
    <fill>
      <patternFill patternType="solid">
        <fgColor rgb="FFFFFFFF"/>
        <bgColor rgb="FFF2F2F2"/>
      </patternFill>
    </fill>
    <fill>
      <patternFill patternType="solid">
        <fgColor theme="0" tint="-4.9989318521683403E-2"/>
        <bgColor rgb="FFE2EFDA"/>
      </patternFill>
    </fill>
    <fill>
      <patternFill patternType="solid">
        <fgColor rgb="FFFFC0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2F2F2"/>
        <bgColor indexed="64"/>
      </patternFill>
    </fill>
    <fill>
      <patternFill patternType="solid">
        <fgColor theme="0"/>
        <bgColor rgb="FFF2F2F2"/>
      </patternFill>
    </fill>
    <fill>
      <patternFill patternType="solid">
        <fgColor rgb="FFFFC000"/>
        <bgColor rgb="FF000000"/>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BBBBBB"/>
      </right>
      <top style="thin">
        <color rgb="FFBBBBBB"/>
      </top>
      <bottom style="thin">
        <color rgb="FFBBBBBB"/>
      </bottom>
      <diagonal/>
    </border>
    <border>
      <left style="medium">
        <color indexed="64"/>
      </left>
      <right style="thin">
        <color indexed="64"/>
      </right>
      <top/>
      <bottom style="thin">
        <color indexed="64"/>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BBBBBB"/>
      </left>
      <right style="medium">
        <color indexed="64"/>
      </right>
      <top style="thin">
        <color rgb="FFBBBBBB"/>
      </top>
      <bottom style="thin">
        <color rgb="FFBBBBBB"/>
      </bottom>
      <diagonal/>
    </border>
    <border>
      <left style="medium">
        <color indexed="64"/>
      </left>
      <right style="thin">
        <color rgb="FFBBBBBB"/>
      </right>
      <top style="thin">
        <color rgb="FFBBBBBB"/>
      </top>
      <bottom style="medium">
        <color indexed="64"/>
      </bottom>
      <diagonal/>
    </border>
    <border>
      <left style="medium">
        <color indexed="64"/>
      </left>
      <right style="thin">
        <color rgb="FFBBBBBB"/>
      </right>
      <top/>
      <bottom style="thin">
        <color rgb="FFBBBBBB"/>
      </bottom>
      <diagonal/>
    </border>
    <border>
      <left style="thin">
        <color rgb="FFBBBBBB"/>
      </left>
      <right style="medium">
        <color indexed="64"/>
      </right>
      <top/>
      <bottom style="thin">
        <color rgb="FFBBBBBB"/>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s>
  <cellStyleXfs count="8">
    <xf numFmtId="0" fontId="0" fillId="0" borderId="0"/>
    <xf numFmtId="0" fontId="3" fillId="0" borderId="0" applyFill="0"/>
    <xf numFmtId="0" fontId="2" fillId="0" borderId="0"/>
    <xf numFmtId="0" fontId="5" fillId="0" borderId="0"/>
    <xf numFmtId="0" fontId="8" fillId="0" borderId="0"/>
    <xf numFmtId="0" fontId="19" fillId="0" borderId="0"/>
    <xf numFmtId="0" fontId="21" fillId="0" borderId="0"/>
    <xf numFmtId="44" fontId="3" fillId="0" borderId="0" applyFont="0" applyFill="0" applyBorder="0" applyAlignment="0" applyProtection="0"/>
  </cellStyleXfs>
  <cellXfs count="230">
    <xf numFmtId="0" fontId="0" fillId="0" borderId="0" xfId="0"/>
    <xf numFmtId="0" fontId="6" fillId="0" borderId="0" xfId="0" applyFont="1"/>
    <xf numFmtId="0" fontId="12" fillId="0" borderId="0" xfId="2" applyFont="1"/>
    <xf numFmtId="0" fontId="0" fillId="2" borderId="0" xfId="0" applyFill="1"/>
    <xf numFmtId="0" fontId="9" fillId="0" borderId="0" xfId="0" applyFont="1" applyBorder="1"/>
    <xf numFmtId="0" fontId="10" fillId="6" borderId="17" xfId="0" applyFont="1" applyFill="1" applyBorder="1" applyAlignment="1">
      <alignment horizontal="left" vertical="top" wrapText="1"/>
    </xf>
    <xf numFmtId="0" fontId="18" fillId="0" borderId="0" xfId="0" applyFont="1" applyAlignment="1">
      <alignment vertical="top" wrapText="1"/>
    </xf>
    <xf numFmtId="0" fontId="20" fillId="10" borderId="0" xfId="5" applyFont="1" applyFill="1"/>
    <xf numFmtId="2" fontId="20" fillId="10" borderId="0" xfId="5" applyNumberFormat="1" applyFont="1" applyFill="1"/>
    <xf numFmtId="0" fontId="22" fillId="10" borderId="0" xfId="6" applyFont="1" applyFill="1"/>
    <xf numFmtId="0" fontId="22" fillId="0" borderId="0" xfId="6" applyFont="1"/>
    <xf numFmtId="0" fontId="23" fillId="11" borderId="18" xfId="5" applyFont="1" applyFill="1" applyBorder="1" applyAlignment="1">
      <alignment vertical="center"/>
    </xf>
    <xf numFmtId="0" fontId="24" fillId="11" borderId="19" xfId="5" applyFont="1" applyFill="1" applyBorder="1" applyAlignment="1">
      <alignment vertical="center"/>
    </xf>
    <xf numFmtId="49" fontId="20" fillId="11" borderId="19" xfId="5" applyNumberFormat="1" applyFont="1" applyFill="1" applyBorder="1"/>
    <xf numFmtId="49" fontId="20" fillId="11" borderId="19" xfId="5" applyNumberFormat="1" applyFont="1" applyFill="1" applyBorder="1" applyAlignment="1">
      <alignment horizontal="center"/>
    </xf>
    <xf numFmtId="49" fontId="25" fillId="11" borderId="19" xfId="5" applyNumberFormat="1" applyFont="1" applyFill="1" applyBorder="1"/>
    <xf numFmtId="49" fontId="20" fillId="11" borderId="20" xfId="5" applyNumberFormat="1" applyFont="1" applyFill="1" applyBorder="1"/>
    <xf numFmtId="0" fontId="26" fillId="11" borderId="21" xfId="5" applyFont="1" applyFill="1" applyBorder="1" applyAlignment="1">
      <alignment horizontal="left" vertical="center" wrapText="1"/>
    </xf>
    <xf numFmtId="0" fontId="27" fillId="11" borderId="0" xfId="5" applyFont="1" applyFill="1" applyAlignment="1">
      <alignment vertical="center" wrapText="1"/>
    </xf>
    <xf numFmtId="0" fontId="28" fillId="11" borderId="0" xfId="5" applyFont="1" applyFill="1"/>
    <xf numFmtId="0" fontId="28" fillId="11" borderId="22" xfId="5" applyFont="1" applyFill="1" applyBorder="1"/>
    <xf numFmtId="0" fontId="3" fillId="10" borderId="0" xfId="5" applyFont="1" applyFill="1"/>
    <xf numFmtId="49" fontId="26" fillId="11" borderId="23" xfId="5" applyNumberFormat="1" applyFont="1" applyFill="1" applyBorder="1" applyAlignment="1">
      <alignment horizontal="left" vertical="center"/>
    </xf>
    <xf numFmtId="49" fontId="27" fillId="11" borderId="24" xfId="5" applyNumberFormat="1" applyFont="1" applyFill="1" applyBorder="1" applyAlignment="1">
      <alignment vertical="center"/>
    </xf>
    <xf numFmtId="49" fontId="20" fillId="11" borderId="24" xfId="5" applyNumberFormat="1" applyFont="1" applyFill="1" applyBorder="1"/>
    <xf numFmtId="49" fontId="25" fillId="11" borderId="24" xfId="5" applyNumberFormat="1" applyFont="1" applyFill="1" applyBorder="1"/>
    <xf numFmtId="49" fontId="20" fillId="11" borderId="25" xfId="5" applyNumberFormat="1" applyFont="1" applyFill="1" applyBorder="1"/>
    <xf numFmtId="0" fontId="20" fillId="10" borderId="6" xfId="5" applyFont="1" applyFill="1" applyBorder="1" applyAlignment="1">
      <alignment wrapText="1"/>
    </xf>
    <xf numFmtId="49" fontId="29" fillId="10" borderId="0" xfId="5" applyNumberFormat="1" applyFont="1" applyFill="1" applyAlignment="1">
      <alignment horizontal="left" vertical="center" wrapText="1"/>
    </xf>
    <xf numFmtId="0" fontId="22" fillId="12" borderId="26" xfId="6" applyFont="1" applyFill="1" applyBorder="1" applyAlignment="1">
      <alignment vertical="center"/>
    </xf>
    <xf numFmtId="0" fontId="22" fillId="12" borderId="27" xfId="6" applyFont="1" applyFill="1" applyBorder="1" applyAlignment="1">
      <alignment vertical="center"/>
    </xf>
    <xf numFmtId="0" fontId="30" fillId="12" borderId="28" xfId="6" applyFont="1" applyFill="1" applyBorder="1" applyAlignment="1">
      <alignment vertical="center"/>
    </xf>
    <xf numFmtId="164" fontId="20" fillId="13" borderId="29" xfId="7" applyNumberFormat="1" applyFont="1" applyFill="1" applyBorder="1" applyAlignment="1" applyProtection="1">
      <alignment horizontal="left" vertical="center"/>
      <protection locked="0"/>
    </xf>
    <xf numFmtId="0" fontId="20" fillId="13" borderId="29" xfId="5" applyFont="1" applyFill="1" applyBorder="1" applyAlignment="1" applyProtection="1">
      <alignment horizontal="center" vertical="center"/>
      <protection locked="0"/>
    </xf>
    <xf numFmtId="0" fontId="32" fillId="10" borderId="0" xfId="6" applyFont="1" applyFill="1"/>
    <xf numFmtId="164" fontId="20" fillId="13" borderId="28" xfId="7" applyNumberFormat="1" applyFont="1" applyFill="1" applyBorder="1" applyAlignment="1" applyProtection="1">
      <alignment horizontal="left" vertical="center"/>
      <protection locked="0"/>
    </xf>
    <xf numFmtId="0" fontId="20" fillId="13" borderId="28" xfId="5" applyFont="1" applyFill="1" applyBorder="1" applyAlignment="1" applyProtection="1">
      <alignment horizontal="center" vertical="center"/>
      <protection locked="0"/>
    </xf>
    <xf numFmtId="164" fontId="22" fillId="10" borderId="0" xfId="6" applyNumberFormat="1" applyFont="1" applyFill="1"/>
    <xf numFmtId="164" fontId="33" fillId="13" borderId="28" xfId="7" applyNumberFormat="1" applyFont="1" applyFill="1" applyBorder="1" applyAlignment="1" applyProtection="1">
      <alignment horizontal="left" vertical="center"/>
    </xf>
    <xf numFmtId="2" fontId="33" fillId="14" borderId="28" xfId="5" applyNumberFormat="1" applyFont="1" applyFill="1" applyBorder="1" applyAlignment="1" applyProtection="1">
      <alignment horizontal="center" vertical="center"/>
      <protection locked="0"/>
    </xf>
    <xf numFmtId="0" fontId="20" fillId="10" borderId="0" xfId="6" applyFont="1" applyFill="1"/>
    <xf numFmtId="0" fontId="29" fillId="10" borderId="0" xfId="6" applyFont="1" applyFill="1" applyAlignment="1">
      <alignment vertical="top"/>
    </xf>
    <xf numFmtId="0" fontId="30" fillId="10" borderId="0" xfId="6" applyFont="1" applyFill="1" applyAlignment="1">
      <alignment vertical="center"/>
    </xf>
    <xf numFmtId="0" fontId="22" fillId="10" borderId="0" xfId="6" applyFont="1" applyFill="1" applyAlignment="1">
      <alignment vertical="center"/>
    </xf>
    <xf numFmtId="0" fontId="34" fillId="0" borderId="0" xfId="6" applyFont="1"/>
    <xf numFmtId="0" fontId="22" fillId="2" borderId="0" xfId="6" applyFont="1" applyFill="1"/>
    <xf numFmtId="0" fontId="0" fillId="0" borderId="0" xfId="0" applyAlignment="1">
      <alignment wrapText="1"/>
    </xf>
    <xf numFmtId="0" fontId="0" fillId="0" borderId="0" xfId="0" applyBorder="1"/>
    <xf numFmtId="0" fontId="6" fillId="0" borderId="0" xfId="0" applyFont="1" applyAlignment="1">
      <alignment wrapText="1"/>
    </xf>
    <xf numFmtId="0" fontId="16" fillId="8" borderId="37" xfId="4" applyFont="1" applyFill="1" applyBorder="1" applyAlignment="1">
      <alignment vertical="top" wrapText="1"/>
    </xf>
    <xf numFmtId="0" fontId="17" fillId="15" borderId="38" xfId="4" applyFont="1" applyFill="1" applyBorder="1" applyAlignment="1">
      <alignment vertical="top" wrapText="1"/>
    </xf>
    <xf numFmtId="0" fontId="16" fillId="8" borderId="16" xfId="4" applyFont="1" applyFill="1" applyBorder="1" applyAlignment="1">
      <alignment vertical="top" wrapText="1"/>
    </xf>
    <xf numFmtId="0" fontId="17" fillId="7" borderId="35" xfId="4" applyFont="1" applyFill="1" applyBorder="1" applyAlignment="1">
      <alignment vertical="top" wrapText="1"/>
    </xf>
    <xf numFmtId="0" fontId="17" fillId="7" borderId="38" xfId="4" applyFont="1" applyFill="1" applyBorder="1" applyAlignment="1">
      <alignment vertical="top" wrapText="1"/>
    </xf>
    <xf numFmtId="0" fontId="17" fillId="15" borderId="35" xfId="4" applyFont="1" applyFill="1" applyBorder="1" applyAlignment="1">
      <alignment vertical="top" wrapText="1"/>
    </xf>
    <xf numFmtId="0" fontId="16" fillId="8" borderId="36" xfId="4" applyFont="1" applyFill="1" applyBorder="1" applyAlignment="1">
      <alignment vertical="top" wrapText="1"/>
    </xf>
    <xf numFmtId="0" fontId="6" fillId="0" borderId="32" xfId="0" applyFont="1" applyBorder="1" applyAlignment="1">
      <alignment vertical="top"/>
    </xf>
    <xf numFmtId="0" fontId="36" fillId="0" borderId="0" xfId="0" applyFont="1" applyAlignment="1">
      <alignment wrapText="1"/>
    </xf>
    <xf numFmtId="0" fontId="37" fillId="6" borderId="10" xfId="0" applyFont="1" applyFill="1" applyBorder="1" applyAlignment="1">
      <alignment vertical="top" wrapText="1"/>
    </xf>
    <xf numFmtId="0" fontId="37" fillId="6" borderId="12" xfId="0" applyFont="1" applyFill="1" applyBorder="1" applyAlignment="1">
      <alignment vertical="top" wrapText="1"/>
    </xf>
    <xf numFmtId="0" fontId="0" fillId="0" borderId="0" xfId="0" applyFill="1" applyBorder="1"/>
    <xf numFmtId="0" fontId="11" fillId="0" borderId="0" xfId="2" applyFont="1" applyFill="1" applyBorder="1" applyAlignment="1">
      <alignment vertical="top" wrapText="1"/>
    </xf>
    <xf numFmtId="164" fontId="11" fillId="0" borderId="0" xfId="2" applyNumberFormat="1" applyFont="1" applyFill="1" applyBorder="1" applyAlignment="1">
      <alignment vertical="top" wrapText="1"/>
    </xf>
    <xf numFmtId="0" fontId="35" fillId="0" borderId="0" xfId="0" applyFont="1"/>
    <xf numFmtId="0" fontId="37" fillId="6" borderId="39" xfId="0" applyFont="1" applyFill="1" applyBorder="1" applyAlignment="1">
      <alignment horizontal="left" vertical="top" wrapText="1"/>
    </xf>
    <xf numFmtId="0" fontId="37" fillId="6" borderId="44" xfId="0" applyFont="1" applyFill="1" applyBorder="1" applyAlignment="1">
      <alignment horizontal="left" vertical="top" wrapText="1"/>
    </xf>
    <xf numFmtId="0" fontId="37" fillId="6" borderId="45" xfId="0" applyFont="1" applyFill="1" applyBorder="1" applyAlignment="1">
      <alignment horizontal="left" vertical="top" wrapText="1"/>
    </xf>
    <xf numFmtId="0" fontId="6" fillId="0" borderId="15" xfId="0" applyFont="1" applyBorder="1"/>
    <xf numFmtId="0" fontId="6" fillId="0" borderId="1" xfId="0" applyFont="1" applyBorder="1"/>
    <xf numFmtId="3" fontId="6" fillId="0" borderId="1" xfId="0" applyNumberFormat="1" applyFont="1" applyBorder="1"/>
    <xf numFmtId="0" fontId="6" fillId="4" borderId="1" xfId="0" applyNumberFormat="1" applyFont="1" applyFill="1" applyBorder="1" applyProtection="1">
      <protection locked="0"/>
    </xf>
    <xf numFmtId="2" fontId="6" fillId="4" borderId="1" xfId="0" applyNumberFormat="1" applyFont="1" applyFill="1" applyBorder="1" applyProtection="1">
      <protection locked="0"/>
    </xf>
    <xf numFmtId="164" fontId="6" fillId="0" borderId="1" xfId="0" applyNumberFormat="1" applyFont="1" applyBorder="1"/>
    <xf numFmtId="164" fontId="6" fillId="0" borderId="40" xfId="0" applyNumberFormat="1" applyFont="1" applyBorder="1"/>
    <xf numFmtId="0" fontId="7" fillId="0" borderId="15" xfId="0" applyFont="1" applyBorder="1"/>
    <xf numFmtId="0" fontId="38" fillId="3" borderId="41" xfId="2" applyFont="1" applyFill="1" applyBorder="1" applyAlignment="1">
      <alignment vertical="top" wrapText="1"/>
    </xf>
    <xf numFmtId="0" fontId="38" fillId="3" borderId="42" xfId="2" applyFont="1" applyFill="1" applyBorder="1" applyAlignment="1">
      <alignment vertical="top" wrapText="1"/>
    </xf>
    <xf numFmtId="164" fontId="38" fillId="3" borderId="42" xfId="2" applyNumberFormat="1" applyFont="1" applyFill="1" applyBorder="1" applyAlignment="1">
      <alignment vertical="top" wrapText="1"/>
    </xf>
    <xf numFmtId="164" fontId="38" fillId="3" borderId="42" xfId="0" applyNumberFormat="1" applyFont="1" applyFill="1" applyBorder="1"/>
    <xf numFmtId="0" fontId="38" fillId="3" borderId="41" xfId="0" applyFont="1" applyFill="1" applyBorder="1"/>
    <xf numFmtId="0" fontId="6" fillId="3" borderId="42" xfId="0" applyFont="1" applyFill="1" applyBorder="1"/>
    <xf numFmtId="0" fontId="6" fillId="3" borderId="42" xfId="0" applyNumberFormat="1" applyFont="1" applyFill="1" applyBorder="1" applyProtection="1">
      <protection locked="0"/>
    </xf>
    <xf numFmtId="2" fontId="6" fillId="3" borderId="42" xfId="0" applyNumberFormat="1" applyFont="1" applyFill="1" applyBorder="1" applyProtection="1">
      <protection locked="0"/>
    </xf>
    <xf numFmtId="165" fontId="6" fillId="3" borderId="42" xfId="0" applyNumberFormat="1" applyFont="1" applyFill="1" applyBorder="1" applyProtection="1">
      <protection locked="0"/>
    </xf>
    <xf numFmtId="164" fontId="6" fillId="3" borderId="42" xfId="0" applyNumberFormat="1" applyFont="1" applyFill="1" applyBorder="1"/>
    <xf numFmtId="0" fontId="6" fillId="0" borderId="1" xfId="0" applyFont="1" applyBorder="1" applyAlignment="1">
      <alignment horizontal="right"/>
    </xf>
    <xf numFmtId="164" fontId="6" fillId="2" borderId="1" xfId="0" applyNumberFormat="1" applyFont="1" applyFill="1" applyBorder="1"/>
    <xf numFmtId="0" fontId="6" fillId="0" borderId="42" xfId="0" applyFont="1" applyBorder="1"/>
    <xf numFmtId="0" fontId="6" fillId="0" borderId="42" xfId="0" applyFont="1" applyBorder="1" applyAlignment="1">
      <alignment horizontal="right"/>
    </xf>
    <xf numFmtId="0" fontId="6" fillId="4" borderId="42" xfId="0" applyNumberFormat="1" applyFont="1" applyFill="1" applyBorder="1" applyProtection="1">
      <protection locked="0"/>
    </xf>
    <xf numFmtId="2" fontId="6" fillId="4" borderId="42" xfId="0" applyNumberFormat="1" applyFont="1" applyFill="1" applyBorder="1" applyProtection="1">
      <protection locked="0"/>
    </xf>
    <xf numFmtId="164" fontId="6" fillId="2" borderId="42" xfId="0" applyNumberFormat="1" applyFont="1" applyFill="1" applyBorder="1"/>
    <xf numFmtId="164" fontId="6" fillId="0" borderId="42" xfId="0" applyNumberFormat="1" applyFont="1" applyBorder="1"/>
    <xf numFmtId="164" fontId="6" fillId="0" borderId="43" xfId="0" applyNumberFormat="1" applyFont="1" applyBorder="1"/>
    <xf numFmtId="0" fontId="35" fillId="0" borderId="0" xfId="0" applyFont="1" applyFill="1" applyBorder="1"/>
    <xf numFmtId="3" fontId="6" fillId="10" borderId="1" xfId="0" applyNumberFormat="1" applyFont="1" applyFill="1" applyBorder="1"/>
    <xf numFmtId="164" fontId="6" fillId="4" borderId="15" xfId="0" applyNumberFormat="1" applyFont="1" applyFill="1" applyBorder="1" applyProtection="1">
      <protection locked="0"/>
    </xf>
    <xf numFmtId="0" fontId="6" fillId="10" borderId="1" xfId="0" applyFont="1" applyFill="1" applyBorder="1"/>
    <xf numFmtId="0" fontId="6" fillId="2" borderId="0" xfId="0" applyFont="1" applyFill="1" applyBorder="1"/>
    <xf numFmtId="164" fontId="6" fillId="4" borderId="1" xfId="0" applyNumberFormat="1" applyFont="1" applyFill="1" applyBorder="1" applyProtection="1">
      <protection locked="0"/>
    </xf>
    <xf numFmtId="0" fontId="6" fillId="10" borderId="15" xfId="0" applyFont="1" applyFill="1" applyBorder="1"/>
    <xf numFmtId="164" fontId="6" fillId="3" borderId="42" xfId="0" applyNumberFormat="1" applyFont="1" applyFill="1" applyBorder="1" applyProtection="1">
      <protection locked="0"/>
    </xf>
    <xf numFmtId="0" fontId="37" fillId="6" borderId="39" xfId="0" applyFont="1" applyFill="1" applyBorder="1" applyAlignment="1">
      <alignment vertical="top" wrapText="1"/>
    </xf>
    <xf numFmtId="0" fontId="6" fillId="0" borderId="15" xfId="0" applyFont="1" applyBorder="1" applyAlignment="1"/>
    <xf numFmtId="0" fontId="6" fillId="0" borderId="41" xfId="0" applyFont="1" applyBorder="1" applyAlignment="1"/>
    <xf numFmtId="164" fontId="6" fillId="4" borderId="42" xfId="0" applyNumberFormat="1" applyFont="1" applyFill="1" applyBorder="1" applyProtection="1">
      <protection locked="0"/>
    </xf>
    <xf numFmtId="0" fontId="38" fillId="0" borderId="0" xfId="2" applyFont="1" applyFill="1" applyAlignment="1">
      <alignment vertical="top" wrapText="1"/>
    </xf>
    <xf numFmtId="0" fontId="6" fillId="2" borderId="15" xfId="0" applyFont="1" applyFill="1" applyBorder="1"/>
    <xf numFmtId="0" fontId="6" fillId="2" borderId="1" xfId="0" applyFont="1" applyFill="1" applyBorder="1"/>
    <xf numFmtId="3" fontId="6" fillId="2" borderId="1" xfId="0" applyNumberFormat="1" applyFont="1" applyFill="1" applyBorder="1"/>
    <xf numFmtId="164" fontId="6" fillId="2" borderId="40" xfId="0" applyNumberFormat="1" applyFont="1" applyFill="1" applyBorder="1"/>
    <xf numFmtId="164" fontId="11" fillId="0" borderId="0" xfId="2" applyNumberFormat="1" applyFont="1" applyFill="1" applyAlignment="1">
      <alignment vertical="top" wrapText="1"/>
    </xf>
    <xf numFmtId="0" fontId="0" fillId="0" borderId="0" xfId="0" applyFill="1"/>
    <xf numFmtId="0" fontId="35" fillId="0" borderId="0" xfId="0" applyFont="1" applyFill="1"/>
    <xf numFmtId="0" fontId="17" fillId="2" borderId="1" xfId="0" applyFont="1" applyFill="1" applyBorder="1"/>
    <xf numFmtId="0" fontId="37" fillId="6" borderId="17" xfId="0" applyFont="1" applyFill="1" applyBorder="1" applyAlignment="1">
      <alignment horizontal="left" vertical="top" wrapText="1"/>
    </xf>
    <xf numFmtId="0" fontId="17" fillId="0" borderId="1" xfId="0" applyFont="1" applyBorder="1"/>
    <xf numFmtId="0" fontId="17" fillId="0" borderId="0" xfId="0" applyFont="1" applyBorder="1"/>
    <xf numFmtId="0" fontId="0" fillId="0" borderId="6" xfId="0" applyBorder="1"/>
    <xf numFmtId="0" fontId="37" fillId="6" borderId="47" xfId="0" applyFont="1" applyFill="1" applyBorder="1" applyAlignment="1">
      <alignment horizontal="left" vertical="top" wrapText="1"/>
    </xf>
    <xf numFmtId="0" fontId="17" fillId="2" borderId="15" xfId="0" applyFont="1" applyFill="1" applyBorder="1"/>
    <xf numFmtId="164" fontId="6" fillId="0" borderId="40" xfId="2" applyNumberFormat="1" applyFont="1" applyBorder="1" applyAlignment="1">
      <alignment vertical="top" wrapText="1"/>
    </xf>
    <xf numFmtId="0" fontId="17" fillId="0" borderId="15" xfId="0" applyFont="1" applyBorder="1"/>
    <xf numFmtId="0" fontId="17" fillId="0" borderId="41" xfId="0" applyFont="1" applyBorder="1"/>
    <xf numFmtId="0" fontId="17" fillId="0" borderId="42" xfId="0" applyFont="1" applyBorder="1"/>
    <xf numFmtId="0" fontId="6" fillId="0" borderId="41" xfId="0" applyFont="1" applyBorder="1"/>
    <xf numFmtId="0" fontId="37" fillId="6" borderId="46" xfId="0" applyFont="1" applyFill="1" applyBorder="1" applyAlignment="1">
      <alignment horizontal="left" vertical="top" wrapText="1"/>
    </xf>
    <xf numFmtId="0" fontId="37" fillId="6" borderId="48" xfId="0" applyFont="1" applyFill="1" applyBorder="1" applyAlignment="1">
      <alignment horizontal="left" vertical="top" wrapText="1"/>
    </xf>
    <xf numFmtId="3" fontId="6" fillId="2" borderId="1" xfId="0" applyNumberFormat="1" applyFont="1" applyFill="1" applyBorder="1" applyAlignment="1">
      <alignment horizontal="left"/>
    </xf>
    <xf numFmtId="3" fontId="7" fillId="2" borderId="1" xfId="0" applyNumberFormat="1" applyFont="1" applyFill="1" applyBorder="1" applyAlignment="1">
      <alignment horizontal="left"/>
    </xf>
    <xf numFmtId="0" fontId="6" fillId="0" borderId="0" xfId="0" applyFont="1" applyFill="1" applyBorder="1"/>
    <xf numFmtId="0" fontId="37"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36" fillId="0" borderId="0" xfId="0" applyFont="1" applyBorder="1"/>
    <xf numFmtId="0" fontId="17" fillId="0" borderId="1" xfId="0" applyFont="1" applyBorder="1" applyAlignment="1">
      <alignment horizontal="right" vertical="top" wrapText="1"/>
    </xf>
    <xf numFmtId="0" fontId="17" fillId="0" borderId="0" xfId="0" applyFont="1" applyBorder="1" applyAlignment="1">
      <alignment vertical="top" wrapText="1"/>
    </xf>
    <xf numFmtId="0" fontId="17" fillId="0" borderId="0" xfId="0" applyFont="1" applyBorder="1" applyAlignment="1">
      <alignment horizontal="right" vertical="top" wrapText="1"/>
    </xf>
    <xf numFmtId="164" fontId="17" fillId="2" borderId="0" xfId="0" applyNumberFormat="1" applyFont="1" applyFill="1" applyBorder="1" applyAlignment="1">
      <alignment horizontal="right" vertical="top" wrapText="1"/>
    </xf>
    <xf numFmtId="0" fontId="17" fillId="0" borderId="0" xfId="0" applyFont="1" applyFill="1" applyBorder="1" applyAlignment="1">
      <alignment vertical="top" wrapText="1"/>
    </xf>
    <xf numFmtId="0" fontId="17" fillId="0" borderId="15" xfId="0" applyFont="1" applyBorder="1" applyAlignment="1">
      <alignment vertical="top" wrapText="1"/>
    </xf>
    <xf numFmtId="164" fontId="17" fillId="2" borderId="40" xfId="0" applyNumberFormat="1" applyFont="1" applyFill="1" applyBorder="1" applyAlignment="1">
      <alignment horizontal="right" vertical="top" wrapText="1"/>
    </xf>
    <xf numFmtId="0" fontId="16" fillId="3" borderId="41" xfId="0" applyFont="1" applyFill="1" applyBorder="1" applyAlignment="1">
      <alignment vertical="top" wrapText="1"/>
    </xf>
    <xf numFmtId="0" fontId="17" fillId="3" borderId="42" xfId="0" applyFont="1" applyFill="1" applyBorder="1" applyAlignment="1">
      <alignment horizontal="right" vertical="top" wrapText="1"/>
    </xf>
    <xf numFmtId="164" fontId="17" fillId="3" borderId="42" xfId="0" applyNumberFormat="1" applyFont="1" applyFill="1" applyBorder="1" applyAlignment="1">
      <alignment horizontal="right" vertical="top" wrapText="1"/>
    </xf>
    <xf numFmtId="0" fontId="10" fillId="6" borderId="47" xfId="0" applyFont="1" applyFill="1" applyBorder="1" applyAlignment="1">
      <alignment horizontal="left" vertical="top" wrapText="1"/>
    </xf>
    <xf numFmtId="0" fontId="1" fillId="0" borderId="15" xfId="2" applyFont="1" applyBorder="1" applyAlignment="1">
      <alignment vertical="top" wrapText="1"/>
    </xf>
    <xf numFmtId="164" fontId="1" fillId="0" borderId="40" xfId="2" applyNumberFormat="1" applyFont="1" applyBorder="1" applyAlignment="1">
      <alignment vertical="top" wrapText="1"/>
    </xf>
    <xf numFmtId="0" fontId="1" fillId="2" borderId="15" xfId="2" applyFont="1" applyFill="1" applyBorder="1" applyAlignment="1">
      <alignment vertical="top" wrapText="1"/>
    </xf>
    <xf numFmtId="164" fontId="1" fillId="2" borderId="40" xfId="2" applyNumberFormat="1" applyFont="1" applyFill="1" applyBorder="1" applyAlignment="1">
      <alignment vertical="top" wrapText="1"/>
    </xf>
    <xf numFmtId="0" fontId="12" fillId="3" borderId="41" xfId="2" applyFont="1" applyFill="1" applyBorder="1"/>
    <xf numFmtId="1" fontId="6" fillId="4" borderId="40" xfId="0" applyNumberFormat="1" applyFont="1" applyFill="1" applyBorder="1" applyProtection="1">
      <protection locked="0"/>
    </xf>
    <xf numFmtId="1" fontId="6" fillId="4" borderId="43" xfId="0" applyNumberFormat="1" applyFont="1" applyFill="1" applyBorder="1" applyProtection="1">
      <protection locked="0"/>
    </xf>
    <xf numFmtId="164" fontId="6" fillId="9" borderId="1" xfId="0" applyNumberFormat="1" applyFont="1" applyFill="1" applyBorder="1" applyProtection="1">
      <protection locked="0"/>
    </xf>
    <xf numFmtId="0" fontId="6" fillId="0" borderId="3" xfId="0" applyFont="1" applyBorder="1" applyAlignment="1">
      <alignment wrapText="1"/>
    </xf>
    <xf numFmtId="0" fontId="6" fillId="0" borderId="4" xfId="0" applyFont="1" applyBorder="1"/>
    <xf numFmtId="0" fontId="6" fillId="3" borderId="31" xfId="0" applyFont="1" applyFill="1" applyBorder="1"/>
    <xf numFmtId="0" fontId="38" fillId="3" borderId="49" xfId="0" applyFont="1" applyFill="1" applyBorder="1"/>
    <xf numFmtId="0" fontId="0" fillId="0" borderId="0" xfId="0" applyBorder="1" applyAlignment="1">
      <alignment wrapText="1"/>
    </xf>
    <xf numFmtId="0" fontId="38" fillId="2" borderId="0" xfId="0" applyFont="1" applyFill="1" applyBorder="1"/>
    <xf numFmtId="0" fontId="6" fillId="2" borderId="0" xfId="0" applyNumberFormat="1" applyFont="1" applyFill="1" applyBorder="1" applyProtection="1">
      <protection locked="0"/>
    </xf>
    <xf numFmtId="2" fontId="6" fillId="2" borderId="0" xfId="0" applyNumberFormat="1" applyFont="1" applyFill="1" applyBorder="1" applyProtection="1">
      <protection locked="0"/>
    </xf>
    <xf numFmtId="165" fontId="6" fillId="2" borderId="0" xfId="0" applyNumberFormat="1" applyFont="1" applyFill="1" applyBorder="1" applyProtection="1">
      <protection locked="0"/>
    </xf>
    <xf numFmtId="164" fontId="6" fillId="2" borderId="0" xfId="0" applyNumberFormat="1" applyFont="1" applyFill="1" applyBorder="1"/>
    <xf numFmtId="164" fontId="14" fillId="2" borderId="0" xfId="0" applyNumberFormat="1" applyFont="1" applyFill="1" applyBorder="1"/>
    <xf numFmtId="164" fontId="6" fillId="9" borderId="42" xfId="0" applyNumberFormat="1" applyFont="1" applyFill="1" applyBorder="1" applyProtection="1">
      <protection locked="0"/>
    </xf>
    <xf numFmtId="164" fontId="17" fillId="9" borderId="1" xfId="0" applyNumberFormat="1" applyFont="1" applyFill="1" applyBorder="1" applyAlignment="1" applyProtection="1">
      <alignment horizontal="right" vertical="top" wrapText="1"/>
      <protection locked="0"/>
    </xf>
    <xf numFmtId="0" fontId="4" fillId="5" borderId="7" xfId="0" applyFont="1" applyFill="1" applyBorder="1" applyAlignment="1">
      <alignment horizontal="center" vertical="top" wrapText="1"/>
    </xf>
    <xf numFmtId="0" fontId="0" fillId="0" borderId="9" xfId="0" applyBorder="1" applyAlignment="1">
      <alignment horizontal="center" vertical="top" wrapText="1"/>
    </xf>
    <xf numFmtId="165" fontId="13" fillId="4" borderId="33" xfId="0" applyNumberFormat="1" applyFont="1" applyFill="1" applyBorder="1" applyAlignment="1" applyProtection="1">
      <alignment horizontal="center"/>
      <protection locked="0"/>
    </xf>
    <xf numFmtId="165" fontId="13" fillId="4" borderId="34" xfId="0" applyNumberFormat="1" applyFont="1" applyFill="1" applyBorder="1" applyAlignment="1" applyProtection="1">
      <alignment horizontal="center"/>
      <protection locked="0"/>
    </xf>
    <xf numFmtId="0" fontId="4" fillId="5" borderId="7"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0" fillId="0" borderId="5" xfId="0" applyBorder="1" applyAlignment="1">
      <alignment horizontal="center" vertical="center"/>
    </xf>
    <xf numFmtId="0" fontId="15" fillId="2"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xf numFmtId="0" fontId="0" fillId="0" borderId="30" xfId="0" applyBorder="1" applyAlignment="1"/>
    <xf numFmtId="0" fontId="0" fillId="0" borderId="31" xfId="0" applyBorder="1" applyAlignment="1"/>
    <xf numFmtId="0" fontId="0" fillId="0" borderId="32" xfId="0" applyBorder="1" applyAlignment="1"/>
    <xf numFmtId="0" fontId="7" fillId="2" borderId="7" xfId="1" applyFont="1" applyFill="1" applyBorder="1" applyAlignment="1">
      <alignment horizontal="left" vertical="top" wrapText="1"/>
    </xf>
    <xf numFmtId="0" fontId="7" fillId="2" borderId="8" xfId="1" applyFont="1" applyFill="1" applyBorder="1" applyAlignment="1">
      <alignment horizontal="left" vertical="top" wrapText="1"/>
    </xf>
    <xf numFmtId="0" fontId="7" fillId="2" borderId="9" xfId="1" applyFont="1" applyFill="1" applyBorder="1" applyAlignment="1">
      <alignment horizontal="left" vertical="top" wrapText="1"/>
    </xf>
    <xf numFmtId="0" fontId="3" fillId="16" borderId="2" xfId="0" applyFont="1" applyFill="1" applyBorder="1" applyAlignment="1" applyProtection="1">
      <alignment horizontal="center" vertical="top"/>
      <protection locked="0"/>
    </xf>
    <xf numFmtId="0" fontId="3" fillId="16" borderId="11" xfId="0" applyFont="1" applyFill="1" applyBorder="1" applyAlignment="1" applyProtection="1">
      <alignment horizontal="center" vertical="top"/>
      <protection locked="0"/>
    </xf>
    <xf numFmtId="0" fontId="3" fillId="16" borderId="2" xfId="0" applyFont="1" applyFill="1" applyBorder="1" applyAlignment="1" applyProtection="1">
      <alignment horizontal="center" vertical="top" wrapText="1"/>
      <protection locked="0"/>
    </xf>
    <xf numFmtId="0" fontId="3" fillId="16" borderId="11" xfId="0" applyFont="1" applyFill="1" applyBorder="1" applyAlignment="1" applyProtection="1">
      <alignment horizontal="center" vertical="top" wrapText="1"/>
      <protection locked="0"/>
    </xf>
    <xf numFmtId="0" fontId="3" fillId="16" borderId="13" xfId="0" applyFont="1" applyFill="1" applyBorder="1" applyAlignment="1" applyProtection="1">
      <alignment horizontal="center" vertical="top"/>
      <protection locked="0"/>
    </xf>
    <xf numFmtId="0" fontId="3" fillId="16" borderId="14" xfId="0" applyFont="1" applyFill="1" applyBorder="1" applyAlignment="1" applyProtection="1">
      <alignment horizontal="center" vertical="top"/>
      <protection locked="0"/>
    </xf>
    <xf numFmtId="0" fontId="37" fillId="6" borderId="39" xfId="0" applyFont="1" applyFill="1" applyBorder="1" applyAlignment="1">
      <alignment horizontal="left" vertical="top" wrapText="1"/>
    </xf>
    <xf numFmtId="0" fontId="37" fillId="6" borderId="44" xfId="0" applyFont="1" applyFill="1" applyBorder="1" applyAlignment="1">
      <alignment horizontal="left" vertical="top" wrapText="1"/>
    </xf>
    <xf numFmtId="0" fontId="6" fillId="0" borderId="15" xfId="0" applyFont="1" applyBorder="1" applyAlignment="1">
      <alignment horizontal="left"/>
    </xf>
    <xf numFmtId="0" fontId="6" fillId="0" borderId="1" xfId="0" applyFont="1" applyBorder="1" applyAlignment="1">
      <alignment horizontal="left"/>
    </xf>
    <xf numFmtId="0" fontId="6" fillId="0" borderId="41" xfId="0" applyFont="1" applyBorder="1" applyAlignment="1">
      <alignment horizontal="left"/>
    </xf>
    <xf numFmtId="0" fontId="6" fillId="0" borderId="42" xfId="0" applyFont="1" applyBorder="1" applyAlignment="1">
      <alignment horizontal="left"/>
    </xf>
    <xf numFmtId="0" fontId="15" fillId="0" borderId="3" xfId="0" applyFont="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38" fillId="2" borderId="7"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5" fillId="0" borderId="39"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49" fontId="20" fillId="10" borderId="23" xfId="5" applyNumberFormat="1" applyFont="1" applyFill="1" applyBorder="1" applyAlignment="1">
      <alignment horizontal="left" vertical="center"/>
    </xf>
    <xf numFmtId="49" fontId="20" fillId="10" borderId="25" xfId="5" applyNumberFormat="1" applyFont="1" applyFill="1" applyBorder="1" applyAlignment="1">
      <alignment horizontal="left" vertical="center"/>
    </xf>
    <xf numFmtId="49" fontId="20" fillId="10" borderId="28" xfId="5" applyNumberFormat="1" applyFont="1" applyFill="1" applyBorder="1" applyAlignment="1">
      <alignment horizontal="left" vertical="center"/>
    </xf>
    <xf numFmtId="49" fontId="20" fillId="10" borderId="26" xfId="5" applyNumberFormat="1" applyFont="1" applyFill="1" applyBorder="1" applyAlignment="1">
      <alignment horizontal="left" vertical="center"/>
    </xf>
    <xf numFmtId="49" fontId="20" fillId="10" borderId="27" xfId="5" applyNumberFormat="1" applyFont="1" applyFill="1" applyBorder="1" applyAlignment="1">
      <alignment horizontal="left" vertical="center"/>
    </xf>
    <xf numFmtId="0" fontId="30" fillId="10" borderId="0" xfId="6" applyFont="1" applyFill="1" applyAlignment="1">
      <alignment horizontal="left" vertical="top" wrapText="1"/>
    </xf>
    <xf numFmtId="0" fontId="6" fillId="9" borderId="40" xfId="0" applyNumberFormat="1" applyFont="1" applyFill="1" applyBorder="1" applyProtection="1">
      <protection locked="0"/>
    </xf>
    <xf numFmtId="0" fontId="6" fillId="9" borderId="43" xfId="0" applyNumberFormat="1" applyFont="1" applyFill="1" applyBorder="1" applyProtection="1">
      <protection locked="0"/>
    </xf>
    <xf numFmtId="0" fontId="37" fillId="6" borderId="52" xfId="0" applyFont="1" applyFill="1" applyBorder="1" applyAlignment="1">
      <alignment horizontal="center" vertical="top" wrapText="1"/>
    </xf>
    <xf numFmtId="0" fontId="37" fillId="6" borderId="53" xfId="0" applyFont="1" applyFill="1" applyBorder="1" applyAlignment="1">
      <alignment horizontal="center" vertical="top" wrapText="1"/>
    </xf>
    <xf numFmtId="0" fontId="37" fillId="6" borderId="52" xfId="0" applyFont="1" applyFill="1" applyBorder="1" applyAlignment="1">
      <alignment horizontal="center" vertical="top" wrapText="1"/>
    </xf>
    <xf numFmtId="164" fontId="39" fillId="3" borderId="32" xfId="0" applyNumberFormat="1" applyFont="1" applyFill="1" applyBorder="1"/>
    <xf numFmtId="164" fontId="39" fillId="3" borderId="43" xfId="0" applyNumberFormat="1" applyFont="1" applyFill="1" applyBorder="1"/>
    <xf numFmtId="164" fontId="39" fillId="3" borderId="43" xfId="2" applyNumberFormat="1" applyFont="1" applyFill="1" applyBorder="1" applyAlignment="1">
      <alignment vertical="top" wrapText="1"/>
    </xf>
    <xf numFmtId="164" fontId="39" fillId="3" borderId="43" xfId="0" applyNumberFormat="1" applyFont="1" applyFill="1" applyBorder="1" applyAlignment="1">
      <alignment horizontal="right" vertical="top" wrapText="1"/>
    </xf>
    <xf numFmtId="164" fontId="40" fillId="3" borderId="43" xfId="2" applyNumberFormat="1" applyFont="1" applyFill="1" applyBorder="1"/>
    <xf numFmtId="164" fontId="6" fillId="2" borderId="1" xfId="0" applyNumberFormat="1" applyFont="1" applyFill="1" applyBorder="1" applyProtection="1"/>
    <xf numFmtId="164" fontId="6" fillId="2" borderId="42" xfId="0" applyNumberFormat="1" applyFont="1" applyFill="1" applyBorder="1" applyProtection="1"/>
    <xf numFmtId="0" fontId="6" fillId="9" borderId="50" xfId="0" applyFont="1" applyFill="1" applyBorder="1" applyProtection="1">
      <protection locked="0"/>
    </xf>
    <xf numFmtId="0" fontId="6" fillId="9" borderId="51" xfId="0" applyFont="1" applyFill="1" applyBorder="1" applyProtection="1">
      <protection locked="0"/>
    </xf>
  </cellXfs>
  <cellStyles count="8">
    <cellStyle name="Standaard" xfId="0" builtinId="0"/>
    <cellStyle name="Standaard 2" xfId="2" xr:uid="{708B3F79-263E-46B4-813B-8C742FD26524}"/>
    <cellStyle name="Standaard 3" xfId="4" xr:uid="{BEB2D710-D534-4C08-85A8-95AB2597F9FF}"/>
    <cellStyle name="Standaard 3 2" xfId="6" xr:uid="{9489E5EB-BF06-446C-B5B9-31356207D648}"/>
    <cellStyle name="Standaard 4" xfId="5" xr:uid="{3B2FC87A-C7E7-46F2-88FA-ED9E72F531E1}"/>
    <cellStyle name="Standaard_Gemeente Nijmegen-begrotingsmodel" xfId="1" xr:uid="{A120E3E3-1FCC-4277-81C4-90E1CFCCF53C}"/>
    <cellStyle name="Standard_Ecklohn Baden Württemberg 2" xfId="3" xr:uid="{EA861E90-4AC0-4AE9-97F2-4D85B5829E95}"/>
    <cellStyle name="Valuta 2" xfId="7" xr:uid="{0EA8D910-C3A8-4E52-A86C-82EC1FE6BE82}"/>
  </cellStyles>
  <dxfs count="2">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381255496365503"/>
          <c:y val="6.366403348608092E-2"/>
          <c:w val="0.74817563250629693"/>
          <c:h val="0.73573484651713694"/>
        </c:manualLayout>
      </c:layout>
      <c:scatterChart>
        <c:scatterStyle val="smoothMarker"/>
        <c:varyColors val="0"/>
        <c:ser>
          <c:idx val="0"/>
          <c:order val="0"/>
          <c:marker>
            <c:symbol val="none"/>
          </c:marker>
          <c:xVal>
            <c:numRef>
              <c:f>'7. Scoremethode'!$D$8:$D$9</c:f>
              <c:numCache>
                <c:formatCode>"€"\ #,##0.00</c:formatCode>
                <c:ptCount val="2"/>
                <c:pt idx="0">
                  <c:v>120000</c:v>
                </c:pt>
                <c:pt idx="1">
                  <c:v>100000</c:v>
                </c:pt>
              </c:numCache>
            </c:numRef>
          </c:xVal>
          <c:yVal>
            <c:numRef>
              <c:f>'7. Scoremethode'!$E$8:$E$9</c:f>
              <c:numCache>
                <c:formatCode>General</c:formatCode>
                <c:ptCount val="2"/>
                <c:pt idx="0">
                  <c:v>0</c:v>
                </c:pt>
                <c:pt idx="1">
                  <c:v>30</c:v>
                </c:pt>
              </c:numCache>
            </c:numRef>
          </c:yVal>
          <c:smooth val="0"/>
          <c:extLst>
            <c:ext xmlns:c16="http://schemas.microsoft.com/office/drawing/2014/chart" uri="{C3380CC4-5D6E-409C-BE32-E72D297353CC}">
              <c16:uniqueId val="{00000000-80BE-434C-8AF6-D2BF4021706E}"/>
            </c:ext>
          </c:extLst>
        </c:ser>
        <c:ser>
          <c:idx val="1"/>
          <c:order val="1"/>
          <c:tx>
            <c:strRef>
              <c:f>'7. Scoremethode'!$B$11:$C$11</c:f>
              <c:strCache>
                <c:ptCount val="1"/>
                <c:pt idx="0">
                  <c:v>Score voor waarde van inschrijver </c:v>
                </c:pt>
              </c:strCache>
            </c:strRef>
          </c:tx>
          <c:marker>
            <c:symbol val="triangle"/>
            <c:size val="7"/>
          </c:marker>
          <c:xVal>
            <c:numRef>
              <c:f>'7. Scoremethode'!$D$11</c:f>
              <c:numCache>
                <c:formatCode>"€"\ #,##0.00</c:formatCode>
                <c:ptCount val="1"/>
                <c:pt idx="0">
                  <c:v>0</c:v>
                </c:pt>
              </c:numCache>
            </c:numRef>
          </c:xVal>
          <c:yVal>
            <c:numRef>
              <c:f>'7. Scoremethode'!$E$11</c:f>
              <c:numCache>
                <c:formatCode>0.00</c:formatCode>
                <c:ptCount val="1"/>
                <c:pt idx="0">
                  <c:v>30</c:v>
                </c:pt>
              </c:numCache>
            </c:numRef>
          </c:yVal>
          <c:smooth val="1"/>
          <c:extLst>
            <c:ext xmlns:c16="http://schemas.microsoft.com/office/drawing/2014/chart" uri="{C3380CC4-5D6E-409C-BE32-E72D297353CC}">
              <c16:uniqueId val="{00000001-80BE-434C-8AF6-D2BF4021706E}"/>
            </c:ext>
          </c:extLst>
        </c:ser>
        <c:dLbls>
          <c:showLegendKey val="0"/>
          <c:showVal val="0"/>
          <c:showCatName val="0"/>
          <c:showSerName val="0"/>
          <c:showPercent val="0"/>
          <c:showBubbleSize val="0"/>
        </c:dLbls>
        <c:axId val="1003076655"/>
        <c:axId val="1"/>
      </c:scatterChart>
      <c:valAx>
        <c:axId val="1003076655"/>
        <c:scaling>
          <c:orientation val="minMax"/>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layout>
            <c:manualLayout>
              <c:xMode val="edge"/>
              <c:yMode val="edge"/>
              <c:x val="0.48437523087391859"/>
              <c:y val="0.89563241841733343"/>
            </c:manualLayout>
          </c:layout>
          <c:overlay val="0"/>
        </c:title>
        <c:numFmt formatCode="\€\ #,##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At val="0"/>
        <c:crossBetween val="midCat"/>
      </c:valAx>
      <c:valAx>
        <c:axId val="1"/>
        <c:scaling>
          <c:orientation val="minMax"/>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6655"/>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133350</xdr:rowOff>
    </xdr:from>
    <xdr:to>
      <xdr:col>2</xdr:col>
      <xdr:colOff>2438400</xdr:colOff>
      <xdr:row>27</xdr:row>
      <xdr:rowOff>78105</xdr:rowOff>
    </xdr:to>
    <xdr:graphicFrame macro="">
      <xdr:nvGraphicFramePr>
        <xdr:cNvPr id="2" name="Grafiek 13">
          <a:extLst>
            <a:ext uri="{FF2B5EF4-FFF2-40B4-BE49-F238E27FC236}">
              <a16:creationId xmlns:a16="http://schemas.microsoft.com/office/drawing/2014/main" id="{1D13B6CD-232C-42BC-8405-0C28DD8C7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AC33-DD2C-4942-8CCC-7DDC28C895C5}">
  <sheetPr>
    <pageSetUpPr fitToPage="1"/>
  </sheetPr>
  <dimension ref="A1:C17"/>
  <sheetViews>
    <sheetView showGridLines="0" topLeftCell="A14" zoomScale="150" zoomScaleNormal="150" workbookViewId="0">
      <selection activeCell="A23" sqref="A23"/>
    </sheetView>
  </sheetViews>
  <sheetFormatPr defaultColWidth="8.88671875" defaultRowHeight="13.8" x14ac:dyDescent="0.3"/>
  <cols>
    <col min="1" max="1" width="37.21875" style="1" bestFit="1" customWidth="1"/>
    <col min="2" max="2" width="114.5546875" style="1" customWidth="1"/>
    <col min="3" max="3" width="40.44140625" style="1" customWidth="1"/>
    <col min="4" max="16384" width="8.88671875" style="1"/>
  </cols>
  <sheetData>
    <row r="1" spans="1:3" customFormat="1" ht="71.25" customHeight="1" thickBot="1" x14ac:dyDescent="0.4">
      <c r="A1" s="172" t="s">
        <v>146</v>
      </c>
      <c r="B1" s="173"/>
    </row>
    <row r="2" spans="1:3" customFormat="1" ht="21.45" thickBot="1" x14ac:dyDescent="0.55000000000000004">
      <c r="A2" s="168" t="s">
        <v>129</v>
      </c>
      <c r="B2" s="169"/>
    </row>
    <row r="3" spans="1:3" customFormat="1" ht="15" customHeight="1" thickBot="1" x14ac:dyDescent="0.4">
      <c r="A3" s="170" t="s">
        <v>50</v>
      </c>
      <c r="B3" s="171"/>
    </row>
    <row r="4" spans="1:3" ht="69" x14ac:dyDescent="0.3">
      <c r="A4" s="49" t="s">
        <v>22</v>
      </c>
      <c r="B4" s="50" t="s">
        <v>117</v>
      </c>
    </row>
    <row r="5" spans="1:3" ht="13.05" x14ac:dyDescent="0.3">
      <c r="A5" s="51" t="s">
        <v>23</v>
      </c>
      <c r="B5" s="52" t="s">
        <v>116</v>
      </c>
    </row>
    <row r="6" spans="1:3" ht="27.6" x14ac:dyDescent="0.3">
      <c r="A6" s="51" t="s">
        <v>24</v>
      </c>
      <c r="B6" s="52" t="s">
        <v>118</v>
      </c>
    </row>
    <row r="7" spans="1:3" ht="25.95" x14ac:dyDescent="0.3">
      <c r="A7" s="51" t="s">
        <v>25</v>
      </c>
      <c r="B7" s="52" t="s">
        <v>130</v>
      </c>
    </row>
    <row r="8" spans="1:3" ht="13.05" x14ac:dyDescent="0.3">
      <c r="A8" s="51" t="s">
        <v>26</v>
      </c>
      <c r="B8" s="52" t="s">
        <v>27</v>
      </c>
    </row>
    <row r="9" spans="1:3" ht="28.2" thickBot="1" x14ac:dyDescent="0.35">
      <c r="A9" s="51" t="s">
        <v>28</v>
      </c>
      <c r="B9" s="52" t="s">
        <v>131</v>
      </c>
    </row>
    <row r="10" spans="1:3" ht="15" customHeight="1" thickBot="1" x14ac:dyDescent="0.35">
      <c r="A10" s="166" t="s">
        <v>29</v>
      </c>
      <c r="B10" s="167"/>
    </row>
    <row r="11" spans="1:3" ht="13.05" x14ac:dyDescent="0.3">
      <c r="A11" s="49" t="s">
        <v>40</v>
      </c>
      <c r="B11" s="53" t="s">
        <v>119</v>
      </c>
    </row>
    <row r="12" spans="1:3" ht="69" x14ac:dyDescent="0.3">
      <c r="A12" s="51" t="s">
        <v>166</v>
      </c>
      <c r="B12" s="52" t="s">
        <v>168</v>
      </c>
      <c r="C12" s="57"/>
    </row>
    <row r="13" spans="1:3" ht="82.8" x14ac:dyDescent="0.3">
      <c r="A13" s="51" t="s">
        <v>104</v>
      </c>
      <c r="B13" s="52" t="s">
        <v>170</v>
      </c>
    </row>
    <row r="14" spans="1:3" ht="96.6" x14ac:dyDescent="0.3">
      <c r="A14" s="51" t="s">
        <v>111</v>
      </c>
      <c r="B14" s="52" t="s">
        <v>167</v>
      </c>
    </row>
    <row r="15" spans="1:3" ht="41.4" x14ac:dyDescent="0.3">
      <c r="A15" s="51" t="s">
        <v>122</v>
      </c>
      <c r="B15" s="54" t="s">
        <v>171</v>
      </c>
    </row>
    <row r="16" spans="1:3" ht="27.6" x14ac:dyDescent="0.3">
      <c r="A16" s="51" t="s">
        <v>173</v>
      </c>
      <c r="B16" s="54" t="s">
        <v>132</v>
      </c>
    </row>
    <row r="17" spans="1:2" ht="14.4" thickBot="1" x14ac:dyDescent="0.35">
      <c r="A17" s="55" t="s">
        <v>109</v>
      </c>
      <c r="B17" s="56" t="s">
        <v>110</v>
      </c>
    </row>
  </sheetData>
  <sheetProtection algorithmName="SHA-512" hashValue="Ipry0j6cnK8wruPmEU6sojvThMfI+irlYD0Gz3nS4NyV0d40EAQHUyy7gEKltfgqJDjclutoph+gmDIVkPEWWA==" saltValue="jC/eIgRbJCRNWAQaaZ0wOQ==" spinCount="100000" sheet="1" objects="1" scenarios="1" selectLockedCells="1" selectUnlockedCells="1"/>
  <mergeCells count="4">
    <mergeCell ref="A10:B10"/>
    <mergeCell ref="A2:B2"/>
    <mergeCell ref="A3:B3"/>
    <mergeCell ref="A1:B1"/>
  </mergeCells>
  <pageMargins left="0.7" right="0.7"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83C6-AB3F-4680-A752-9ED68DC9171A}">
  <dimension ref="A1:C11"/>
  <sheetViews>
    <sheetView showGridLines="0" workbookViewId="0">
      <selection activeCell="B8" sqref="B8:C8"/>
    </sheetView>
  </sheetViews>
  <sheetFormatPr defaultColWidth="41.44140625" defaultRowHeight="14.4" x14ac:dyDescent="0.3"/>
  <cols>
    <col min="3" max="3" width="41.44140625" customWidth="1"/>
  </cols>
  <sheetData>
    <row r="1" spans="1:3" ht="21.45" customHeight="1" x14ac:dyDescent="0.3">
      <c r="A1" s="174" t="s">
        <v>40</v>
      </c>
      <c r="B1" s="175"/>
      <c r="C1" s="176"/>
    </row>
    <row r="2" spans="1:3" ht="15" thickBot="1" x14ac:dyDescent="0.35">
      <c r="A2" s="177"/>
      <c r="B2" s="178"/>
      <c r="C2" s="179"/>
    </row>
    <row r="3" spans="1:3" x14ac:dyDescent="0.3">
      <c r="A3" s="58" t="s">
        <v>11</v>
      </c>
      <c r="B3" s="183"/>
      <c r="C3" s="184"/>
    </row>
    <row r="4" spans="1:3" x14ac:dyDescent="0.3">
      <c r="A4" s="58" t="s">
        <v>12</v>
      </c>
      <c r="B4" s="183"/>
      <c r="C4" s="184"/>
    </row>
    <row r="5" spans="1:3" x14ac:dyDescent="0.3">
      <c r="A5" s="58" t="s">
        <v>13</v>
      </c>
      <c r="B5" s="183"/>
      <c r="C5" s="184"/>
    </row>
    <row r="6" spans="1:3" ht="15.6" customHeight="1" x14ac:dyDescent="0.3">
      <c r="A6" s="58" t="s">
        <v>14</v>
      </c>
      <c r="B6" s="183"/>
      <c r="C6" s="184"/>
    </row>
    <row r="7" spans="1:3" ht="22.2" customHeight="1" x14ac:dyDescent="0.3">
      <c r="A7" s="58" t="s">
        <v>15</v>
      </c>
      <c r="B7" s="185"/>
      <c r="C7" s="186"/>
    </row>
    <row r="8" spans="1:3" ht="62.25" customHeight="1" thickBot="1" x14ac:dyDescent="0.35">
      <c r="A8" s="59" t="s">
        <v>16</v>
      </c>
      <c r="B8" s="187"/>
      <c r="C8" s="188"/>
    </row>
    <row r="9" spans="1:3" x14ac:dyDescent="0.3">
      <c r="A9" s="1"/>
      <c r="B9" s="1"/>
      <c r="C9" s="1"/>
    </row>
    <row r="10" spans="1:3" ht="15" thickBot="1" x14ac:dyDescent="0.35">
      <c r="A10" s="1"/>
      <c r="B10" s="1"/>
      <c r="C10" s="1"/>
    </row>
    <row r="11" spans="1:3" s="46" customFormat="1" ht="115.8" customHeight="1" thickBot="1" x14ac:dyDescent="0.35">
      <c r="A11" s="180" t="s">
        <v>165</v>
      </c>
      <c r="B11" s="181"/>
      <c r="C11" s="182"/>
    </row>
  </sheetData>
  <sheetProtection algorithmName="SHA-512" hashValue="Bl9NLXt3MktSs8JWdRUZEyln8G43xinj/bfOM+BFq/018anafZW9UsVZrQt327e+MSC4hGjmG4cF3WrRlFnYEA==" saltValue="U5IUL7NoONuQKftgVh0fLg==" spinCount="100000" sheet="1" objects="1" scenarios="1" selectLockedCells="1"/>
  <mergeCells count="8">
    <mergeCell ref="A1:C2"/>
    <mergeCell ref="A11:C11"/>
    <mergeCell ref="B3:C3"/>
    <mergeCell ref="B4:C4"/>
    <mergeCell ref="B5:C5"/>
    <mergeCell ref="B6:C6"/>
    <mergeCell ref="B7:C7"/>
    <mergeCell ref="B8: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829B-58AB-4697-AFE6-370C800B8396}">
  <dimension ref="A1:T39"/>
  <sheetViews>
    <sheetView showGridLines="0" topLeftCell="A13" zoomScaleNormal="100" workbookViewId="0">
      <selection activeCell="E22" sqref="E22"/>
    </sheetView>
  </sheetViews>
  <sheetFormatPr defaultRowHeight="14.4" x14ac:dyDescent="0.3"/>
  <cols>
    <col min="1" max="1" width="63.77734375" bestFit="1" customWidth="1"/>
    <col min="2" max="2" width="33.33203125" customWidth="1"/>
    <col min="3" max="3" width="7.5546875" customWidth="1"/>
    <col min="4" max="4" width="21.5546875" customWidth="1"/>
    <col min="5" max="5" width="60.5546875" customWidth="1"/>
    <col min="6" max="13" width="21.5546875" customWidth="1"/>
    <col min="14" max="14" width="44.5546875" customWidth="1"/>
  </cols>
  <sheetData>
    <row r="1" spans="1:13" ht="21" customHeight="1" x14ac:dyDescent="0.3">
      <c r="A1" s="195" t="s">
        <v>145</v>
      </c>
      <c r="B1" s="175"/>
      <c r="C1" s="175"/>
      <c r="D1" s="175"/>
      <c r="E1" s="175"/>
      <c r="F1" s="175"/>
      <c r="G1" s="175"/>
      <c r="H1" s="175"/>
      <c r="I1" s="175"/>
      <c r="J1" s="175"/>
      <c r="K1" s="175"/>
      <c r="L1" s="175"/>
      <c r="M1" s="173"/>
    </row>
    <row r="2" spans="1:13" ht="15" thickBot="1" x14ac:dyDescent="0.35">
      <c r="A2" s="196"/>
      <c r="B2" s="197"/>
      <c r="C2" s="197"/>
      <c r="D2" s="197"/>
      <c r="E2" s="197"/>
      <c r="F2" s="197"/>
      <c r="G2" s="197"/>
      <c r="H2" s="197"/>
      <c r="I2" s="197"/>
      <c r="J2" s="197"/>
      <c r="K2" s="197"/>
      <c r="L2" s="197"/>
      <c r="M2" s="198"/>
    </row>
    <row r="3" spans="1:13" ht="55.2" x14ac:dyDescent="0.3">
      <c r="A3" s="115" t="s">
        <v>56</v>
      </c>
      <c r="B3" s="126" t="s">
        <v>56</v>
      </c>
      <c r="C3" s="126" t="s">
        <v>5</v>
      </c>
      <c r="D3" s="126" t="s">
        <v>80</v>
      </c>
      <c r="E3" s="126" t="s">
        <v>6</v>
      </c>
      <c r="F3" s="126" t="s">
        <v>7</v>
      </c>
      <c r="G3" s="126" t="s">
        <v>60</v>
      </c>
      <c r="H3" s="126" t="s">
        <v>58</v>
      </c>
      <c r="I3" s="126" t="s">
        <v>105</v>
      </c>
      <c r="J3" s="126" t="s">
        <v>106</v>
      </c>
      <c r="K3" s="126" t="s">
        <v>86</v>
      </c>
      <c r="L3" s="126" t="s">
        <v>107</v>
      </c>
      <c r="M3" s="127" t="s">
        <v>108</v>
      </c>
    </row>
    <row r="4" spans="1:13" x14ac:dyDescent="0.3">
      <c r="A4" s="67" t="s">
        <v>61</v>
      </c>
      <c r="B4" s="68" t="s">
        <v>47</v>
      </c>
      <c r="C4" s="68">
        <v>1</v>
      </c>
      <c r="D4" s="69">
        <v>7600</v>
      </c>
      <c r="E4" s="70"/>
      <c r="F4" s="70"/>
      <c r="G4" s="71"/>
      <c r="H4" s="99"/>
      <c r="I4" s="72">
        <f>H4*12</f>
        <v>0</v>
      </c>
      <c r="J4" s="72">
        <f>I4*5</f>
        <v>0</v>
      </c>
      <c r="K4" s="152">
        <v>0</v>
      </c>
      <c r="L4" s="72">
        <f>K4*3</f>
        <v>0</v>
      </c>
      <c r="M4" s="73">
        <f>(J4+L4)/8</f>
        <v>0</v>
      </c>
    </row>
    <row r="5" spans="1:13" x14ac:dyDescent="0.3">
      <c r="A5" s="67" t="s">
        <v>61</v>
      </c>
      <c r="B5" s="68" t="s">
        <v>41</v>
      </c>
      <c r="C5" s="68">
        <v>1</v>
      </c>
      <c r="D5" s="69">
        <v>2700</v>
      </c>
      <c r="E5" s="70"/>
      <c r="F5" s="70"/>
      <c r="G5" s="71"/>
      <c r="H5" s="99"/>
      <c r="I5" s="72">
        <f t="shared" ref="I5:I26" si="0">H5*12</f>
        <v>0</v>
      </c>
      <c r="J5" s="72">
        <f t="shared" ref="J5:J26" si="1">I5*5</f>
        <v>0</v>
      </c>
      <c r="K5" s="152">
        <v>0</v>
      </c>
      <c r="L5" s="72">
        <f t="shared" ref="L5:L26" si="2">K5*3</f>
        <v>0</v>
      </c>
      <c r="M5" s="73">
        <f t="shared" ref="M5:M26" si="3">(J5+L5)/8</f>
        <v>0</v>
      </c>
    </row>
    <row r="6" spans="1:13" x14ac:dyDescent="0.3">
      <c r="A6" s="67" t="s">
        <v>61</v>
      </c>
      <c r="B6" s="68" t="s">
        <v>42</v>
      </c>
      <c r="C6" s="68">
        <v>1</v>
      </c>
      <c r="D6" s="69">
        <v>26000</v>
      </c>
      <c r="E6" s="70"/>
      <c r="F6" s="70"/>
      <c r="G6" s="71"/>
      <c r="H6" s="99"/>
      <c r="I6" s="72">
        <f t="shared" si="0"/>
        <v>0</v>
      </c>
      <c r="J6" s="72">
        <f t="shared" si="1"/>
        <v>0</v>
      </c>
      <c r="K6" s="152">
        <v>0</v>
      </c>
      <c r="L6" s="72">
        <f t="shared" si="2"/>
        <v>0</v>
      </c>
      <c r="M6" s="73">
        <f t="shared" si="3"/>
        <v>0</v>
      </c>
    </row>
    <row r="7" spans="1:13" x14ac:dyDescent="0.3">
      <c r="A7" s="67" t="s">
        <v>61</v>
      </c>
      <c r="B7" s="68" t="s">
        <v>43</v>
      </c>
      <c r="C7" s="68">
        <v>1</v>
      </c>
      <c r="D7" s="69">
        <v>37500</v>
      </c>
      <c r="E7" s="70"/>
      <c r="F7" s="70"/>
      <c r="G7" s="71"/>
      <c r="H7" s="99"/>
      <c r="I7" s="72">
        <f t="shared" si="0"/>
        <v>0</v>
      </c>
      <c r="J7" s="72">
        <f t="shared" si="1"/>
        <v>0</v>
      </c>
      <c r="K7" s="152">
        <v>0</v>
      </c>
      <c r="L7" s="72">
        <f t="shared" si="2"/>
        <v>0</v>
      </c>
      <c r="M7" s="73">
        <f t="shared" si="3"/>
        <v>0</v>
      </c>
    </row>
    <row r="8" spans="1:13" x14ac:dyDescent="0.3">
      <c r="A8" s="67" t="s">
        <v>61</v>
      </c>
      <c r="B8" s="68" t="s">
        <v>44</v>
      </c>
      <c r="C8" s="68">
        <v>1</v>
      </c>
      <c r="D8" s="69">
        <v>30000</v>
      </c>
      <c r="E8" s="70"/>
      <c r="F8" s="70"/>
      <c r="G8" s="71"/>
      <c r="H8" s="99"/>
      <c r="I8" s="72">
        <f t="shared" si="0"/>
        <v>0</v>
      </c>
      <c r="J8" s="72">
        <f t="shared" si="1"/>
        <v>0</v>
      </c>
      <c r="K8" s="152">
        <v>0</v>
      </c>
      <c r="L8" s="72">
        <f t="shared" si="2"/>
        <v>0</v>
      </c>
      <c r="M8" s="73">
        <f t="shared" si="3"/>
        <v>0</v>
      </c>
    </row>
    <row r="9" spans="1:13" x14ac:dyDescent="0.3">
      <c r="A9" s="67" t="s">
        <v>61</v>
      </c>
      <c r="B9" s="68" t="s">
        <v>45</v>
      </c>
      <c r="C9" s="68">
        <v>1</v>
      </c>
      <c r="D9" s="69">
        <v>26000</v>
      </c>
      <c r="E9" s="70"/>
      <c r="F9" s="70"/>
      <c r="G9" s="71"/>
      <c r="H9" s="99"/>
      <c r="I9" s="72">
        <f t="shared" si="0"/>
        <v>0</v>
      </c>
      <c r="J9" s="72">
        <f t="shared" si="1"/>
        <v>0</v>
      </c>
      <c r="K9" s="152">
        <v>0</v>
      </c>
      <c r="L9" s="72">
        <f t="shared" si="2"/>
        <v>0</v>
      </c>
      <c r="M9" s="73">
        <f t="shared" si="3"/>
        <v>0</v>
      </c>
    </row>
    <row r="10" spans="1:13" x14ac:dyDescent="0.3">
      <c r="A10" s="67" t="s">
        <v>62</v>
      </c>
      <c r="B10" s="68" t="s">
        <v>133</v>
      </c>
      <c r="C10" s="68">
        <v>1</v>
      </c>
      <c r="D10" s="69">
        <v>27000</v>
      </c>
      <c r="E10" s="70"/>
      <c r="F10" s="70"/>
      <c r="G10" s="71"/>
      <c r="H10" s="99"/>
      <c r="I10" s="72">
        <f t="shared" si="0"/>
        <v>0</v>
      </c>
      <c r="J10" s="72">
        <f t="shared" si="1"/>
        <v>0</v>
      </c>
      <c r="K10" s="152">
        <v>0</v>
      </c>
      <c r="L10" s="72">
        <f t="shared" si="2"/>
        <v>0</v>
      </c>
      <c r="M10" s="73">
        <f t="shared" si="3"/>
        <v>0</v>
      </c>
    </row>
    <row r="11" spans="1:13" x14ac:dyDescent="0.3">
      <c r="A11" s="67" t="s">
        <v>62</v>
      </c>
      <c r="B11" s="68" t="s">
        <v>134</v>
      </c>
      <c r="C11" s="68">
        <v>1</v>
      </c>
      <c r="D11" s="69">
        <v>17500</v>
      </c>
      <c r="E11" s="70"/>
      <c r="F11" s="70"/>
      <c r="G11" s="71"/>
      <c r="H11" s="99"/>
      <c r="I11" s="72">
        <f t="shared" si="0"/>
        <v>0</v>
      </c>
      <c r="J11" s="72">
        <f t="shared" si="1"/>
        <v>0</v>
      </c>
      <c r="K11" s="152">
        <v>0</v>
      </c>
      <c r="L11" s="72">
        <f t="shared" si="2"/>
        <v>0</v>
      </c>
      <c r="M11" s="73">
        <f t="shared" si="3"/>
        <v>0</v>
      </c>
    </row>
    <row r="12" spans="1:13" x14ac:dyDescent="0.3">
      <c r="A12" s="67" t="s">
        <v>62</v>
      </c>
      <c r="B12" s="68" t="s">
        <v>135</v>
      </c>
      <c r="C12" s="68">
        <v>1</v>
      </c>
      <c r="D12" s="69">
        <v>44000</v>
      </c>
      <c r="E12" s="70"/>
      <c r="F12" s="70"/>
      <c r="G12" s="71"/>
      <c r="H12" s="99"/>
      <c r="I12" s="72">
        <f t="shared" si="0"/>
        <v>0</v>
      </c>
      <c r="J12" s="72">
        <f t="shared" si="1"/>
        <v>0</v>
      </c>
      <c r="K12" s="152">
        <v>0</v>
      </c>
      <c r="L12" s="72">
        <f t="shared" si="2"/>
        <v>0</v>
      </c>
      <c r="M12" s="73">
        <f t="shared" si="3"/>
        <v>0</v>
      </c>
    </row>
    <row r="13" spans="1:13" x14ac:dyDescent="0.3">
      <c r="A13" s="67" t="s">
        <v>62</v>
      </c>
      <c r="B13" s="68" t="s">
        <v>136</v>
      </c>
      <c r="C13" s="68">
        <v>1</v>
      </c>
      <c r="D13" s="69">
        <v>43000</v>
      </c>
      <c r="E13" s="70"/>
      <c r="F13" s="70"/>
      <c r="G13" s="71"/>
      <c r="H13" s="99"/>
      <c r="I13" s="72">
        <f t="shared" si="0"/>
        <v>0</v>
      </c>
      <c r="J13" s="72">
        <f t="shared" si="1"/>
        <v>0</v>
      </c>
      <c r="K13" s="152">
        <v>0</v>
      </c>
      <c r="L13" s="72">
        <f t="shared" si="2"/>
        <v>0</v>
      </c>
      <c r="M13" s="73">
        <f t="shared" si="3"/>
        <v>0</v>
      </c>
    </row>
    <row r="14" spans="1:13" x14ac:dyDescent="0.3">
      <c r="A14" s="67" t="s">
        <v>62</v>
      </c>
      <c r="B14" s="68" t="s">
        <v>137</v>
      </c>
      <c r="C14" s="68">
        <v>1</v>
      </c>
      <c r="D14" s="69">
        <v>53000</v>
      </c>
      <c r="E14" s="70"/>
      <c r="F14" s="70"/>
      <c r="G14" s="71"/>
      <c r="H14" s="99"/>
      <c r="I14" s="72">
        <f t="shared" si="0"/>
        <v>0</v>
      </c>
      <c r="J14" s="72">
        <f t="shared" si="1"/>
        <v>0</v>
      </c>
      <c r="K14" s="152">
        <v>0</v>
      </c>
      <c r="L14" s="72">
        <f t="shared" si="2"/>
        <v>0</v>
      </c>
      <c r="M14" s="73">
        <f t="shared" si="3"/>
        <v>0</v>
      </c>
    </row>
    <row r="15" spans="1:13" x14ac:dyDescent="0.3">
      <c r="A15" s="67" t="s">
        <v>62</v>
      </c>
      <c r="B15" s="68" t="s">
        <v>138</v>
      </c>
      <c r="C15" s="68">
        <v>1</v>
      </c>
      <c r="D15" s="69">
        <v>48000</v>
      </c>
      <c r="E15" s="70"/>
      <c r="F15" s="70"/>
      <c r="G15" s="71"/>
      <c r="H15" s="99"/>
      <c r="I15" s="72">
        <f t="shared" si="0"/>
        <v>0</v>
      </c>
      <c r="J15" s="72">
        <f t="shared" si="1"/>
        <v>0</v>
      </c>
      <c r="K15" s="152">
        <v>0</v>
      </c>
      <c r="L15" s="72">
        <f t="shared" si="2"/>
        <v>0</v>
      </c>
      <c r="M15" s="73">
        <f t="shared" si="3"/>
        <v>0</v>
      </c>
    </row>
    <row r="16" spans="1:13" x14ac:dyDescent="0.3">
      <c r="A16" s="67" t="s">
        <v>62</v>
      </c>
      <c r="B16" s="68" t="s">
        <v>139</v>
      </c>
      <c r="C16" s="68">
        <v>1</v>
      </c>
      <c r="D16" s="69">
        <v>26500</v>
      </c>
      <c r="E16" s="70"/>
      <c r="F16" s="70"/>
      <c r="G16" s="71"/>
      <c r="H16" s="99"/>
      <c r="I16" s="72">
        <f t="shared" si="0"/>
        <v>0</v>
      </c>
      <c r="J16" s="72">
        <f t="shared" si="1"/>
        <v>0</v>
      </c>
      <c r="K16" s="152">
        <v>0</v>
      </c>
      <c r="L16" s="72">
        <f t="shared" si="2"/>
        <v>0</v>
      </c>
      <c r="M16" s="73">
        <f t="shared" si="3"/>
        <v>0</v>
      </c>
    </row>
    <row r="17" spans="1:20" x14ac:dyDescent="0.3">
      <c r="A17" s="67" t="s">
        <v>62</v>
      </c>
      <c r="B17" s="68" t="s">
        <v>140</v>
      </c>
      <c r="C17" s="68">
        <v>1</v>
      </c>
      <c r="D17" s="69">
        <v>14500</v>
      </c>
      <c r="E17" s="70"/>
      <c r="F17" s="70"/>
      <c r="G17" s="71"/>
      <c r="H17" s="99"/>
      <c r="I17" s="72">
        <f t="shared" si="0"/>
        <v>0</v>
      </c>
      <c r="J17" s="72">
        <f t="shared" si="1"/>
        <v>0</v>
      </c>
      <c r="K17" s="152">
        <v>0</v>
      </c>
      <c r="L17" s="72">
        <f t="shared" si="2"/>
        <v>0</v>
      </c>
      <c r="M17" s="73">
        <f t="shared" si="3"/>
        <v>0</v>
      </c>
      <c r="N17" s="63"/>
    </row>
    <row r="18" spans="1:20" x14ac:dyDescent="0.3">
      <c r="A18" s="67" t="s">
        <v>62</v>
      </c>
      <c r="B18" s="68" t="s">
        <v>140</v>
      </c>
      <c r="C18" s="68">
        <v>1</v>
      </c>
      <c r="D18" s="69">
        <v>15000</v>
      </c>
      <c r="E18" s="70"/>
      <c r="F18" s="70"/>
      <c r="G18" s="71"/>
      <c r="H18" s="99"/>
      <c r="I18" s="72">
        <f t="shared" ref="I18" si="4">H18*12</f>
        <v>0</v>
      </c>
      <c r="J18" s="72">
        <f t="shared" ref="J18" si="5">I18*5</f>
        <v>0</v>
      </c>
      <c r="K18" s="152">
        <v>0</v>
      </c>
      <c r="L18" s="72">
        <f t="shared" si="2"/>
        <v>0</v>
      </c>
      <c r="M18" s="73">
        <f t="shared" si="3"/>
        <v>0</v>
      </c>
    </row>
    <row r="19" spans="1:20" x14ac:dyDescent="0.3">
      <c r="A19" s="67" t="s">
        <v>62</v>
      </c>
      <c r="B19" s="68" t="s">
        <v>142</v>
      </c>
      <c r="C19" s="68">
        <v>1</v>
      </c>
      <c r="D19" s="69">
        <v>48000</v>
      </c>
      <c r="E19" s="70"/>
      <c r="F19" s="70"/>
      <c r="G19" s="71"/>
      <c r="H19" s="99"/>
      <c r="I19" s="72">
        <f t="shared" si="0"/>
        <v>0</v>
      </c>
      <c r="J19" s="72">
        <f t="shared" si="1"/>
        <v>0</v>
      </c>
      <c r="K19" s="152">
        <v>0</v>
      </c>
      <c r="L19" s="72">
        <f t="shared" si="2"/>
        <v>0</v>
      </c>
      <c r="M19" s="73">
        <f t="shared" si="3"/>
        <v>0</v>
      </c>
    </row>
    <row r="20" spans="1:20" x14ac:dyDescent="0.3">
      <c r="A20" s="67" t="s">
        <v>62</v>
      </c>
      <c r="B20" s="68" t="s">
        <v>143</v>
      </c>
      <c r="C20" s="68">
        <v>1</v>
      </c>
      <c r="D20" s="69">
        <v>37000</v>
      </c>
      <c r="E20" s="70"/>
      <c r="F20" s="70"/>
      <c r="G20" s="71"/>
      <c r="H20" s="99"/>
      <c r="I20" s="72">
        <f t="shared" si="0"/>
        <v>0</v>
      </c>
      <c r="J20" s="72">
        <f t="shared" si="1"/>
        <v>0</v>
      </c>
      <c r="K20" s="152">
        <v>0</v>
      </c>
      <c r="L20" s="72">
        <f t="shared" si="2"/>
        <v>0</v>
      </c>
      <c r="M20" s="73">
        <f t="shared" si="3"/>
        <v>0</v>
      </c>
    </row>
    <row r="21" spans="1:20" x14ac:dyDescent="0.3">
      <c r="A21" s="67" t="s">
        <v>62</v>
      </c>
      <c r="B21" s="68" t="s">
        <v>141</v>
      </c>
      <c r="C21" s="68">
        <v>1</v>
      </c>
      <c r="D21" s="69">
        <v>32000</v>
      </c>
      <c r="E21" s="70"/>
      <c r="F21" s="70"/>
      <c r="G21" s="71"/>
      <c r="H21" s="99"/>
      <c r="I21" s="72">
        <f t="shared" si="0"/>
        <v>0</v>
      </c>
      <c r="J21" s="72">
        <f t="shared" si="1"/>
        <v>0</v>
      </c>
      <c r="K21" s="152">
        <v>0</v>
      </c>
      <c r="L21" s="72">
        <f t="shared" si="2"/>
        <v>0</v>
      </c>
      <c r="M21" s="73">
        <f t="shared" si="3"/>
        <v>0</v>
      </c>
    </row>
    <row r="22" spans="1:20" x14ac:dyDescent="0.3">
      <c r="A22" s="67" t="s">
        <v>63</v>
      </c>
      <c r="B22" s="68" t="s">
        <v>72</v>
      </c>
      <c r="C22" s="68">
        <v>1</v>
      </c>
      <c r="D22" s="69">
        <v>12000</v>
      </c>
      <c r="E22" s="70"/>
      <c r="F22" s="70"/>
      <c r="G22" s="71"/>
      <c r="H22" s="99"/>
      <c r="I22" s="72">
        <f t="shared" si="0"/>
        <v>0</v>
      </c>
      <c r="J22" s="72">
        <f t="shared" si="1"/>
        <v>0</v>
      </c>
      <c r="K22" s="152">
        <v>0</v>
      </c>
      <c r="L22" s="72">
        <f t="shared" si="2"/>
        <v>0</v>
      </c>
      <c r="M22" s="73">
        <f t="shared" si="3"/>
        <v>0</v>
      </c>
    </row>
    <row r="23" spans="1:20" x14ac:dyDescent="0.3">
      <c r="A23" s="67" t="s">
        <v>63</v>
      </c>
      <c r="B23" s="68" t="s">
        <v>73</v>
      </c>
      <c r="C23" s="68">
        <v>1</v>
      </c>
      <c r="D23" s="69">
        <v>8250</v>
      </c>
      <c r="E23" s="70"/>
      <c r="F23" s="70"/>
      <c r="G23" s="71"/>
      <c r="H23" s="99"/>
      <c r="I23" s="72">
        <f t="shared" si="0"/>
        <v>0</v>
      </c>
      <c r="J23" s="72">
        <f t="shared" si="1"/>
        <v>0</v>
      </c>
      <c r="K23" s="152">
        <v>0</v>
      </c>
      <c r="L23" s="72">
        <f t="shared" si="2"/>
        <v>0</v>
      </c>
      <c r="M23" s="73">
        <f t="shared" si="3"/>
        <v>0</v>
      </c>
    </row>
    <row r="24" spans="1:20" x14ac:dyDescent="0.3">
      <c r="A24" s="74" t="s">
        <v>125</v>
      </c>
      <c r="B24" s="68" t="s">
        <v>49</v>
      </c>
      <c r="C24" s="68">
        <v>1</v>
      </c>
      <c r="D24" s="69">
        <v>6300</v>
      </c>
      <c r="E24" s="70"/>
      <c r="F24" s="70"/>
      <c r="G24" s="71"/>
      <c r="H24" s="99"/>
      <c r="I24" s="72">
        <f t="shared" si="0"/>
        <v>0</v>
      </c>
      <c r="J24" s="72">
        <f t="shared" si="1"/>
        <v>0</v>
      </c>
      <c r="K24" s="152">
        <v>0</v>
      </c>
      <c r="L24" s="72">
        <f t="shared" si="2"/>
        <v>0</v>
      </c>
      <c r="M24" s="73">
        <f t="shared" si="3"/>
        <v>0</v>
      </c>
    </row>
    <row r="25" spans="1:20" x14ac:dyDescent="0.3">
      <c r="A25" s="74" t="s">
        <v>112</v>
      </c>
      <c r="B25" s="68" t="s">
        <v>46</v>
      </c>
      <c r="C25" s="68">
        <v>1</v>
      </c>
      <c r="D25" s="69">
        <v>1200</v>
      </c>
      <c r="E25" s="70"/>
      <c r="F25" s="70"/>
      <c r="G25" s="71"/>
      <c r="H25" s="99"/>
      <c r="I25" s="72">
        <f t="shared" si="0"/>
        <v>0</v>
      </c>
      <c r="J25" s="72">
        <f t="shared" si="1"/>
        <v>0</v>
      </c>
      <c r="K25" s="152">
        <v>0</v>
      </c>
      <c r="L25" s="72">
        <f t="shared" si="2"/>
        <v>0</v>
      </c>
      <c r="M25" s="73">
        <f t="shared" si="3"/>
        <v>0</v>
      </c>
    </row>
    <row r="26" spans="1:20" x14ac:dyDescent="0.3">
      <c r="A26" s="67" t="s">
        <v>64</v>
      </c>
      <c r="B26" s="68" t="s">
        <v>48</v>
      </c>
      <c r="C26" s="68">
        <v>1</v>
      </c>
      <c r="D26" s="69">
        <v>6000</v>
      </c>
      <c r="E26" s="70"/>
      <c r="F26" s="70"/>
      <c r="G26" s="71"/>
      <c r="H26" s="99"/>
      <c r="I26" s="72">
        <f t="shared" si="0"/>
        <v>0</v>
      </c>
      <c r="J26" s="72">
        <f t="shared" si="1"/>
        <v>0</v>
      </c>
      <c r="K26" s="152">
        <v>0</v>
      </c>
      <c r="L26" s="72">
        <f t="shared" si="2"/>
        <v>0</v>
      </c>
      <c r="M26" s="73">
        <f t="shared" si="3"/>
        <v>0</v>
      </c>
    </row>
    <row r="27" spans="1:20" ht="15" thickBot="1" x14ac:dyDescent="0.35">
      <c r="A27" s="75" t="s">
        <v>1</v>
      </c>
      <c r="B27" s="76"/>
      <c r="C27" s="76">
        <f>SUM(C4:C26)</f>
        <v>23</v>
      </c>
      <c r="D27" s="76"/>
      <c r="E27" s="76"/>
      <c r="F27" s="76"/>
      <c r="G27" s="76"/>
      <c r="H27" s="76"/>
      <c r="I27" s="77">
        <f>SUM(I4:I26)</f>
        <v>0</v>
      </c>
      <c r="J27" s="77">
        <f>SUM(J4:J26)</f>
        <v>0</v>
      </c>
      <c r="K27" s="78">
        <f>SUM(K4:K26)</f>
        <v>0</v>
      </c>
      <c r="L27" s="78">
        <f>SUM(L4:L26)</f>
        <v>0</v>
      </c>
      <c r="M27" s="222">
        <f>SUM(M4:M26)</f>
        <v>0</v>
      </c>
    </row>
    <row r="28" spans="1:20" s="3" customFormat="1" ht="42" customHeight="1" x14ac:dyDescent="0.3">
      <c r="A28" s="48" t="s">
        <v>151</v>
      </c>
      <c r="B28" s="60"/>
      <c r="C28" s="61"/>
      <c r="D28" s="61"/>
      <c r="E28" s="61"/>
      <c r="F28" s="61"/>
      <c r="G28" s="61"/>
      <c r="H28" s="61"/>
      <c r="I28" s="62"/>
      <c r="J28" s="62"/>
      <c r="K28" s="60"/>
      <c r="L28" s="60"/>
      <c r="M28" s="60"/>
      <c r="N28" s="60"/>
      <c r="O28" s="60"/>
      <c r="P28" s="60"/>
      <c r="Q28" s="60"/>
      <c r="R28" s="60"/>
      <c r="S28" s="60"/>
      <c r="T28" s="60"/>
    </row>
    <row r="29" spans="1:20" s="3" customFormat="1" ht="27.6" x14ac:dyDescent="0.3">
      <c r="A29" s="48" t="s">
        <v>65</v>
      </c>
      <c r="B29" s="94"/>
      <c r="C29" s="61"/>
      <c r="D29" s="61"/>
      <c r="E29" s="61"/>
      <c r="F29" s="61"/>
      <c r="G29" s="61"/>
      <c r="H29" s="61"/>
      <c r="I29" s="62"/>
      <c r="J29" s="62"/>
      <c r="K29" s="60"/>
      <c r="L29" s="60"/>
      <c r="M29" s="60"/>
      <c r="N29" s="60"/>
      <c r="O29" s="60"/>
      <c r="P29" s="60"/>
      <c r="Q29" s="60"/>
      <c r="R29" s="60"/>
      <c r="S29" s="60"/>
      <c r="T29" s="60"/>
    </row>
    <row r="30" spans="1:20" s="3" customFormat="1" ht="36" customHeight="1" thickBot="1" x14ac:dyDescent="0.35">
      <c r="A30" s="48"/>
      <c r="B30" s="60"/>
      <c r="C30" s="61"/>
      <c r="D30" s="61"/>
      <c r="E30" s="61"/>
      <c r="F30" s="61"/>
      <c r="G30" s="61"/>
      <c r="H30" s="61"/>
      <c r="I30" s="62"/>
      <c r="J30" s="62"/>
      <c r="K30" s="60"/>
      <c r="L30" s="60"/>
      <c r="M30" s="60"/>
      <c r="N30" s="60"/>
      <c r="O30" s="60"/>
      <c r="P30" s="60"/>
      <c r="Q30" s="60"/>
      <c r="R30" s="60"/>
      <c r="S30" s="60"/>
      <c r="T30" s="60"/>
    </row>
    <row r="31" spans="1:20" s="3" customFormat="1" ht="55.2" x14ac:dyDescent="0.3">
      <c r="A31" s="64" t="s">
        <v>56</v>
      </c>
      <c r="B31" s="65" t="s">
        <v>56</v>
      </c>
      <c r="C31" s="65" t="s">
        <v>5</v>
      </c>
      <c r="D31" s="65" t="s">
        <v>80</v>
      </c>
      <c r="E31" s="65" t="s">
        <v>6</v>
      </c>
      <c r="F31" s="65" t="s">
        <v>7</v>
      </c>
      <c r="G31" s="65" t="s">
        <v>60</v>
      </c>
      <c r="H31" s="65" t="s">
        <v>58</v>
      </c>
      <c r="I31" s="65" t="s">
        <v>105</v>
      </c>
      <c r="J31" s="65" t="s">
        <v>123</v>
      </c>
      <c r="K31" s="65" t="s">
        <v>86</v>
      </c>
      <c r="L31" s="65" t="s">
        <v>107</v>
      </c>
      <c r="M31" s="66" t="s">
        <v>108</v>
      </c>
    </row>
    <row r="32" spans="1:20" x14ac:dyDescent="0.3">
      <c r="A32" s="67" t="s">
        <v>124</v>
      </c>
      <c r="B32" s="68" t="s">
        <v>144</v>
      </c>
      <c r="C32" s="68">
        <v>2</v>
      </c>
      <c r="D32" s="69">
        <v>60000</v>
      </c>
      <c r="E32" s="70"/>
      <c r="F32" s="70"/>
      <c r="G32" s="71"/>
      <c r="H32" s="99"/>
      <c r="I32" s="72">
        <f>H32*12</f>
        <v>0</v>
      </c>
      <c r="J32" s="72">
        <f>I32*5</f>
        <v>0</v>
      </c>
      <c r="K32" s="152">
        <v>0</v>
      </c>
      <c r="L32" s="72">
        <f>K32*3</f>
        <v>0</v>
      </c>
      <c r="M32" s="73">
        <f>(J32+L32)/7</f>
        <v>0</v>
      </c>
    </row>
    <row r="33" spans="1:20" ht="15" thickBot="1" x14ac:dyDescent="0.35">
      <c r="A33" s="79" t="s">
        <v>1</v>
      </c>
      <c r="B33" s="80"/>
      <c r="C33" s="80"/>
      <c r="D33" s="80"/>
      <c r="E33" s="81"/>
      <c r="F33" s="81"/>
      <c r="G33" s="82"/>
      <c r="H33" s="83"/>
      <c r="I33" s="84"/>
      <c r="J33" s="84"/>
      <c r="K33" s="84"/>
      <c r="L33" s="84"/>
      <c r="M33" s="222">
        <f>SUM(M32)</f>
        <v>0</v>
      </c>
    </row>
    <row r="34" spans="1:20" s="3" customFormat="1" ht="27.6" x14ac:dyDescent="0.3">
      <c r="A34" s="48" t="s">
        <v>174</v>
      </c>
      <c r="B34" s="94"/>
      <c r="C34" s="61"/>
      <c r="D34" s="61"/>
      <c r="E34" s="61"/>
      <c r="F34" s="61"/>
      <c r="G34" s="61"/>
      <c r="H34" s="61"/>
      <c r="I34" s="62"/>
      <c r="J34" s="62"/>
      <c r="K34" s="60"/>
      <c r="L34" s="60"/>
      <c r="M34" s="60"/>
      <c r="N34" s="60"/>
      <c r="O34" s="60"/>
      <c r="P34" s="60"/>
      <c r="Q34" s="60"/>
      <c r="R34" s="60"/>
      <c r="S34" s="60"/>
      <c r="T34" s="60"/>
    </row>
    <row r="35" spans="1:20" s="3" customFormat="1" x14ac:dyDescent="0.3">
      <c r="A35" s="158"/>
      <c r="B35" s="98"/>
      <c r="C35" s="98"/>
      <c r="D35" s="98"/>
      <c r="E35" s="159"/>
      <c r="F35" s="159"/>
      <c r="G35" s="160"/>
      <c r="H35" s="161"/>
      <c r="I35" s="162"/>
      <c r="J35" s="162"/>
      <c r="K35" s="162"/>
      <c r="L35" s="162"/>
      <c r="M35" s="163"/>
    </row>
    <row r="36" spans="1:20" ht="15" thickBot="1" x14ac:dyDescent="0.35">
      <c r="A36" s="1"/>
      <c r="B36" s="1"/>
      <c r="C36" s="1"/>
      <c r="D36" s="1"/>
      <c r="E36" s="1"/>
      <c r="F36" s="1"/>
      <c r="G36" s="1"/>
      <c r="H36" s="1"/>
      <c r="I36" s="1"/>
      <c r="J36" s="1"/>
      <c r="K36" s="1"/>
      <c r="L36" s="1"/>
      <c r="M36" s="1"/>
    </row>
    <row r="37" spans="1:20" ht="55.2" x14ac:dyDescent="0.3">
      <c r="A37" s="189" t="s">
        <v>126</v>
      </c>
      <c r="B37" s="190"/>
      <c r="C37" s="65" t="s">
        <v>5</v>
      </c>
      <c r="D37" s="65" t="s">
        <v>80</v>
      </c>
      <c r="E37" s="65" t="s">
        <v>74</v>
      </c>
      <c r="F37" s="65" t="s">
        <v>7</v>
      </c>
      <c r="G37" s="65" t="s">
        <v>60</v>
      </c>
      <c r="H37" s="65" t="s">
        <v>58</v>
      </c>
      <c r="I37" s="65" t="s">
        <v>8</v>
      </c>
      <c r="J37" s="65" t="s">
        <v>67</v>
      </c>
      <c r="K37" s="65" t="s">
        <v>66</v>
      </c>
      <c r="L37" s="65" t="s">
        <v>68</v>
      </c>
      <c r="M37" s="66" t="s">
        <v>69</v>
      </c>
    </row>
    <row r="38" spans="1:20" x14ac:dyDescent="0.3">
      <c r="A38" s="191" t="s">
        <v>75</v>
      </c>
      <c r="B38" s="192"/>
      <c r="C38" s="68">
        <v>2</v>
      </c>
      <c r="D38" s="85" t="s">
        <v>70</v>
      </c>
      <c r="E38" s="70"/>
      <c r="F38" s="70"/>
      <c r="G38" s="71"/>
      <c r="H38" s="99"/>
      <c r="I38" s="86">
        <f>H38*12</f>
        <v>0</v>
      </c>
      <c r="J38" s="72">
        <f>I38*5</f>
        <v>0</v>
      </c>
      <c r="K38" s="152">
        <v>0</v>
      </c>
      <c r="L38" s="72">
        <f>K38*3</f>
        <v>0</v>
      </c>
      <c r="M38" s="73">
        <f>(J38+L38)/8</f>
        <v>0</v>
      </c>
    </row>
    <row r="39" spans="1:20" ht="15" thickBot="1" x14ac:dyDescent="0.35">
      <c r="A39" s="193" t="s">
        <v>75</v>
      </c>
      <c r="B39" s="194"/>
      <c r="C39" s="87">
        <v>2</v>
      </c>
      <c r="D39" s="88" t="s">
        <v>71</v>
      </c>
      <c r="E39" s="89"/>
      <c r="F39" s="89"/>
      <c r="G39" s="90"/>
      <c r="H39" s="105"/>
      <c r="I39" s="91">
        <f>H39*12</f>
        <v>0</v>
      </c>
      <c r="J39" s="92">
        <f t="shared" ref="J39" si="6">I39*5</f>
        <v>0</v>
      </c>
      <c r="K39" s="164">
        <v>0</v>
      </c>
      <c r="L39" s="92">
        <f t="shared" ref="L39" si="7">K39*3</f>
        <v>0</v>
      </c>
      <c r="M39" s="93">
        <f t="shared" ref="M39" si="8">(J39+L39)/8</f>
        <v>0</v>
      </c>
    </row>
  </sheetData>
  <sheetProtection algorithmName="SHA-512" hashValue="TILFetBog+Q7TAcTwMKAC6VP9rtYO3YiqCvn4QCUS9OLkGZN60ZOwFbWcYyoJbWL6IDMxWKJpJZS8C0wcGA2Yw==" saltValue="MAWhgVo3ifnx3ADahirZPQ==" spinCount="100000" sheet="1" objects="1" scenarios="1" selectLockedCells="1"/>
  <mergeCells count="4">
    <mergeCell ref="A37:B37"/>
    <mergeCell ref="A38:B38"/>
    <mergeCell ref="A39:B39"/>
    <mergeCell ref="A1: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8547D-5A08-4721-A529-ECAB66056480}">
  <dimension ref="A1:T23"/>
  <sheetViews>
    <sheetView showGridLines="0" tabSelected="1" zoomScaleNormal="100" workbookViewId="0">
      <selection activeCell="D20" sqref="D20"/>
    </sheetView>
  </sheetViews>
  <sheetFormatPr defaultRowHeight="14.4" x14ac:dyDescent="0.3"/>
  <cols>
    <col min="1" max="1" width="64" bestFit="1" customWidth="1"/>
    <col min="2" max="2" width="18.6640625" customWidth="1"/>
    <col min="3" max="3" width="12.21875" customWidth="1"/>
    <col min="4" max="4" width="31.77734375" customWidth="1"/>
    <col min="5" max="6" width="33.33203125" customWidth="1"/>
    <col min="7" max="7" width="34.33203125" customWidth="1"/>
    <col min="8" max="8" width="18.88671875" customWidth="1"/>
    <col min="9" max="9" width="21.5546875" customWidth="1"/>
  </cols>
  <sheetData>
    <row r="1" spans="1:20" ht="21" customHeight="1" x14ac:dyDescent="0.3">
      <c r="A1" s="195" t="s">
        <v>104</v>
      </c>
      <c r="B1" s="175"/>
      <c r="C1" s="175"/>
      <c r="D1" s="175"/>
      <c r="E1" s="175"/>
      <c r="F1" s="173"/>
    </row>
    <row r="2" spans="1:20" ht="15" thickBot="1" x14ac:dyDescent="0.35">
      <c r="A2" s="196"/>
      <c r="B2" s="197"/>
      <c r="C2" s="197"/>
      <c r="D2" s="197"/>
      <c r="E2" s="197"/>
      <c r="F2" s="198"/>
    </row>
    <row r="3" spans="1:20" ht="55.2" x14ac:dyDescent="0.3">
      <c r="A3" s="115" t="s">
        <v>0</v>
      </c>
      <c r="B3" s="126" t="s">
        <v>5</v>
      </c>
      <c r="C3" s="126" t="s">
        <v>80</v>
      </c>
      <c r="D3" s="126" t="s">
        <v>162</v>
      </c>
      <c r="E3" s="126" t="s">
        <v>76</v>
      </c>
      <c r="F3" s="127" t="s">
        <v>51</v>
      </c>
    </row>
    <row r="4" spans="1:20" x14ac:dyDescent="0.3">
      <c r="A4" s="100" t="s">
        <v>61</v>
      </c>
      <c r="B4" s="97">
        <v>6</v>
      </c>
      <c r="C4" s="95">
        <v>129800</v>
      </c>
      <c r="D4" s="152"/>
      <c r="E4" s="86">
        <f t="shared" ref="E4:E9" si="0">B4*D4</f>
        <v>0</v>
      </c>
      <c r="F4" s="110">
        <f t="shared" ref="F4:F9" si="1">E4*12</f>
        <v>0</v>
      </c>
    </row>
    <row r="5" spans="1:20" x14ac:dyDescent="0.3">
      <c r="A5" s="100" t="s">
        <v>62</v>
      </c>
      <c r="B5" s="97">
        <v>12</v>
      </c>
      <c r="C5" s="95">
        <v>405500</v>
      </c>
      <c r="D5" s="152"/>
      <c r="E5" s="86">
        <f t="shared" si="0"/>
        <v>0</v>
      </c>
      <c r="F5" s="110">
        <f t="shared" si="1"/>
        <v>0</v>
      </c>
    </row>
    <row r="6" spans="1:20" x14ac:dyDescent="0.3">
      <c r="A6" s="100" t="s">
        <v>81</v>
      </c>
      <c r="B6" s="97">
        <v>2</v>
      </c>
      <c r="C6" s="95">
        <v>20250</v>
      </c>
      <c r="D6" s="152"/>
      <c r="E6" s="86">
        <f t="shared" si="0"/>
        <v>0</v>
      </c>
      <c r="F6" s="110">
        <f t="shared" si="1"/>
        <v>0</v>
      </c>
    </row>
    <row r="7" spans="1:20" x14ac:dyDescent="0.3">
      <c r="A7" s="100" t="s">
        <v>125</v>
      </c>
      <c r="B7" s="97">
        <v>1</v>
      </c>
      <c r="C7" s="95">
        <v>6300</v>
      </c>
      <c r="D7" s="152"/>
      <c r="E7" s="86">
        <f t="shared" si="0"/>
        <v>0</v>
      </c>
      <c r="F7" s="110">
        <f t="shared" si="1"/>
        <v>0</v>
      </c>
    </row>
    <row r="8" spans="1:20" x14ac:dyDescent="0.3">
      <c r="A8" s="100" t="s">
        <v>161</v>
      </c>
      <c r="B8" s="97">
        <v>1</v>
      </c>
      <c r="C8" s="95">
        <v>1200</v>
      </c>
      <c r="D8" s="152"/>
      <c r="E8" s="86">
        <f t="shared" si="0"/>
        <v>0</v>
      </c>
      <c r="F8" s="110">
        <f t="shared" si="1"/>
        <v>0</v>
      </c>
    </row>
    <row r="9" spans="1:20" x14ac:dyDescent="0.3">
      <c r="A9" s="100" t="s">
        <v>82</v>
      </c>
      <c r="B9" s="97">
        <v>1</v>
      </c>
      <c r="C9" s="95">
        <v>6000</v>
      </c>
      <c r="D9" s="152"/>
      <c r="E9" s="86">
        <f t="shared" si="0"/>
        <v>0</v>
      </c>
      <c r="F9" s="110">
        <f t="shared" si="1"/>
        <v>0</v>
      </c>
    </row>
    <row r="10" spans="1:20" ht="15" thickBot="1" x14ac:dyDescent="0.35">
      <c r="A10" s="75" t="s">
        <v>1</v>
      </c>
      <c r="B10" s="76"/>
      <c r="C10" s="76"/>
      <c r="D10" s="155"/>
      <c r="E10" s="155"/>
      <c r="F10" s="221">
        <f>SUM(F4:F9)</f>
        <v>0</v>
      </c>
    </row>
    <row r="11" spans="1:20" s="3" customFormat="1" ht="27.6" x14ac:dyDescent="0.3">
      <c r="A11" s="48" t="s">
        <v>163</v>
      </c>
      <c r="B11"/>
      <c r="C11"/>
      <c r="D11"/>
      <c r="E11"/>
      <c r="F11"/>
      <c r="G11" s="111"/>
    </row>
    <row r="12" spans="1:20" s="3" customFormat="1" ht="42" customHeight="1" x14ac:dyDescent="0.3">
      <c r="A12" s="48" t="s">
        <v>169</v>
      </c>
      <c r="B12" s="60"/>
      <c r="C12" s="61"/>
      <c r="D12" s="61"/>
      <c r="E12" s="61"/>
      <c r="F12" s="61"/>
      <c r="G12" s="61"/>
      <c r="H12" s="61"/>
      <c r="I12" s="62"/>
      <c r="J12" s="62"/>
      <c r="K12" s="60"/>
      <c r="L12" s="60"/>
      <c r="M12" s="60"/>
      <c r="N12" s="60"/>
      <c r="O12" s="60"/>
      <c r="P12" s="60"/>
      <c r="Q12" s="60"/>
      <c r="R12" s="60"/>
      <c r="S12" s="60"/>
      <c r="T12" s="60"/>
    </row>
    <row r="13" spans="1:20" s="3" customFormat="1" ht="16.2" thickBot="1" x14ac:dyDescent="0.35">
      <c r="A13" s="1"/>
      <c r="B13" s="106"/>
      <c r="C13" s="106"/>
      <c r="D13" s="106"/>
      <c r="E13" s="106"/>
      <c r="F13" s="106"/>
      <c r="G13" s="111"/>
    </row>
    <row r="14" spans="1:20" ht="55.2" x14ac:dyDescent="0.3">
      <c r="A14" s="64" t="s">
        <v>0</v>
      </c>
      <c r="B14" s="65" t="s">
        <v>5</v>
      </c>
      <c r="C14" s="65" t="s">
        <v>80</v>
      </c>
      <c r="D14" s="65" t="s">
        <v>160</v>
      </c>
      <c r="E14" s="65" t="s">
        <v>76</v>
      </c>
      <c r="F14" s="66" t="s">
        <v>51</v>
      </c>
      <c r="G14" s="113"/>
    </row>
    <row r="15" spans="1:20" x14ac:dyDescent="0.3">
      <c r="A15" s="107" t="s">
        <v>124</v>
      </c>
      <c r="B15" s="108">
        <v>2</v>
      </c>
      <c r="C15" s="109">
        <v>60000</v>
      </c>
      <c r="D15" s="152"/>
      <c r="E15" s="226">
        <f>B15*D15</f>
        <v>0</v>
      </c>
      <c r="F15" s="110">
        <f>E15*12</f>
        <v>0</v>
      </c>
      <c r="G15" s="112"/>
    </row>
    <row r="16" spans="1:20" ht="15" thickBot="1" x14ac:dyDescent="0.35">
      <c r="A16" s="156" t="s">
        <v>1</v>
      </c>
      <c r="B16" s="80"/>
      <c r="C16" s="80"/>
      <c r="D16" s="101"/>
      <c r="E16" s="101"/>
      <c r="F16" s="222">
        <f>SUM(F15)</f>
        <v>0</v>
      </c>
      <c r="G16" s="112"/>
    </row>
    <row r="17" spans="1:7" ht="28.8" x14ac:dyDescent="0.3">
      <c r="A17" s="157" t="s">
        <v>164</v>
      </c>
      <c r="G17" s="112"/>
    </row>
    <row r="18" spans="1:7" ht="15" thickBot="1" x14ac:dyDescent="0.35">
      <c r="A18" s="98"/>
      <c r="B18" s="1"/>
      <c r="C18" s="1"/>
      <c r="D18" s="1"/>
      <c r="E18" s="1"/>
      <c r="F18" s="1"/>
      <c r="G18" s="112"/>
    </row>
    <row r="19" spans="1:7" ht="55.2" x14ac:dyDescent="0.3">
      <c r="A19" s="102" t="s">
        <v>126</v>
      </c>
      <c r="B19" s="65" t="s">
        <v>83</v>
      </c>
      <c r="C19" s="65" t="s">
        <v>80</v>
      </c>
      <c r="D19" s="65" t="s">
        <v>158</v>
      </c>
      <c r="E19" s="65" t="s">
        <v>76</v>
      </c>
      <c r="F19" s="66" t="s">
        <v>51</v>
      </c>
      <c r="G19" s="112"/>
    </row>
    <row r="20" spans="1:7" x14ac:dyDescent="0.3">
      <c r="A20" s="103" t="s">
        <v>75</v>
      </c>
      <c r="B20" s="68">
        <v>2</v>
      </c>
      <c r="C20" s="85" t="s">
        <v>70</v>
      </c>
      <c r="D20" s="99"/>
      <c r="E20" s="226">
        <f>B20*D20</f>
        <v>0</v>
      </c>
      <c r="F20" s="73">
        <f>E20*12</f>
        <v>0</v>
      </c>
    </row>
    <row r="21" spans="1:7" ht="15" thickBot="1" x14ac:dyDescent="0.35">
      <c r="A21" s="104" t="s">
        <v>75</v>
      </c>
      <c r="B21" s="87">
        <v>2</v>
      </c>
      <c r="C21" s="88" t="s">
        <v>71</v>
      </c>
      <c r="D21" s="105"/>
      <c r="E21" s="227">
        <f>B21*D21</f>
        <v>0</v>
      </c>
      <c r="F21" s="93">
        <f>E21*12</f>
        <v>0</v>
      </c>
    </row>
    <row r="22" spans="1:7" ht="27.6" x14ac:dyDescent="0.3">
      <c r="A22" s="153" t="s">
        <v>175</v>
      </c>
      <c r="B22" s="154"/>
      <c r="C22" s="154"/>
      <c r="D22" s="154"/>
      <c r="E22" s="154"/>
      <c r="F22" s="154"/>
      <c r="G22" s="47"/>
    </row>
    <row r="23" spans="1:7" x14ac:dyDescent="0.3">
      <c r="A23" s="118"/>
      <c r="B23" s="47"/>
      <c r="C23" s="47"/>
      <c r="D23" s="47"/>
      <c r="E23" s="47"/>
      <c r="F23" s="47"/>
      <c r="G23" s="47"/>
    </row>
  </sheetData>
  <sheetProtection algorithmName="SHA-512" hashValue="URuJcFA+9iNbEwyusDlp2VwXqwax9skAsG85vChs6f54zsyIP/cqLbB55ibsivCHbwm6BvupdJW5mzmAF9NhBg==" saltValue="XktM6bPTf1KJGJsyf+eoJA==" spinCount="100000" sheet="1" objects="1" scenarios="1" selectLockedCells="1"/>
  <mergeCells count="1">
    <mergeCell ref="A1:F2"/>
  </mergeCells>
  <pageMargins left="0.7" right="0.7" top="0.75" bottom="0.75" header="0.3" footer="0.3"/>
  <pageSetup paperSize="9" orientation="portrait" r:id="rId1"/>
  <ignoredErrors>
    <ignoredError sqref="E20:E21 E1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0944-AB78-4B89-8546-3888A37E8041}">
  <dimension ref="A1:I52"/>
  <sheetViews>
    <sheetView showGridLines="0" topLeftCell="A13" zoomScaleNormal="100" workbookViewId="0">
      <selection activeCell="C46" sqref="C46"/>
    </sheetView>
  </sheetViews>
  <sheetFormatPr defaultColWidth="36" defaultRowHeight="14.4" x14ac:dyDescent="0.3"/>
  <cols>
    <col min="1" max="1" width="39.21875" customWidth="1"/>
    <col min="2" max="2" width="22.44140625" bestFit="1" customWidth="1"/>
    <col min="3" max="3" width="15.88671875" bestFit="1" customWidth="1"/>
    <col min="4" max="4" width="22.33203125" bestFit="1" customWidth="1"/>
    <col min="5" max="5" width="17.6640625" bestFit="1" customWidth="1"/>
  </cols>
  <sheetData>
    <row r="1" spans="1:6" ht="21" customHeight="1" x14ac:dyDescent="0.3">
      <c r="A1" s="195" t="s">
        <v>147</v>
      </c>
      <c r="B1" s="175"/>
      <c r="C1" s="175"/>
      <c r="D1" s="175"/>
      <c r="E1" s="173"/>
    </row>
    <row r="2" spans="1:6" ht="15" thickBot="1" x14ac:dyDescent="0.35">
      <c r="A2" s="196"/>
      <c r="B2" s="197"/>
      <c r="C2" s="197"/>
      <c r="D2" s="197"/>
      <c r="E2" s="198"/>
    </row>
    <row r="3" spans="1:6" ht="55.2" x14ac:dyDescent="0.3">
      <c r="A3" s="115" t="s">
        <v>152</v>
      </c>
      <c r="B3" s="115" t="s">
        <v>87</v>
      </c>
      <c r="C3" s="115" t="s">
        <v>2</v>
      </c>
      <c r="D3" s="115" t="s">
        <v>3</v>
      </c>
      <c r="E3" s="119" t="s">
        <v>4</v>
      </c>
    </row>
    <row r="4" spans="1:6" x14ac:dyDescent="0.3">
      <c r="A4" s="120" t="s">
        <v>113</v>
      </c>
      <c r="B4" s="128">
        <v>222000</v>
      </c>
      <c r="C4" s="114" t="s">
        <v>9</v>
      </c>
      <c r="D4" s="96">
        <v>0</v>
      </c>
      <c r="E4" s="121">
        <f t="shared" ref="E4" si="0">B4*D4</f>
        <v>0</v>
      </c>
      <c r="F4" s="63"/>
    </row>
    <row r="5" spans="1:6" x14ac:dyDescent="0.3">
      <c r="A5" s="120" t="s">
        <v>52</v>
      </c>
      <c r="B5" s="128">
        <v>54000</v>
      </c>
      <c r="C5" s="114" t="s">
        <v>9</v>
      </c>
      <c r="D5" s="96">
        <v>0</v>
      </c>
      <c r="E5" s="121">
        <f>B5*D5</f>
        <v>0</v>
      </c>
    </row>
    <row r="6" spans="1:6" x14ac:dyDescent="0.3">
      <c r="A6" s="120" t="s">
        <v>32</v>
      </c>
      <c r="B6" s="128">
        <v>18500</v>
      </c>
      <c r="C6" s="114" t="s">
        <v>9</v>
      </c>
      <c r="D6" s="96">
        <v>0</v>
      </c>
      <c r="E6" s="121">
        <f>B6*D6</f>
        <v>0</v>
      </c>
    </row>
    <row r="7" spans="1:6" x14ac:dyDescent="0.3">
      <c r="A7" s="120" t="s">
        <v>34</v>
      </c>
      <c r="B7" s="128">
        <v>155000</v>
      </c>
      <c r="C7" s="114" t="s">
        <v>9</v>
      </c>
      <c r="D7" s="96">
        <v>0</v>
      </c>
      <c r="E7" s="121">
        <f t="shared" ref="E7:E13" si="1">B7*D7</f>
        <v>0</v>
      </c>
    </row>
    <row r="8" spans="1:6" x14ac:dyDescent="0.3">
      <c r="A8" s="120" t="s">
        <v>35</v>
      </c>
      <c r="B8" s="128">
        <v>65000</v>
      </c>
      <c r="C8" s="114" t="s">
        <v>9</v>
      </c>
      <c r="D8" s="96">
        <v>0</v>
      </c>
      <c r="E8" s="121">
        <f t="shared" si="1"/>
        <v>0</v>
      </c>
    </row>
    <row r="9" spans="1:6" x14ac:dyDescent="0.3">
      <c r="A9" s="120" t="s">
        <v>53</v>
      </c>
      <c r="B9" s="128">
        <v>4700</v>
      </c>
      <c r="C9" s="114" t="s">
        <v>9</v>
      </c>
      <c r="D9" s="96">
        <v>0</v>
      </c>
      <c r="E9" s="121">
        <f>B9*D9</f>
        <v>0</v>
      </c>
    </row>
    <row r="10" spans="1:6" x14ac:dyDescent="0.3">
      <c r="A10" s="120" t="s">
        <v>97</v>
      </c>
      <c r="B10" s="128">
        <v>4000</v>
      </c>
      <c r="C10" s="114" t="s">
        <v>9</v>
      </c>
      <c r="D10" s="96">
        <v>0</v>
      </c>
      <c r="E10" s="121">
        <f>B10*D10</f>
        <v>0</v>
      </c>
    </row>
    <row r="11" spans="1:6" x14ac:dyDescent="0.3">
      <c r="A11" s="120" t="s">
        <v>54</v>
      </c>
      <c r="B11" s="128">
        <v>2900</v>
      </c>
      <c r="C11" s="114" t="s">
        <v>9</v>
      </c>
      <c r="D11" s="96">
        <v>0</v>
      </c>
      <c r="E11" s="121">
        <f>B11*D11</f>
        <v>0</v>
      </c>
    </row>
    <row r="12" spans="1:6" x14ac:dyDescent="0.3">
      <c r="A12" s="120" t="s">
        <v>156</v>
      </c>
      <c r="B12" s="128">
        <v>13000</v>
      </c>
      <c r="C12" s="114" t="s">
        <v>9</v>
      </c>
      <c r="D12" s="96">
        <v>0</v>
      </c>
      <c r="E12" s="121">
        <f t="shared" si="1"/>
        <v>0</v>
      </c>
    </row>
    <row r="13" spans="1:6" x14ac:dyDescent="0.3">
      <c r="A13" s="120" t="s">
        <v>157</v>
      </c>
      <c r="B13" s="128">
        <v>10000</v>
      </c>
      <c r="C13" s="114" t="s">
        <v>9</v>
      </c>
      <c r="D13" s="96">
        <v>0</v>
      </c>
      <c r="E13" s="121">
        <f t="shared" si="1"/>
        <v>0</v>
      </c>
    </row>
    <row r="14" spans="1:6" x14ac:dyDescent="0.3">
      <c r="A14" s="120" t="s">
        <v>155</v>
      </c>
      <c r="B14" s="128">
        <v>3300</v>
      </c>
      <c r="C14" s="114" t="s">
        <v>9</v>
      </c>
      <c r="D14" s="96">
        <v>0</v>
      </c>
      <c r="E14" s="121">
        <f t="shared" ref="E14:E21" si="2">B14*D14</f>
        <v>0</v>
      </c>
    </row>
    <row r="15" spans="1:6" x14ac:dyDescent="0.3">
      <c r="A15" s="120" t="s">
        <v>89</v>
      </c>
      <c r="B15" s="128">
        <v>9000</v>
      </c>
      <c r="C15" s="114" t="s">
        <v>98</v>
      </c>
      <c r="D15" s="96">
        <v>0</v>
      </c>
      <c r="E15" s="121">
        <f>B15*D15</f>
        <v>0</v>
      </c>
    </row>
    <row r="16" spans="1:6" x14ac:dyDescent="0.3">
      <c r="A16" s="120" t="s">
        <v>159</v>
      </c>
      <c r="B16" s="129">
        <v>12</v>
      </c>
      <c r="C16" s="114" t="s">
        <v>102</v>
      </c>
      <c r="D16" s="96">
        <v>0</v>
      </c>
      <c r="E16" s="121">
        <f t="shared" si="2"/>
        <v>0</v>
      </c>
    </row>
    <row r="17" spans="1:9" x14ac:dyDescent="0.3">
      <c r="A17" s="120" t="s">
        <v>18</v>
      </c>
      <c r="B17" s="128">
        <v>11</v>
      </c>
      <c r="C17" s="114" t="s">
        <v>101</v>
      </c>
      <c r="D17" s="96">
        <v>0</v>
      </c>
      <c r="E17" s="121">
        <f t="shared" si="2"/>
        <v>0</v>
      </c>
    </row>
    <row r="18" spans="1:9" x14ac:dyDescent="0.3">
      <c r="A18" s="120" t="s">
        <v>77</v>
      </c>
      <c r="B18" s="128">
        <v>50</v>
      </c>
      <c r="C18" s="114" t="s">
        <v>103</v>
      </c>
      <c r="D18" s="96">
        <v>0</v>
      </c>
      <c r="E18" s="121">
        <f t="shared" si="2"/>
        <v>0</v>
      </c>
    </row>
    <row r="19" spans="1:9" x14ac:dyDescent="0.3">
      <c r="A19" s="120" t="s">
        <v>19</v>
      </c>
      <c r="B19" s="128">
        <v>20</v>
      </c>
      <c r="C19" s="114" t="s">
        <v>99</v>
      </c>
      <c r="D19" s="96">
        <v>0</v>
      </c>
      <c r="E19" s="121">
        <f t="shared" si="2"/>
        <v>0</v>
      </c>
    </row>
    <row r="20" spans="1:9" x14ac:dyDescent="0.3">
      <c r="A20" s="120" t="s">
        <v>20</v>
      </c>
      <c r="B20" s="128">
        <v>29</v>
      </c>
      <c r="C20" s="114" t="s">
        <v>100</v>
      </c>
      <c r="D20" s="96">
        <v>0</v>
      </c>
      <c r="E20" s="121">
        <f t="shared" si="2"/>
        <v>0</v>
      </c>
    </row>
    <row r="21" spans="1:9" x14ac:dyDescent="0.3">
      <c r="A21" s="120" t="s">
        <v>115</v>
      </c>
      <c r="B21" s="128">
        <v>17</v>
      </c>
      <c r="C21" s="114" t="s">
        <v>21</v>
      </c>
      <c r="D21" s="96">
        <v>0</v>
      </c>
      <c r="E21" s="121">
        <f t="shared" si="2"/>
        <v>0</v>
      </c>
    </row>
    <row r="22" spans="1:9" ht="15" thickBot="1" x14ac:dyDescent="0.35">
      <c r="A22" s="75" t="s">
        <v>39</v>
      </c>
      <c r="B22" s="76"/>
      <c r="C22" s="76"/>
      <c r="D22" s="76"/>
      <c r="E22" s="223">
        <f>SUM(E4:E21)</f>
        <v>0</v>
      </c>
    </row>
    <row r="23" spans="1:9" x14ac:dyDescent="0.3">
      <c r="A23" s="48"/>
      <c r="B23" s="57"/>
      <c r="C23" s="1"/>
      <c r="D23" s="1"/>
      <c r="E23" s="1"/>
    </row>
    <row r="24" spans="1:9" ht="15" thickBot="1" x14ac:dyDescent="0.35">
      <c r="A24" s="1"/>
      <c r="B24" s="1"/>
      <c r="C24" s="1"/>
      <c r="D24" s="130"/>
      <c r="E24" s="130"/>
      <c r="F24" s="60"/>
      <c r="G24" s="60"/>
      <c r="H24" s="60"/>
      <c r="I24" s="112"/>
    </row>
    <row r="25" spans="1:9" s="3" customFormat="1" ht="18" customHeight="1" thickBot="1" x14ac:dyDescent="0.35">
      <c r="A25" s="199" t="s">
        <v>148</v>
      </c>
      <c r="B25" s="200"/>
      <c r="C25" s="201"/>
      <c r="D25" s="131"/>
      <c r="E25" s="131"/>
      <c r="F25" s="132"/>
      <c r="G25" s="132"/>
      <c r="H25" s="60"/>
      <c r="I25" s="112"/>
    </row>
    <row r="26" spans="1:9" ht="36.6" customHeight="1" x14ac:dyDescent="0.3">
      <c r="A26" s="115" t="s">
        <v>17</v>
      </c>
      <c r="B26" s="115" t="s">
        <v>30</v>
      </c>
      <c r="C26" s="119" t="s">
        <v>31</v>
      </c>
      <c r="D26" s="130"/>
      <c r="E26" s="130"/>
      <c r="F26" s="60"/>
      <c r="G26" s="60"/>
      <c r="H26" s="60"/>
      <c r="I26" s="112"/>
    </row>
    <row r="27" spans="1:9" x14ac:dyDescent="0.3">
      <c r="A27" s="122" t="s">
        <v>32</v>
      </c>
      <c r="B27" s="116" t="s">
        <v>33</v>
      </c>
      <c r="C27" s="150"/>
      <c r="D27" s="117"/>
      <c r="E27" s="1"/>
    </row>
    <row r="28" spans="1:9" x14ac:dyDescent="0.3">
      <c r="A28" s="122" t="s">
        <v>34</v>
      </c>
      <c r="B28" s="116" t="s">
        <v>33</v>
      </c>
      <c r="C28" s="150"/>
      <c r="D28" s="133"/>
      <c r="E28" s="1"/>
    </row>
    <row r="29" spans="1:9" x14ac:dyDescent="0.3">
      <c r="A29" s="122" t="s">
        <v>35</v>
      </c>
      <c r="B29" s="116" t="s">
        <v>33</v>
      </c>
      <c r="C29" s="150"/>
      <c r="D29" s="117"/>
      <c r="E29" s="1"/>
    </row>
    <row r="30" spans="1:9" x14ac:dyDescent="0.3">
      <c r="A30" s="122" t="s">
        <v>35</v>
      </c>
      <c r="B30" s="116" t="s">
        <v>88</v>
      </c>
      <c r="C30" s="150"/>
      <c r="D30" s="117"/>
      <c r="E30" s="1"/>
    </row>
    <row r="31" spans="1:9" x14ac:dyDescent="0.3">
      <c r="A31" s="122" t="s">
        <v>114</v>
      </c>
      <c r="B31" s="116" t="s">
        <v>33</v>
      </c>
      <c r="C31" s="150"/>
      <c r="D31" s="117"/>
      <c r="E31" s="1"/>
    </row>
    <row r="32" spans="1:9" x14ac:dyDescent="0.3">
      <c r="A32" s="122" t="s">
        <v>114</v>
      </c>
      <c r="B32" s="116" t="s">
        <v>88</v>
      </c>
      <c r="C32" s="150"/>
      <c r="D32" s="117"/>
      <c r="E32" s="1"/>
    </row>
    <row r="33" spans="1:7" x14ac:dyDescent="0.3">
      <c r="A33" s="120" t="s">
        <v>36</v>
      </c>
      <c r="B33" s="114" t="s">
        <v>33</v>
      </c>
      <c r="C33" s="150"/>
      <c r="D33" s="117"/>
      <c r="E33" s="1"/>
    </row>
    <row r="34" spans="1:7" x14ac:dyDescent="0.3">
      <c r="A34" s="120" t="s">
        <v>36</v>
      </c>
      <c r="B34" s="114" t="s">
        <v>88</v>
      </c>
      <c r="C34" s="150"/>
      <c r="D34" s="117"/>
      <c r="E34" s="1"/>
    </row>
    <row r="35" spans="1:7" x14ac:dyDescent="0.3">
      <c r="A35" s="122" t="s">
        <v>38</v>
      </c>
      <c r="B35" s="116" t="s">
        <v>33</v>
      </c>
      <c r="C35" s="150"/>
      <c r="D35" s="133"/>
      <c r="E35" s="117"/>
      <c r="F35" s="4"/>
      <c r="G35" s="4"/>
    </row>
    <row r="36" spans="1:7" x14ac:dyDescent="0.3">
      <c r="A36" s="122" t="s">
        <v>38</v>
      </c>
      <c r="B36" s="116" t="s">
        <v>37</v>
      </c>
      <c r="C36" s="150"/>
      <c r="D36" s="1"/>
      <c r="E36" s="1"/>
    </row>
    <row r="37" spans="1:7" x14ac:dyDescent="0.3">
      <c r="A37" s="122" t="s">
        <v>156</v>
      </c>
      <c r="B37" s="116" t="s">
        <v>37</v>
      </c>
      <c r="C37" s="150"/>
      <c r="D37" s="117"/>
      <c r="E37" s="1"/>
    </row>
    <row r="38" spans="1:7" x14ac:dyDescent="0.3">
      <c r="A38" s="122" t="s">
        <v>157</v>
      </c>
      <c r="B38" s="116" t="s">
        <v>37</v>
      </c>
      <c r="C38" s="150"/>
      <c r="D38" s="133"/>
      <c r="E38" s="1"/>
    </row>
    <row r="39" spans="1:7" x14ac:dyDescent="0.3">
      <c r="A39" s="122" t="s">
        <v>157</v>
      </c>
      <c r="B39" s="116" t="s">
        <v>88</v>
      </c>
      <c r="C39" s="150"/>
      <c r="D39" s="133"/>
      <c r="E39" s="1"/>
    </row>
    <row r="40" spans="1:7" x14ac:dyDescent="0.3">
      <c r="A40" s="122" t="s">
        <v>155</v>
      </c>
      <c r="B40" s="116" t="s">
        <v>33</v>
      </c>
      <c r="C40" s="150"/>
      <c r="D40" s="133"/>
      <c r="E40" s="1"/>
    </row>
    <row r="41" spans="1:7" ht="15" thickBot="1" x14ac:dyDescent="0.35">
      <c r="A41" s="123" t="s">
        <v>155</v>
      </c>
      <c r="B41" s="124" t="s">
        <v>37</v>
      </c>
      <c r="C41" s="151"/>
      <c r="D41" s="133"/>
      <c r="E41" s="1"/>
    </row>
    <row r="42" spans="1:7" x14ac:dyDescent="0.3">
      <c r="A42" s="117"/>
      <c r="B42" s="117"/>
      <c r="C42" s="117"/>
      <c r="D42" s="1"/>
      <c r="E42" s="1"/>
    </row>
    <row r="43" spans="1:7" x14ac:dyDescent="0.3">
      <c r="A43" s="218" t="s">
        <v>57</v>
      </c>
      <c r="B43" s="219"/>
      <c r="C43" s="219"/>
      <c r="D43" s="1"/>
      <c r="E43" s="1"/>
    </row>
    <row r="44" spans="1:7" x14ac:dyDescent="0.3">
      <c r="A44" s="220"/>
      <c r="B44" s="115" t="s">
        <v>178</v>
      </c>
      <c r="C44" s="115" t="s">
        <v>179</v>
      </c>
      <c r="D44" s="1"/>
      <c r="E44" s="1"/>
    </row>
    <row r="45" spans="1:7" x14ac:dyDescent="0.3">
      <c r="A45" s="67" t="s">
        <v>176</v>
      </c>
      <c r="B45" s="228"/>
      <c r="C45" s="216"/>
      <c r="D45" s="1"/>
      <c r="E45" s="1"/>
      <c r="F45" s="1"/>
    </row>
    <row r="46" spans="1:7" ht="15" thickBot="1" x14ac:dyDescent="0.35">
      <c r="A46" s="125" t="s">
        <v>177</v>
      </c>
      <c r="B46" s="229"/>
      <c r="C46" s="217"/>
      <c r="D46" s="1"/>
      <c r="E46" s="1"/>
      <c r="F46" s="1"/>
    </row>
    <row r="47" spans="1:7" x14ac:dyDescent="0.3">
      <c r="A47" s="1"/>
      <c r="B47" s="1"/>
      <c r="C47" s="1"/>
      <c r="D47" s="1"/>
      <c r="E47" s="1"/>
    </row>
    <row r="48" spans="1:7" x14ac:dyDescent="0.3">
      <c r="A48" s="1"/>
      <c r="B48" s="1"/>
      <c r="C48" s="1"/>
      <c r="D48" s="1"/>
      <c r="E48" s="1"/>
    </row>
    <row r="49" spans="1:5" x14ac:dyDescent="0.3">
      <c r="A49" s="1"/>
      <c r="B49" s="1"/>
      <c r="C49" s="1"/>
      <c r="D49" s="1"/>
      <c r="E49" s="1"/>
    </row>
    <row r="50" spans="1:5" x14ac:dyDescent="0.3">
      <c r="A50" s="1"/>
      <c r="B50" s="1"/>
      <c r="C50" s="1"/>
      <c r="D50" s="1"/>
      <c r="E50" s="1"/>
    </row>
    <row r="51" spans="1:5" x14ac:dyDescent="0.3">
      <c r="A51" s="1"/>
      <c r="B51" s="1"/>
      <c r="C51" s="1"/>
      <c r="D51" s="1"/>
      <c r="E51" s="1"/>
    </row>
    <row r="52" spans="1:5" x14ac:dyDescent="0.3">
      <c r="A52" s="1"/>
      <c r="B52" s="1"/>
      <c r="C52" s="1"/>
      <c r="D52" s="1"/>
      <c r="E52" s="1"/>
    </row>
  </sheetData>
  <sheetProtection algorithmName="SHA-512" hashValue="WczDvJo6H3MxEWBuSnNN+o389EZy2h39u3DltYCL8cpQGpBKaB+7ZLg/v7CshRz4ORab96mJafmvTg6jpPdDhA==" saltValue="Gn4bfzFKrDCjXf8grVJ+tw==" spinCount="100000" sheet="1" objects="1" scenarios="1" selectLockedCells="1"/>
  <sortState xmlns:xlrd2="http://schemas.microsoft.com/office/spreadsheetml/2017/richdata2" ref="A7:E21">
    <sortCondition descending="1" ref="B7:B21"/>
  </sortState>
  <mergeCells count="3">
    <mergeCell ref="A1:E2"/>
    <mergeCell ref="A25:C25"/>
    <mergeCell ref="A43:C4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339C1-C979-4E16-AD37-05F9C2A46790}">
  <dimension ref="A1:G11"/>
  <sheetViews>
    <sheetView showGridLines="0" workbookViewId="0">
      <selection activeCell="C8" activeCellId="1" sqref="C4 C8:C9"/>
    </sheetView>
  </sheetViews>
  <sheetFormatPr defaultRowHeight="14.4" x14ac:dyDescent="0.3"/>
  <cols>
    <col min="1" max="1" width="57.88671875" customWidth="1"/>
    <col min="2" max="2" width="10.6640625" bestFit="1" customWidth="1"/>
    <col min="3" max="4" width="27.77734375" customWidth="1"/>
    <col min="5" max="5" width="15.33203125" customWidth="1"/>
    <col min="6" max="6" width="13.109375" customWidth="1"/>
    <col min="7" max="7" width="14.21875" customWidth="1"/>
  </cols>
  <sheetData>
    <row r="1" spans="1:7" ht="21" customHeight="1" x14ac:dyDescent="0.3">
      <c r="A1" s="202" t="s">
        <v>59</v>
      </c>
      <c r="B1" s="203"/>
      <c r="C1" s="203"/>
      <c r="D1" s="204"/>
    </row>
    <row r="2" spans="1:7" ht="15" thickBot="1" x14ac:dyDescent="0.35">
      <c r="A2" s="205"/>
      <c r="B2" s="206"/>
      <c r="C2" s="206"/>
      <c r="D2" s="207"/>
    </row>
    <row r="3" spans="1:7" ht="27.6" x14ac:dyDescent="0.3">
      <c r="A3" s="115" t="s">
        <v>55</v>
      </c>
      <c r="B3" s="126" t="s">
        <v>83</v>
      </c>
      <c r="C3" s="126" t="s">
        <v>78</v>
      </c>
      <c r="D3" s="127" t="s">
        <v>79</v>
      </c>
      <c r="E3" s="6"/>
      <c r="F3" s="6"/>
      <c r="G3" s="6"/>
    </row>
    <row r="4" spans="1:7" ht="27.6" x14ac:dyDescent="0.3">
      <c r="A4" s="139" t="s">
        <v>150</v>
      </c>
      <c r="B4" s="134">
        <v>3</v>
      </c>
      <c r="C4" s="165">
        <v>0</v>
      </c>
      <c r="D4" s="140">
        <f>B4*C4</f>
        <v>0</v>
      </c>
      <c r="E4" s="6"/>
      <c r="F4" s="6"/>
      <c r="G4" s="6"/>
    </row>
    <row r="5" spans="1:7" ht="15" thickBot="1" x14ac:dyDescent="0.35">
      <c r="A5" s="141" t="s">
        <v>1</v>
      </c>
      <c r="B5" s="142"/>
      <c r="C5" s="143"/>
      <c r="D5" s="224">
        <f>SUM(D4)</f>
        <v>0</v>
      </c>
      <c r="E5" s="6"/>
      <c r="F5" s="6"/>
      <c r="G5" s="6"/>
    </row>
    <row r="6" spans="1:7" ht="15" thickBot="1" x14ac:dyDescent="0.35">
      <c r="A6" s="135"/>
      <c r="B6" s="136"/>
      <c r="C6" s="137"/>
      <c r="D6" s="137"/>
      <c r="E6" s="6"/>
      <c r="F6" s="6"/>
      <c r="G6" s="6"/>
    </row>
    <row r="7" spans="1:7" ht="27.6" x14ac:dyDescent="0.3">
      <c r="A7" s="64" t="s">
        <v>55</v>
      </c>
      <c r="B7" s="65" t="s">
        <v>83</v>
      </c>
      <c r="C7" s="65" t="s">
        <v>78</v>
      </c>
      <c r="D7" s="66" t="s">
        <v>79</v>
      </c>
      <c r="E7" s="6"/>
      <c r="F7" s="6"/>
      <c r="G7" s="6"/>
    </row>
    <row r="8" spans="1:7" ht="55.2" x14ac:dyDescent="0.3">
      <c r="A8" s="139" t="s">
        <v>153</v>
      </c>
      <c r="B8" s="134">
        <v>18</v>
      </c>
      <c r="C8" s="165">
        <v>0</v>
      </c>
      <c r="D8" s="140">
        <f>C8*B8</f>
        <v>0</v>
      </c>
      <c r="E8" s="6"/>
      <c r="F8" s="6"/>
      <c r="G8" s="6"/>
    </row>
    <row r="9" spans="1:7" ht="41.4" x14ac:dyDescent="0.3">
      <c r="A9" s="139" t="s">
        <v>154</v>
      </c>
      <c r="B9" s="134">
        <v>2</v>
      </c>
      <c r="C9" s="165">
        <v>0</v>
      </c>
      <c r="D9" s="140">
        <f>C9*B9</f>
        <v>0</v>
      </c>
      <c r="E9" s="6"/>
      <c r="F9" s="6"/>
      <c r="G9" s="6"/>
    </row>
    <row r="10" spans="1:7" ht="15" thickBot="1" x14ac:dyDescent="0.35">
      <c r="A10" s="141" t="s">
        <v>1</v>
      </c>
      <c r="B10" s="80"/>
      <c r="C10" s="80"/>
      <c r="D10" s="222">
        <f>SUM(D8:D9)</f>
        <v>0</v>
      </c>
    </row>
    <row r="11" spans="1:7" ht="27.6" x14ac:dyDescent="0.3">
      <c r="A11" s="138" t="s">
        <v>149</v>
      </c>
      <c r="B11" s="1"/>
      <c r="C11" s="1"/>
      <c r="D11" s="1"/>
    </row>
  </sheetData>
  <sheetProtection algorithmName="SHA-512" hashValue="BhZB6moTtjkYoMmzIaal3N9QsxTkL/Dr/v1201LZwRErKC4hptadi0dG7r54EBXD/JbgxJ/Mjd9bBjipGdihiQ==" saltValue="xt2ydExCEWeqs1T7Ibe+VA==" spinCount="100000" sheet="1" objects="1" scenarios="1" selectLockedCells="1"/>
  <mergeCells count="1">
    <mergeCell ref="A1: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1089-1CF7-4AFD-93E0-49E6BD384703}">
  <dimension ref="A1:E11"/>
  <sheetViews>
    <sheetView showGridLines="0" workbookViewId="0">
      <selection activeCell="A11" sqref="A11"/>
    </sheetView>
  </sheetViews>
  <sheetFormatPr defaultColWidth="35.21875" defaultRowHeight="14.4" x14ac:dyDescent="0.3"/>
  <cols>
    <col min="1" max="1" width="55.21875" customWidth="1"/>
  </cols>
  <sheetData>
    <row r="1" spans="1:5" ht="21" customHeight="1" x14ac:dyDescent="0.3">
      <c r="A1" s="195" t="s">
        <v>172</v>
      </c>
      <c r="B1" s="173"/>
    </row>
    <row r="2" spans="1:5" ht="15" thickBot="1" x14ac:dyDescent="0.35">
      <c r="A2" s="208"/>
      <c r="B2" s="209"/>
    </row>
    <row r="3" spans="1:5" ht="15.6" x14ac:dyDescent="0.3">
      <c r="A3" s="5" t="s">
        <v>10</v>
      </c>
      <c r="B3" s="144" t="s">
        <v>1</v>
      </c>
    </row>
    <row r="4" spans="1:5" x14ac:dyDescent="0.3">
      <c r="A4" s="145" t="s">
        <v>120</v>
      </c>
      <c r="B4" s="146">
        <f>'2. Leasekosten'!M27+'2. Leasekosten'!M33</f>
        <v>0</v>
      </c>
    </row>
    <row r="5" spans="1:5" x14ac:dyDescent="0.3">
      <c r="A5" s="145" t="s">
        <v>84</v>
      </c>
      <c r="B5" s="146">
        <f>'3. Operating Services'!F10+'3. Operating Services'!F16</f>
        <v>0</v>
      </c>
    </row>
    <row r="6" spans="1:5" x14ac:dyDescent="0.3">
      <c r="A6" s="145" t="s">
        <v>121</v>
      </c>
      <c r="B6" s="146">
        <f>'4. Ingredienten'!E22</f>
        <v>0</v>
      </c>
    </row>
    <row r="7" spans="1:5" x14ac:dyDescent="0.3">
      <c r="A7" s="145" t="s">
        <v>127</v>
      </c>
      <c r="B7" s="146">
        <f>'5. Verplaatsings- Verhuiskosten'!D5</f>
        <v>0</v>
      </c>
    </row>
    <row r="8" spans="1:5" x14ac:dyDescent="0.3">
      <c r="A8" s="147" t="s">
        <v>128</v>
      </c>
      <c r="B8" s="148">
        <f>'5. Verplaatsings- Verhuiskosten'!D10</f>
        <v>0</v>
      </c>
    </row>
    <row r="9" spans="1:5" ht="16.2" thickBot="1" x14ac:dyDescent="0.35">
      <c r="A9" s="149" t="s">
        <v>85</v>
      </c>
      <c r="B9" s="225">
        <f>SUM(B4:B8)</f>
        <v>0</v>
      </c>
      <c r="C9" s="2"/>
      <c r="D9" s="2"/>
      <c r="E9" s="2"/>
    </row>
    <row r="11" spans="1:5" ht="46.8" customHeight="1" x14ac:dyDescent="0.3"/>
  </sheetData>
  <sheetProtection algorithmName="SHA-512" hashValue="wDUkmXhS5nTcntwAtl0FXLKWuGC641TxlQQlcVGnbeoP/bSdWB87OMcwX+wnvchsqXFWL+/b0v83KHvPFH/Dmw==" saltValue="92nRpdJEcgBU3OprWKfLfw==" spinCount="100000" sheet="1" objects="1" scenarios="1" selectLockedCells="1" selectUnlockedCells="1"/>
  <mergeCells count="1">
    <mergeCell ref="A1: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5D6A-16A7-4945-8EB8-3AF7BBBA2406}">
  <sheetPr>
    <tabColor theme="9" tint="0.79998168889431442"/>
  </sheetPr>
  <dimension ref="A1:BF180"/>
  <sheetViews>
    <sheetView zoomScale="115" zoomScaleNormal="115" workbookViewId="0">
      <pane ySplit="5" topLeftCell="A6" activePane="bottomLeft" state="frozen"/>
      <selection activeCell="D25" sqref="D25"/>
      <selection pane="bottomLeft" activeCell="E32" sqref="E32"/>
    </sheetView>
  </sheetViews>
  <sheetFormatPr defaultColWidth="0" defaultRowHeight="12" customHeight="1" zeroHeight="1" x14ac:dyDescent="0.2"/>
  <cols>
    <col min="1" max="1" width="2.109375" style="45" customWidth="1"/>
    <col min="2" max="2" width="21.5546875" style="10" customWidth="1"/>
    <col min="3" max="3" width="46.44140625" style="10" customWidth="1"/>
    <col min="4" max="5" width="12.109375" style="10" customWidth="1"/>
    <col min="6" max="6" width="11" style="10" bestFit="1" customWidth="1"/>
    <col min="7" max="8" width="11" style="10" customWidth="1"/>
    <col min="9" max="9" width="10" style="10" bestFit="1" customWidth="1"/>
    <col min="10" max="10" width="3.5546875" style="10" customWidth="1"/>
    <col min="11" max="11" width="8.88671875" style="10" customWidth="1"/>
    <col min="12" max="12" width="21.5546875" style="10" hidden="1" customWidth="1"/>
    <col min="13" max="13" width="12.5546875" style="10" hidden="1" customWidth="1"/>
    <col min="14" max="14" width="10.109375" style="10" hidden="1" customWidth="1"/>
    <col min="15" max="15" width="16.5546875" style="10" hidden="1" customWidth="1"/>
    <col min="16" max="16" width="4.88671875" style="10" hidden="1" customWidth="1"/>
    <col min="17" max="17" width="6.5546875" style="10" hidden="1" customWidth="1"/>
    <col min="18" max="18" width="13.44140625" style="10" hidden="1" customWidth="1"/>
    <col min="19" max="19" width="12.44140625" style="10" hidden="1" customWidth="1"/>
    <col min="20" max="20" width="22.5546875" style="10" hidden="1" customWidth="1"/>
    <col min="21" max="21" width="1.44140625" style="10" hidden="1" customWidth="1"/>
    <col min="22" max="22" width="26.44140625" style="10" hidden="1" customWidth="1"/>
    <col min="23" max="23" width="12.5546875" style="10" hidden="1" customWidth="1"/>
    <col min="24" max="24" width="8.88671875" style="10" hidden="1" customWidth="1"/>
    <col min="25" max="25" width="2.44140625" style="10" hidden="1" customWidth="1"/>
    <col min="26" max="26" width="8.88671875" style="10" hidden="1" customWidth="1"/>
    <col min="27" max="27" width="27.88671875" style="10" hidden="1" customWidth="1"/>
    <col min="28" max="28" width="12.5546875" style="10" hidden="1" customWidth="1"/>
    <col min="29" max="29" width="8.88671875" style="10" hidden="1" customWidth="1"/>
    <col min="30" max="30" width="2.5546875" style="10" hidden="1" customWidth="1"/>
    <col min="31" max="31" width="8.88671875" style="10" hidden="1" customWidth="1"/>
    <col min="32" max="32" width="25.5546875" style="10" hidden="1" customWidth="1"/>
    <col min="33" max="33" width="12.5546875" style="10" hidden="1" customWidth="1"/>
    <col min="34" max="34" width="8.88671875" style="10" hidden="1" customWidth="1"/>
    <col min="35" max="35" width="2" style="10" hidden="1" customWidth="1"/>
    <col min="36" max="36" width="8.88671875" style="10" hidden="1" customWidth="1"/>
    <col min="37" max="37" width="26.88671875" style="10" hidden="1" customWidth="1"/>
    <col min="38" max="38" width="12.5546875" style="10" hidden="1" customWidth="1"/>
    <col min="39" max="41" width="8.88671875" style="10" hidden="1" customWidth="1"/>
    <col min="42" max="42" width="26.109375" style="10" hidden="1" customWidth="1"/>
    <col min="43" max="43" width="12.5546875" style="10" hidden="1" customWidth="1"/>
    <col min="44" max="44" width="8.88671875" style="10" hidden="1" customWidth="1"/>
    <col min="45" max="45" width="2.44140625" style="10" hidden="1" customWidth="1"/>
    <col min="46" max="46" width="8.88671875" style="10" hidden="1" customWidth="1"/>
    <col min="47" max="47" width="26.5546875" style="10" hidden="1" customWidth="1"/>
    <col min="48" max="48" width="12.5546875" style="10" hidden="1" customWidth="1"/>
    <col min="49" max="49" width="8.88671875" style="10" hidden="1" customWidth="1"/>
    <col min="50" max="50" width="1.88671875" style="10" hidden="1" customWidth="1"/>
    <col min="51" max="51" width="20" style="10" hidden="1" customWidth="1"/>
    <col min="52" max="52" width="16.5546875" style="10" hidden="1" customWidth="1"/>
    <col min="53" max="53" width="12.5546875" style="10" hidden="1" customWidth="1"/>
    <col min="54" max="54" width="8.88671875" style="10" hidden="1" customWidth="1"/>
    <col min="55" max="55" width="1.5546875" style="10" hidden="1" customWidth="1"/>
    <col min="56" max="56" width="13" style="10" hidden="1" customWidth="1"/>
    <col min="57" max="57" width="21.88671875" style="10" hidden="1" customWidth="1"/>
    <col min="58" max="58" width="12.5546875" style="10" hidden="1" customWidth="1"/>
    <col min="59" max="16384" width="8.88671875" style="10" hidden="1"/>
  </cols>
  <sheetData>
    <row r="1" spans="1:21" ht="11.4" x14ac:dyDescent="0.2">
      <c r="A1" s="7"/>
      <c r="B1" s="7"/>
      <c r="C1" s="8"/>
      <c r="D1" s="7"/>
      <c r="E1" s="7"/>
      <c r="F1" s="7"/>
      <c r="G1" s="7"/>
      <c r="H1" s="7"/>
      <c r="I1" s="7"/>
      <c r="J1" s="7"/>
      <c r="K1" s="7"/>
      <c r="L1" s="7"/>
      <c r="M1" s="7"/>
      <c r="N1" s="7"/>
      <c r="O1" s="7"/>
      <c r="P1" s="9"/>
      <c r="Q1" s="9"/>
      <c r="R1" s="9"/>
      <c r="S1" s="9"/>
      <c r="T1" s="9"/>
      <c r="U1" s="9"/>
    </row>
    <row r="2" spans="1:21" ht="21" x14ac:dyDescent="0.2">
      <c r="A2" s="7"/>
      <c r="B2" s="11" t="s">
        <v>90</v>
      </c>
      <c r="C2" s="12"/>
      <c r="D2" s="13"/>
      <c r="E2" s="14"/>
      <c r="F2" s="13"/>
      <c r="G2" s="13"/>
      <c r="H2" s="13"/>
      <c r="I2" s="13"/>
      <c r="J2" s="13"/>
      <c r="K2" s="13"/>
      <c r="L2" s="13"/>
      <c r="M2" s="13"/>
      <c r="N2" s="13"/>
      <c r="O2" s="15"/>
      <c r="P2" s="13"/>
      <c r="Q2" s="13"/>
      <c r="R2" s="13"/>
      <c r="S2" s="13"/>
      <c r="T2" s="16"/>
      <c r="U2" s="9"/>
    </row>
    <row r="3" spans="1:21" ht="15" customHeight="1" x14ac:dyDescent="0.3">
      <c r="A3" s="7"/>
      <c r="B3" s="17"/>
      <c r="C3" s="18"/>
      <c r="D3" s="18"/>
      <c r="E3" s="18"/>
      <c r="F3" s="18"/>
      <c r="G3" s="18"/>
      <c r="H3" s="18"/>
      <c r="I3" s="18"/>
      <c r="J3" s="18"/>
      <c r="K3" s="18"/>
      <c r="L3" s="18"/>
      <c r="M3" s="18"/>
      <c r="N3" s="18"/>
      <c r="O3" s="18"/>
      <c r="P3" s="18"/>
      <c r="Q3" s="19"/>
      <c r="R3" s="19"/>
      <c r="S3" s="19"/>
      <c r="T3" s="20"/>
      <c r="U3" s="9"/>
    </row>
    <row r="4" spans="1:21" ht="13.2" x14ac:dyDescent="0.25">
      <c r="A4" s="21"/>
      <c r="B4" s="22"/>
      <c r="C4" s="23"/>
      <c r="D4" s="23"/>
      <c r="E4" s="23"/>
      <c r="F4" s="23"/>
      <c r="G4" s="23"/>
      <c r="H4" s="23"/>
      <c r="I4" s="23"/>
      <c r="J4" s="23"/>
      <c r="K4" s="23"/>
      <c r="L4" s="24"/>
      <c r="M4" s="24"/>
      <c r="N4" s="24"/>
      <c r="O4" s="25"/>
      <c r="P4" s="24"/>
      <c r="Q4" s="24"/>
      <c r="R4" s="24"/>
      <c r="S4" s="24"/>
      <c r="T4" s="26"/>
      <c r="U4" s="9"/>
    </row>
    <row r="5" spans="1:21" ht="13.35" customHeight="1" x14ac:dyDescent="0.2">
      <c r="A5" s="27"/>
      <c r="B5" s="28"/>
      <c r="C5" s="28"/>
      <c r="D5" s="28"/>
      <c r="E5" s="28"/>
      <c r="F5" s="28"/>
      <c r="G5" s="28"/>
      <c r="H5" s="28"/>
      <c r="I5" s="28"/>
      <c r="J5" s="28"/>
      <c r="K5" s="28"/>
      <c r="L5" s="28"/>
      <c r="M5" s="28"/>
      <c r="N5" s="28"/>
      <c r="O5" s="28"/>
      <c r="P5" s="28"/>
      <c r="Q5" s="28"/>
      <c r="R5" s="28"/>
      <c r="S5" s="28"/>
      <c r="T5" s="28"/>
      <c r="U5" s="28"/>
    </row>
    <row r="6" spans="1:21" ht="12.9" customHeight="1" x14ac:dyDescent="0.2">
      <c r="A6" s="9"/>
      <c r="B6" s="9"/>
      <c r="C6" s="9"/>
      <c r="D6" s="9"/>
      <c r="E6" s="9"/>
      <c r="F6" s="9"/>
      <c r="G6" s="9"/>
      <c r="H6" s="9"/>
      <c r="I6" s="9"/>
      <c r="J6" s="9"/>
      <c r="K6" s="9"/>
      <c r="L6" s="9"/>
      <c r="M6" s="9"/>
      <c r="N6" s="9"/>
      <c r="O6" s="9"/>
      <c r="P6" s="9"/>
      <c r="Q6" s="9"/>
      <c r="R6" s="9"/>
      <c r="S6" s="9"/>
      <c r="T6" s="9"/>
      <c r="U6" s="9"/>
    </row>
    <row r="7" spans="1:21" ht="12.9" customHeight="1" x14ac:dyDescent="0.2">
      <c r="A7" s="9"/>
      <c r="B7" s="29"/>
      <c r="C7" s="30"/>
      <c r="D7" s="31" t="s">
        <v>91</v>
      </c>
      <c r="E7" s="31" t="s">
        <v>92</v>
      </c>
      <c r="F7" s="9"/>
      <c r="G7" s="9"/>
      <c r="H7" s="9"/>
      <c r="I7" s="9"/>
      <c r="J7" s="9"/>
      <c r="K7" s="9"/>
      <c r="L7" s="9"/>
      <c r="M7" s="9"/>
      <c r="N7" s="9"/>
      <c r="O7" s="9"/>
      <c r="P7" s="9"/>
      <c r="Q7" s="9"/>
      <c r="R7" s="9"/>
      <c r="S7" s="9"/>
      <c r="T7" s="9"/>
      <c r="U7" s="9"/>
    </row>
    <row r="8" spans="1:21" ht="12.9" customHeight="1" x14ac:dyDescent="0.2">
      <c r="A8" s="9"/>
      <c r="B8" s="210" t="s">
        <v>93</v>
      </c>
      <c r="C8" s="211"/>
      <c r="D8" s="32">
        <v>120000</v>
      </c>
      <c r="E8" s="33">
        <v>0</v>
      </c>
      <c r="F8" s="34" t="str">
        <f>IF(D9&gt;D8,"Let op: de waarde in cel D9 moet lager zijn dan de waarde in cel D8","")</f>
        <v/>
      </c>
      <c r="G8" s="9"/>
      <c r="H8" s="9"/>
      <c r="I8" s="9"/>
      <c r="J8" s="9"/>
      <c r="K8" s="9"/>
      <c r="L8" s="9"/>
      <c r="M8" s="9"/>
      <c r="N8" s="9"/>
      <c r="O8" s="9"/>
      <c r="P8" s="9"/>
      <c r="Q8" s="9"/>
      <c r="R8" s="9"/>
      <c r="S8" s="9"/>
      <c r="T8" s="9"/>
      <c r="U8" s="9"/>
    </row>
    <row r="9" spans="1:21" ht="12.9" customHeight="1" x14ac:dyDescent="0.2">
      <c r="A9" s="9"/>
      <c r="B9" s="212" t="s">
        <v>94</v>
      </c>
      <c r="C9" s="212"/>
      <c r="D9" s="35">
        <v>100000</v>
      </c>
      <c r="E9" s="36">
        <v>30</v>
      </c>
      <c r="F9" s="37"/>
      <c r="G9" s="9"/>
      <c r="H9" s="9"/>
      <c r="I9" s="9"/>
      <c r="J9" s="9"/>
      <c r="K9" s="9"/>
      <c r="L9" s="9"/>
      <c r="M9" s="9"/>
      <c r="N9" s="9"/>
      <c r="O9" s="9"/>
      <c r="P9" s="9"/>
      <c r="Q9" s="9"/>
      <c r="R9" s="9"/>
      <c r="S9" s="9"/>
      <c r="T9" s="9"/>
      <c r="U9" s="9"/>
    </row>
    <row r="10" spans="1:21" ht="12.9" customHeight="1" x14ac:dyDescent="0.2">
      <c r="A10" s="9"/>
      <c r="B10" s="9"/>
      <c r="C10" s="9"/>
      <c r="D10" s="9"/>
      <c r="E10" s="9"/>
      <c r="F10" s="37"/>
      <c r="G10" s="37"/>
      <c r="H10" s="37"/>
      <c r="I10" s="9"/>
      <c r="J10" s="9"/>
      <c r="K10" s="9"/>
      <c r="L10" s="9"/>
      <c r="M10" s="9"/>
      <c r="N10" s="9"/>
      <c r="O10" s="9"/>
      <c r="P10" s="9"/>
      <c r="Q10" s="9"/>
      <c r="R10" s="9"/>
      <c r="S10" s="9"/>
      <c r="T10" s="9"/>
      <c r="U10" s="9"/>
    </row>
    <row r="11" spans="1:21" ht="12.9" customHeight="1" x14ac:dyDescent="0.2">
      <c r="A11" s="9"/>
      <c r="B11" s="213" t="s">
        <v>95</v>
      </c>
      <c r="C11" s="214"/>
      <c r="D11" s="38">
        <f>'6. TCO Inschrijving'!B9</f>
        <v>0</v>
      </c>
      <c r="E11" s="39">
        <f>IF(D11="","",IF(D11&gt;D8,"Ongeldig",IF(D11&gt;=D9,E8+(E8-E9)/(D8-D9)*(D11-D8),E9)))</f>
        <v>30</v>
      </c>
      <c r="F11" s="37"/>
      <c r="G11" s="9"/>
      <c r="H11" s="9"/>
      <c r="I11" s="9"/>
      <c r="J11" s="9"/>
      <c r="K11" s="9"/>
      <c r="L11" s="9"/>
      <c r="M11" s="9"/>
      <c r="N11" s="9"/>
      <c r="O11" s="9"/>
      <c r="P11" s="9"/>
      <c r="Q11" s="9"/>
      <c r="R11" s="9"/>
      <c r="S11" s="9"/>
      <c r="T11" s="9"/>
      <c r="U11" s="9"/>
    </row>
    <row r="12" spans="1:21" ht="12.9" customHeight="1" x14ac:dyDescent="0.2">
      <c r="A12" s="9"/>
      <c r="B12" s="9"/>
      <c r="C12" s="9"/>
      <c r="D12" s="9"/>
      <c r="E12" s="9"/>
      <c r="F12" s="37"/>
      <c r="G12" s="37"/>
      <c r="H12" s="37"/>
      <c r="I12" s="9"/>
      <c r="J12" s="9"/>
      <c r="K12" s="9"/>
      <c r="L12" s="9"/>
      <c r="M12" s="9"/>
      <c r="N12" s="9"/>
      <c r="O12" s="9"/>
      <c r="P12" s="9"/>
      <c r="Q12" s="9"/>
      <c r="R12" s="9"/>
      <c r="S12" s="9"/>
      <c r="T12" s="9"/>
      <c r="U12" s="9"/>
    </row>
    <row r="13" spans="1:21" ht="12.9" customHeight="1" x14ac:dyDescent="0.2">
      <c r="A13" s="9"/>
      <c r="B13" s="9"/>
      <c r="C13" s="9"/>
      <c r="D13" s="9"/>
      <c r="E13" s="9"/>
      <c r="F13" s="37"/>
      <c r="G13" s="37"/>
      <c r="H13" s="37"/>
      <c r="I13" s="9"/>
      <c r="J13" s="9"/>
      <c r="K13" s="9"/>
      <c r="L13" s="9"/>
      <c r="M13" s="9"/>
      <c r="N13" s="9"/>
      <c r="O13" s="9"/>
      <c r="P13" s="9"/>
      <c r="Q13" s="9"/>
      <c r="R13" s="9"/>
      <c r="S13" s="9"/>
      <c r="T13" s="9"/>
      <c r="U13" s="9"/>
    </row>
    <row r="14" spans="1:21" ht="12.9" customHeight="1" x14ac:dyDescent="0.2">
      <c r="A14" s="9"/>
      <c r="B14" s="9"/>
      <c r="C14" s="9"/>
      <c r="D14" s="9"/>
      <c r="E14" s="9"/>
      <c r="F14" s="9"/>
      <c r="G14" s="9"/>
      <c r="H14" s="9"/>
      <c r="I14" s="9"/>
      <c r="J14" s="9"/>
      <c r="K14" s="9"/>
      <c r="L14" s="9"/>
      <c r="M14" s="9"/>
      <c r="N14" s="9"/>
      <c r="O14" s="9"/>
      <c r="P14" s="9"/>
      <c r="Q14" s="9"/>
      <c r="R14" s="9"/>
      <c r="S14" s="9"/>
      <c r="T14" s="9"/>
      <c r="U14" s="9"/>
    </row>
    <row r="15" spans="1:21" ht="12.9" customHeight="1" x14ac:dyDescent="0.2">
      <c r="A15" s="9"/>
      <c r="B15" s="9"/>
      <c r="C15" s="9"/>
      <c r="D15" s="9"/>
      <c r="E15" s="40" t="s">
        <v>96</v>
      </c>
      <c r="F15" s="9"/>
      <c r="G15" s="9"/>
      <c r="H15" s="9"/>
      <c r="I15" s="9"/>
      <c r="J15" s="9"/>
      <c r="K15" s="9"/>
      <c r="L15" s="9"/>
      <c r="M15" s="9"/>
      <c r="N15" s="9"/>
      <c r="O15" s="9"/>
      <c r="P15" s="9"/>
      <c r="Q15" s="9"/>
      <c r="R15" s="9"/>
      <c r="S15" s="9"/>
      <c r="T15" s="9"/>
      <c r="U15" s="9"/>
    </row>
    <row r="16" spans="1:21" ht="12.9" customHeight="1" x14ac:dyDescent="0.2">
      <c r="A16" s="9"/>
      <c r="B16" s="9"/>
      <c r="C16" s="9"/>
      <c r="D16" s="9"/>
      <c r="E16" s="41" t="str">
        <f>" = "&amp;E8&amp;" + ("&amp;E8&amp;-E9&amp;") / ("&amp;D8&amp;"- "&amp;D9&amp;") * (Inschrijfprijs - "&amp;D8&amp;")"</f>
        <v xml:space="preserve"> = 0 + (0-30) / (120000- 100000) * (Inschrijfprijs - 120000)</v>
      </c>
      <c r="F16" s="9"/>
      <c r="G16" s="9"/>
      <c r="H16" s="9"/>
      <c r="I16" s="9"/>
      <c r="J16" s="9"/>
      <c r="K16" s="9"/>
      <c r="L16" s="9"/>
      <c r="M16" s="9"/>
      <c r="N16" s="9"/>
      <c r="O16" s="9"/>
      <c r="P16" s="9"/>
      <c r="Q16" s="9"/>
      <c r="R16" s="9"/>
      <c r="S16" s="9"/>
      <c r="T16" s="9"/>
      <c r="U16" s="9"/>
    </row>
    <row r="17" spans="1:21" ht="12.9" customHeight="1" x14ac:dyDescent="0.2">
      <c r="A17" s="9"/>
      <c r="B17" s="9"/>
      <c r="C17" s="9"/>
      <c r="D17" s="9"/>
      <c r="E17" s="42"/>
      <c r="F17" s="43"/>
      <c r="G17" s="43"/>
      <c r="H17" s="43"/>
      <c r="I17" s="9"/>
      <c r="J17" s="9"/>
      <c r="K17" s="9"/>
      <c r="L17" s="9"/>
      <c r="M17" s="9"/>
      <c r="N17" s="9"/>
      <c r="O17" s="9"/>
      <c r="P17" s="9"/>
      <c r="Q17" s="9"/>
      <c r="R17" s="9"/>
      <c r="S17" s="9"/>
      <c r="T17" s="9"/>
      <c r="U17" s="9"/>
    </row>
    <row r="18" spans="1:21" ht="12.9" customHeight="1" x14ac:dyDescent="0.2">
      <c r="A18" s="9"/>
      <c r="B18" s="9"/>
      <c r="C18" s="9"/>
      <c r="D18" s="9"/>
      <c r="E18" s="42"/>
      <c r="F18" s="43"/>
      <c r="G18" s="43"/>
      <c r="H18" s="43"/>
      <c r="I18" s="9"/>
      <c r="J18" s="9"/>
      <c r="K18" s="9"/>
      <c r="L18" s="9"/>
      <c r="M18" s="9"/>
      <c r="N18" s="9"/>
      <c r="O18" s="9"/>
      <c r="P18" s="9"/>
      <c r="Q18" s="9"/>
      <c r="R18" s="9"/>
      <c r="S18" s="9"/>
      <c r="T18" s="9"/>
      <c r="U18" s="9"/>
    </row>
    <row r="19" spans="1:21" ht="12.9" customHeight="1" x14ac:dyDescent="0.2">
      <c r="A19" s="9"/>
      <c r="B19" s="9"/>
      <c r="C19" s="9"/>
      <c r="D19" s="9"/>
      <c r="E19" s="42"/>
      <c r="F19" s="43"/>
      <c r="G19" s="43"/>
      <c r="H19" s="43"/>
      <c r="I19" s="9"/>
      <c r="J19" s="9"/>
      <c r="K19" s="9"/>
      <c r="L19" s="9"/>
      <c r="M19" s="9"/>
      <c r="N19" s="9"/>
      <c r="O19" s="9"/>
      <c r="P19" s="9"/>
      <c r="Q19" s="9"/>
      <c r="R19" s="9"/>
      <c r="S19" s="9"/>
      <c r="T19" s="9"/>
      <c r="U19" s="9"/>
    </row>
    <row r="20" spans="1:21" ht="12.9" customHeight="1" x14ac:dyDescent="0.2">
      <c r="A20" s="9"/>
      <c r="B20" s="9"/>
      <c r="C20" s="9"/>
      <c r="D20" s="9"/>
      <c r="E20" s="42"/>
      <c r="F20" s="43"/>
      <c r="G20" s="43"/>
      <c r="H20" s="43"/>
      <c r="I20" s="9"/>
      <c r="J20" s="9"/>
      <c r="K20" s="9"/>
      <c r="L20" s="9"/>
      <c r="M20" s="9"/>
      <c r="N20" s="9"/>
      <c r="O20" s="9"/>
      <c r="P20" s="9"/>
      <c r="Q20" s="9"/>
      <c r="R20" s="9"/>
      <c r="S20" s="9"/>
      <c r="T20" s="9"/>
      <c r="U20" s="9"/>
    </row>
    <row r="21" spans="1:21" ht="12.9" customHeight="1" x14ac:dyDescent="0.2">
      <c r="A21" s="9"/>
      <c r="B21" s="9"/>
      <c r="C21" s="9"/>
      <c r="D21" s="9"/>
      <c r="E21" s="42"/>
      <c r="F21" s="43"/>
      <c r="G21" s="43"/>
      <c r="H21" s="43"/>
      <c r="I21" s="9"/>
      <c r="J21" s="9"/>
      <c r="K21" s="9"/>
      <c r="L21" s="9"/>
      <c r="M21" s="9"/>
      <c r="N21" s="9"/>
      <c r="O21" s="9"/>
      <c r="P21" s="9"/>
      <c r="Q21" s="9"/>
      <c r="R21" s="9"/>
      <c r="S21" s="9"/>
      <c r="T21" s="9"/>
      <c r="U21" s="9"/>
    </row>
    <row r="22" spans="1:21" ht="12.9" customHeight="1" x14ac:dyDescent="0.2">
      <c r="A22" s="40"/>
      <c r="B22" s="9"/>
      <c r="C22" s="9"/>
      <c r="D22" s="9"/>
      <c r="E22" s="42"/>
      <c r="F22" s="43"/>
      <c r="G22" s="43"/>
      <c r="H22" s="43"/>
      <c r="I22" s="9"/>
      <c r="J22" s="9"/>
      <c r="K22" s="9"/>
      <c r="L22" s="9"/>
      <c r="M22" s="9"/>
      <c r="N22" s="9"/>
      <c r="O22" s="9"/>
      <c r="P22" s="9"/>
      <c r="Q22" s="9"/>
      <c r="R22" s="9"/>
      <c r="S22" s="9"/>
      <c r="T22" s="9"/>
      <c r="U22" s="9"/>
    </row>
    <row r="23" spans="1:21" ht="12.9" customHeight="1" x14ac:dyDescent="0.2">
      <c r="A23" s="40"/>
      <c r="B23" s="9"/>
      <c r="C23" s="9"/>
      <c r="D23" s="9"/>
      <c r="E23" s="9"/>
      <c r="F23" s="9"/>
      <c r="G23" s="9"/>
      <c r="H23" s="9"/>
      <c r="I23" s="9"/>
      <c r="J23" s="9"/>
      <c r="K23" s="9"/>
      <c r="L23" s="9"/>
      <c r="M23" s="9"/>
      <c r="N23" s="9"/>
      <c r="O23" s="9"/>
      <c r="P23" s="9"/>
      <c r="Q23" s="9"/>
      <c r="R23" s="9"/>
      <c r="S23" s="9"/>
      <c r="T23" s="9"/>
      <c r="U23" s="9"/>
    </row>
    <row r="24" spans="1:21" ht="12.9" customHeight="1" x14ac:dyDescent="0.2">
      <c r="A24" s="40"/>
      <c r="B24" s="9"/>
      <c r="C24" s="9"/>
      <c r="D24" s="9"/>
      <c r="E24" s="9"/>
      <c r="F24" s="9"/>
      <c r="G24" s="9"/>
      <c r="H24" s="9"/>
      <c r="I24" s="9"/>
      <c r="J24" s="9"/>
      <c r="K24" s="9"/>
      <c r="L24" s="9"/>
      <c r="M24" s="9"/>
      <c r="N24" s="9"/>
      <c r="O24" s="9"/>
      <c r="P24" s="9"/>
      <c r="Q24" s="9"/>
      <c r="R24" s="9"/>
      <c r="S24" s="9"/>
      <c r="T24" s="9"/>
      <c r="U24" s="9"/>
    </row>
    <row r="25" spans="1:21" ht="12.9" customHeight="1" x14ac:dyDescent="0.2">
      <c r="A25" s="40"/>
      <c r="B25" s="9"/>
      <c r="C25" s="9"/>
      <c r="D25" s="9"/>
      <c r="E25" s="9"/>
      <c r="F25" s="9"/>
      <c r="G25" s="9"/>
      <c r="H25" s="9"/>
      <c r="I25" s="9"/>
      <c r="J25" s="9"/>
      <c r="K25" s="9"/>
      <c r="L25" s="9"/>
      <c r="M25" s="9"/>
      <c r="N25" s="9"/>
      <c r="O25" s="9"/>
      <c r="P25" s="9"/>
      <c r="Q25" s="9"/>
      <c r="R25" s="9"/>
      <c r="S25" s="9"/>
      <c r="T25" s="9"/>
      <c r="U25" s="9"/>
    </row>
    <row r="26" spans="1:21" ht="12.9" customHeight="1" x14ac:dyDescent="0.2">
      <c r="A26" s="40"/>
      <c r="B26" s="9"/>
      <c r="C26" s="9"/>
      <c r="D26" s="9"/>
      <c r="E26" s="9"/>
      <c r="F26" s="9"/>
      <c r="G26" s="9"/>
      <c r="H26" s="9"/>
      <c r="I26" s="9"/>
      <c r="J26" s="9"/>
      <c r="K26" s="9"/>
      <c r="L26" s="9"/>
      <c r="M26" s="9"/>
      <c r="N26" s="9"/>
      <c r="O26" s="9"/>
      <c r="P26" s="9"/>
      <c r="Q26" s="9"/>
      <c r="R26" s="9"/>
      <c r="S26" s="9"/>
      <c r="T26" s="9"/>
      <c r="U26" s="9"/>
    </row>
    <row r="27" spans="1:21" ht="12.9" customHeight="1" x14ac:dyDescent="0.2">
      <c r="A27" s="9"/>
      <c r="B27" s="9"/>
      <c r="C27" s="9"/>
      <c r="D27" s="9"/>
      <c r="E27" s="9"/>
      <c r="F27" s="9"/>
      <c r="G27" s="9"/>
      <c r="H27" s="9"/>
      <c r="I27" s="9"/>
      <c r="J27" s="9"/>
      <c r="K27" s="9"/>
      <c r="L27" s="9"/>
      <c r="M27" s="9"/>
      <c r="N27" s="9"/>
      <c r="O27" s="9"/>
      <c r="P27" s="9"/>
      <c r="Q27" s="9"/>
      <c r="R27" s="9"/>
      <c r="S27" s="9"/>
      <c r="T27" s="9"/>
      <c r="U27" s="9"/>
    </row>
    <row r="28" spans="1:21" ht="12.9" customHeight="1" x14ac:dyDescent="0.2">
      <c r="A28" s="9"/>
      <c r="B28" s="9"/>
      <c r="C28" s="9"/>
      <c r="D28" s="9"/>
      <c r="E28" s="9"/>
      <c r="F28" s="9"/>
      <c r="G28" s="9"/>
      <c r="H28" s="9"/>
      <c r="I28" s="9"/>
      <c r="J28" s="9"/>
      <c r="K28" s="9"/>
      <c r="L28" s="9"/>
      <c r="M28" s="9"/>
      <c r="N28" s="9"/>
      <c r="O28" s="9"/>
      <c r="P28" s="9"/>
      <c r="Q28" s="9"/>
      <c r="R28" s="9"/>
      <c r="S28" s="9"/>
      <c r="T28" s="9"/>
      <c r="U28" s="9"/>
    </row>
    <row r="29" spans="1:21" ht="12.9" customHeight="1" x14ac:dyDescent="0.2">
      <c r="A29" s="9"/>
      <c r="B29" s="9"/>
      <c r="C29" s="9"/>
      <c r="D29" s="9"/>
      <c r="E29" s="9"/>
      <c r="F29" s="9"/>
      <c r="G29" s="9"/>
      <c r="H29" s="9"/>
      <c r="I29" s="9"/>
      <c r="J29" s="9"/>
      <c r="K29" s="9"/>
      <c r="L29" s="9"/>
      <c r="M29" s="9"/>
      <c r="N29" s="9"/>
      <c r="O29" s="9"/>
      <c r="P29" s="9"/>
      <c r="Q29" s="9"/>
      <c r="R29" s="9"/>
      <c r="S29" s="9"/>
      <c r="T29" s="9"/>
      <c r="U29" s="9"/>
    </row>
    <row r="30" spans="1:21" ht="12.9" customHeight="1" x14ac:dyDescent="0.2">
      <c r="A30" s="9"/>
      <c r="B30" s="40"/>
      <c r="C30" s="9"/>
      <c r="D30" s="9"/>
      <c r="E30" s="9"/>
      <c r="F30" s="9"/>
      <c r="G30" s="9"/>
      <c r="H30" s="9"/>
      <c r="I30" s="9"/>
      <c r="J30" s="9"/>
      <c r="K30" s="9"/>
      <c r="L30" s="9"/>
      <c r="M30" s="9"/>
      <c r="N30" s="9"/>
      <c r="O30" s="9"/>
      <c r="P30" s="9"/>
      <c r="Q30" s="9"/>
      <c r="R30" s="9"/>
      <c r="S30" s="9"/>
      <c r="T30" s="9"/>
      <c r="U30" s="9"/>
    </row>
    <row r="31" spans="1:21" ht="12.9" customHeight="1" x14ac:dyDescent="0.2">
      <c r="A31" s="9"/>
      <c r="B31" s="40"/>
      <c r="C31" s="9"/>
      <c r="D31" s="9"/>
      <c r="E31" s="9"/>
      <c r="F31" s="9"/>
      <c r="G31" s="9"/>
      <c r="H31" s="9"/>
      <c r="I31" s="9"/>
      <c r="J31" s="9"/>
      <c r="K31" s="9"/>
      <c r="L31" s="9"/>
      <c r="M31" s="9"/>
      <c r="N31" s="9"/>
      <c r="O31" s="9"/>
      <c r="P31" s="9"/>
      <c r="Q31" s="9"/>
      <c r="R31" s="9"/>
      <c r="S31" s="9"/>
      <c r="T31" s="9"/>
      <c r="U31" s="9"/>
    </row>
    <row r="32" spans="1:21" ht="12.9" customHeight="1" x14ac:dyDescent="0.2">
      <c r="A32" s="9"/>
      <c r="B32" s="9"/>
      <c r="C32" s="9"/>
      <c r="D32" s="9"/>
      <c r="E32" s="9"/>
      <c r="F32" s="9"/>
      <c r="G32" s="9"/>
      <c r="H32" s="9"/>
      <c r="I32" s="9"/>
      <c r="J32" s="9"/>
      <c r="K32" s="9"/>
      <c r="L32" s="9"/>
      <c r="M32" s="9"/>
      <c r="N32" s="9"/>
      <c r="O32" s="9"/>
      <c r="P32" s="9"/>
      <c r="Q32" s="9"/>
      <c r="R32" s="9"/>
      <c r="S32" s="9"/>
      <c r="T32" s="9"/>
      <c r="U32" s="9"/>
    </row>
    <row r="33" spans="1:21" ht="12.9" customHeight="1" x14ac:dyDescent="0.2">
      <c r="A33" s="9"/>
      <c r="B33" s="215"/>
      <c r="C33" s="215"/>
      <c r="D33" s="215"/>
      <c r="E33" s="215"/>
      <c r="F33" s="215"/>
      <c r="G33" s="215"/>
      <c r="H33" s="215"/>
      <c r="I33" s="215"/>
      <c r="J33" s="215"/>
      <c r="K33" s="9"/>
      <c r="L33" s="9"/>
      <c r="M33" s="9"/>
      <c r="N33" s="9"/>
      <c r="O33" s="9"/>
      <c r="P33" s="9"/>
      <c r="Q33" s="9"/>
      <c r="R33" s="9"/>
      <c r="S33" s="9"/>
      <c r="T33" s="9"/>
      <c r="U33" s="9"/>
    </row>
    <row r="34" spans="1:21" ht="12.9" customHeight="1" x14ac:dyDescent="0.2">
      <c r="A34" s="9"/>
      <c r="B34" s="215"/>
      <c r="C34" s="215"/>
      <c r="D34" s="215"/>
      <c r="E34" s="215"/>
      <c r="F34" s="215"/>
      <c r="G34" s="215"/>
      <c r="H34" s="215"/>
      <c r="I34" s="215"/>
      <c r="J34" s="215"/>
      <c r="K34" s="9"/>
      <c r="L34" s="9"/>
      <c r="M34" s="9"/>
      <c r="N34" s="9"/>
      <c r="O34" s="9"/>
      <c r="P34" s="9"/>
      <c r="Q34" s="9"/>
      <c r="R34" s="9"/>
      <c r="S34" s="9"/>
      <c r="T34" s="9"/>
      <c r="U34" s="9"/>
    </row>
    <row r="35" spans="1:21" ht="12.9" customHeight="1" x14ac:dyDescent="0.2">
      <c r="A35" s="9"/>
      <c r="B35" s="9"/>
      <c r="C35" s="9"/>
      <c r="D35" s="9"/>
      <c r="E35" s="9"/>
      <c r="F35" s="9"/>
      <c r="G35" s="9"/>
      <c r="H35" s="9"/>
      <c r="I35" s="9"/>
      <c r="J35" s="9"/>
      <c r="K35" s="9"/>
      <c r="L35" s="9"/>
      <c r="M35" s="9"/>
      <c r="N35" s="9"/>
      <c r="O35" s="9"/>
      <c r="P35" s="9"/>
      <c r="Q35" s="9"/>
      <c r="R35" s="9"/>
      <c r="S35" s="9"/>
      <c r="T35" s="9"/>
      <c r="U35" s="9"/>
    </row>
    <row r="36" spans="1:21" ht="12.9" hidden="1" customHeight="1" x14ac:dyDescent="0.2">
      <c r="A36" s="9"/>
      <c r="B36" s="9"/>
      <c r="C36" s="9"/>
      <c r="D36" s="9"/>
      <c r="E36" s="9"/>
      <c r="F36" s="9"/>
      <c r="G36" s="9"/>
      <c r="H36" s="9"/>
      <c r="I36" s="9"/>
      <c r="J36" s="9"/>
      <c r="K36" s="9"/>
      <c r="L36" s="9"/>
      <c r="M36" s="9"/>
      <c r="N36" s="9"/>
      <c r="O36" s="9"/>
      <c r="P36" s="9"/>
      <c r="Q36" s="9"/>
      <c r="R36" s="9"/>
      <c r="S36" s="9"/>
      <c r="T36" s="9"/>
      <c r="U36" s="9"/>
    </row>
    <row r="37" spans="1:21" ht="12.9" hidden="1" customHeight="1" x14ac:dyDescent="0.2">
      <c r="A37" s="9"/>
      <c r="B37" s="9"/>
      <c r="C37" s="9"/>
      <c r="D37" s="9"/>
      <c r="E37" s="9"/>
      <c r="F37" s="9"/>
      <c r="G37" s="9"/>
      <c r="H37" s="9"/>
      <c r="I37" s="9"/>
      <c r="J37" s="9"/>
      <c r="K37" s="9"/>
      <c r="L37" s="9"/>
      <c r="M37" s="9"/>
      <c r="N37" s="9"/>
      <c r="O37" s="9"/>
      <c r="P37" s="9"/>
      <c r="Q37" s="9"/>
      <c r="R37" s="9"/>
      <c r="S37" s="9"/>
      <c r="T37" s="9"/>
      <c r="U37" s="9"/>
    </row>
    <row r="38" spans="1:21" ht="11.4" hidden="1" x14ac:dyDescent="0.2">
      <c r="A38" s="10"/>
      <c r="E38" s="44"/>
    </row>
    <row r="39" spans="1:21" ht="11.4" hidden="1" x14ac:dyDescent="0.2">
      <c r="A39" s="10"/>
      <c r="E39" s="44"/>
    </row>
    <row r="40" spans="1:21" ht="11.4" hidden="1" x14ac:dyDescent="0.2">
      <c r="A40" s="10"/>
    </row>
    <row r="41" spans="1:21" ht="11.4" hidden="1" x14ac:dyDescent="0.2">
      <c r="A41" s="10"/>
    </row>
    <row r="42" spans="1:21" ht="11.4" hidden="1" x14ac:dyDescent="0.2">
      <c r="A42" s="10"/>
    </row>
    <row r="43" spans="1:21" ht="11.4" hidden="1" x14ac:dyDescent="0.2">
      <c r="A43" s="10"/>
    </row>
    <row r="44" spans="1:21" ht="11.4" hidden="1" x14ac:dyDescent="0.2">
      <c r="A44" s="10"/>
    </row>
    <row r="45" spans="1:21" ht="11.4" hidden="1" x14ac:dyDescent="0.2">
      <c r="A45" s="10"/>
    </row>
    <row r="46" spans="1:21" ht="11.4" hidden="1" x14ac:dyDescent="0.2">
      <c r="A46" s="10"/>
    </row>
    <row r="47" spans="1:21" ht="11.4" hidden="1" x14ac:dyDescent="0.2">
      <c r="A47" s="10"/>
    </row>
    <row r="48" spans="1:21" ht="11.4" hidden="1" x14ac:dyDescent="0.2">
      <c r="A48" s="10"/>
    </row>
    <row r="49" spans="1:1" ht="11.4" hidden="1" x14ac:dyDescent="0.2">
      <c r="A49" s="10"/>
    </row>
    <row r="50" spans="1:1" ht="11.4" hidden="1" x14ac:dyDescent="0.2">
      <c r="A50" s="10"/>
    </row>
    <row r="51" spans="1:1" ht="11.4" hidden="1" x14ac:dyDescent="0.2">
      <c r="A51" s="10"/>
    </row>
    <row r="52" spans="1:1" ht="11.4" hidden="1" x14ac:dyDescent="0.2">
      <c r="A52" s="10"/>
    </row>
    <row r="53" spans="1:1" ht="11.4" hidden="1" x14ac:dyDescent="0.2">
      <c r="A53" s="10"/>
    </row>
    <row r="54" spans="1:1" ht="11.4" hidden="1" x14ac:dyDescent="0.2">
      <c r="A54" s="10"/>
    </row>
    <row r="55" spans="1:1" ht="11.4" hidden="1" x14ac:dyDescent="0.2">
      <c r="A55" s="10"/>
    </row>
    <row r="56" spans="1:1" ht="11.4" hidden="1" x14ac:dyDescent="0.2">
      <c r="A56" s="10"/>
    </row>
    <row r="57" spans="1:1" ht="11.4" hidden="1" x14ac:dyDescent="0.2">
      <c r="A57" s="10"/>
    </row>
    <row r="58" spans="1:1" ht="11.4" hidden="1" x14ac:dyDescent="0.2">
      <c r="A58" s="10"/>
    </row>
    <row r="59" spans="1:1" ht="11.4" hidden="1" x14ac:dyDescent="0.2">
      <c r="A59" s="10"/>
    </row>
    <row r="60" spans="1:1" ht="11.4" hidden="1" x14ac:dyDescent="0.2">
      <c r="A60" s="10"/>
    </row>
    <row r="61" spans="1:1" ht="11.4" hidden="1" x14ac:dyDescent="0.2">
      <c r="A61" s="10"/>
    </row>
    <row r="62" spans="1:1" ht="11.4" hidden="1" x14ac:dyDescent="0.2">
      <c r="A62" s="10"/>
    </row>
    <row r="63" spans="1:1" ht="11.4" hidden="1" x14ac:dyDescent="0.2">
      <c r="A63" s="10"/>
    </row>
    <row r="64" spans="1:1" ht="11.4" hidden="1" x14ac:dyDescent="0.2">
      <c r="A64" s="10"/>
    </row>
    <row r="65" spans="1:1" ht="11.4" hidden="1" x14ac:dyDescent="0.2">
      <c r="A65" s="10"/>
    </row>
    <row r="66" spans="1:1" ht="11.4" hidden="1" x14ac:dyDescent="0.2">
      <c r="A66" s="10"/>
    </row>
    <row r="67" spans="1:1" ht="11.4" hidden="1" x14ac:dyDescent="0.2">
      <c r="A67" s="10"/>
    </row>
    <row r="68" spans="1:1" ht="11.4" hidden="1" x14ac:dyDescent="0.2">
      <c r="A68" s="10"/>
    </row>
    <row r="69" spans="1:1" ht="11.4" hidden="1" x14ac:dyDescent="0.2">
      <c r="A69" s="10"/>
    </row>
    <row r="70" spans="1:1" ht="11.4" hidden="1" x14ac:dyDescent="0.2">
      <c r="A70" s="10"/>
    </row>
    <row r="71" spans="1:1" ht="11.4" hidden="1" x14ac:dyDescent="0.2">
      <c r="A71" s="10"/>
    </row>
    <row r="72" spans="1:1" ht="11.4" hidden="1" x14ac:dyDescent="0.2">
      <c r="A72" s="10"/>
    </row>
    <row r="73" spans="1:1" ht="11.4" hidden="1" x14ac:dyDescent="0.2">
      <c r="A73" s="10"/>
    </row>
    <row r="74" spans="1:1" ht="11.4" hidden="1" x14ac:dyDescent="0.2">
      <c r="A74" s="10"/>
    </row>
    <row r="75" spans="1:1" ht="11.4" hidden="1" x14ac:dyDescent="0.2">
      <c r="A75" s="10"/>
    </row>
    <row r="76" spans="1:1" ht="11.4" hidden="1" x14ac:dyDescent="0.2">
      <c r="A76" s="10"/>
    </row>
    <row r="77" spans="1:1" ht="11.4" hidden="1" x14ac:dyDescent="0.2">
      <c r="A77" s="10"/>
    </row>
    <row r="78" spans="1:1" ht="11.4" hidden="1" x14ac:dyDescent="0.2">
      <c r="A78" s="10"/>
    </row>
    <row r="79" spans="1:1" ht="11.4" hidden="1" x14ac:dyDescent="0.2">
      <c r="A79" s="10"/>
    </row>
    <row r="80" spans="1:1" ht="11.4" hidden="1" x14ac:dyDescent="0.2">
      <c r="A80" s="10"/>
    </row>
    <row r="81" spans="1:1" ht="11.4" hidden="1" x14ac:dyDescent="0.2">
      <c r="A81" s="10"/>
    </row>
    <row r="82" spans="1:1" ht="11.4" hidden="1" x14ac:dyDescent="0.2">
      <c r="A82" s="10"/>
    </row>
    <row r="83" spans="1:1" ht="11.4" hidden="1" x14ac:dyDescent="0.2">
      <c r="A83" s="10"/>
    </row>
    <row r="84" spans="1:1" ht="11.4" hidden="1" x14ac:dyDescent="0.2">
      <c r="A84" s="10"/>
    </row>
    <row r="85" spans="1:1" ht="11.4" hidden="1" x14ac:dyDescent="0.2">
      <c r="A85" s="10"/>
    </row>
    <row r="86" spans="1:1" ht="11.4" hidden="1" x14ac:dyDescent="0.2">
      <c r="A86" s="10"/>
    </row>
    <row r="87" spans="1:1" ht="11.4" hidden="1" x14ac:dyDescent="0.2">
      <c r="A87" s="10"/>
    </row>
    <row r="88" spans="1:1" ht="11.4" hidden="1" x14ac:dyDescent="0.2">
      <c r="A88" s="10"/>
    </row>
    <row r="89" spans="1:1" ht="11.4" hidden="1" x14ac:dyDescent="0.2">
      <c r="A89" s="10"/>
    </row>
    <row r="90" spans="1:1" ht="11.4" hidden="1" x14ac:dyDescent="0.2">
      <c r="A90" s="10"/>
    </row>
    <row r="91" spans="1:1" ht="11.4" hidden="1" x14ac:dyDescent="0.2">
      <c r="A91" s="10"/>
    </row>
    <row r="92" spans="1:1" ht="11.4" hidden="1" x14ac:dyDescent="0.2">
      <c r="A92" s="10"/>
    </row>
    <row r="93" spans="1:1" ht="11.4" hidden="1" x14ac:dyDescent="0.2">
      <c r="A93" s="10"/>
    </row>
    <row r="94" spans="1:1" ht="11.4" hidden="1" x14ac:dyDescent="0.2">
      <c r="A94" s="10"/>
    </row>
    <row r="95" spans="1:1" ht="11.4" hidden="1" x14ac:dyDescent="0.2">
      <c r="A95" s="10"/>
    </row>
    <row r="96" spans="1:1" ht="11.4" hidden="1" x14ac:dyDescent="0.2">
      <c r="A96" s="10"/>
    </row>
    <row r="97" spans="1:22" ht="11.4" hidden="1" x14ac:dyDescent="0.2">
      <c r="A97" s="10"/>
    </row>
    <row r="98" spans="1:22" ht="11.4" hidden="1" x14ac:dyDescent="0.2">
      <c r="A98" s="10"/>
    </row>
    <row r="99" spans="1:22" ht="11.4" hidden="1" x14ac:dyDescent="0.2">
      <c r="V99" s="45"/>
    </row>
    <row r="100" spans="1:22" ht="11.4" hidden="1" x14ac:dyDescent="0.2">
      <c r="V100" s="45"/>
    </row>
    <row r="101" spans="1:22" ht="11.4" hidden="1" x14ac:dyDescent="0.2">
      <c r="V101" s="45"/>
    </row>
    <row r="102" spans="1:22" ht="11.4" hidden="1" x14ac:dyDescent="0.2">
      <c r="V102" s="45"/>
    </row>
    <row r="103" spans="1:22" ht="11.4" hidden="1" x14ac:dyDescent="0.2">
      <c r="V103" s="45"/>
    </row>
    <row r="104" spans="1:22" ht="11.4" hidden="1" x14ac:dyDescent="0.2">
      <c r="V104" s="45"/>
    </row>
    <row r="105" spans="1:22" ht="11.4" hidden="1" x14ac:dyDescent="0.2">
      <c r="V105" s="45"/>
    </row>
    <row r="106" spans="1:22" ht="11.4" hidden="1" x14ac:dyDescent="0.2">
      <c r="V106" s="45"/>
    </row>
    <row r="107" spans="1:22" ht="11.4" hidden="1" x14ac:dyDescent="0.2">
      <c r="V107" s="45"/>
    </row>
    <row r="108" spans="1:22" ht="11.4" hidden="1" x14ac:dyDescent="0.2">
      <c r="V108" s="45"/>
    </row>
    <row r="109" spans="1:22" ht="11.4" hidden="1" x14ac:dyDescent="0.2">
      <c r="V109" s="45"/>
    </row>
    <row r="110" spans="1:22" ht="11.4" hidden="1" x14ac:dyDescent="0.2">
      <c r="V110" s="45"/>
    </row>
    <row r="111" spans="1:22" ht="11.4" hidden="1" x14ac:dyDescent="0.2">
      <c r="V111" s="45"/>
    </row>
    <row r="112" spans="1:22" ht="11.4" hidden="1" x14ac:dyDescent="0.2">
      <c r="V112" s="45"/>
    </row>
    <row r="113" spans="22:22" ht="11.4" hidden="1" x14ac:dyDescent="0.2">
      <c r="V113" s="45"/>
    </row>
    <row r="114" spans="22:22" ht="11.4" hidden="1" x14ac:dyDescent="0.2">
      <c r="V114" s="45"/>
    </row>
    <row r="115" spans="22:22" ht="11.4" hidden="1" x14ac:dyDescent="0.2">
      <c r="V115" s="45"/>
    </row>
    <row r="116" spans="22:22" ht="11.4" hidden="1" x14ac:dyDescent="0.2">
      <c r="V116" s="45"/>
    </row>
    <row r="117" spans="22:22" ht="11.4" hidden="1" x14ac:dyDescent="0.2">
      <c r="V117" s="45"/>
    </row>
    <row r="118" spans="22:22" ht="11.4" hidden="1" x14ac:dyDescent="0.2">
      <c r="V118" s="45"/>
    </row>
    <row r="119" spans="22:22" ht="11.4" hidden="1" x14ac:dyDescent="0.2">
      <c r="V119" s="45"/>
    </row>
    <row r="120" spans="22:22" ht="11.4" hidden="1" x14ac:dyDescent="0.2">
      <c r="V120" s="45"/>
    </row>
    <row r="121" spans="22:22" ht="11.4" hidden="1" x14ac:dyDescent="0.2">
      <c r="V121" s="45"/>
    </row>
    <row r="122" spans="22:22" ht="11.4" hidden="1" x14ac:dyDescent="0.2">
      <c r="V122" s="45"/>
    </row>
    <row r="123" spans="22:22" ht="11.4" hidden="1" x14ac:dyDescent="0.2">
      <c r="V123" s="45"/>
    </row>
    <row r="124" spans="22:22" ht="11.4" hidden="1" x14ac:dyDescent="0.2">
      <c r="V124" s="45"/>
    </row>
    <row r="125" spans="22:22" ht="11.4" hidden="1" x14ac:dyDescent="0.2">
      <c r="V125" s="45"/>
    </row>
    <row r="126" spans="22:22" ht="11.4" hidden="1" x14ac:dyDescent="0.2">
      <c r="V126" s="45"/>
    </row>
    <row r="127" spans="22:22" ht="11.4" hidden="1" x14ac:dyDescent="0.2">
      <c r="V127" s="45"/>
    </row>
    <row r="128" spans="22:22" ht="11.4" hidden="1" x14ac:dyDescent="0.2">
      <c r="V128" s="45"/>
    </row>
    <row r="129" spans="22:22" ht="11.4" hidden="1" x14ac:dyDescent="0.2">
      <c r="V129" s="45"/>
    </row>
    <row r="130" spans="22:22" ht="11.4" hidden="1" x14ac:dyDescent="0.2">
      <c r="V130" s="45"/>
    </row>
    <row r="131" spans="22:22" ht="11.4" hidden="1" x14ac:dyDescent="0.2">
      <c r="V131" s="45"/>
    </row>
    <row r="132" spans="22:22" ht="11.4" hidden="1" x14ac:dyDescent="0.2">
      <c r="V132" s="45"/>
    </row>
    <row r="133" spans="22:22" ht="11.4" hidden="1" x14ac:dyDescent="0.2">
      <c r="V133" s="45"/>
    </row>
    <row r="134" spans="22:22" ht="11.4" hidden="1" x14ac:dyDescent="0.2">
      <c r="V134" s="45"/>
    </row>
    <row r="135" spans="22:22" ht="11.4" hidden="1" x14ac:dyDescent="0.2">
      <c r="V135" s="45"/>
    </row>
    <row r="136" spans="22:22" ht="11.4" hidden="1" x14ac:dyDescent="0.2">
      <c r="V136" s="45"/>
    </row>
    <row r="137" spans="22:22" ht="11.4" hidden="1" x14ac:dyDescent="0.2">
      <c r="V137" s="45"/>
    </row>
    <row r="138" spans="22:22" ht="11.4" hidden="1" x14ac:dyDescent="0.2">
      <c r="V138" s="45"/>
    </row>
    <row r="139" spans="22:22" ht="11.4" hidden="1" x14ac:dyDescent="0.2">
      <c r="V139" s="45"/>
    </row>
    <row r="140" spans="22:22" ht="11.4" hidden="1" x14ac:dyDescent="0.2">
      <c r="V140" s="45"/>
    </row>
    <row r="141" spans="22:22" ht="11.4" hidden="1" x14ac:dyDescent="0.2">
      <c r="V141" s="45"/>
    </row>
    <row r="142" spans="22:22" ht="11.4" hidden="1" x14ac:dyDescent="0.2">
      <c r="V142" s="45"/>
    </row>
    <row r="143" spans="22:22" ht="11.4" hidden="1" x14ac:dyDescent="0.2">
      <c r="V143" s="45"/>
    </row>
    <row r="144" spans="22:22" ht="11.4" hidden="1" x14ac:dyDescent="0.2">
      <c r="V144" s="45"/>
    </row>
    <row r="145" spans="22:22" ht="11.4" hidden="1" x14ac:dyDescent="0.2">
      <c r="V145" s="45"/>
    </row>
    <row r="146" spans="22:22" ht="11.4" hidden="1" x14ac:dyDescent="0.2">
      <c r="V146" s="45"/>
    </row>
    <row r="147" spans="22:22" ht="11.4" hidden="1" x14ac:dyDescent="0.2">
      <c r="V147" s="45"/>
    </row>
    <row r="148" spans="22:22" ht="11.4" hidden="1" x14ac:dyDescent="0.2">
      <c r="V148" s="45"/>
    </row>
    <row r="149" spans="22:22" ht="11.4" hidden="1" x14ac:dyDescent="0.2">
      <c r="V149" s="45"/>
    </row>
    <row r="150" spans="22:22" ht="11.4" hidden="1" x14ac:dyDescent="0.2">
      <c r="V150" s="45"/>
    </row>
    <row r="151" spans="22:22" ht="11.4" hidden="1" x14ac:dyDescent="0.2">
      <c r="V151" s="45"/>
    </row>
    <row r="152" spans="22:22" ht="11.4" hidden="1" x14ac:dyDescent="0.2">
      <c r="V152" s="45"/>
    </row>
    <row r="153" spans="22:22" ht="11.4" hidden="1" x14ac:dyDescent="0.2">
      <c r="V153" s="45"/>
    </row>
    <row r="154" spans="22:22" ht="11.4" hidden="1" x14ac:dyDescent="0.2">
      <c r="V154" s="45"/>
    </row>
    <row r="155" spans="22:22" ht="11.4" hidden="1" x14ac:dyDescent="0.2">
      <c r="V155" s="45"/>
    </row>
    <row r="156" spans="22:22" ht="11.4" hidden="1" x14ac:dyDescent="0.2">
      <c r="V156" s="45"/>
    </row>
    <row r="157" spans="22:22" ht="11.4" hidden="1" x14ac:dyDescent="0.2">
      <c r="V157" s="45"/>
    </row>
    <row r="158" spans="22:22" ht="11.4" hidden="1" x14ac:dyDescent="0.2">
      <c r="V158" s="45"/>
    </row>
    <row r="159" spans="22:22" ht="11.4" hidden="1" x14ac:dyDescent="0.2">
      <c r="V159" s="45"/>
    </row>
    <row r="160" spans="22:22" ht="11.4" hidden="1" x14ac:dyDescent="0.2">
      <c r="V160" s="45"/>
    </row>
    <row r="161" spans="22:22" ht="11.4" hidden="1" x14ac:dyDescent="0.2">
      <c r="V161" s="45"/>
    </row>
    <row r="162" spans="22:22" ht="11.4" hidden="1" x14ac:dyDescent="0.2">
      <c r="V162" s="45"/>
    </row>
    <row r="163" spans="22:22" ht="11.4" hidden="1" x14ac:dyDescent="0.2">
      <c r="V163" s="45"/>
    </row>
    <row r="164" spans="22:22" ht="11.4" hidden="1" x14ac:dyDescent="0.2">
      <c r="V164" s="45"/>
    </row>
    <row r="165" spans="22:22" ht="11.4" hidden="1" x14ac:dyDescent="0.2">
      <c r="V165" s="45"/>
    </row>
    <row r="166" spans="22:22" ht="11.4" hidden="1" x14ac:dyDescent="0.2">
      <c r="V166" s="45"/>
    </row>
    <row r="167" spans="22:22" ht="11.4" hidden="1" x14ac:dyDescent="0.2">
      <c r="V167" s="45"/>
    </row>
    <row r="168" spans="22:22" ht="11.4" hidden="1" x14ac:dyDescent="0.2">
      <c r="V168" s="45"/>
    </row>
    <row r="169" spans="22:22" ht="11.4" hidden="1" x14ac:dyDescent="0.2">
      <c r="V169" s="45"/>
    </row>
    <row r="170" spans="22:22" ht="11.4" hidden="1" x14ac:dyDescent="0.2">
      <c r="V170" s="45"/>
    </row>
    <row r="171" spans="22:22" ht="11.4" hidden="1" x14ac:dyDescent="0.2"/>
    <row r="172" spans="22:22" ht="11.4" hidden="1" x14ac:dyDescent="0.2"/>
    <row r="173" spans="22:22" ht="11.4" hidden="1" x14ac:dyDescent="0.2"/>
    <row r="174" spans="22:22" ht="11.4" hidden="1" x14ac:dyDescent="0.2"/>
    <row r="175" spans="22:22" ht="11.4" hidden="1" x14ac:dyDescent="0.2"/>
    <row r="176" spans="22:22" ht="11.4" hidden="1" x14ac:dyDescent="0.2"/>
    <row r="177" ht="11.4" hidden="1" x14ac:dyDescent="0.2"/>
    <row r="178" ht="11.4" hidden="1" x14ac:dyDescent="0.2"/>
    <row r="179" ht="11.4" hidden="1" x14ac:dyDescent="0.2"/>
    <row r="180" ht="11.4" hidden="1" x14ac:dyDescent="0.2"/>
  </sheetData>
  <sheetProtection algorithmName="SHA-512" hashValue="t0P10GUtzhGCoJTYv+3xb8fs850vhkAljBBF9n4aNyQ9iNblvwf6Bs3aC687lvUmUGZsssUlIEY9rmAcBgBLCA==" saltValue="mcLq+jM6m8jY8f2jYMhyzw==" spinCount="100000" sheet="1" objects="1" scenarios="1" selectLockedCells="1" selectUnlockedCells="1"/>
  <mergeCells count="4">
    <mergeCell ref="B8:C8"/>
    <mergeCell ref="B9:C9"/>
    <mergeCell ref="B11:C11"/>
    <mergeCell ref="B33:J34"/>
  </mergeCells>
  <conditionalFormatting sqref="E15:E16">
    <cfRule type="expression" dxfId="1" priority="2">
      <formula>#REF!&gt;0</formula>
    </cfRule>
  </conditionalFormatting>
  <conditionalFormatting sqref="E17:E22">
    <cfRule type="expression" dxfId="0" priority="1">
      <formula>#REF!=0</formula>
    </cfRule>
  </conditionalFormatting>
  <dataValidations count="1">
    <dataValidation type="list" allowBlank="1" showInputMessage="1" showErrorMessage="1" sqref="F3:I3 M3:P3" xr:uid="{0FCFE86A-868A-4EDF-8CC4-395110038097}">
      <formula1>"Kromme,Lineair"</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12496F9F3B0A4B984EB6D633642777" ma:contentTypeVersion="3" ma:contentTypeDescription="Een nieuw document maken." ma:contentTypeScope="" ma:versionID="f4fa760588d7d954f4bb302f49227a4f">
  <xsd:schema xmlns:xsd="http://www.w3.org/2001/XMLSchema" xmlns:xs="http://www.w3.org/2001/XMLSchema" xmlns:p="http://schemas.microsoft.com/office/2006/metadata/properties" xmlns:ns2="082f8843-34c7-4216-9e36-1aeaa5be6adb" targetNamespace="http://schemas.microsoft.com/office/2006/metadata/properties" ma:root="true" ma:fieldsID="d34e874d156857f578613f8ac8a22b46" ns2:_="">
    <xsd:import namespace="082f8843-34c7-4216-9e36-1aeaa5be6ad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2f8843-34c7-4216-9e36-1aeaa5be6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5D1D81-5932-4C7C-A2FD-842F4EE227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2f8843-34c7-4216-9e36-1aeaa5be6a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C1E19B-2847-45E9-8989-CCE8C86DD16E}">
  <ds:schemaRefs>
    <ds:schemaRef ds:uri="http://schemas.microsoft.com/sharepoint/v3/contenttype/forms"/>
  </ds:schemaRefs>
</ds:datastoreItem>
</file>

<file path=customXml/itemProps3.xml><?xml version="1.0" encoding="utf-8"?>
<ds:datastoreItem xmlns:ds="http://schemas.openxmlformats.org/officeDocument/2006/customXml" ds:itemID="{66FA0E81-A4B8-4BB6-9B20-6B1B72B2F20B}">
  <ds:schemaRef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082f8843-34c7-4216-9e36-1aeaa5be6ad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Instructieblad</vt:lpstr>
      <vt:lpstr>1. Ondertekening</vt:lpstr>
      <vt:lpstr>2. Leasekosten</vt:lpstr>
      <vt:lpstr>3. Operating Services</vt:lpstr>
      <vt:lpstr>4. Ingredienten</vt:lpstr>
      <vt:lpstr>5. Verplaatsings- Verhuiskosten</vt:lpstr>
      <vt:lpstr>6. TCO Inschrijving</vt:lpstr>
      <vt:lpstr>7. Scoremethode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Klein Schiphorst-Joosten, Jeanine</dc:creator>
  <cp:keywords/>
  <dc:description/>
  <cp:lastModifiedBy>Klein Schiphorst-Joosten, Jeanine</cp:lastModifiedBy>
  <cp:revision/>
  <dcterms:created xsi:type="dcterms:W3CDTF">2026-04-20T14:19:21Z</dcterms:created>
  <dcterms:modified xsi:type="dcterms:W3CDTF">2026-05-20T14:26:28Z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0x010100EF12496F9F3B0A4B984EB6D633642777</vt:lpwstr>
  </property>
</Properties>
</file>