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V:\Afdeling\BV\FZ\Nieuwe mappenstructuur\Vervoer\Mobiliteit\Deelopdracht 1 Optimalisatie van het wagenpark\Molthoff\Aanbestedingsdocumenten DEFINITIEF\"/>
    </mc:Choice>
  </mc:AlternateContent>
  <xr:revisionPtr revIDLastSave="0" documentId="8_{1EE8ACBC-0EFB-4334-B971-2D64DFB7BD3E}" xr6:coauthVersionLast="47" xr6:coauthVersionMax="47" xr10:uidLastSave="{00000000-0000-0000-0000-000000000000}"/>
  <bookViews>
    <workbookView xWindow="-120" yWindow="-120" windowWidth="29040" windowHeight="15720" tabRatio="500" firstSheet="2" xr2:uid="{00000000-000D-0000-FFFF-FFFF00000000}"/>
  </bookViews>
  <sheets>
    <sheet name="Toelichting Prijzenblad" sheetId="12" r:id="rId1"/>
    <sheet name="Totaal prijs" sheetId="4" r:id="rId2"/>
    <sheet name="P1 Leasetarieven" sheetId="9" r:id="rId3"/>
    <sheet name="P2 Huurtarieven" sheetId="5" r:id="rId4"/>
    <sheet name="P3 Overige kosten" sheetId="6" r:id="rId5"/>
    <sheet name="P4 Vaste componenten" sheetId="13" r:id="rId6"/>
  </sheets>
  <definedNames>
    <definedName name="_xlnm._FilterDatabase" localSheetId="3" hidden="1">'P2 Huurtarieven'!$A$7:$Q$9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5" l="1"/>
  <c r="P11" i="5" s="1"/>
  <c r="L25" i="9"/>
  <c r="L35" i="9" s="1"/>
  <c r="P20" i="9"/>
  <c r="P25" i="9" s="1"/>
  <c r="O20" i="9"/>
  <c r="O25" i="9" s="1"/>
  <c r="N20" i="9"/>
  <c r="N25" i="9" s="1"/>
  <c r="M20" i="9"/>
  <c r="M25" i="9" s="1"/>
  <c r="L20" i="9"/>
  <c r="P17" i="9"/>
  <c r="O17" i="9"/>
  <c r="N17" i="9"/>
  <c r="M17" i="9"/>
  <c r="L17" i="9"/>
  <c r="M35" i="9" l="1"/>
  <c r="M34" i="9"/>
  <c r="M47" i="9" s="1"/>
  <c r="N34" i="9"/>
  <c r="N35" i="9"/>
  <c r="O35" i="9"/>
  <c r="O34" i="9"/>
  <c r="O47" i="9" s="1"/>
  <c r="P35" i="9"/>
  <c r="P34" i="9"/>
  <c r="P47" i="9" s="1"/>
  <c r="L34" i="9"/>
  <c r="L47" i="9" s="1"/>
  <c r="N47" i="9" l="1"/>
  <c r="N13" i="5" l="1"/>
  <c r="L12" i="5"/>
  <c r="P12" i="5" s="1"/>
  <c r="L10" i="5"/>
  <c r="P10" i="5" s="1"/>
  <c r="E17" i="6"/>
  <c r="C24" i="4" l="1"/>
  <c r="K17" i="9" l="1"/>
  <c r="B17" i="9"/>
  <c r="C17" i="9"/>
  <c r="D17" i="9" l="1"/>
  <c r="E17" i="9"/>
  <c r="F17" i="9"/>
  <c r="G17" i="9"/>
  <c r="H17" i="9"/>
  <c r="I17" i="9"/>
  <c r="J17" i="9"/>
  <c r="C20" i="9"/>
  <c r="D20" i="9"/>
  <c r="E20" i="9"/>
  <c r="F20" i="9"/>
  <c r="G20" i="9"/>
  <c r="H20" i="9"/>
  <c r="I20" i="9"/>
  <c r="J20" i="9"/>
  <c r="K20" i="9"/>
  <c r="B20" i="9"/>
  <c r="L9" i="5" l="1"/>
  <c r="P9" i="5" s="1"/>
  <c r="E25" i="9"/>
  <c r="E34" i="9" s="1"/>
  <c r="F25" i="9"/>
  <c r="F34" i="9" s="1"/>
  <c r="G15" i="6"/>
  <c r="G14" i="6"/>
  <c r="G8" i="6"/>
  <c r="J25" i="9"/>
  <c r="J35" i="9" s="1"/>
  <c r="L8" i="5"/>
  <c r="P8" i="5" s="1"/>
  <c r="P28" i="5" l="1"/>
  <c r="J34" i="9"/>
  <c r="J47" i="9" s="1"/>
  <c r="F35" i="9"/>
  <c r="F47" i="9" s="1"/>
  <c r="E35" i="9"/>
  <c r="E47" i="9" s="1"/>
  <c r="B25" i="9" l="1"/>
  <c r="B34" i="9" s="1"/>
  <c r="D25" i="9"/>
  <c r="C25" i="9"/>
  <c r="G25" i="9"/>
  <c r="H25" i="9"/>
  <c r="I25" i="9"/>
  <c r="K25" i="9"/>
  <c r="G34" i="9" l="1"/>
  <c r="G35" i="9"/>
  <c r="C34" i="9"/>
  <c r="C35" i="9"/>
  <c r="D35" i="9"/>
  <c r="D34" i="9"/>
  <c r="K34" i="9"/>
  <c r="K35" i="9"/>
  <c r="I35" i="9"/>
  <c r="I34" i="9"/>
  <c r="H34" i="9"/>
  <c r="H35" i="9"/>
  <c r="B35" i="9"/>
  <c r="B47" i="9" s="1"/>
  <c r="H47" i="9" l="1"/>
  <c r="C47" i="9"/>
  <c r="G47" i="9"/>
  <c r="I47" i="9"/>
  <c r="K47" i="9"/>
  <c r="D47" i="9"/>
  <c r="C50" i="9" l="1"/>
  <c r="D4" i="4" s="1"/>
  <c r="B20" i="4" s="1"/>
  <c r="D20" i="4" s="1"/>
  <c r="G6" i="6" l="1"/>
  <c r="G7" i="6"/>
  <c r="G9" i="6"/>
  <c r="G10" i="6"/>
  <c r="G11" i="6"/>
  <c r="G12" i="6"/>
  <c r="G13" i="6"/>
  <c r="G17" i="6" l="1"/>
  <c r="D14" i="4" s="1"/>
  <c r="B22" i="4" s="1"/>
  <c r="D22" i="4" s="1"/>
  <c r="D9" i="4" l="1"/>
  <c r="B21" i="4" s="1"/>
  <c r="D21" i="4" s="1"/>
  <c r="D24" i="4" s="1"/>
</calcChain>
</file>

<file path=xl/sharedStrings.xml><?xml version="1.0" encoding="utf-8"?>
<sst xmlns="http://schemas.openxmlformats.org/spreadsheetml/2006/main" count="257" uniqueCount="190">
  <si>
    <t>Toelichting werkwijze Prijzenblad</t>
  </si>
  <si>
    <t>Leasetarieven automandje</t>
  </si>
  <si>
    <t>Prijscomponent</t>
  </si>
  <si>
    <t>Totaal</t>
  </si>
  <si>
    <t>Weging</t>
  </si>
  <si>
    <t>Gewogen bedrag</t>
  </si>
  <si>
    <t>Huurtarieven</t>
  </si>
  <si>
    <t>Overige kosten</t>
  </si>
  <si>
    <t xml:space="preserve">Leasetarieven automandje </t>
  </si>
  <si>
    <t>Inschrijfprijs Prijscriterium</t>
  </si>
  <si>
    <t>Personen Auto 1</t>
  </si>
  <si>
    <t>Personen Auto 2</t>
  </si>
  <si>
    <t>Personen Auto 3</t>
  </si>
  <si>
    <t>Personen Auto 4</t>
  </si>
  <si>
    <t>Personen Auto 5</t>
  </si>
  <si>
    <t>Personen Auto 6</t>
  </si>
  <si>
    <t>Personen Auto 7</t>
  </si>
  <si>
    <t>Personen Auto 8</t>
  </si>
  <si>
    <t>Personen Auto 9</t>
  </si>
  <si>
    <t>Personen Auto 10</t>
  </si>
  <si>
    <t>Categorie</t>
  </si>
  <si>
    <t>B</t>
  </si>
  <si>
    <t>B-SUV</t>
  </si>
  <si>
    <t>C-SEGMENT</t>
  </si>
  <si>
    <t>C-SUV</t>
  </si>
  <si>
    <t>Jatocode</t>
  </si>
  <si>
    <t>Merk</t>
  </si>
  <si>
    <t>Opel</t>
  </si>
  <si>
    <t>Kia</t>
  </si>
  <si>
    <t>Model</t>
  </si>
  <si>
    <t>Uitvoering</t>
  </si>
  <si>
    <t>Branstofsoort</t>
  </si>
  <si>
    <t>Elektrisch</t>
  </si>
  <si>
    <t>Looptijd in mnd</t>
  </si>
  <si>
    <t>Jaarkilometrage</t>
  </si>
  <si>
    <t>Catalogusprijs incl. BTW / BPM</t>
  </si>
  <si>
    <t>BPM bedrag</t>
  </si>
  <si>
    <t>Catalogusprijs excl. BTW / BPM</t>
  </si>
  <si>
    <t>Rest BPM</t>
  </si>
  <si>
    <t>Kortingspercentage</t>
  </si>
  <si>
    <t>Catalogusprijs excl. BTW / incl. BPM</t>
  </si>
  <si>
    <t>Afleverpakket</t>
  </si>
  <si>
    <t>Calculatiekorting</t>
  </si>
  <si>
    <t>Recycling bijdrage</t>
  </si>
  <si>
    <t>Leges</t>
  </si>
  <si>
    <t>Tenaamstelling</t>
  </si>
  <si>
    <t>Kosten rijklaar maken</t>
  </si>
  <si>
    <t>Totale investering</t>
  </si>
  <si>
    <t>Rentedatum</t>
  </si>
  <si>
    <t>Rentebasis (naam, bijvoorbeeld IRS-4 jaars)</t>
  </si>
  <si>
    <t>Rentebasis (%)</t>
  </si>
  <si>
    <t>Renteopslag (%)</t>
  </si>
  <si>
    <t>Rekenrente (totaal %)</t>
  </si>
  <si>
    <t>Restwaarde exclusief BTW, inclusief BPM</t>
  </si>
  <si>
    <t>Afschrijving</t>
  </si>
  <si>
    <t>Rentebedrag</t>
  </si>
  <si>
    <t>Houderschapsbelasting*</t>
  </si>
  <si>
    <t>WA premie exclusief assurantiebelasting</t>
  </si>
  <si>
    <t>Casco premie exclusief assurantiebelasting</t>
  </si>
  <si>
    <t>SVI</t>
  </si>
  <si>
    <t>Reparatie en onderhoud</t>
  </si>
  <si>
    <t>Vervangend vervoer &gt;24 uur</t>
  </si>
  <si>
    <t>Pechhulp</t>
  </si>
  <si>
    <t>Administratiekosten</t>
  </si>
  <si>
    <t>Management-fee</t>
  </si>
  <si>
    <t>Totaal leasetarief</t>
  </si>
  <si>
    <t>Gemiddeld Leasetarief</t>
  </si>
  <si>
    <t>Prijzenblad Autolease - Huurtarieven</t>
  </si>
  <si>
    <r>
      <t xml:space="preserve">Vult u s.v.p. alle lichtblauwe cellen in. De huurprijs dient </t>
    </r>
    <r>
      <rPr>
        <b/>
        <sz val="11"/>
        <color rgb="FFFF0000"/>
        <rFont val="PT Sans"/>
        <family val="2"/>
        <charset val="204"/>
      </rPr>
      <t xml:space="preserve">per dag </t>
    </r>
    <r>
      <rPr>
        <b/>
        <sz val="11"/>
        <color theme="1"/>
        <rFont val="PT Sans"/>
        <family val="2"/>
      </rPr>
      <t>vermeld te worden.</t>
    </r>
  </si>
  <si>
    <t>(weging x 100 km)</t>
  </si>
  <si>
    <t>Weging looptijd</t>
  </si>
  <si>
    <t>Gewogen tarief per model</t>
  </si>
  <si>
    <t>Weging klasse</t>
  </si>
  <si>
    <t>Score</t>
  </si>
  <si>
    <t>Voorbeeld Voertuig per segment</t>
  </si>
  <si>
    <t>Brandstof</t>
  </si>
  <si>
    <t>1-7d</t>
  </si>
  <si>
    <t>8-14d</t>
  </si>
  <si>
    <t>15-30d</t>
  </si>
  <si>
    <t>31-90d</t>
  </si>
  <si>
    <t>Shortlease (3 - 24 mnd)</t>
  </si>
  <si>
    <t>prijs per meerkm</t>
  </si>
  <si>
    <t>Peugeot e-208 (36 tm 45 kW)</t>
  </si>
  <si>
    <t>elektriciteit</t>
  </si>
  <si>
    <t>Volkswagen ID.3 (t/m 58 kW)</t>
  </si>
  <si>
    <t>Voor huurauto's geldt 100 km per dag vrij, een eigen risico van € 300 per niet verhaalbare schade en € 75 bij ruitschade</t>
  </si>
  <si>
    <t>Extra's:</t>
  </si>
  <si>
    <t>Kosten</t>
  </si>
  <si>
    <t>Per (eenheid)</t>
  </si>
  <si>
    <t>Halen en brengen</t>
  </si>
  <si>
    <t>Rit</t>
  </si>
  <si>
    <t>Navigatie</t>
  </si>
  <si>
    <t>Huurperiode</t>
  </si>
  <si>
    <t>Trekhaak</t>
  </si>
  <si>
    <t>Winterbanden</t>
  </si>
  <si>
    <t>Gebeurtenis</t>
  </si>
  <si>
    <t>Imperiaal</t>
  </si>
  <si>
    <t>Aftanken huurauto bij minimaal volume van 2,5 liter</t>
  </si>
  <si>
    <t>Eigen risico bij niet verhaalbare schade(geel)</t>
  </si>
  <si>
    <t>Eigen risico bij niet verhaalbare schade bovenhoofdse schade &gt; 1,85m (grijs) max.</t>
  </si>
  <si>
    <t>Totaalscore huurtarieven</t>
  </si>
  <si>
    <t>Prijzenblad Autolease - Overige kosten</t>
  </si>
  <si>
    <t>Vult u s.v.p. alle lichtblauwe cellen in</t>
  </si>
  <si>
    <t>Prijs per</t>
  </si>
  <si>
    <t>Prijs</t>
  </si>
  <si>
    <t>Maand</t>
  </si>
  <si>
    <t>Doorsturen 1e bekeuring</t>
  </si>
  <si>
    <t>Handeling</t>
  </si>
  <si>
    <t>Doorsturen aanmaning</t>
  </si>
  <si>
    <t>Aftankkosten (minimaal 2,5l volume)</t>
  </si>
  <si>
    <t>Vervangen kentekenbewijs</t>
  </si>
  <si>
    <t>Vervangen kentekenplaten</t>
  </si>
  <si>
    <t>Vervangen brandstofpas bij verlies</t>
  </si>
  <si>
    <t>Kosten brandstofcontract</t>
  </si>
  <si>
    <t>Kosten missende reservesleutel</t>
  </si>
  <si>
    <t>Calculeren innameschades</t>
  </si>
  <si>
    <t>Inname op locatie bij klant</t>
  </si>
  <si>
    <t>Totaalscore overige tarieven</t>
  </si>
  <si>
    <t>Peugeot</t>
  </si>
  <si>
    <t>Renault</t>
  </si>
  <si>
    <t>Elroq</t>
  </si>
  <si>
    <t xml:space="preserve">Skoda </t>
  </si>
  <si>
    <t>Component</t>
  </si>
  <si>
    <t>Waarde</t>
  </si>
  <si>
    <t>Invullen</t>
  </si>
  <si>
    <t>Rentegrondslag</t>
  </si>
  <si>
    <t>&lt;naam van de verifieerbare rentegrondslag&gt;</t>
  </si>
  <si>
    <t>Renteopslag</t>
  </si>
  <si>
    <t>Vaste opslag op de rentegrondslag (%)</t>
  </si>
  <si>
    <t>Brandstofpas nationaal</t>
  </si>
  <si>
    <t>Prijs per auto per maand (€)</t>
  </si>
  <si>
    <t>Brandstofpas internationaal</t>
  </si>
  <si>
    <t>Laadpas nationaal</t>
  </si>
  <si>
    <t>Laadpas internationaal</t>
  </si>
  <si>
    <t>Combipas nationaal</t>
  </si>
  <si>
    <t>Combipas internationaal</t>
  </si>
  <si>
    <t>Hulpverlening</t>
  </si>
  <si>
    <t>Managementfee</t>
  </si>
  <si>
    <t>SVI/POI verzekering</t>
  </si>
  <si>
    <t>Renault Kangoo E/  Peugeot E-partner</t>
  </si>
  <si>
    <t xml:space="preserve">Het verdient aandacht om eerst kennis te nemen van diverse randvoorwaarden die van toepassing zijn op het invullen van het prijsformulier.
De instructie met betrekking tot het in te vullen Prijzenblad luidt als volgt:
•	Gelijktijdig met het versturen van de uitnodigingen voor de Inschrijvingsfase van de Aanbesteding wordt het sjabloon voor het Prijzenblad gepubliceerd.
•	Gebruik voor de invulling van de prijzen altijd het bijgevoegde Prijzenblad.’ 
•	Prijzen/kosten worden op het Prijzenblad onder dat onderwerp opgevoerd, waar ze thuishoren;
•	Op het Prijzenblad mogen geen negatieve prijzen worden vermeld;
•	Het is niet toegestaan om differentiatie aan te brengen in de beheervergoeding (managementfee / administratiekosten) tussen voertuigen onderling.
•	Er is uitsluitend gerekend met standaard fleetownerkortingen;
•	Subsidies als SEBA en MIA dienen niet te worden meegenomen in de leasetarieven.
•	Prijzen zijn exclusief btw en inclusief BPM;
•	Alle te vermelden prijzen zijn in euro’s;
•	De inschrijver wordt verzocht om alleen de daarvoor aangemerkte cellen te overschrijven. Wijzigingen aan andere cellen zullen uitsluiting tot gevolg hebben.
•	De tarieven beoordeling vindt plaats met behulp van Excel. 
•	De prijzen worden tussentijds niet afgerond. Afronding vindt plaats op hele euro’s in de laatste cel.
</t>
  </si>
  <si>
    <t>P2 Huurtarieven</t>
  </si>
  <si>
    <t>P1 Gemiddelde Leasetarief automandje</t>
  </si>
  <si>
    <t>P3 Overige kosten</t>
  </si>
  <si>
    <t>Bandenvervanging (all season)</t>
  </si>
  <si>
    <t>40 kWh ADVANCE Business Ed. A/T 5D 90kW</t>
  </si>
  <si>
    <t>Nissan</t>
  </si>
  <si>
    <t>Micra</t>
  </si>
  <si>
    <t>BEV 52kWh 150 pk Techno comfort range 5D</t>
  </si>
  <si>
    <t>Citroën</t>
  </si>
  <si>
    <t>e-C3</t>
  </si>
  <si>
    <t>Elektrisch 113pk PLUS Urban Range 5D</t>
  </si>
  <si>
    <t xml:space="preserve">Suzuki </t>
  </si>
  <si>
    <t>e-Vitara</t>
  </si>
  <si>
    <t>Volvo</t>
  </si>
  <si>
    <t>EX30</t>
  </si>
  <si>
    <t xml:space="preserve">EV3 </t>
  </si>
  <si>
    <t>81.4kWh Plus 5D 150kW</t>
  </si>
  <si>
    <t>61 kWh AllGrip-e Select 5D 135kW</t>
  </si>
  <si>
    <t>P3 Long Range Plus 5D 110kW</t>
  </si>
  <si>
    <t>e-3008</t>
  </si>
  <si>
    <t>Astra Sportstourer</t>
  </si>
  <si>
    <t>BEV 58kWh Business Edition auto 5D</t>
  </si>
  <si>
    <t>85 Business Edition 5D 210kW</t>
  </si>
  <si>
    <t>64.8kWh Limited Edition 5D 150kW</t>
  </si>
  <si>
    <t>E-Niro</t>
  </si>
  <si>
    <t>Allure EV 97 kWh 230 Long Range 5D</t>
  </si>
  <si>
    <t>Bedrijfswagen 1</t>
  </si>
  <si>
    <t>Bedrijfswagen 2</t>
  </si>
  <si>
    <t>Bedrijfswagen 3</t>
  </si>
  <si>
    <t>Bedrijfswagen 4</t>
  </si>
  <si>
    <t>Bedrijfswagen 5</t>
  </si>
  <si>
    <t>Klein</t>
  </si>
  <si>
    <t>Middel</t>
  </si>
  <si>
    <t>ID.Buzz Cargo</t>
  </si>
  <si>
    <t>Volkswagen</t>
  </si>
  <si>
    <t>79 kWh 210 kW Economy Business auto 4D</t>
  </si>
  <si>
    <t>E-Partner</t>
  </si>
  <si>
    <t>EV 50 kWh 136 Auto L1 4D</t>
  </si>
  <si>
    <t>Ford</t>
  </si>
  <si>
    <t>E-Transit Courier</t>
  </si>
  <si>
    <t>46 kWh Limited 136pk auto 4D</t>
  </si>
  <si>
    <t>Townstar</t>
  </si>
  <si>
    <t>45kWh N-CONNECTA L1 automaat 4D 90kW</t>
  </si>
  <si>
    <t>Toyota</t>
  </si>
  <si>
    <t>ProAce</t>
  </si>
  <si>
    <t>Extra Range Comfort L1 4D 100kW</t>
  </si>
  <si>
    <t>Totaal P</t>
  </si>
  <si>
    <t>Renault Trafic – E/  Peugeot E-expert</t>
  </si>
  <si>
    <t>Renault Trafic – E/  Peugeot E-expert 9 persoons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</si>
</sst>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164" formatCode="_(&quot;€&quot;\ * #,##0.00_);_(&quot;€&quot;\ * \(#,##0.00\);_(&quot;€&quot;\ * &quot;-&quot;??_);_(@_)"/>
    <numFmt numFmtId="165" formatCode="_(* #,##0.00_);_(* \(#,##0.00\);_(* &quot;-&quot;??_);_(@_)"/>
    <numFmt numFmtId="166" formatCode="&quot;€&quot;\ #,##0.00"/>
    <numFmt numFmtId="167" formatCode="_(* #,##0_);_(* \(#,##0\);_(* &quot;-&quot;??_);_(@_)"/>
    <numFmt numFmtId="168" formatCode="_ [$€-413]\ * #,##0.00_ ;_ [$€-413]\ * \-#,##0.00_ ;_ [$€-413]\ * &quot;-&quot;??_ ;_ @_ "/>
    <numFmt numFmtId="169" formatCode="_-&quot;€&quot;\ * #,##0.00_-;_-&quot;€&quot;\ * #,##0.00\-;_-&quot;€&quot;\ * &quot;-&quot;??_-;_-@_-"/>
  </numFmts>
  <fonts count="27">
    <font>
      <sz val="12"/>
      <color theme="1"/>
      <name val="ArialMT"/>
      <family val="2"/>
    </font>
    <font>
      <sz val="12"/>
      <color theme="1"/>
      <name val="ArialMT"/>
      <family val="2"/>
    </font>
    <font>
      <sz val="12"/>
      <color theme="1"/>
      <name val="ArialMT"/>
      <family val="2"/>
    </font>
    <font>
      <b/>
      <sz val="12"/>
      <color theme="0"/>
      <name val="ArialMT"/>
      <family val="2"/>
    </font>
    <font>
      <b/>
      <sz val="12"/>
      <color theme="1"/>
      <name val="ArialMT"/>
      <family val="2"/>
    </font>
    <font>
      <b/>
      <sz val="11"/>
      <color theme="1"/>
      <name val="Arial"/>
      <family val="2"/>
    </font>
    <font>
      <b/>
      <sz val="11"/>
      <color theme="0"/>
      <name val="Arial"/>
      <family val="2"/>
    </font>
    <font>
      <b/>
      <sz val="12"/>
      <color theme="1"/>
      <name val="Arial"/>
      <family val="2"/>
    </font>
    <font>
      <sz val="12"/>
      <color theme="1"/>
      <name val="Arial"/>
      <family val="2"/>
    </font>
    <font>
      <sz val="11"/>
      <color indexed="8"/>
      <name val="Calibri"/>
      <family val="2"/>
    </font>
    <font>
      <b/>
      <sz val="12"/>
      <color theme="0"/>
      <name val="Arial"/>
      <family val="2"/>
    </font>
    <font>
      <sz val="8"/>
      <name val="ArialMT"/>
      <family val="2"/>
    </font>
    <font>
      <i/>
      <sz val="12"/>
      <color theme="1"/>
      <name val="ArialMT"/>
    </font>
    <font>
      <sz val="11"/>
      <color theme="1"/>
      <name val="Arial"/>
      <family val="2"/>
    </font>
    <font>
      <i/>
      <sz val="12"/>
      <color rgb="FFFF0000"/>
      <name val="ArialMT"/>
    </font>
    <font>
      <sz val="12"/>
      <color theme="1"/>
      <name val="Calibri"/>
      <family val="2"/>
      <scheme val="minor"/>
    </font>
    <font>
      <i/>
      <sz val="12"/>
      <color rgb="FFC00000"/>
      <name val="ArialMT"/>
    </font>
    <font>
      <sz val="11"/>
      <color rgb="FF000000"/>
      <name val="Arial"/>
      <family val="2"/>
    </font>
    <font>
      <sz val="11"/>
      <color rgb="FF000000"/>
      <name val="Arial"/>
      <family val="2"/>
      <charset val="1"/>
    </font>
    <font>
      <sz val="12"/>
      <color rgb="FF000000"/>
      <name val="Arial"/>
      <family val="2"/>
    </font>
    <font>
      <sz val="12"/>
      <color rgb="FF000000"/>
      <name val="ArialMT"/>
      <family val="2"/>
    </font>
    <font>
      <sz val="11"/>
      <color rgb="FF000000"/>
      <name val="Aptos"/>
      <family val="2"/>
      <charset val="1"/>
    </font>
    <font>
      <b/>
      <sz val="12"/>
      <color theme="1"/>
      <name val="PT Sans"/>
      <family val="2"/>
    </font>
    <font>
      <b/>
      <sz val="11"/>
      <color theme="1"/>
      <name val="PT Sans"/>
      <family val="2"/>
    </font>
    <font>
      <b/>
      <sz val="11"/>
      <color rgb="FFFF0000"/>
      <name val="PT Sans"/>
      <family val="2"/>
      <charset val="204"/>
    </font>
    <font>
      <b/>
      <sz val="12"/>
      <color theme="0"/>
      <name val="PT Sans"/>
      <family val="2"/>
    </font>
    <font>
      <sz val="12"/>
      <color theme="1"/>
      <name val="PT Sans"/>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BDBDB"/>
        <bgColor rgb="FF000000"/>
      </patternFill>
    </fill>
    <fill>
      <patternFill patternType="solid">
        <fgColor rgb="FFD9D9D9"/>
        <bgColor indexed="64"/>
      </patternFill>
    </fill>
    <fill>
      <patternFill patternType="solid">
        <fgColor rgb="FFD9D9D9"/>
        <bgColor rgb="FF000000"/>
      </patternFill>
    </fill>
    <fill>
      <patternFill patternType="solid">
        <fgColor theme="4" tint="0.59999389629810485"/>
        <bgColor indexed="64"/>
      </patternFill>
    </fill>
    <fill>
      <patternFill patternType="solid">
        <fgColor rgb="FF16365C"/>
        <bgColor indexed="64"/>
      </patternFill>
    </fill>
    <fill>
      <patternFill patternType="solid">
        <fgColor rgb="FFC5D9F1"/>
        <bgColor indexed="64"/>
      </patternFill>
    </fill>
    <fill>
      <patternFill patternType="solid">
        <fgColor theme="3" tint="-0.249977111117893"/>
        <bgColor indexed="64"/>
      </patternFill>
    </fill>
    <fill>
      <patternFill patternType="solid">
        <fgColor theme="8" tint="-0.24997711111789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164" fontId="2" fillId="0" borderId="0" applyFont="0" applyFill="0" applyBorder="0" applyAlignment="0" applyProtection="0"/>
    <xf numFmtId="0" fontId="9" fillId="0" borderId="0"/>
    <xf numFmtId="9" fontId="1" fillId="0" borderId="0" applyFont="0" applyFill="0" applyBorder="0" applyAlignment="0" applyProtection="0"/>
    <xf numFmtId="164" fontId="1" fillId="0" borderId="0" applyFont="0" applyFill="0" applyBorder="0" applyAlignment="0" applyProtection="0"/>
    <xf numFmtId="0" fontId="15" fillId="0" borderId="0"/>
    <xf numFmtId="169" fontId="15" fillId="0" borderId="0" applyFont="0" applyFill="0" applyBorder="0" applyAlignment="0" applyProtection="0"/>
    <xf numFmtId="165" fontId="1" fillId="0" borderId="0" applyFont="0" applyFill="0" applyBorder="0" applyAlignment="0" applyProtection="0"/>
  </cellStyleXfs>
  <cellXfs count="102">
    <xf numFmtId="0" fontId="0" fillId="0" borderId="0" xfId="0"/>
    <xf numFmtId="0" fontId="0" fillId="2" borderId="0" xfId="0" applyFill="1"/>
    <xf numFmtId="0" fontId="0" fillId="3" borderId="0" xfId="0" applyFill="1"/>
    <xf numFmtId="0" fontId="0" fillId="3" borderId="2"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8" fillId="3" borderId="0" xfId="0" applyFont="1" applyFill="1"/>
    <xf numFmtId="0" fontId="8" fillId="2" borderId="0" xfId="0" applyFont="1" applyFill="1"/>
    <xf numFmtId="0" fontId="0" fillId="3" borderId="4" xfId="0" applyFill="1" applyBorder="1"/>
    <xf numFmtId="0" fontId="0" fillId="3" borderId="5" xfId="0" applyFill="1" applyBorder="1"/>
    <xf numFmtId="0" fontId="8" fillId="3" borderId="2" xfId="0" applyFont="1" applyFill="1" applyBorder="1"/>
    <xf numFmtId="0" fontId="8" fillId="3" borderId="0" xfId="0" applyFont="1" applyFill="1" applyAlignment="1">
      <alignment horizontal="right"/>
    </xf>
    <xf numFmtId="0" fontId="8" fillId="2" borderId="2" xfId="0" applyFont="1" applyFill="1" applyBorder="1"/>
    <xf numFmtId="166" fontId="0" fillId="2" borderId="0" xfId="0" applyNumberFormat="1" applyFill="1"/>
    <xf numFmtId="9" fontId="7" fillId="2" borderId="0" xfId="0" applyNumberFormat="1" applyFont="1" applyFill="1" applyAlignment="1">
      <alignment horizontal="center" vertical="center"/>
    </xf>
    <xf numFmtId="166" fontId="0" fillId="0" borderId="0" xfId="0" applyNumberFormat="1"/>
    <xf numFmtId="0" fontId="3" fillId="3" borderId="0" xfId="0" applyFont="1" applyFill="1"/>
    <xf numFmtId="0" fontId="8" fillId="2" borderId="0" xfId="0" applyFont="1" applyFill="1" applyAlignment="1">
      <alignment vertical="center"/>
    </xf>
    <xf numFmtId="0" fontId="8" fillId="2" borderId="2" xfId="0" applyFont="1" applyFill="1" applyBorder="1" applyAlignment="1">
      <alignment vertical="center"/>
    </xf>
    <xf numFmtId="0" fontId="0" fillId="2" borderId="2" xfId="0" applyFill="1" applyBorder="1"/>
    <xf numFmtId="0" fontId="0" fillId="3" borderId="4" xfId="0" applyFill="1" applyBorder="1" applyAlignment="1">
      <alignment horizontal="center"/>
    </xf>
    <xf numFmtId="0" fontId="0" fillId="3" borderId="0" xfId="0" applyFill="1" applyAlignment="1">
      <alignment horizontal="center"/>
    </xf>
    <xf numFmtId="0" fontId="0" fillId="2" borderId="0" xfId="0" applyFill="1" applyAlignment="1">
      <alignment horizontal="center"/>
    </xf>
    <xf numFmtId="9" fontId="0" fillId="3" borderId="0" xfId="0" applyNumberFormat="1" applyFill="1" applyAlignment="1">
      <alignment horizontal="center"/>
    </xf>
    <xf numFmtId="0" fontId="0" fillId="3" borderId="8" xfId="0" applyFill="1" applyBorder="1" applyAlignment="1">
      <alignment horizontal="center"/>
    </xf>
    <xf numFmtId="0" fontId="0" fillId="0" borderId="0" xfId="0" applyAlignment="1">
      <alignment horizontal="center"/>
    </xf>
    <xf numFmtId="164" fontId="8" fillId="2" borderId="1" xfId="1" applyFont="1" applyFill="1" applyBorder="1" applyAlignment="1">
      <alignment horizontal="center"/>
    </xf>
    <xf numFmtId="0" fontId="8" fillId="2" borderId="2" xfId="0" applyFont="1" applyFill="1" applyBorder="1" applyAlignment="1">
      <alignment vertical="top"/>
    </xf>
    <xf numFmtId="0" fontId="0" fillId="0" borderId="0" xfId="0" applyAlignment="1">
      <alignment vertical="top"/>
    </xf>
    <xf numFmtId="0" fontId="8" fillId="0" borderId="0" xfId="0" applyFont="1" applyAlignment="1">
      <alignment vertical="center"/>
    </xf>
    <xf numFmtId="0" fontId="0" fillId="0" borderId="6" xfId="0" applyBorder="1"/>
    <xf numFmtId="0" fontId="4" fillId="3" borderId="0" xfId="0" applyFont="1" applyFill="1" applyAlignment="1">
      <alignment horizontal="center"/>
    </xf>
    <xf numFmtId="0" fontId="12" fillId="3" borderId="0" xfId="0" applyFont="1" applyFill="1"/>
    <xf numFmtId="0" fontId="13" fillId="0" borderId="0" xfId="0" applyFont="1" applyAlignment="1">
      <alignment vertical="center"/>
    </xf>
    <xf numFmtId="0" fontId="8" fillId="2" borderId="1" xfId="0" applyFont="1" applyFill="1" applyBorder="1" applyAlignment="1">
      <alignment horizontal="center"/>
    </xf>
    <xf numFmtId="0" fontId="8" fillId="2" borderId="1" xfId="0" applyFont="1" applyFill="1" applyBorder="1" applyAlignment="1">
      <alignment horizontal="center" vertical="top" wrapText="1"/>
    </xf>
    <xf numFmtId="0" fontId="14" fillId="0" borderId="0" xfId="0" applyFont="1"/>
    <xf numFmtId="168" fontId="8" fillId="2" borderId="1" xfId="1" applyNumberFormat="1" applyFont="1" applyFill="1" applyBorder="1" applyAlignment="1">
      <alignment horizontal="center"/>
    </xf>
    <xf numFmtId="168" fontId="0" fillId="0" borderId="0" xfId="0" applyNumberFormat="1"/>
    <xf numFmtId="0" fontId="8" fillId="2" borderId="0" xfId="0" applyFont="1" applyFill="1" applyAlignment="1">
      <alignment vertical="top"/>
    </xf>
    <xf numFmtId="0" fontId="8" fillId="2" borderId="2" xfId="0" applyFont="1" applyFill="1" applyBorder="1" applyAlignment="1">
      <alignment wrapText="1"/>
    </xf>
    <xf numFmtId="0" fontId="0" fillId="0" borderId="2" xfId="0" applyBorder="1"/>
    <xf numFmtId="9" fontId="8" fillId="2" borderId="1" xfId="3" applyFont="1" applyFill="1" applyBorder="1" applyAlignment="1">
      <alignment horizontal="center"/>
    </xf>
    <xf numFmtId="14" fontId="8" fillId="2" borderId="1" xfId="3" applyNumberFormat="1" applyFont="1" applyFill="1" applyBorder="1" applyAlignment="1">
      <alignment horizontal="center"/>
    </xf>
    <xf numFmtId="0" fontId="16" fillId="0" borderId="0" xfId="0" quotePrefix="1" applyFont="1"/>
    <xf numFmtId="9" fontId="17" fillId="4" borderId="0" xfId="0" applyNumberFormat="1" applyFont="1" applyFill="1" applyAlignment="1">
      <alignment horizontal="center" vertical="center"/>
    </xf>
    <xf numFmtId="9" fontId="18" fillId="5" borderId="0" xfId="0" applyNumberFormat="1" applyFont="1" applyFill="1" applyAlignment="1">
      <alignment horizontal="center"/>
    </xf>
    <xf numFmtId="0" fontId="0" fillId="0" borderId="1" xfId="0" applyBorder="1" applyAlignment="1">
      <alignment horizontal="center"/>
    </xf>
    <xf numFmtId="164" fontId="0" fillId="0" borderId="1" xfId="1" applyFont="1" applyFill="1" applyBorder="1" applyAlignment="1">
      <alignment horizontal="center"/>
    </xf>
    <xf numFmtId="167" fontId="0" fillId="0" borderId="0" xfId="0" applyNumberFormat="1" applyAlignment="1">
      <alignment horizontal="center"/>
    </xf>
    <xf numFmtId="164" fontId="8" fillId="2" borderId="1" xfId="1" applyFont="1" applyFill="1" applyBorder="1" applyAlignment="1">
      <alignment horizontal="center" vertical="center"/>
    </xf>
    <xf numFmtId="0" fontId="16" fillId="0" borderId="0" xfId="0" applyFont="1" applyAlignment="1">
      <alignment horizontal="center"/>
    </xf>
    <xf numFmtId="0" fontId="0" fillId="0" borderId="0" xfId="0" applyAlignment="1">
      <alignment horizontal="center" indent="2"/>
    </xf>
    <xf numFmtId="8" fontId="19" fillId="6" borderId="1" xfId="0" applyNumberFormat="1" applyFont="1" applyFill="1" applyBorder="1" applyAlignment="1">
      <alignment horizontal="center"/>
    </xf>
    <xf numFmtId="0" fontId="21" fillId="0" borderId="0" xfId="0" applyFont="1"/>
    <xf numFmtId="0" fontId="3" fillId="8" borderId="2" xfId="0" applyFont="1" applyFill="1" applyBorder="1"/>
    <xf numFmtId="0" fontId="3" fillId="8" borderId="0" xfId="0" applyFont="1" applyFill="1"/>
    <xf numFmtId="166" fontId="3" fillId="8" borderId="0" xfId="0" applyNumberFormat="1" applyFont="1" applyFill="1"/>
    <xf numFmtId="166" fontId="0" fillId="9" borderId="0" xfId="0" applyNumberFormat="1" applyFill="1"/>
    <xf numFmtId="9" fontId="0" fillId="9" borderId="0" xfId="3" applyFont="1" applyFill="1" applyBorder="1" applyAlignment="1"/>
    <xf numFmtId="164" fontId="22" fillId="9" borderId="1" xfId="4" applyFont="1" applyFill="1" applyBorder="1" applyAlignment="1">
      <alignment horizontal="left"/>
    </xf>
    <xf numFmtId="0" fontId="6" fillId="8" borderId="0" xfId="0" applyFont="1" applyFill="1" applyAlignment="1">
      <alignment vertical="center" wrapText="1"/>
    </xf>
    <xf numFmtId="0" fontId="6" fillId="8" borderId="0" xfId="0" applyFont="1" applyFill="1" applyAlignment="1">
      <alignment horizontal="center" vertical="center" wrapText="1"/>
    </xf>
    <xf numFmtId="0" fontId="10" fillId="8" borderId="2" xfId="0" applyFont="1" applyFill="1" applyBorder="1"/>
    <xf numFmtId="0" fontId="10" fillId="8" borderId="0" xfId="0" applyFont="1" applyFill="1"/>
    <xf numFmtId="0" fontId="10" fillId="8" borderId="0" xfId="0" applyFont="1" applyFill="1" applyAlignment="1">
      <alignment horizontal="center" vertical="top" wrapText="1"/>
    </xf>
    <xf numFmtId="0" fontId="10" fillId="8" borderId="0" xfId="0" applyFont="1" applyFill="1" applyAlignment="1">
      <alignment horizontal="right"/>
    </xf>
    <xf numFmtId="166" fontId="8" fillId="9" borderId="1" xfId="0" applyNumberFormat="1" applyFont="1" applyFill="1" applyBorder="1"/>
    <xf numFmtId="0" fontId="5" fillId="9" borderId="2" xfId="0" applyFont="1" applyFill="1" applyBorder="1"/>
    <xf numFmtId="0" fontId="10" fillId="8" borderId="1" xfId="0" applyFont="1" applyFill="1" applyBorder="1" applyAlignment="1">
      <alignment horizontal="center" vertical="center"/>
    </xf>
    <xf numFmtId="164" fontId="8" fillId="9" borderId="1" xfId="1" applyFont="1" applyFill="1" applyBorder="1" applyAlignment="1">
      <alignment horizontal="center"/>
    </xf>
    <xf numFmtId="164" fontId="8" fillId="9" borderId="1" xfId="1" applyFont="1" applyFill="1" applyBorder="1" applyAlignment="1">
      <alignment horizontal="center" vertical="center"/>
    </xf>
    <xf numFmtId="9" fontId="8" fillId="9" borderId="1" xfId="3" applyFont="1" applyFill="1" applyBorder="1" applyAlignment="1">
      <alignment horizontal="center" vertical="center"/>
    </xf>
    <xf numFmtId="0" fontId="8" fillId="2" borderId="1" xfId="5" applyFont="1" applyFill="1" applyBorder="1" applyAlignment="1">
      <alignment horizontal="center"/>
    </xf>
    <xf numFmtId="0" fontId="8" fillId="2" borderId="1" xfId="5" applyFont="1" applyFill="1" applyBorder="1" applyAlignment="1">
      <alignment horizontal="center" vertical="top" wrapText="1"/>
    </xf>
    <xf numFmtId="0" fontId="8" fillId="2" borderId="1" xfId="7" applyNumberFormat="1" applyFont="1" applyFill="1" applyBorder="1" applyAlignment="1">
      <alignment horizontal="center"/>
    </xf>
    <xf numFmtId="0" fontId="8" fillId="0" borderId="1" xfId="0" applyFont="1" applyBorder="1"/>
    <xf numFmtId="0" fontId="8" fillId="0" borderId="1" xfId="5" applyFont="1" applyBorder="1"/>
    <xf numFmtId="164" fontId="8" fillId="2" borderId="1" xfId="4" applyFont="1" applyFill="1" applyBorder="1" applyAlignment="1">
      <alignment horizontal="center"/>
    </xf>
    <xf numFmtId="164" fontId="8" fillId="7" borderId="1" xfId="4" applyFont="1" applyFill="1" applyBorder="1" applyAlignment="1">
      <alignment horizontal="center"/>
    </xf>
    <xf numFmtId="166" fontId="3" fillId="8" borderId="0" xfId="0" applyNumberFormat="1" applyFont="1" applyFill="1" applyAlignment="1">
      <alignment horizontal="center"/>
    </xf>
    <xf numFmtId="9" fontId="0" fillId="0" borderId="0" xfId="0" applyNumberFormat="1" applyAlignment="1">
      <alignment horizontal="center"/>
    </xf>
    <xf numFmtId="9" fontId="0" fillId="0" borderId="0" xfId="0" applyNumberFormat="1"/>
    <xf numFmtId="0" fontId="0" fillId="0" borderId="8" xfId="0" applyBorder="1"/>
    <xf numFmtId="9" fontId="0" fillId="2" borderId="0" xfId="3" applyFont="1" applyFill="1" applyBorder="1"/>
    <xf numFmtId="9" fontId="3" fillId="8" borderId="2" xfId="3" applyFont="1" applyFill="1" applyBorder="1"/>
    <xf numFmtId="0" fontId="25" fillId="10" borderId="2" xfId="0" applyFont="1" applyFill="1" applyBorder="1"/>
    <xf numFmtId="0" fontId="25" fillId="10" borderId="2" xfId="0" applyFont="1" applyFill="1" applyBorder="1" applyAlignment="1">
      <alignment horizontal="center"/>
    </xf>
    <xf numFmtId="0" fontId="26" fillId="3" borderId="0" xfId="5" applyFont="1" applyFill="1" applyAlignment="1">
      <alignment horizontal="center" vertical="center"/>
    </xf>
    <xf numFmtId="0" fontId="26" fillId="3" borderId="0" xfId="5" applyFont="1" applyFill="1"/>
    <xf numFmtId="0" fontId="26" fillId="3" borderId="0" xfId="5" applyFont="1" applyFill="1" applyAlignment="1">
      <alignment horizontal="center"/>
    </xf>
    <xf numFmtId="0" fontId="26" fillId="3" borderId="6" xfId="5" applyFont="1" applyFill="1" applyBorder="1"/>
    <xf numFmtId="0" fontId="26" fillId="0" borderId="0" xfId="5" applyFont="1"/>
    <xf numFmtId="0" fontId="10" fillId="11" borderId="1" xfId="0" applyFont="1" applyFill="1" applyBorder="1" applyAlignment="1">
      <alignment horizontal="center" vertical="center"/>
    </xf>
    <xf numFmtId="0" fontId="20" fillId="0" borderId="0" xfId="0" applyFont="1" applyAlignment="1">
      <alignment vertical="top"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23" fillId="9" borderId="2" xfId="5" applyFont="1" applyFill="1" applyBorder="1" applyAlignment="1">
      <alignment horizontal="center" vertical="top"/>
    </xf>
    <xf numFmtId="0" fontId="23" fillId="9" borderId="0" xfId="5" applyFont="1" applyFill="1" applyAlignment="1">
      <alignment horizontal="center" vertical="top"/>
    </xf>
  </cellXfs>
  <cellStyles count="8">
    <cellStyle name="Komma 2" xfId="7" xr:uid="{220E9717-2AD6-4472-9DE2-77163DAEAD29}"/>
    <cellStyle name="Normal_Huurtarieven" xfId="2" xr:uid="{00000000-0005-0000-0000-000001000000}"/>
    <cellStyle name="Procent" xfId="3" builtinId="5"/>
    <cellStyle name="Standaard" xfId="0" builtinId="0"/>
    <cellStyle name="Standaard 2" xfId="5" xr:uid="{7F42684A-6895-2644-9443-F6A7CD74289E}"/>
    <cellStyle name="Valuta" xfId="1" builtinId="4"/>
    <cellStyle name="Valuta 2" xfId="4" xr:uid="{4AB1D1D6-53CB-D745-9C99-76A79E4B6C68}"/>
    <cellStyle name="Valuta 3" xfId="6" xr:uid="{B94F409C-C434-2E49-8C36-15CA836730C1}"/>
  </cellStyles>
  <dxfs count="0"/>
  <tableStyles count="0" defaultTableStyle="TableStyleMedium9" defaultPivotStyle="PivotStyleMedium7"/>
  <colors>
    <mruColors>
      <color rgb="FF16365C"/>
      <color rgb="FFC5D9F1"/>
      <color rgb="FFCC1841"/>
      <color rgb="FFD1C5FF"/>
      <color rgb="FFED2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9CEA-E0C7-4D32-BCF2-8B153EA3A42A}">
  <dimension ref="A1:A2"/>
  <sheetViews>
    <sheetView tabSelected="1" workbookViewId="0">
      <selection activeCell="A7" sqref="A7"/>
    </sheetView>
  </sheetViews>
  <sheetFormatPr defaultColWidth="8.6640625" defaultRowHeight="15"/>
  <cols>
    <col min="1" max="1" width="180.33203125" customWidth="1"/>
  </cols>
  <sheetData>
    <row r="1" spans="1:1" ht="15.75">
      <c r="A1" s="57" t="s">
        <v>0</v>
      </c>
    </row>
    <row r="2" spans="1:1" ht="341.1" customHeight="1">
      <c r="A2" s="96"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opLeftCell="A10" workbookViewId="0">
      <selection activeCell="A18" sqref="A18"/>
    </sheetView>
  </sheetViews>
  <sheetFormatPr defaultColWidth="11.5546875" defaultRowHeight="15"/>
  <cols>
    <col min="1" max="1" width="58.44140625" bestFit="1" customWidth="1"/>
    <col min="2" max="2" width="15.88671875" bestFit="1" customWidth="1"/>
    <col min="4" max="4" width="15.6640625" customWidth="1"/>
    <col min="5" max="5" width="5.44140625" customWidth="1"/>
  </cols>
  <sheetData>
    <row r="1" spans="1:5" ht="15.75">
      <c r="A1" s="97" t="s">
        <v>1</v>
      </c>
      <c r="B1" s="98"/>
      <c r="C1" s="98"/>
      <c r="D1" s="98"/>
      <c r="E1" s="99"/>
    </row>
    <row r="2" spans="1:5">
      <c r="A2" s="3"/>
      <c r="B2" s="2"/>
      <c r="D2" s="2"/>
      <c r="E2" s="4"/>
    </row>
    <row r="3" spans="1:5" ht="15.75">
      <c r="A3" s="57" t="s">
        <v>2</v>
      </c>
      <c r="B3" s="58"/>
      <c r="C3" s="58" t="s">
        <v>4</v>
      </c>
      <c r="D3" s="58" t="s">
        <v>5</v>
      </c>
      <c r="E3" s="4"/>
    </row>
    <row r="4" spans="1:5">
      <c r="A4" s="21" t="s">
        <v>142</v>
      </c>
      <c r="B4" s="15"/>
      <c r="C4" s="86">
        <v>0.7</v>
      </c>
      <c r="D4" s="15">
        <f>'P1 Leasetarieven'!C50</f>
        <v>1.2524999999999999</v>
      </c>
      <c r="E4" s="4"/>
    </row>
    <row r="5" spans="1:5">
      <c r="A5" s="3"/>
      <c r="B5" s="2"/>
      <c r="D5" s="2"/>
      <c r="E5" s="32"/>
    </row>
    <row r="6" spans="1:5" ht="15.75">
      <c r="A6" s="97" t="s">
        <v>6</v>
      </c>
      <c r="B6" s="98"/>
      <c r="C6" s="98"/>
      <c r="D6" s="98"/>
      <c r="E6" s="99"/>
    </row>
    <row r="7" spans="1:5">
      <c r="A7" s="3"/>
      <c r="B7" s="2"/>
      <c r="D7" s="2"/>
      <c r="E7" s="4"/>
    </row>
    <row r="8" spans="1:5" ht="15.75">
      <c r="A8" s="57" t="s">
        <v>2</v>
      </c>
      <c r="B8" s="58"/>
      <c r="C8" s="58"/>
      <c r="D8" s="58" t="s">
        <v>3</v>
      </c>
      <c r="E8" s="4"/>
    </row>
    <row r="9" spans="1:5">
      <c r="A9" s="1" t="s">
        <v>141</v>
      </c>
      <c r="B9" s="1"/>
      <c r="C9" s="86">
        <v>0.15</v>
      </c>
      <c r="D9" s="15">
        <f>'P2 Huurtarieven'!P28</f>
        <v>0</v>
      </c>
      <c r="E9" s="4"/>
    </row>
    <row r="10" spans="1:5">
      <c r="A10" s="3"/>
      <c r="B10" s="2"/>
      <c r="D10" s="2"/>
      <c r="E10" s="32"/>
    </row>
    <row r="11" spans="1:5" ht="15.75">
      <c r="A11" s="97" t="s">
        <v>7</v>
      </c>
      <c r="B11" s="98"/>
      <c r="C11" s="98"/>
      <c r="D11" s="98"/>
      <c r="E11" s="99"/>
    </row>
    <row r="12" spans="1:5">
      <c r="A12" s="3"/>
      <c r="B12" s="2"/>
      <c r="D12" s="2"/>
      <c r="E12" s="4"/>
    </row>
    <row r="13" spans="1:5" ht="15.75">
      <c r="A13" s="57" t="s">
        <v>2</v>
      </c>
      <c r="B13" s="58"/>
      <c r="C13" s="58"/>
      <c r="D13" s="58" t="s">
        <v>3</v>
      </c>
      <c r="E13" s="4"/>
    </row>
    <row r="14" spans="1:5">
      <c r="A14" s="21" t="s">
        <v>143</v>
      </c>
      <c r="B14" s="15"/>
      <c r="C14" s="86">
        <v>0.15</v>
      </c>
      <c r="D14" s="15">
        <f>'P3 Overige kosten'!G17</f>
        <v>0</v>
      </c>
      <c r="E14" s="4"/>
    </row>
    <row r="15" spans="1:5">
      <c r="A15" s="5"/>
      <c r="B15" s="6"/>
      <c r="C15" s="85"/>
      <c r="D15" s="6"/>
      <c r="E15" s="7"/>
    </row>
    <row r="17" spans="1:5" ht="15.75">
      <c r="A17" s="97" t="s">
        <v>187</v>
      </c>
      <c r="B17" s="98"/>
      <c r="C17" s="98"/>
      <c r="D17" s="98"/>
      <c r="E17" s="99"/>
    </row>
    <row r="18" spans="1:5">
      <c r="A18" s="3"/>
      <c r="B18" s="2"/>
      <c r="D18" s="2"/>
      <c r="E18" s="4"/>
    </row>
    <row r="19" spans="1:5" ht="15.75">
      <c r="A19" s="57" t="s">
        <v>2</v>
      </c>
      <c r="B19" s="58"/>
      <c r="C19" s="58"/>
      <c r="D19" s="58"/>
      <c r="E19" s="4"/>
    </row>
    <row r="20" spans="1:5">
      <c r="A20" s="21" t="s">
        <v>8</v>
      </c>
      <c r="B20" s="15">
        <f>D4</f>
        <v>1.2524999999999999</v>
      </c>
      <c r="C20" s="86">
        <v>0.7</v>
      </c>
      <c r="D20" s="15">
        <f>B20*C20</f>
        <v>0.87674999999999992</v>
      </c>
      <c r="E20" s="4"/>
    </row>
    <row r="21" spans="1:5">
      <c r="A21" s="21" t="s">
        <v>6</v>
      </c>
      <c r="B21" s="15">
        <f>D9</f>
        <v>0</v>
      </c>
      <c r="C21" s="86">
        <v>0.15</v>
      </c>
      <c r="D21" s="15">
        <f t="shared" ref="D21:D22" si="0">B21*C21</f>
        <v>0</v>
      </c>
      <c r="E21" s="4"/>
    </row>
    <row r="22" spans="1:5">
      <c r="A22" s="21" t="s">
        <v>7</v>
      </c>
      <c r="B22" s="15">
        <f>D14</f>
        <v>0</v>
      </c>
      <c r="C22" s="86">
        <v>0.15</v>
      </c>
      <c r="D22" s="15">
        <f t="shared" si="0"/>
        <v>0</v>
      </c>
      <c r="E22" s="4"/>
    </row>
    <row r="23" spans="1:5">
      <c r="A23" s="3"/>
      <c r="B23" s="2"/>
      <c r="C23" s="2"/>
      <c r="D23" s="2"/>
      <c r="E23" s="32"/>
    </row>
    <row r="24" spans="1:5" ht="15.75">
      <c r="A24" s="57" t="s">
        <v>9</v>
      </c>
      <c r="B24" s="57"/>
      <c r="C24" s="87">
        <f>SUM(C20:C22)</f>
        <v>1</v>
      </c>
      <c r="D24" s="59">
        <f>SUM(D20:D22)</f>
        <v>0.87674999999999992</v>
      </c>
      <c r="E24" s="4"/>
    </row>
    <row r="25" spans="1:5">
      <c r="A25" s="5"/>
      <c r="B25" s="6"/>
      <c r="C25" s="85"/>
      <c r="E25" s="7"/>
    </row>
    <row r="33" spans="7:7">
      <c r="G33" s="38"/>
    </row>
  </sheetData>
  <mergeCells count="4">
    <mergeCell ref="A1:E1"/>
    <mergeCell ref="A6:E6"/>
    <mergeCell ref="A17:E17"/>
    <mergeCell ref="A11: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0"/>
  <sheetViews>
    <sheetView topLeftCell="A19" workbookViewId="0">
      <selection activeCell="A46" sqref="A46"/>
    </sheetView>
  </sheetViews>
  <sheetFormatPr defaultColWidth="11.5546875" defaultRowHeight="15"/>
  <cols>
    <col min="1" max="1" width="41.33203125" bestFit="1" customWidth="1"/>
    <col min="2" max="16" width="17.5546875" style="27" customWidth="1"/>
  </cols>
  <sheetData>
    <row r="1" spans="1:16" ht="15.75">
      <c r="A1" s="62" t="s">
        <v>102</v>
      </c>
      <c r="B1" s="71" t="s">
        <v>10</v>
      </c>
      <c r="C1" s="71" t="s">
        <v>11</v>
      </c>
      <c r="D1" s="71" t="s">
        <v>12</v>
      </c>
      <c r="E1" s="71" t="s">
        <v>13</v>
      </c>
      <c r="F1" s="71" t="s">
        <v>14</v>
      </c>
      <c r="G1" s="71" t="s">
        <v>15</v>
      </c>
      <c r="H1" s="71" t="s">
        <v>16</v>
      </c>
      <c r="I1" s="71" t="s">
        <v>17</v>
      </c>
      <c r="J1" s="71" t="s">
        <v>18</v>
      </c>
      <c r="K1" s="71" t="s">
        <v>19</v>
      </c>
      <c r="L1" s="95" t="s">
        <v>167</v>
      </c>
      <c r="M1" s="95" t="s">
        <v>168</v>
      </c>
      <c r="N1" s="95" t="s">
        <v>169</v>
      </c>
      <c r="O1" s="95" t="s">
        <v>170</v>
      </c>
      <c r="P1" s="95" t="s">
        <v>171</v>
      </c>
    </row>
    <row r="2" spans="1:16" ht="15.75">
      <c r="A2" s="70" t="s">
        <v>20</v>
      </c>
      <c r="B2" s="71" t="s">
        <v>21</v>
      </c>
      <c r="C2" s="71" t="s">
        <v>21</v>
      </c>
      <c r="D2" s="71" t="s">
        <v>21</v>
      </c>
      <c r="E2" s="71" t="s">
        <v>22</v>
      </c>
      <c r="F2" s="71" t="s">
        <v>22</v>
      </c>
      <c r="G2" s="71" t="s">
        <v>22</v>
      </c>
      <c r="H2" s="71" t="s">
        <v>23</v>
      </c>
      <c r="I2" s="71" t="s">
        <v>24</v>
      </c>
      <c r="J2" s="71" t="s">
        <v>24</v>
      </c>
      <c r="K2" s="71" t="s">
        <v>24</v>
      </c>
      <c r="L2" s="95" t="s">
        <v>172</v>
      </c>
      <c r="M2" s="95" t="s">
        <v>172</v>
      </c>
      <c r="N2" s="95" t="s">
        <v>172</v>
      </c>
      <c r="O2" s="95" t="s">
        <v>173</v>
      </c>
      <c r="P2" s="95" t="s">
        <v>173</v>
      </c>
    </row>
    <row r="3" spans="1:16">
      <c r="A3" s="20" t="s">
        <v>25</v>
      </c>
      <c r="B3" s="36">
        <v>8518826</v>
      </c>
      <c r="C3" s="75">
        <v>8431036</v>
      </c>
      <c r="D3" s="36">
        <v>8496283</v>
      </c>
      <c r="E3" s="36">
        <v>8486722</v>
      </c>
      <c r="F3" s="75">
        <v>8490880</v>
      </c>
      <c r="G3" s="75">
        <v>8517734</v>
      </c>
      <c r="H3" s="36">
        <v>8432595</v>
      </c>
      <c r="I3" s="36">
        <v>8451084</v>
      </c>
      <c r="J3" s="36">
        <v>8497753</v>
      </c>
      <c r="K3" s="75">
        <v>8450286</v>
      </c>
      <c r="L3" s="75">
        <v>8283060</v>
      </c>
      <c r="M3" s="75">
        <v>8451860</v>
      </c>
      <c r="N3" s="75">
        <v>8351051</v>
      </c>
      <c r="O3" s="75">
        <v>8426512</v>
      </c>
      <c r="P3" s="75">
        <v>8485637</v>
      </c>
    </row>
    <row r="4" spans="1:16">
      <c r="A4" s="20" t="s">
        <v>26</v>
      </c>
      <c r="B4" s="36" t="s">
        <v>146</v>
      </c>
      <c r="C4" s="75" t="s">
        <v>119</v>
      </c>
      <c r="D4" s="36" t="s">
        <v>149</v>
      </c>
      <c r="E4" s="36" t="s">
        <v>28</v>
      </c>
      <c r="F4" s="75" t="s">
        <v>152</v>
      </c>
      <c r="G4" s="75" t="s">
        <v>154</v>
      </c>
      <c r="H4" s="36" t="s">
        <v>27</v>
      </c>
      <c r="I4" s="36" t="s">
        <v>121</v>
      </c>
      <c r="J4" s="36" t="s">
        <v>28</v>
      </c>
      <c r="K4" s="75" t="s">
        <v>118</v>
      </c>
      <c r="L4" s="75" t="s">
        <v>118</v>
      </c>
      <c r="M4" s="75" t="s">
        <v>179</v>
      </c>
      <c r="N4" s="75" t="s">
        <v>146</v>
      </c>
      <c r="O4" s="75" t="s">
        <v>175</v>
      </c>
      <c r="P4" s="75" t="s">
        <v>184</v>
      </c>
    </row>
    <row r="5" spans="1:16">
      <c r="A5" s="20" t="s">
        <v>29</v>
      </c>
      <c r="B5" s="36" t="s">
        <v>147</v>
      </c>
      <c r="C5" s="75">
        <v>5</v>
      </c>
      <c r="D5" s="36" t="s">
        <v>150</v>
      </c>
      <c r="E5" s="36" t="s">
        <v>156</v>
      </c>
      <c r="F5" s="75" t="s">
        <v>153</v>
      </c>
      <c r="G5" s="75" t="s">
        <v>155</v>
      </c>
      <c r="H5" s="36" t="s">
        <v>161</v>
      </c>
      <c r="I5" s="36" t="s">
        <v>120</v>
      </c>
      <c r="J5" s="36" t="s">
        <v>165</v>
      </c>
      <c r="K5" s="75" t="s">
        <v>160</v>
      </c>
      <c r="L5" s="75" t="s">
        <v>177</v>
      </c>
      <c r="M5" s="75" t="s">
        <v>180</v>
      </c>
      <c r="N5" s="75" t="s">
        <v>182</v>
      </c>
      <c r="O5" s="75" t="s">
        <v>174</v>
      </c>
      <c r="P5" s="75" t="s">
        <v>185</v>
      </c>
    </row>
    <row r="6" spans="1:16" s="30" customFormat="1" ht="45">
      <c r="A6" s="29" t="s">
        <v>30</v>
      </c>
      <c r="B6" s="37" t="s">
        <v>145</v>
      </c>
      <c r="C6" s="76" t="s">
        <v>148</v>
      </c>
      <c r="D6" s="37" t="s">
        <v>151</v>
      </c>
      <c r="E6" s="37" t="s">
        <v>157</v>
      </c>
      <c r="F6" s="76" t="s">
        <v>158</v>
      </c>
      <c r="G6" s="76" t="s">
        <v>159</v>
      </c>
      <c r="H6" s="37" t="s">
        <v>162</v>
      </c>
      <c r="I6" s="37" t="s">
        <v>163</v>
      </c>
      <c r="J6" s="37" t="s">
        <v>164</v>
      </c>
      <c r="K6" s="76" t="s">
        <v>166</v>
      </c>
      <c r="L6" s="76" t="s">
        <v>178</v>
      </c>
      <c r="M6" s="76" t="s">
        <v>181</v>
      </c>
      <c r="N6" s="76" t="s">
        <v>183</v>
      </c>
      <c r="O6" s="76" t="s">
        <v>176</v>
      </c>
      <c r="P6" s="76" t="s">
        <v>186</v>
      </c>
    </row>
    <row r="7" spans="1:16" s="30" customFormat="1">
      <c r="A7" s="41"/>
      <c r="B7" s="37"/>
      <c r="C7" s="76"/>
      <c r="D7" s="37"/>
      <c r="E7" s="37"/>
      <c r="F7" s="76"/>
      <c r="G7" s="76"/>
      <c r="H7" s="37"/>
      <c r="I7" s="37"/>
      <c r="J7" s="37"/>
      <c r="K7" s="76"/>
      <c r="L7" s="76"/>
      <c r="M7" s="76"/>
      <c r="N7" s="76"/>
      <c r="O7" s="76"/>
      <c r="P7" s="76"/>
    </row>
    <row r="8" spans="1:16" s="30" customFormat="1" ht="16.5" customHeight="1">
      <c r="A8" s="41" t="s">
        <v>31</v>
      </c>
      <c r="B8" s="76" t="s">
        <v>32</v>
      </c>
      <c r="C8" s="76" t="s">
        <v>32</v>
      </c>
      <c r="D8" s="76" t="s">
        <v>32</v>
      </c>
      <c r="E8" s="76" t="s">
        <v>32</v>
      </c>
      <c r="F8" s="76" t="s">
        <v>32</v>
      </c>
      <c r="G8" s="76" t="s">
        <v>32</v>
      </c>
      <c r="H8" s="76" t="s">
        <v>32</v>
      </c>
      <c r="I8" s="76" t="s">
        <v>32</v>
      </c>
      <c r="J8" s="76" t="s">
        <v>32</v>
      </c>
      <c r="K8" s="76" t="s">
        <v>32</v>
      </c>
      <c r="L8" s="76" t="s">
        <v>32</v>
      </c>
      <c r="M8" s="76" t="s">
        <v>32</v>
      </c>
      <c r="N8" s="76" t="s">
        <v>32</v>
      </c>
      <c r="O8" s="76" t="s">
        <v>32</v>
      </c>
      <c r="P8" s="76" t="s">
        <v>32</v>
      </c>
    </row>
    <row r="9" spans="1:16">
      <c r="A9" s="19" t="s">
        <v>33</v>
      </c>
      <c r="B9" s="75">
        <v>60</v>
      </c>
      <c r="C9" s="75">
        <v>60</v>
      </c>
      <c r="D9" s="75">
        <v>60</v>
      </c>
      <c r="E9" s="75">
        <v>60</v>
      </c>
      <c r="F9" s="75">
        <v>60</v>
      </c>
      <c r="G9" s="75">
        <v>60</v>
      </c>
      <c r="H9" s="75">
        <v>60</v>
      </c>
      <c r="I9" s="75">
        <v>60</v>
      </c>
      <c r="J9" s="75">
        <v>60</v>
      </c>
      <c r="K9" s="75">
        <v>60</v>
      </c>
      <c r="L9" s="75">
        <v>60</v>
      </c>
      <c r="M9" s="75">
        <v>60</v>
      </c>
      <c r="N9" s="75">
        <v>60</v>
      </c>
      <c r="O9" s="75">
        <v>60</v>
      </c>
      <c r="P9" s="75">
        <v>60</v>
      </c>
    </row>
    <row r="10" spans="1:16">
      <c r="A10" s="19" t="s">
        <v>34</v>
      </c>
      <c r="B10" s="77">
        <v>20000</v>
      </c>
      <c r="C10" s="77">
        <v>20000</v>
      </c>
      <c r="D10" s="77">
        <v>20000</v>
      </c>
      <c r="E10" s="77">
        <v>20000</v>
      </c>
      <c r="F10" s="77">
        <v>20000</v>
      </c>
      <c r="G10" s="77">
        <v>20000</v>
      </c>
      <c r="H10" s="77">
        <v>20000</v>
      </c>
      <c r="I10" s="77">
        <v>20000</v>
      </c>
      <c r="J10" s="77">
        <v>20000</v>
      </c>
      <c r="K10" s="77">
        <v>20000</v>
      </c>
      <c r="L10" s="77">
        <v>20000</v>
      </c>
      <c r="M10" s="77">
        <v>20000</v>
      </c>
      <c r="N10" s="77">
        <v>20000</v>
      </c>
      <c r="O10" s="77">
        <v>20000</v>
      </c>
      <c r="P10" s="77">
        <v>20000</v>
      </c>
    </row>
    <row r="11" spans="1:16">
      <c r="B11" s="78"/>
      <c r="C11" s="79"/>
      <c r="D11" s="78"/>
      <c r="E11" s="78"/>
      <c r="F11" s="79"/>
      <c r="G11" s="79"/>
      <c r="H11" s="78"/>
      <c r="I11" s="78"/>
      <c r="J11" s="78"/>
      <c r="K11" s="79"/>
      <c r="L11" s="79"/>
      <c r="M11" s="79"/>
      <c r="N11" s="79"/>
      <c r="O11" s="79"/>
      <c r="P11" s="79"/>
    </row>
    <row r="12" spans="1:16">
      <c r="A12" s="20" t="s">
        <v>35</v>
      </c>
      <c r="B12" s="80"/>
      <c r="C12" s="80"/>
      <c r="D12" s="80"/>
      <c r="E12" s="80"/>
      <c r="F12" s="80"/>
      <c r="G12" s="80"/>
      <c r="H12" s="80"/>
      <c r="I12" s="80"/>
      <c r="J12" s="80"/>
      <c r="K12" s="80"/>
      <c r="L12" s="80"/>
      <c r="M12" s="80"/>
      <c r="N12" s="80"/>
      <c r="O12" s="80"/>
      <c r="P12" s="80"/>
    </row>
    <row r="13" spans="1:16">
      <c r="A13" s="20" t="s">
        <v>36</v>
      </c>
      <c r="B13" s="80"/>
      <c r="C13" s="80"/>
      <c r="D13" s="80"/>
      <c r="E13" s="80"/>
      <c r="F13" s="80"/>
      <c r="G13" s="80"/>
      <c r="H13" s="80"/>
      <c r="I13" s="80"/>
      <c r="J13" s="80"/>
      <c r="K13" s="80"/>
      <c r="L13" s="80"/>
      <c r="M13" s="80"/>
      <c r="N13" s="80"/>
      <c r="O13" s="80"/>
      <c r="P13" s="80"/>
    </row>
    <row r="14" spans="1:16">
      <c r="A14" s="20" t="s">
        <v>37</v>
      </c>
      <c r="B14" s="80"/>
      <c r="C14" s="80"/>
      <c r="D14" s="80"/>
      <c r="E14" s="80"/>
      <c r="F14" s="80"/>
      <c r="G14" s="80"/>
      <c r="H14" s="80"/>
      <c r="I14" s="80"/>
      <c r="J14" s="80"/>
      <c r="K14" s="80"/>
      <c r="L14" s="80"/>
      <c r="M14" s="80"/>
      <c r="N14" s="80"/>
      <c r="O14" s="80"/>
      <c r="P14" s="80"/>
    </row>
    <row r="15" spans="1:16">
      <c r="A15" s="20" t="s">
        <v>38</v>
      </c>
      <c r="B15" s="81"/>
      <c r="C15" s="81"/>
      <c r="D15" s="81"/>
      <c r="E15" s="81"/>
      <c r="F15" s="81"/>
      <c r="G15" s="81"/>
      <c r="H15" s="81"/>
      <c r="I15" s="81"/>
      <c r="J15" s="81"/>
      <c r="K15" s="81"/>
      <c r="L15" s="81"/>
      <c r="M15" s="81"/>
      <c r="N15" s="81"/>
      <c r="O15" s="81"/>
      <c r="P15" s="81"/>
    </row>
    <row r="16" spans="1:16">
      <c r="A16" s="20" t="s">
        <v>39</v>
      </c>
      <c r="B16" s="44"/>
      <c r="C16" s="44"/>
      <c r="D16" s="44"/>
      <c r="E16" s="44"/>
      <c r="F16" s="44"/>
      <c r="G16" s="44"/>
      <c r="H16" s="44"/>
      <c r="I16" s="44"/>
      <c r="J16" s="44"/>
      <c r="K16" s="44"/>
      <c r="L16" s="44"/>
      <c r="M16" s="44"/>
      <c r="N16" s="44"/>
      <c r="O16" s="44"/>
      <c r="P16" s="44"/>
    </row>
    <row r="17" spans="1:16">
      <c r="A17" s="20" t="s">
        <v>40</v>
      </c>
      <c r="B17" s="55">
        <f>B13+B14</f>
        <v>0</v>
      </c>
      <c r="C17" s="55">
        <f t="shared" ref="C17:K17" si="0">C13+C14</f>
        <v>0</v>
      </c>
      <c r="D17" s="55">
        <f t="shared" si="0"/>
        <v>0</v>
      </c>
      <c r="E17" s="55">
        <f t="shared" si="0"/>
        <v>0</v>
      </c>
      <c r="F17" s="55">
        <f t="shared" si="0"/>
        <v>0</v>
      </c>
      <c r="G17" s="55">
        <f t="shared" si="0"/>
        <v>0</v>
      </c>
      <c r="H17" s="55">
        <f t="shared" si="0"/>
        <v>0</v>
      </c>
      <c r="I17" s="55">
        <f t="shared" si="0"/>
        <v>0</v>
      </c>
      <c r="J17" s="55">
        <f t="shared" si="0"/>
        <v>0</v>
      </c>
      <c r="K17" s="55">
        <f t="shared" si="0"/>
        <v>0</v>
      </c>
      <c r="L17" s="55">
        <f t="shared" ref="L17:P17" si="1">L13+L14</f>
        <v>0</v>
      </c>
      <c r="M17" s="55">
        <f t="shared" si="1"/>
        <v>0</v>
      </c>
      <c r="N17" s="55">
        <f t="shared" si="1"/>
        <v>0</v>
      </c>
      <c r="O17" s="55">
        <f t="shared" si="1"/>
        <v>0</v>
      </c>
      <c r="P17" s="55">
        <f t="shared" si="1"/>
        <v>0</v>
      </c>
    </row>
    <row r="18" spans="1:16">
      <c r="B18" s="49"/>
      <c r="C18" s="49"/>
      <c r="D18" s="49"/>
      <c r="E18" s="49"/>
      <c r="F18" s="49"/>
      <c r="G18" s="49"/>
      <c r="H18" s="49"/>
      <c r="I18" s="49"/>
      <c r="J18" s="49"/>
      <c r="K18" s="49"/>
      <c r="L18" s="49"/>
      <c r="M18" s="49"/>
      <c r="N18" s="49"/>
      <c r="O18" s="49"/>
      <c r="P18" s="49"/>
    </row>
    <row r="19" spans="1:16">
      <c r="A19" s="19" t="s">
        <v>41</v>
      </c>
      <c r="B19" s="72"/>
      <c r="C19" s="72"/>
      <c r="D19" s="72"/>
      <c r="E19" s="72"/>
      <c r="F19" s="72"/>
      <c r="G19" s="72"/>
      <c r="H19" s="72"/>
      <c r="I19" s="72"/>
      <c r="J19" s="72"/>
      <c r="K19" s="72"/>
      <c r="L19" s="72"/>
      <c r="M19" s="72"/>
      <c r="N19" s="72"/>
      <c r="O19" s="72"/>
      <c r="P19" s="72"/>
    </row>
    <row r="20" spans="1:16" s="40" customFormat="1">
      <c r="A20" s="19" t="s">
        <v>42</v>
      </c>
      <c r="B20" s="39">
        <f>B14*-B16</f>
        <v>0</v>
      </c>
      <c r="C20" s="39">
        <f t="shared" ref="C20:K20" si="2">C14*-C16</f>
        <v>0</v>
      </c>
      <c r="D20" s="39">
        <f t="shared" si="2"/>
        <v>0</v>
      </c>
      <c r="E20" s="39">
        <f t="shared" si="2"/>
        <v>0</v>
      </c>
      <c r="F20" s="39">
        <f t="shared" si="2"/>
        <v>0</v>
      </c>
      <c r="G20" s="39">
        <f t="shared" si="2"/>
        <v>0</v>
      </c>
      <c r="H20" s="39">
        <f t="shared" si="2"/>
        <v>0</v>
      </c>
      <c r="I20" s="39">
        <f t="shared" si="2"/>
        <v>0</v>
      </c>
      <c r="J20" s="39">
        <f t="shared" si="2"/>
        <v>0</v>
      </c>
      <c r="K20" s="39">
        <f t="shared" si="2"/>
        <v>0</v>
      </c>
      <c r="L20" s="39">
        <f t="shared" ref="L20:P20" si="3">L14*-L16</f>
        <v>0</v>
      </c>
      <c r="M20" s="39">
        <f t="shared" si="3"/>
        <v>0</v>
      </c>
      <c r="N20" s="39">
        <f t="shared" si="3"/>
        <v>0</v>
      </c>
      <c r="O20" s="39">
        <f t="shared" si="3"/>
        <v>0</v>
      </c>
      <c r="P20" s="39">
        <f t="shared" si="3"/>
        <v>0</v>
      </c>
    </row>
    <row r="21" spans="1:16">
      <c r="A21" s="19" t="s">
        <v>43</v>
      </c>
      <c r="B21" s="39">
        <v>20</v>
      </c>
      <c r="C21" s="39">
        <v>20</v>
      </c>
      <c r="D21" s="39">
        <v>20</v>
      </c>
      <c r="E21" s="39">
        <v>20</v>
      </c>
      <c r="F21" s="39">
        <v>20</v>
      </c>
      <c r="G21" s="39">
        <v>20</v>
      </c>
      <c r="H21" s="39">
        <v>20</v>
      </c>
      <c r="I21" s="39">
        <v>20</v>
      </c>
      <c r="J21" s="39">
        <v>20</v>
      </c>
      <c r="K21" s="39">
        <v>20</v>
      </c>
      <c r="L21" s="39">
        <v>20</v>
      </c>
      <c r="M21" s="39">
        <v>20</v>
      </c>
      <c r="N21" s="39">
        <v>20</v>
      </c>
      <c r="O21" s="39">
        <v>20</v>
      </c>
      <c r="P21" s="39">
        <v>20</v>
      </c>
    </row>
    <row r="22" spans="1:16">
      <c r="A22" s="19" t="s">
        <v>44</v>
      </c>
      <c r="B22" s="39">
        <v>47.65</v>
      </c>
      <c r="C22" s="39">
        <v>47.65</v>
      </c>
      <c r="D22" s="39">
        <v>47.65</v>
      </c>
      <c r="E22" s="39">
        <v>47.65</v>
      </c>
      <c r="F22" s="39">
        <v>47.65</v>
      </c>
      <c r="G22" s="39">
        <v>47.65</v>
      </c>
      <c r="H22" s="39">
        <v>47.65</v>
      </c>
      <c r="I22" s="39">
        <v>47.65</v>
      </c>
      <c r="J22" s="39">
        <v>47.65</v>
      </c>
      <c r="K22" s="39">
        <v>47.65</v>
      </c>
      <c r="L22" s="39">
        <v>47.65</v>
      </c>
      <c r="M22" s="39">
        <v>47.65</v>
      </c>
      <c r="N22" s="39">
        <v>47.65</v>
      </c>
      <c r="O22" s="39">
        <v>47.65</v>
      </c>
      <c r="P22" s="39">
        <v>47.65</v>
      </c>
    </row>
    <row r="23" spans="1:16">
      <c r="A23" s="19" t="s">
        <v>45</v>
      </c>
      <c r="B23" s="39">
        <v>7.5</v>
      </c>
      <c r="C23" s="39">
        <v>7.5</v>
      </c>
      <c r="D23" s="39">
        <v>7.5</v>
      </c>
      <c r="E23" s="39">
        <v>7.5</v>
      </c>
      <c r="F23" s="39">
        <v>7.5</v>
      </c>
      <c r="G23" s="39">
        <v>7.5</v>
      </c>
      <c r="H23" s="39">
        <v>7.5</v>
      </c>
      <c r="I23" s="39">
        <v>7.5</v>
      </c>
      <c r="J23" s="39">
        <v>7.5</v>
      </c>
      <c r="K23" s="39">
        <v>7.5</v>
      </c>
      <c r="L23" s="39">
        <v>7.5</v>
      </c>
      <c r="M23" s="39">
        <v>7.5</v>
      </c>
      <c r="N23" s="39">
        <v>7.5</v>
      </c>
      <c r="O23" s="39">
        <v>7.5</v>
      </c>
      <c r="P23" s="39">
        <v>7.5</v>
      </c>
    </row>
    <row r="24" spans="1:16">
      <c r="A24" s="19" t="s">
        <v>46</v>
      </c>
      <c r="B24" s="72"/>
      <c r="C24" s="72"/>
      <c r="D24" s="72"/>
      <c r="E24" s="72"/>
      <c r="F24" s="72"/>
      <c r="G24" s="72"/>
      <c r="H24" s="72"/>
      <c r="I24" s="72"/>
      <c r="J24" s="72"/>
      <c r="K24" s="72"/>
      <c r="L24" s="72"/>
      <c r="M24" s="72"/>
      <c r="N24" s="72"/>
      <c r="O24" s="72"/>
      <c r="P24" s="72"/>
    </row>
    <row r="25" spans="1:16">
      <c r="A25" s="19" t="s">
        <v>47</v>
      </c>
      <c r="B25" s="28">
        <f t="shared" ref="B25:K25" si="4">SUM(B19:B24,B17)</f>
        <v>75.150000000000006</v>
      </c>
      <c r="C25" s="28">
        <f t="shared" si="4"/>
        <v>75.150000000000006</v>
      </c>
      <c r="D25" s="28">
        <f t="shared" si="4"/>
        <v>75.150000000000006</v>
      </c>
      <c r="E25" s="28">
        <f t="shared" si="4"/>
        <v>75.150000000000006</v>
      </c>
      <c r="F25" s="28">
        <f t="shared" si="4"/>
        <v>75.150000000000006</v>
      </c>
      <c r="G25" s="28">
        <f t="shared" si="4"/>
        <v>75.150000000000006</v>
      </c>
      <c r="H25" s="28">
        <f t="shared" si="4"/>
        <v>75.150000000000006</v>
      </c>
      <c r="I25" s="28">
        <f t="shared" si="4"/>
        <v>75.150000000000006</v>
      </c>
      <c r="J25" s="28">
        <f t="shared" si="4"/>
        <v>75.150000000000006</v>
      </c>
      <c r="K25" s="28">
        <f t="shared" si="4"/>
        <v>75.150000000000006</v>
      </c>
      <c r="L25" s="28">
        <f t="shared" ref="L25:P25" si="5">SUM(L19:L24,L17)</f>
        <v>75.150000000000006</v>
      </c>
      <c r="M25" s="28">
        <f t="shared" si="5"/>
        <v>75.150000000000006</v>
      </c>
      <c r="N25" s="28">
        <f t="shared" si="5"/>
        <v>75.150000000000006</v>
      </c>
      <c r="O25" s="28">
        <f t="shared" si="5"/>
        <v>75.150000000000006</v>
      </c>
      <c r="P25" s="28">
        <f t="shared" si="5"/>
        <v>75.150000000000006</v>
      </c>
    </row>
    <row r="26" spans="1:16">
      <c r="A26" s="31"/>
      <c r="B26" s="50"/>
      <c r="C26" s="50"/>
      <c r="D26" s="50"/>
      <c r="E26" s="50"/>
      <c r="F26" s="50"/>
      <c r="G26" s="50"/>
      <c r="H26" s="50"/>
      <c r="I26" s="50"/>
      <c r="J26" s="50"/>
      <c r="K26" s="50"/>
      <c r="L26" s="50"/>
      <c r="M26" s="50"/>
      <c r="N26" s="50"/>
      <c r="O26" s="50"/>
      <c r="P26" s="50"/>
    </row>
    <row r="27" spans="1:16">
      <c r="A27" s="19" t="s">
        <v>48</v>
      </c>
      <c r="B27" s="45">
        <v>46036</v>
      </c>
      <c r="C27" s="45">
        <v>46036</v>
      </c>
      <c r="D27" s="45">
        <v>46036</v>
      </c>
      <c r="E27" s="45">
        <v>46036</v>
      </c>
      <c r="F27" s="45">
        <v>46036</v>
      </c>
      <c r="G27" s="45">
        <v>46036</v>
      </c>
      <c r="H27" s="45">
        <v>46036</v>
      </c>
      <c r="I27" s="45">
        <v>46036</v>
      </c>
      <c r="J27" s="45">
        <v>46036</v>
      </c>
      <c r="K27" s="45">
        <v>46036</v>
      </c>
      <c r="L27" s="45">
        <v>46036</v>
      </c>
      <c r="M27" s="45">
        <v>46036</v>
      </c>
      <c r="N27" s="45">
        <v>46036</v>
      </c>
      <c r="O27" s="45">
        <v>46036</v>
      </c>
      <c r="P27" s="45">
        <v>46036</v>
      </c>
    </row>
    <row r="28" spans="1:16">
      <c r="A28" s="19" t="s">
        <v>49</v>
      </c>
      <c r="B28" s="73"/>
      <c r="C28" s="73"/>
      <c r="D28" s="73"/>
      <c r="E28" s="73"/>
      <c r="F28" s="73"/>
      <c r="G28" s="73"/>
      <c r="H28" s="73"/>
      <c r="I28" s="73"/>
      <c r="J28" s="73"/>
      <c r="K28" s="73"/>
      <c r="L28" s="73"/>
      <c r="M28" s="73"/>
      <c r="N28" s="73"/>
      <c r="O28" s="73"/>
      <c r="P28" s="73"/>
    </row>
    <row r="29" spans="1:16">
      <c r="A29" s="19" t="s">
        <v>50</v>
      </c>
      <c r="B29" s="74"/>
      <c r="C29" s="74"/>
      <c r="D29" s="74"/>
      <c r="E29" s="74"/>
      <c r="F29" s="74"/>
      <c r="G29" s="74"/>
      <c r="H29" s="74"/>
      <c r="I29" s="74"/>
      <c r="J29" s="74"/>
      <c r="K29" s="74"/>
      <c r="L29" s="74"/>
      <c r="M29" s="74"/>
      <c r="N29" s="74"/>
      <c r="O29" s="74"/>
      <c r="P29" s="74"/>
    </row>
    <row r="30" spans="1:16">
      <c r="A30" s="19" t="s">
        <v>51</v>
      </c>
      <c r="B30" s="74"/>
      <c r="C30" s="74"/>
      <c r="D30" s="74"/>
      <c r="E30" s="74"/>
      <c r="F30" s="74"/>
      <c r="G30" s="74"/>
      <c r="H30" s="74"/>
      <c r="I30" s="74"/>
      <c r="J30" s="74"/>
      <c r="K30" s="74"/>
      <c r="L30" s="74"/>
      <c r="M30" s="74"/>
      <c r="N30" s="74"/>
      <c r="O30" s="74"/>
      <c r="P30" s="74"/>
    </row>
    <row r="31" spans="1:16">
      <c r="A31" s="19" t="s">
        <v>52</v>
      </c>
      <c r="B31" s="74"/>
      <c r="C31" s="74"/>
      <c r="D31" s="74"/>
      <c r="E31" s="74"/>
      <c r="F31" s="74"/>
      <c r="G31" s="74"/>
      <c r="H31" s="74"/>
      <c r="I31" s="74"/>
      <c r="J31" s="74"/>
      <c r="K31" s="74"/>
      <c r="L31" s="74"/>
      <c r="M31" s="74"/>
      <c r="N31" s="74"/>
      <c r="O31" s="74"/>
      <c r="P31" s="74"/>
    </row>
    <row r="32" spans="1:16">
      <c r="A32" s="31"/>
      <c r="B32" s="51"/>
      <c r="C32" s="51"/>
      <c r="D32" s="51"/>
      <c r="E32" s="51"/>
      <c r="F32" s="51"/>
      <c r="G32" s="51"/>
      <c r="H32" s="51"/>
      <c r="I32" s="51"/>
      <c r="J32" s="51"/>
      <c r="K32" s="51"/>
      <c r="L32" s="51"/>
      <c r="M32" s="51"/>
      <c r="N32" s="51"/>
      <c r="O32" s="51"/>
      <c r="P32" s="51"/>
    </row>
    <row r="33" spans="1:16">
      <c r="A33" s="19" t="s">
        <v>53</v>
      </c>
      <c r="B33" s="73"/>
      <c r="C33" s="73"/>
      <c r="D33" s="73"/>
      <c r="E33" s="73"/>
      <c r="F33" s="73"/>
      <c r="G33" s="73"/>
      <c r="H33" s="73"/>
      <c r="I33" s="73"/>
      <c r="J33" s="73"/>
      <c r="K33" s="73"/>
      <c r="L33" s="73"/>
      <c r="M33" s="73"/>
      <c r="N33" s="73"/>
      <c r="O33" s="73"/>
      <c r="P33" s="73"/>
    </row>
    <row r="34" spans="1:16">
      <c r="A34" s="19" t="s">
        <v>54</v>
      </c>
      <c r="B34" s="52">
        <f t="shared" ref="B34:K34" si="6">(B25-B33)/B9</f>
        <v>1.2525000000000002</v>
      </c>
      <c r="C34" s="52">
        <f t="shared" si="6"/>
        <v>1.2525000000000002</v>
      </c>
      <c r="D34" s="52">
        <f t="shared" si="6"/>
        <v>1.2525000000000002</v>
      </c>
      <c r="E34" s="52">
        <f t="shared" si="6"/>
        <v>1.2525000000000002</v>
      </c>
      <c r="F34" s="52">
        <f t="shared" si="6"/>
        <v>1.2525000000000002</v>
      </c>
      <c r="G34" s="52">
        <f t="shared" si="6"/>
        <v>1.2525000000000002</v>
      </c>
      <c r="H34" s="52">
        <f t="shared" si="6"/>
        <v>1.2525000000000002</v>
      </c>
      <c r="I34" s="52">
        <f t="shared" si="6"/>
        <v>1.2525000000000002</v>
      </c>
      <c r="J34" s="52">
        <f t="shared" si="6"/>
        <v>1.2525000000000002</v>
      </c>
      <c r="K34" s="52">
        <f t="shared" si="6"/>
        <v>1.2525000000000002</v>
      </c>
      <c r="L34" s="52">
        <f t="shared" ref="L34:P34" si="7">(L25-L33)/L9</f>
        <v>1.2525000000000002</v>
      </c>
      <c r="M34" s="52">
        <f t="shared" si="7"/>
        <v>1.2525000000000002</v>
      </c>
      <c r="N34" s="52">
        <f t="shared" si="7"/>
        <v>1.2525000000000002</v>
      </c>
      <c r="O34" s="52">
        <f t="shared" si="7"/>
        <v>1.2525000000000002</v>
      </c>
      <c r="P34" s="52">
        <f t="shared" si="7"/>
        <v>1.2525000000000002</v>
      </c>
    </row>
    <row r="35" spans="1:16">
      <c r="A35" s="20" t="s">
        <v>55</v>
      </c>
      <c r="B35" s="52">
        <f t="shared" ref="B35:K35" si="8">(((B25+B33)/2)*B31)/12</f>
        <v>0</v>
      </c>
      <c r="C35" s="52">
        <f t="shared" si="8"/>
        <v>0</v>
      </c>
      <c r="D35" s="52">
        <f t="shared" si="8"/>
        <v>0</v>
      </c>
      <c r="E35" s="52">
        <f t="shared" si="8"/>
        <v>0</v>
      </c>
      <c r="F35" s="52">
        <f t="shared" si="8"/>
        <v>0</v>
      </c>
      <c r="G35" s="52">
        <f t="shared" si="8"/>
        <v>0</v>
      </c>
      <c r="H35" s="52">
        <f t="shared" si="8"/>
        <v>0</v>
      </c>
      <c r="I35" s="52">
        <f t="shared" si="8"/>
        <v>0</v>
      </c>
      <c r="J35" s="52">
        <f t="shared" si="8"/>
        <v>0</v>
      </c>
      <c r="K35" s="52">
        <f t="shared" si="8"/>
        <v>0</v>
      </c>
      <c r="L35" s="52">
        <f t="shared" ref="L35:P35" si="9">(((L25+L33)/2)*L31)/12</f>
        <v>0</v>
      </c>
      <c r="M35" s="52">
        <f t="shared" si="9"/>
        <v>0</v>
      </c>
      <c r="N35" s="52">
        <f t="shared" si="9"/>
        <v>0</v>
      </c>
      <c r="O35" s="52">
        <f t="shared" si="9"/>
        <v>0</v>
      </c>
      <c r="P35" s="52">
        <f t="shared" si="9"/>
        <v>0</v>
      </c>
    </row>
    <row r="36" spans="1:16">
      <c r="A36" s="20" t="s">
        <v>56</v>
      </c>
      <c r="B36" s="73"/>
      <c r="C36" s="73"/>
      <c r="D36" s="73"/>
      <c r="E36" s="73"/>
      <c r="F36" s="73"/>
      <c r="G36" s="73"/>
      <c r="H36" s="73"/>
      <c r="I36" s="73"/>
      <c r="J36" s="73"/>
      <c r="K36" s="73"/>
      <c r="L36" s="73"/>
      <c r="M36" s="73"/>
      <c r="N36" s="73"/>
      <c r="O36" s="73"/>
      <c r="P36" s="73"/>
    </row>
    <row r="37" spans="1:16">
      <c r="A37" s="20" t="s">
        <v>57</v>
      </c>
      <c r="B37" s="73"/>
      <c r="C37" s="73"/>
      <c r="D37" s="73"/>
      <c r="E37" s="73"/>
      <c r="F37" s="73"/>
      <c r="G37" s="73"/>
      <c r="H37" s="73"/>
      <c r="I37" s="73"/>
      <c r="J37" s="73"/>
      <c r="K37" s="73"/>
      <c r="L37" s="73"/>
      <c r="M37" s="73"/>
      <c r="N37" s="73"/>
      <c r="O37" s="73"/>
      <c r="P37" s="73"/>
    </row>
    <row r="38" spans="1:16">
      <c r="A38" s="20" t="s">
        <v>58</v>
      </c>
      <c r="B38" s="73"/>
      <c r="C38" s="73"/>
      <c r="D38" s="73"/>
      <c r="E38" s="73"/>
      <c r="F38" s="73"/>
      <c r="G38" s="73"/>
      <c r="H38" s="73"/>
      <c r="I38" s="73"/>
      <c r="J38" s="73"/>
      <c r="K38" s="73"/>
      <c r="L38" s="73"/>
      <c r="M38" s="73"/>
      <c r="N38" s="73"/>
      <c r="O38" s="73"/>
      <c r="P38" s="73"/>
    </row>
    <row r="39" spans="1:16">
      <c r="A39" s="19" t="s">
        <v>59</v>
      </c>
      <c r="B39" s="73"/>
      <c r="C39" s="73"/>
      <c r="D39" s="73"/>
      <c r="E39" s="73"/>
      <c r="F39" s="73"/>
      <c r="G39" s="73"/>
      <c r="H39" s="73"/>
      <c r="I39" s="73"/>
      <c r="J39" s="73"/>
      <c r="K39" s="73"/>
      <c r="L39" s="73"/>
      <c r="M39" s="73"/>
      <c r="N39" s="73"/>
      <c r="O39" s="73"/>
      <c r="P39" s="73"/>
    </row>
    <row r="40" spans="1:16">
      <c r="A40" s="19" t="s">
        <v>60</v>
      </c>
      <c r="B40" s="73"/>
      <c r="C40" s="73"/>
      <c r="D40" s="73"/>
      <c r="E40" s="73"/>
      <c r="F40" s="73"/>
      <c r="G40" s="73"/>
      <c r="H40" s="73"/>
      <c r="I40" s="73"/>
      <c r="J40" s="73"/>
      <c r="K40" s="73"/>
      <c r="L40" s="73"/>
      <c r="M40" s="73"/>
      <c r="N40" s="73"/>
      <c r="O40" s="73"/>
      <c r="P40" s="73"/>
    </row>
    <row r="41" spans="1:16">
      <c r="A41" s="19" t="s">
        <v>144</v>
      </c>
      <c r="B41" s="73"/>
      <c r="C41" s="73"/>
      <c r="D41" s="73"/>
      <c r="E41" s="73"/>
      <c r="F41" s="73"/>
      <c r="G41" s="73"/>
      <c r="H41" s="73"/>
      <c r="I41" s="73"/>
      <c r="J41" s="73"/>
      <c r="K41" s="73"/>
      <c r="L41" s="73"/>
      <c r="M41" s="73"/>
      <c r="N41" s="73"/>
      <c r="O41" s="73"/>
      <c r="P41" s="73"/>
    </row>
    <row r="42" spans="1:16">
      <c r="A42" s="19" t="s">
        <v>61</v>
      </c>
      <c r="B42" s="73"/>
      <c r="C42" s="73"/>
      <c r="D42" s="73"/>
      <c r="E42" s="73"/>
      <c r="F42" s="73"/>
      <c r="G42" s="73"/>
      <c r="H42" s="73"/>
      <c r="I42" s="73"/>
      <c r="J42" s="73"/>
      <c r="K42" s="73"/>
      <c r="L42" s="73"/>
      <c r="M42" s="73"/>
      <c r="N42" s="73"/>
      <c r="O42" s="73"/>
      <c r="P42" s="73"/>
    </row>
    <row r="43" spans="1:16">
      <c r="A43" s="19" t="s">
        <v>62</v>
      </c>
      <c r="B43" s="73"/>
      <c r="C43" s="73"/>
      <c r="D43" s="73"/>
      <c r="E43" s="73"/>
      <c r="F43" s="73"/>
      <c r="G43" s="73"/>
      <c r="H43" s="73"/>
      <c r="I43" s="73"/>
      <c r="J43" s="73"/>
      <c r="K43" s="73"/>
      <c r="L43" s="73"/>
      <c r="M43" s="73"/>
      <c r="N43" s="73"/>
      <c r="O43" s="73"/>
      <c r="P43" s="73"/>
    </row>
    <row r="44" spans="1:16">
      <c r="A44" s="19" t="s">
        <v>63</v>
      </c>
      <c r="B44" s="73"/>
      <c r="C44" s="73"/>
      <c r="D44" s="73"/>
      <c r="E44" s="73"/>
      <c r="F44" s="73"/>
      <c r="G44" s="73"/>
      <c r="H44" s="73"/>
      <c r="I44" s="73"/>
      <c r="J44" s="73"/>
      <c r="K44" s="73"/>
      <c r="L44" s="73"/>
      <c r="M44" s="73"/>
      <c r="N44" s="73"/>
      <c r="O44" s="73"/>
      <c r="P44" s="73"/>
    </row>
    <row r="45" spans="1:16">
      <c r="A45" s="19" t="s">
        <v>64</v>
      </c>
      <c r="B45" s="73"/>
      <c r="C45" s="73"/>
      <c r="D45" s="73"/>
      <c r="E45" s="73"/>
      <c r="F45" s="73"/>
      <c r="G45" s="73"/>
      <c r="H45" s="73"/>
      <c r="I45" s="73"/>
      <c r="J45" s="73"/>
      <c r="K45" s="73"/>
      <c r="L45" s="73"/>
      <c r="M45" s="73"/>
      <c r="N45" s="73"/>
      <c r="O45" s="73"/>
      <c r="P45" s="73"/>
    </row>
    <row r="46" spans="1:16">
      <c r="A46" s="19" t="s">
        <v>129</v>
      </c>
      <c r="B46" s="73"/>
      <c r="C46" s="73"/>
      <c r="D46" s="73"/>
      <c r="E46" s="73"/>
      <c r="F46" s="73"/>
      <c r="G46" s="73"/>
      <c r="H46" s="73"/>
      <c r="I46" s="73"/>
      <c r="J46" s="73"/>
      <c r="K46" s="73"/>
      <c r="L46" s="73"/>
      <c r="M46" s="73"/>
      <c r="N46" s="73"/>
      <c r="O46" s="73"/>
      <c r="P46" s="73"/>
    </row>
    <row r="47" spans="1:16">
      <c r="A47" s="19" t="s">
        <v>65</v>
      </c>
      <c r="B47" s="28">
        <f>SUM(B34:B46)</f>
        <v>1.2525000000000002</v>
      </c>
      <c r="C47" s="28">
        <f t="shared" ref="C47:K47" si="10">SUM(C34:C46)</f>
        <v>1.2525000000000002</v>
      </c>
      <c r="D47" s="28">
        <f t="shared" si="10"/>
        <v>1.2525000000000002</v>
      </c>
      <c r="E47" s="28">
        <f t="shared" si="10"/>
        <v>1.2525000000000002</v>
      </c>
      <c r="F47" s="28">
        <f t="shared" si="10"/>
        <v>1.2525000000000002</v>
      </c>
      <c r="G47" s="28">
        <f t="shared" si="10"/>
        <v>1.2525000000000002</v>
      </c>
      <c r="H47" s="28">
        <f t="shared" si="10"/>
        <v>1.2525000000000002</v>
      </c>
      <c r="I47" s="28">
        <f t="shared" si="10"/>
        <v>1.2525000000000002</v>
      </c>
      <c r="J47" s="28">
        <f t="shared" si="10"/>
        <v>1.2525000000000002</v>
      </c>
      <c r="K47" s="28">
        <f t="shared" si="10"/>
        <v>1.2525000000000002</v>
      </c>
      <c r="L47" s="28">
        <f t="shared" ref="L47:P47" si="11">SUM(L34:L46)</f>
        <v>1.2525000000000002</v>
      </c>
      <c r="M47" s="28">
        <f t="shared" si="11"/>
        <v>1.2525000000000002</v>
      </c>
      <c r="N47" s="28">
        <f t="shared" si="11"/>
        <v>1.2525000000000002</v>
      </c>
      <c r="O47" s="28">
        <f t="shared" si="11"/>
        <v>1.2525000000000002</v>
      </c>
      <c r="P47" s="28">
        <f t="shared" si="11"/>
        <v>1.2525000000000002</v>
      </c>
    </row>
    <row r="48" spans="1:16">
      <c r="A48" s="46"/>
      <c r="B48" s="53"/>
      <c r="C48" s="53"/>
      <c r="D48" s="53"/>
      <c r="E48" s="53"/>
      <c r="F48" s="53"/>
      <c r="G48" s="53"/>
      <c r="H48" s="53"/>
      <c r="I48" s="53"/>
      <c r="J48" s="53"/>
    </row>
    <row r="49" spans="1:3">
      <c r="B49" s="54"/>
    </row>
    <row r="50" spans="1:3" ht="15.75">
      <c r="A50" s="19" t="s">
        <v>66</v>
      </c>
      <c r="C50" s="82">
        <f>AVERAGE(B47:K47)</f>
        <v>1.2524999999999999</v>
      </c>
    </row>
  </sheetData>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6"/>
  <sheetViews>
    <sheetView workbookViewId="0">
      <selection activeCell="C12" sqref="C12"/>
    </sheetView>
  </sheetViews>
  <sheetFormatPr defaultColWidth="11.5546875" defaultRowHeight="15"/>
  <cols>
    <col min="1" max="1" width="44.88671875" customWidth="1"/>
    <col min="2" max="2" width="14.109375" bestFit="1" customWidth="1"/>
    <col min="3" max="3" width="11.109375" customWidth="1"/>
    <col min="8" max="8" width="2" customWidth="1"/>
    <col min="9" max="9" width="15" bestFit="1" customWidth="1"/>
    <col min="10" max="11" width="2" customWidth="1"/>
    <col min="12" max="12" width="9.109375" customWidth="1"/>
    <col min="13" max="13" width="2" customWidth="1"/>
    <col min="14" max="14" width="7.88671875" style="27" customWidth="1"/>
    <col min="15" max="15" width="2" customWidth="1"/>
    <col min="16" max="16" width="9" customWidth="1"/>
  </cols>
  <sheetData>
    <row r="1" spans="1:17" ht="15.75">
      <c r="A1" s="97" t="s">
        <v>67</v>
      </c>
      <c r="B1" s="98"/>
      <c r="C1" s="98"/>
      <c r="D1" s="98"/>
      <c r="E1" s="98"/>
      <c r="F1" s="98"/>
      <c r="G1" s="98"/>
      <c r="H1" s="98"/>
      <c r="I1" s="33"/>
      <c r="J1" s="33"/>
      <c r="K1" s="33"/>
      <c r="L1" s="2"/>
      <c r="M1" s="10"/>
      <c r="N1" s="22"/>
      <c r="O1" s="10"/>
      <c r="P1" s="10"/>
      <c r="Q1" s="11"/>
    </row>
    <row r="2" spans="1:17">
      <c r="A2" s="43"/>
      <c r="B2" s="2"/>
      <c r="C2" s="2"/>
      <c r="D2" s="2"/>
      <c r="E2" s="2"/>
      <c r="F2" s="2"/>
      <c r="G2" s="2"/>
      <c r="H2" s="2"/>
      <c r="I2" s="2"/>
      <c r="J2" s="2"/>
      <c r="K2" s="2"/>
      <c r="L2" s="2"/>
      <c r="M2" s="2"/>
      <c r="N2" s="23"/>
      <c r="O2" s="2"/>
      <c r="P2" s="2"/>
      <c r="Q2" s="4"/>
    </row>
    <row r="3" spans="1:17">
      <c r="A3" s="100" t="s">
        <v>68</v>
      </c>
      <c r="B3" s="101"/>
      <c r="C3" s="101"/>
      <c r="D3" s="2"/>
      <c r="E3" s="2"/>
      <c r="F3" s="2"/>
      <c r="G3" s="2"/>
      <c r="H3" s="2"/>
      <c r="I3" s="2"/>
      <c r="J3" s="2"/>
      <c r="K3" s="2"/>
      <c r="L3" s="2"/>
      <c r="M3" s="2"/>
      <c r="N3" s="23"/>
      <c r="O3" s="2"/>
      <c r="P3" s="2"/>
      <c r="Q3" s="4"/>
    </row>
    <row r="4" spans="1:17">
      <c r="A4" s="3"/>
      <c r="B4" s="2"/>
      <c r="C4" s="2"/>
      <c r="D4" s="2"/>
      <c r="E4" s="2"/>
      <c r="F4" s="2"/>
      <c r="G4" s="2"/>
      <c r="H4" s="2"/>
      <c r="I4" s="34" t="s">
        <v>69</v>
      </c>
      <c r="J4" s="2"/>
      <c r="K4" s="2"/>
      <c r="L4" s="2"/>
      <c r="M4" s="2"/>
      <c r="N4" s="23"/>
      <c r="O4" s="2"/>
      <c r="P4" s="2"/>
      <c r="Q4" s="4"/>
    </row>
    <row r="5" spans="1:17" ht="45">
      <c r="B5" s="64" t="s">
        <v>70</v>
      </c>
      <c r="C5" s="16">
        <v>0.25</v>
      </c>
      <c r="D5" s="16">
        <v>0.2</v>
      </c>
      <c r="E5" s="16">
        <v>0.2</v>
      </c>
      <c r="F5" s="16">
        <v>0.15</v>
      </c>
      <c r="G5" s="16">
        <v>0.15</v>
      </c>
      <c r="H5" s="2"/>
      <c r="I5" s="16">
        <v>0.05</v>
      </c>
      <c r="J5" s="2"/>
      <c r="K5" s="2"/>
      <c r="L5" s="64" t="s">
        <v>71</v>
      </c>
      <c r="M5" s="2"/>
      <c r="N5" s="64" t="s">
        <v>72</v>
      </c>
      <c r="O5" s="2"/>
      <c r="P5" s="64" t="s">
        <v>73</v>
      </c>
      <c r="Q5" s="4"/>
    </row>
    <row r="6" spans="1:17">
      <c r="A6" s="12"/>
      <c r="B6" s="13"/>
      <c r="C6" s="8"/>
      <c r="D6" s="8"/>
      <c r="E6" s="8"/>
      <c r="F6" s="8"/>
      <c r="G6" s="8"/>
      <c r="H6" s="2"/>
      <c r="I6" s="2"/>
      <c r="J6" s="2"/>
      <c r="K6" s="2"/>
      <c r="L6" s="1"/>
      <c r="M6" s="2"/>
      <c r="N6" s="24"/>
      <c r="O6" s="2"/>
      <c r="P6" s="1"/>
      <c r="Q6" s="4"/>
    </row>
    <row r="7" spans="1:17" ht="31.5">
      <c r="A7" s="65" t="s">
        <v>74</v>
      </c>
      <c r="B7" s="66" t="s">
        <v>75</v>
      </c>
      <c r="C7" s="67" t="s">
        <v>76</v>
      </c>
      <c r="D7" s="67" t="s">
        <v>77</v>
      </c>
      <c r="E7" s="67" t="s">
        <v>78</v>
      </c>
      <c r="F7" s="67" t="s">
        <v>79</v>
      </c>
      <c r="G7" s="67" t="s">
        <v>80</v>
      </c>
      <c r="H7" s="2"/>
      <c r="I7" s="68" t="s">
        <v>81</v>
      </c>
      <c r="J7" s="2"/>
      <c r="K7" s="2"/>
      <c r="L7" s="1"/>
      <c r="M7" s="2"/>
      <c r="N7" s="24"/>
      <c r="O7" s="2"/>
      <c r="P7" s="1"/>
      <c r="Q7" s="4"/>
    </row>
    <row r="8" spans="1:17">
      <c r="A8" s="14" t="s">
        <v>82</v>
      </c>
      <c r="B8" s="14" t="s">
        <v>83</v>
      </c>
      <c r="C8" s="69"/>
      <c r="D8" s="69"/>
      <c r="E8" s="69"/>
      <c r="F8" s="69"/>
      <c r="G8" s="69"/>
      <c r="H8" s="2"/>
      <c r="I8" s="69"/>
      <c r="J8" s="2"/>
      <c r="K8" s="2"/>
      <c r="L8" s="15">
        <f t="shared" ref="L8" si="0">(C8*C$5)+(D8*D$5)+(E8*E$5)+(F8*F$5)+(G8*G$5)+(I8*100*I$5)</f>
        <v>0</v>
      </c>
      <c r="M8" s="2"/>
      <c r="N8" s="48">
        <v>0.2</v>
      </c>
      <c r="O8" s="2"/>
      <c r="P8" s="15">
        <f t="shared" ref="P8:P12" si="1">L8*N8</f>
        <v>0</v>
      </c>
      <c r="Q8" s="4"/>
    </row>
    <row r="9" spans="1:17">
      <c r="A9" s="14" t="s">
        <v>84</v>
      </c>
      <c r="B9" s="14" t="s">
        <v>83</v>
      </c>
      <c r="C9" s="69"/>
      <c r="D9" s="69"/>
      <c r="E9" s="69"/>
      <c r="F9" s="69"/>
      <c r="G9" s="69"/>
      <c r="H9" s="2"/>
      <c r="I9" s="69"/>
      <c r="J9" s="2"/>
      <c r="K9" s="2"/>
      <c r="L9" s="15">
        <f t="shared" ref="L9:L12" si="2">(C9*C$5)+(D9*D$5)+(E9*E$5)+(F9*F$5)+(G9*G$5)+(I9*100*I$5)</f>
        <v>0</v>
      </c>
      <c r="M9" s="2"/>
      <c r="N9" s="48">
        <v>0.2</v>
      </c>
      <c r="O9" s="2"/>
      <c r="P9" s="15">
        <f t="shared" si="1"/>
        <v>0</v>
      </c>
      <c r="Q9" s="4"/>
    </row>
    <row r="10" spans="1:17">
      <c r="A10" s="14" t="s">
        <v>139</v>
      </c>
      <c r="B10" s="14" t="s">
        <v>83</v>
      </c>
      <c r="C10" s="69"/>
      <c r="D10" s="69"/>
      <c r="E10" s="69"/>
      <c r="F10" s="69"/>
      <c r="G10" s="69"/>
      <c r="H10" s="2"/>
      <c r="I10" s="69"/>
      <c r="J10" s="2"/>
      <c r="K10" s="2"/>
      <c r="L10" s="15">
        <f t="shared" si="2"/>
        <v>0</v>
      </c>
      <c r="M10" s="2"/>
      <c r="N10" s="48">
        <v>0.2</v>
      </c>
      <c r="O10" s="2"/>
      <c r="P10" s="15">
        <f t="shared" si="1"/>
        <v>0</v>
      </c>
      <c r="Q10" s="4"/>
    </row>
    <row r="11" spans="1:17" s="94" customFormat="1" ht="15.75">
      <c r="A11" s="14" t="s">
        <v>188</v>
      </c>
      <c r="B11" s="14" t="s">
        <v>83</v>
      </c>
      <c r="C11" s="69"/>
      <c r="D11" s="69"/>
      <c r="E11" s="69"/>
      <c r="F11" s="69"/>
      <c r="G11" s="69"/>
      <c r="H11" s="90"/>
      <c r="I11" s="69"/>
      <c r="J11" s="91"/>
      <c r="K11" s="91"/>
      <c r="L11" s="15">
        <f t="shared" ref="L11" si="3">(C11*C$5)+(D11*D$5)+(E11*E$5)+(F11*F$5)+(G11*G$5)+(I11*100*I$5)</f>
        <v>0</v>
      </c>
      <c r="M11" s="92"/>
      <c r="N11" s="48">
        <v>0.2</v>
      </c>
      <c r="O11" s="92"/>
      <c r="P11" s="15">
        <f t="shared" ref="P11" si="4">L11*N11</f>
        <v>0</v>
      </c>
      <c r="Q11" s="93"/>
    </row>
    <row r="12" spans="1:17" s="94" customFormat="1" ht="15.75">
      <c r="A12" s="14" t="s">
        <v>189</v>
      </c>
      <c r="B12" s="14" t="s">
        <v>83</v>
      </c>
      <c r="C12" s="69"/>
      <c r="D12" s="69"/>
      <c r="E12" s="69"/>
      <c r="F12" s="69"/>
      <c r="G12" s="69"/>
      <c r="H12" s="90"/>
      <c r="I12" s="69"/>
      <c r="J12" s="91"/>
      <c r="K12" s="91"/>
      <c r="L12" s="15">
        <f t="shared" si="2"/>
        <v>0</v>
      </c>
      <c r="M12" s="92"/>
      <c r="N12" s="48">
        <v>0.2</v>
      </c>
      <c r="O12" s="92"/>
      <c r="P12" s="15">
        <f t="shared" si="1"/>
        <v>0</v>
      </c>
      <c r="Q12" s="93"/>
    </row>
    <row r="13" spans="1:17">
      <c r="A13" s="12"/>
      <c r="B13" s="8"/>
      <c r="C13" s="8"/>
      <c r="D13" s="8"/>
      <c r="E13" s="8"/>
      <c r="F13" s="8"/>
      <c r="G13" s="8"/>
      <c r="H13" s="2"/>
      <c r="I13" s="2"/>
      <c r="J13" s="2"/>
      <c r="K13" s="2"/>
      <c r="L13" s="2"/>
      <c r="M13" s="2"/>
      <c r="N13" s="83">
        <f>SUM(N8:N12)</f>
        <v>1</v>
      </c>
      <c r="O13" s="2"/>
      <c r="P13" s="2"/>
      <c r="Q13" s="4"/>
    </row>
    <row r="14" spans="1:17">
      <c r="A14" s="12" t="s">
        <v>85</v>
      </c>
      <c r="B14" s="8"/>
      <c r="C14" s="8"/>
      <c r="D14" s="8"/>
      <c r="E14" s="8"/>
      <c r="F14" s="8"/>
      <c r="G14" s="8"/>
      <c r="H14" s="2"/>
      <c r="I14" s="2"/>
      <c r="J14" s="2"/>
      <c r="K14" s="2"/>
      <c r="L14" s="2"/>
      <c r="M14" s="2"/>
      <c r="N14" s="25"/>
      <c r="O14" s="2"/>
      <c r="P14" s="2"/>
      <c r="Q14" s="4"/>
    </row>
    <row r="15" spans="1:17">
      <c r="A15" s="12"/>
      <c r="B15" s="8"/>
      <c r="C15" s="8"/>
      <c r="D15" s="8"/>
      <c r="E15" s="8"/>
      <c r="F15" s="8"/>
      <c r="G15" s="8"/>
      <c r="H15" s="2"/>
      <c r="I15" s="2"/>
      <c r="J15" s="2"/>
      <c r="K15" s="2"/>
      <c r="L15" s="2"/>
      <c r="M15" s="2"/>
      <c r="N15" s="23"/>
      <c r="O15" s="2"/>
      <c r="P15" s="2"/>
      <c r="Q15" s="4"/>
    </row>
    <row r="16" spans="1:17" ht="30">
      <c r="A16" s="63" t="s">
        <v>86</v>
      </c>
      <c r="B16" s="63" t="s">
        <v>87</v>
      </c>
      <c r="C16" s="63" t="s">
        <v>88</v>
      </c>
      <c r="D16" s="8"/>
      <c r="E16" s="8"/>
      <c r="F16" s="8"/>
      <c r="G16" s="8"/>
      <c r="H16" s="2"/>
      <c r="I16" s="2"/>
      <c r="J16" s="2"/>
      <c r="K16" s="2"/>
      <c r="L16" s="2"/>
      <c r="M16" s="2"/>
      <c r="N16" s="23"/>
      <c r="O16" s="2"/>
      <c r="P16" s="2"/>
      <c r="Q16" s="4"/>
    </row>
    <row r="17" spans="1:17">
      <c r="A17" s="14" t="s">
        <v>89</v>
      </c>
      <c r="B17" s="60"/>
      <c r="C17" s="9" t="s">
        <v>90</v>
      </c>
      <c r="D17" s="8"/>
      <c r="E17" s="8"/>
      <c r="F17" s="8"/>
      <c r="G17" s="8"/>
      <c r="H17" s="2"/>
      <c r="I17" s="2"/>
      <c r="J17" s="2"/>
      <c r="K17" s="2"/>
      <c r="L17" s="2"/>
      <c r="M17" s="2"/>
      <c r="N17" s="23"/>
      <c r="O17" s="2"/>
      <c r="P17" s="2"/>
      <c r="Q17" s="4"/>
    </row>
    <row r="18" spans="1:17">
      <c r="A18" s="14" t="s">
        <v>91</v>
      </c>
      <c r="B18" s="60"/>
      <c r="C18" s="9" t="s">
        <v>92</v>
      </c>
      <c r="D18" s="8"/>
      <c r="E18" s="8"/>
      <c r="F18" s="8"/>
      <c r="G18" s="8"/>
      <c r="H18" s="2"/>
      <c r="I18" s="2"/>
      <c r="J18" s="2"/>
      <c r="K18" s="2"/>
      <c r="L18" s="2"/>
      <c r="M18" s="2"/>
      <c r="N18" s="23"/>
      <c r="O18" s="2"/>
      <c r="P18" s="2"/>
      <c r="Q18" s="4"/>
    </row>
    <row r="19" spans="1:17">
      <c r="A19" s="14" t="s">
        <v>93</v>
      </c>
      <c r="B19" s="60"/>
      <c r="C19" s="9" t="s">
        <v>92</v>
      </c>
      <c r="D19" s="8"/>
      <c r="E19" s="8"/>
      <c r="F19" s="8"/>
      <c r="G19" s="8"/>
      <c r="H19" s="2"/>
      <c r="I19" s="2"/>
      <c r="J19" s="2"/>
      <c r="K19" s="2"/>
      <c r="L19" s="2"/>
      <c r="M19" s="2"/>
      <c r="N19" s="23"/>
      <c r="O19" s="2"/>
      <c r="P19" s="2"/>
      <c r="Q19" s="4"/>
    </row>
    <row r="20" spans="1:17">
      <c r="A20" s="14" t="s">
        <v>94</v>
      </c>
      <c r="B20" s="61"/>
      <c r="C20" s="9" t="s">
        <v>95</v>
      </c>
      <c r="D20" s="8"/>
      <c r="E20" s="8"/>
      <c r="F20" s="8"/>
      <c r="G20" s="8"/>
      <c r="H20" s="2"/>
      <c r="I20" s="2"/>
      <c r="J20" s="2"/>
      <c r="K20" s="2"/>
      <c r="L20" s="2"/>
      <c r="M20" s="2"/>
      <c r="N20" s="23"/>
      <c r="O20" s="2"/>
      <c r="P20" s="2"/>
      <c r="Q20" s="4"/>
    </row>
    <row r="21" spans="1:17">
      <c r="A21" s="14" t="s">
        <v>59</v>
      </c>
      <c r="B21" s="61"/>
      <c r="C21" s="9" t="s">
        <v>95</v>
      </c>
      <c r="D21" s="8"/>
      <c r="E21" s="8"/>
      <c r="F21" s="8"/>
      <c r="G21" s="8"/>
      <c r="H21" s="2"/>
      <c r="I21" s="2"/>
      <c r="J21" s="2"/>
      <c r="K21" s="2"/>
      <c r="L21" s="2"/>
      <c r="M21" s="2"/>
      <c r="N21" s="23"/>
      <c r="O21" s="2"/>
      <c r="P21" s="2"/>
      <c r="Q21" s="4"/>
    </row>
    <row r="22" spans="1:17">
      <c r="A22" s="14" t="s">
        <v>96</v>
      </c>
      <c r="B22" s="61"/>
      <c r="C22" s="9" t="s">
        <v>95</v>
      </c>
      <c r="D22" s="8"/>
      <c r="E22" s="8"/>
      <c r="F22" s="8"/>
      <c r="G22" s="8"/>
      <c r="H22" s="2"/>
      <c r="I22" s="2"/>
      <c r="J22" s="2"/>
      <c r="K22" s="2"/>
      <c r="L22" s="2"/>
      <c r="M22" s="2"/>
      <c r="N22" s="23"/>
      <c r="O22" s="2"/>
      <c r="P22" s="2"/>
      <c r="Q22" s="4"/>
    </row>
    <row r="23" spans="1:17">
      <c r="A23" s="14" t="s">
        <v>97</v>
      </c>
      <c r="B23" s="61"/>
      <c r="C23" s="9" t="s">
        <v>95</v>
      </c>
      <c r="D23" s="8"/>
      <c r="E23" s="8"/>
      <c r="F23" s="8"/>
      <c r="G23" s="8"/>
      <c r="H23" s="2"/>
      <c r="I23" s="2"/>
      <c r="J23" s="2"/>
      <c r="K23" s="2"/>
      <c r="L23" s="2"/>
      <c r="M23" s="2"/>
      <c r="N23" s="23"/>
      <c r="O23" s="2"/>
      <c r="P23" s="2"/>
      <c r="Q23" s="4"/>
    </row>
    <row r="24" spans="1:17">
      <c r="A24" s="14" t="s">
        <v>98</v>
      </c>
      <c r="B24" s="60"/>
      <c r="C24" s="9" t="s">
        <v>95</v>
      </c>
      <c r="D24" s="8"/>
      <c r="E24" s="8"/>
      <c r="F24" s="8"/>
      <c r="G24" s="8"/>
      <c r="H24" s="2"/>
      <c r="I24" s="2"/>
      <c r="J24" s="2"/>
      <c r="K24" s="2"/>
      <c r="L24" s="2"/>
      <c r="M24" s="2"/>
      <c r="N24" s="23"/>
      <c r="O24" s="2"/>
      <c r="P24" s="2"/>
      <c r="Q24" s="4"/>
    </row>
    <row r="25" spans="1:17" ht="30">
      <c r="A25" s="42" t="s">
        <v>99</v>
      </c>
      <c r="B25" s="60"/>
      <c r="C25" s="9" t="s">
        <v>95</v>
      </c>
      <c r="D25" s="8"/>
      <c r="E25" s="8"/>
      <c r="F25" s="8"/>
      <c r="G25" s="2"/>
      <c r="H25" s="2"/>
      <c r="I25" s="2"/>
      <c r="J25" s="2"/>
      <c r="K25" s="2"/>
      <c r="L25" s="2"/>
      <c r="M25" s="2"/>
      <c r="N25" s="23"/>
      <c r="O25" s="2"/>
      <c r="P25" s="2"/>
      <c r="Q25" s="4"/>
    </row>
    <row r="26" spans="1:17">
      <c r="A26" s="12"/>
      <c r="B26" s="8"/>
      <c r="C26" s="8"/>
      <c r="D26" s="8"/>
      <c r="E26" s="8"/>
      <c r="F26" s="8"/>
      <c r="G26" s="2"/>
      <c r="H26" s="2"/>
      <c r="I26" s="2"/>
      <c r="J26" s="2"/>
      <c r="K26" s="2"/>
      <c r="L26" s="2"/>
      <c r="M26" s="2"/>
      <c r="N26" s="23"/>
      <c r="O26" s="2"/>
      <c r="P26" s="2"/>
      <c r="Q26" s="4"/>
    </row>
    <row r="27" spans="1:17">
      <c r="A27" s="12"/>
      <c r="B27" s="8"/>
      <c r="C27" s="8"/>
      <c r="D27" s="8"/>
      <c r="E27" s="8"/>
      <c r="F27" s="8"/>
      <c r="G27" s="2"/>
      <c r="H27" s="2"/>
      <c r="I27" s="2"/>
      <c r="J27" s="2"/>
      <c r="K27" s="2"/>
      <c r="L27" s="2"/>
      <c r="M27" s="2"/>
      <c r="N27" s="23"/>
      <c r="O27" s="2"/>
      <c r="Q27" s="4"/>
    </row>
    <row r="28" spans="1:17" ht="15.75">
      <c r="A28" s="63" t="s">
        <v>100</v>
      </c>
      <c r="B28" s="2"/>
      <c r="C28" s="2"/>
      <c r="D28" s="8"/>
      <c r="E28" s="8"/>
      <c r="F28" s="8"/>
      <c r="G28" s="2"/>
      <c r="H28" s="2"/>
      <c r="I28" s="2"/>
      <c r="J28" s="2"/>
      <c r="K28" s="2"/>
      <c r="L28" s="2"/>
      <c r="M28" s="2"/>
      <c r="N28" s="23"/>
      <c r="O28" s="2"/>
      <c r="P28" s="59">
        <f>SUM(P8:P12)</f>
        <v>0</v>
      </c>
      <c r="Q28" s="4"/>
    </row>
    <row r="29" spans="1:17">
      <c r="A29" s="3"/>
      <c r="B29" s="2"/>
      <c r="C29" s="2"/>
      <c r="D29" s="2"/>
      <c r="E29" s="2"/>
      <c r="F29" s="2"/>
      <c r="G29" s="2"/>
      <c r="H29" s="2"/>
      <c r="I29" s="2"/>
      <c r="J29" s="2"/>
      <c r="K29" s="2"/>
      <c r="L29" s="2"/>
      <c r="M29" s="2"/>
      <c r="N29" s="23"/>
      <c r="O29" s="2"/>
      <c r="P29" s="2"/>
      <c r="Q29" s="4"/>
    </row>
    <row r="30" spans="1:17">
      <c r="A30" s="3"/>
      <c r="B30" s="2"/>
      <c r="C30" s="2"/>
      <c r="D30" s="2"/>
      <c r="E30" s="2"/>
      <c r="F30" s="2"/>
      <c r="G30" s="2"/>
      <c r="H30" s="2"/>
      <c r="I30" s="2"/>
      <c r="J30" s="2"/>
      <c r="K30" s="2"/>
      <c r="L30" s="2"/>
      <c r="M30" s="2"/>
      <c r="N30" s="23"/>
      <c r="O30" s="2"/>
      <c r="P30" s="2"/>
      <c r="Q30" s="4"/>
    </row>
    <row r="31" spans="1:17">
      <c r="A31" s="3"/>
      <c r="B31" s="2"/>
      <c r="C31" s="2"/>
      <c r="D31" s="2"/>
      <c r="E31" s="2"/>
      <c r="F31" s="2"/>
      <c r="G31" s="2"/>
      <c r="H31" s="2"/>
      <c r="I31" s="2"/>
      <c r="J31" s="2"/>
      <c r="K31" s="2"/>
      <c r="L31" s="2"/>
      <c r="M31" s="2"/>
      <c r="N31" s="23"/>
      <c r="O31" s="2"/>
      <c r="P31" s="2"/>
      <c r="Q31" s="4"/>
    </row>
    <row r="32" spans="1:17">
      <c r="A32" s="5"/>
      <c r="B32" s="6"/>
      <c r="C32" s="6"/>
      <c r="D32" s="6"/>
      <c r="E32" s="6"/>
      <c r="F32" s="6"/>
      <c r="G32" s="6"/>
      <c r="H32" s="6"/>
      <c r="I32" s="6"/>
      <c r="J32" s="6"/>
      <c r="K32" s="6"/>
      <c r="L32" s="6"/>
      <c r="M32" s="6"/>
      <c r="N32" s="26"/>
      <c r="O32" s="6"/>
      <c r="P32" s="6"/>
      <c r="Q32" s="7"/>
    </row>
    <row r="36" spans="1:1">
      <c r="A36" s="35"/>
    </row>
  </sheetData>
  <mergeCells count="2">
    <mergeCell ref="A1:H1"/>
    <mergeCell ref="A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topLeftCell="A4" workbookViewId="0">
      <selection activeCell="B37" sqref="B37"/>
    </sheetView>
  </sheetViews>
  <sheetFormatPr defaultColWidth="10.6640625" defaultRowHeight="15"/>
  <cols>
    <col min="1" max="1" width="33.33203125" customWidth="1"/>
    <col min="4" max="4" width="1.5546875" customWidth="1"/>
    <col min="6" max="6" width="1.44140625" customWidth="1"/>
    <col min="11" max="11" width="25.33203125" bestFit="1" customWidth="1"/>
  </cols>
  <sheetData>
    <row r="1" spans="1:11" ht="15.75">
      <c r="A1" s="97" t="s">
        <v>101</v>
      </c>
      <c r="B1" s="98"/>
      <c r="C1" s="98"/>
      <c r="D1" s="98"/>
      <c r="E1" s="98"/>
      <c r="F1" s="98"/>
      <c r="G1" s="98"/>
      <c r="H1" s="99"/>
    </row>
    <row r="2" spans="1:11">
      <c r="B2" s="2"/>
      <c r="C2" s="2"/>
      <c r="D2" s="2"/>
      <c r="E2" s="2"/>
      <c r="F2" s="2"/>
      <c r="G2" s="2"/>
      <c r="H2" s="4"/>
    </row>
    <row r="3" spans="1:11" ht="15.75">
      <c r="A3" s="70" t="s">
        <v>102</v>
      </c>
      <c r="B3" s="2"/>
      <c r="C3" s="2"/>
      <c r="D3" s="2"/>
      <c r="E3" s="2"/>
      <c r="F3" s="2"/>
      <c r="G3" s="2"/>
      <c r="H3" s="4"/>
    </row>
    <row r="4" spans="1:11">
      <c r="A4" s="3"/>
      <c r="B4" s="2"/>
      <c r="C4" s="2"/>
      <c r="D4" s="2"/>
      <c r="E4" s="2"/>
      <c r="F4" s="2"/>
      <c r="G4" s="2"/>
      <c r="H4" s="4"/>
    </row>
    <row r="5" spans="1:11" ht="15.75">
      <c r="A5" s="57" t="s">
        <v>7</v>
      </c>
      <c r="B5" s="58" t="s">
        <v>103</v>
      </c>
      <c r="C5" s="58" t="s">
        <v>104</v>
      </c>
      <c r="D5" s="18"/>
      <c r="E5" s="58" t="s">
        <v>4</v>
      </c>
      <c r="F5" s="18"/>
      <c r="G5" s="58" t="s">
        <v>73</v>
      </c>
      <c r="H5" s="4"/>
      <c r="K5" s="56"/>
    </row>
    <row r="6" spans="1:11">
      <c r="A6" s="20" t="s">
        <v>106</v>
      </c>
      <c r="B6" s="19" t="s">
        <v>107</v>
      </c>
      <c r="C6" s="15">
        <v>0</v>
      </c>
      <c r="D6" s="2"/>
      <c r="E6" s="47">
        <v>0.1</v>
      </c>
      <c r="F6" s="2"/>
      <c r="G6" s="15">
        <f t="shared" ref="G6:G15" si="0">C6*E6</f>
        <v>0</v>
      </c>
      <c r="H6" s="4"/>
    </row>
    <row r="7" spans="1:11">
      <c r="A7" s="20" t="s">
        <v>108</v>
      </c>
      <c r="B7" s="19" t="s">
        <v>107</v>
      </c>
      <c r="C7" s="60"/>
      <c r="D7" s="2"/>
      <c r="E7" s="47">
        <v>0.1</v>
      </c>
      <c r="F7" s="2"/>
      <c r="G7" s="15">
        <f t="shared" si="0"/>
        <v>0</v>
      </c>
      <c r="H7" s="4"/>
    </row>
    <row r="8" spans="1:11">
      <c r="A8" s="20" t="s">
        <v>109</v>
      </c>
      <c r="B8" s="19" t="s">
        <v>107</v>
      </c>
      <c r="C8" s="60"/>
      <c r="D8" s="2"/>
      <c r="E8" s="47">
        <v>0.1</v>
      </c>
      <c r="F8" s="2"/>
      <c r="G8" s="15">
        <f t="shared" si="0"/>
        <v>0</v>
      </c>
      <c r="H8" s="4"/>
    </row>
    <row r="9" spans="1:11">
      <c r="A9" s="20" t="s">
        <v>110</v>
      </c>
      <c r="B9" s="19" t="s">
        <v>107</v>
      </c>
      <c r="C9" s="60"/>
      <c r="D9" s="2"/>
      <c r="E9" s="47">
        <v>0.1</v>
      </c>
      <c r="F9" s="2"/>
      <c r="G9" s="15">
        <f t="shared" si="0"/>
        <v>0</v>
      </c>
      <c r="H9" s="4"/>
    </row>
    <row r="10" spans="1:11">
      <c r="A10" s="20" t="s">
        <v>111</v>
      </c>
      <c r="B10" s="19" t="s">
        <v>107</v>
      </c>
      <c r="C10" s="60"/>
      <c r="D10" s="2"/>
      <c r="E10" s="47">
        <v>0.1</v>
      </c>
      <c r="F10" s="2"/>
      <c r="G10" s="15">
        <f t="shared" si="0"/>
        <v>0</v>
      </c>
      <c r="H10" s="4"/>
      <c r="J10" s="17"/>
    </row>
    <row r="11" spans="1:11">
      <c r="A11" s="20" t="s">
        <v>112</v>
      </c>
      <c r="B11" s="19" t="s">
        <v>107</v>
      </c>
      <c r="C11" s="60"/>
      <c r="D11" s="2"/>
      <c r="E11" s="47">
        <v>0.1</v>
      </c>
      <c r="F11" s="2"/>
      <c r="G11" s="15">
        <f t="shared" si="0"/>
        <v>0</v>
      </c>
      <c r="H11" s="4"/>
    </row>
    <row r="12" spans="1:11">
      <c r="A12" s="20" t="s">
        <v>113</v>
      </c>
      <c r="B12" s="19" t="s">
        <v>105</v>
      </c>
      <c r="C12" s="60"/>
      <c r="D12" s="2"/>
      <c r="E12" s="47">
        <v>0.1</v>
      </c>
      <c r="F12" s="2"/>
      <c r="G12" s="15">
        <f t="shared" si="0"/>
        <v>0</v>
      </c>
      <c r="H12" s="4"/>
    </row>
    <row r="13" spans="1:11">
      <c r="A13" s="20" t="s">
        <v>114</v>
      </c>
      <c r="B13" s="19" t="s">
        <v>107</v>
      </c>
      <c r="C13" s="60"/>
      <c r="D13" s="2"/>
      <c r="E13" s="47">
        <v>0.1</v>
      </c>
      <c r="F13" s="2"/>
      <c r="G13" s="15">
        <f t="shared" si="0"/>
        <v>0</v>
      </c>
      <c r="H13" s="4"/>
    </row>
    <row r="14" spans="1:11">
      <c r="A14" s="20" t="s">
        <v>115</v>
      </c>
      <c r="B14" s="19" t="s">
        <v>107</v>
      </c>
      <c r="C14" s="60"/>
      <c r="D14" s="2"/>
      <c r="E14" s="47">
        <v>0.1</v>
      </c>
      <c r="F14" s="2"/>
      <c r="G14" s="15">
        <f t="shared" si="0"/>
        <v>0</v>
      </c>
      <c r="H14" s="4"/>
    </row>
    <row r="15" spans="1:11">
      <c r="A15" s="20" t="s">
        <v>116</v>
      </c>
      <c r="B15" s="19" t="s">
        <v>107</v>
      </c>
      <c r="C15" s="60"/>
      <c r="D15" s="2"/>
      <c r="E15" s="47">
        <v>0.1</v>
      </c>
      <c r="F15" s="2"/>
      <c r="G15" s="15">
        <f t="shared" si="0"/>
        <v>0</v>
      </c>
      <c r="H15" s="4"/>
    </row>
    <row r="16" spans="1:11">
      <c r="A16" s="3"/>
      <c r="B16" s="2"/>
      <c r="C16" s="2"/>
      <c r="D16" s="2"/>
      <c r="E16" s="2"/>
      <c r="F16" s="2"/>
      <c r="G16" s="2"/>
      <c r="H16" s="4"/>
    </row>
    <row r="17" spans="1:8" ht="15.75">
      <c r="A17" s="58" t="s">
        <v>117</v>
      </c>
      <c r="B17" s="2"/>
      <c r="C17" s="2"/>
      <c r="D17" s="2"/>
      <c r="E17" s="84">
        <f>SUM(E5:E15)</f>
        <v>0.99999999999999989</v>
      </c>
      <c r="F17" s="2"/>
      <c r="G17" s="59">
        <f>SUM(G5:G15)</f>
        <v>0</v>
      </c>
      <c r="H17" s="4"/>
    </row>
    <row r="18" spans="1:8">
      <c r="A18" s="3"/>
      <c r="B18" s="2"/>
      <c r="C18" s="2"/>
      <c r="D18" s="2"/>
      <c r="E18" s="2"/>
      <c r="F18" s="2"/>
      <c r="G18" s="2"/>
      <c r="H18" s="4"/>
    </row>
    <row r="19" spans="1:8">
      <c r="A19" s="3"/>
      <c r="B19" s="2"/>
      <c r="C19" s="2"/>
      <c r="D19" s="2"/>
      <c r="E19" s="2"/>
      <c r="F19" s="2"/>
      <c r="G19" s="2"/>
      <c r="H19" s="4"/>
    </row>
    <row r="20" spans="1:8">
      <c r="A20" s="5"/>
      <c r="B20" s="6"/>
      <c r="C20" s="6"/>
      <c r="D20" s="6"/>
      <c r="E20" s="6"/>
      <c r="F20" s="6"/>
      <c r="G20" s="6"/>
      <c r="H20" s="7"/>
    </row>
  </sheetData>
  <mergeCells count="1">
    <mergeCell ref="A1:H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69F7-7021-4FA6-846A-520A081DB55F}">
  <dimension ref="A1:C14"/>
  <sheetViews>
    <sheetView workbookViewId="0">
      <selection activeCell="C18" sqref="C18"/>
    </sheetView>
  </sheetViews>
  <sheetFormatPr defaultRowHeight="15"/>
  <cols>
    <col min="1" max="1" width="22" bestFit="1" customWidth="1"/>
    <col min="2" max="2" width="40.109375" customWidth="1"/>
    <col min="3" max="3" width="16.109375" customWidth="1"/>
  </cols>
  <sheetData>
    <row r="1" spans="1:3" ht="15.75">
      <c r="A1" s="62" t="s">
        <v>102</v>
      </c>
      <c r="B1" s="62"/>
    </row>
    <row r="2" spans="1:3" ht="15.75">
      <c r="A2" s="88" t="s">
        <v>122</v>
      </c>
      <c r="B2" s="88" t="s">
        <v>123</v>
      </c>
      <c r="C2" s="89" t="s">
        <v>124</v>
      </c>
    </row>
    <row r="3" spans="1:3">
      <c r="A3" s="20" t="s">
        <v>125</v>
      </c>
      <c r="B3" s="20" t="s">
        <v>126</v>
      </c>
      <c r="C3" s="69"/>
    </row>
    <row r="4" spans="1:3">
      <c r="A4" s="20" t="s">
        <v>127</v>
      </c>
      <c r="B4" s="20" t="s">
        <v>128</v>
      </c>
      <c r="C4" s="69"/>
    </row>
    <row r="5" spans="1:3">
      <c r="A5" s="20" t="s">
        <v>129</v>
      </c>
      <c r="B5" s="20" t="s">
        <v>130</v>
      </c>
      <c r="C5" s="69"/>
    </row>
    <row r="6" spans="1:3">
      <c r="A6" s="20" t="s">
        <v>131</v>
      </c>
      <c r="B6" s="20" t="s">
        <v>130</v>
      </c>
      <c r="C6" s="69"/>
    </row>
    <row r="7" spans="1:3">
      <c r="A7" s="20" t="s">
        <v>132</v>
      </c>
      <c r="B7" s="20" t="s">
        <v>130</v>
      </c>
      <c r="C7" s="69"/>
    </row>
    <row r="8" spans="1:3">
      <c r="A8" s="20" t="s">
        <v>133</v>
      </c>
      <c r="B8" s="20" t="s">
        <v>130</v>
      </c>
      <c r="C8" s="69"/>
    </row>
    <row r="9" spans="1:3">
      <c r="A9" s="20" t="s">
        <v>134</v>
      </c>
      <c r="B9" s="20" t="s">
        <v>130</v>
      </c>
      <c r="C9" s="69"/>
    </row>
    <row r="10" spans="1:3">
      <c r="A10" s="20" t="s">
        <v>135</v>
      </c>
      <c r="B10" s="20" t="s">
        <v>130</v>
      </c>
      <c r="C10" s="69"/>
    </row>
    <row r="11" spans="1:3">
      <c r="A11" s="20" t="s">
        <v>136</v>
      </c>
      <c r="B11" s="20" t="s">
        <v>130</v>
      </c>
      <c r="C11" s="69"/>
    </row>
    <row r="12" spans="1:3">
      <c r="A12" s="20" t="s">
        <v>137</v>
      </c>
      <c r="B12" s="20" t="s">
        <v>130</v>
      </c>
      <c r="C12" s="69"/>
    </row>
    <row r="13" spans="1:3">
      <c r="A13" s="20" t="s">
        <v>63</v>
      </c>
      <c r="B13" s="20" t="s">
        <v>130</v>
      </c>
      <c r="C13" s="69"/>
    </row>
    <row r="14" spans="1:3">
      <c r="A14" s="20" t="s">
        <v>138</v>
      </c>
      <c r="B14" s="20" t="s">
        <v>130</v>
      </c>
      <c r="C14" s="6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E68A3561BAE94FAB7AA7BB83167197" ma:contentTypeVersion="14" ma:contentTypeDescription="Een nieuw document maken." ma:contentTypeScope="" ma:versionID="d70c4859ab67e0922cb1e4a0513e1592">
  <xsd:schema xmlns:xsd="http://www.w3.org/2001/XMLSchema" xmlns:xs="http://www.w3.org/2001/XMLSchema" xmlns:p="http://schemas.microsoft.com/office/2006/metadata/properties" xmlns:ns2="bbd12ecf-35e3-4f9c-8a14-0e3b968866cd" xmlns:ns3="5a8fdd07-80de-4bd1-afca-769aedcbb7a7" targetNamespace="http://schemas.microsoft.com/office/2006/metadata/properties" ma:root="true" ma:fieldsID="20ae50c718fb05f19b410889e4c0e801" ns2:_="" ns3:_="">
    <xsd:import namespace="bbd12ecf-35e3-4f9c-8a14-0e3b968866cd"/>
    <xsd:import namespace="5a8fdd07-80de-4bd1-afca-769aedcbb7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d12ecf-35e3-4f9c-8a14-0e3b968866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8a393e3-9b34-41e2-bf09-6a5b254eda5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dd07-80de-4bd1-afca-769aedcbb7a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e3c4fc-fe30-4f0d-9d5b-1d3682745237}" ma:internalName="TaxCatchAll" ma:showField="CatchAllData" ma:web="5a8fdd07-80de-4bd1-afca-769aedcbb7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a8fdd07-80de-4bd1-afca-769aedcbb7a7" xsi:nil="true"/>
    <lcf76f155ced4ddcb4097134ff3c332f xmlns="bbd12ecf-35e3-4f9c-8a14-0e3b968866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14AF6E-F742-4572-9B39-9AB21132DF0D}">
  <ds:schemaRefs>
    <ds:schemaRef ds:uri="http://schemas.microsoft.com/sharepoint/v3/contenttype/forms"/>
  </ds:schemaRefs>
</ds:datastoreItem>
</file>

<file path=customXml/itemProps2.xml><?xml version="1.0" encoding="utf-8"?>
<ds:datastoreItem xmlns:ds="http://schemas.openxmlformats.org/officeDocument/2006/customXml" ds:itemID="{FAB7A3D1-8A73-4D84-8A85-2EE1123C9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d12ecf-35e3-4f9c-8a14-0e3b968866cd"/>
    <ds:schemaRef ds:uri="5a8fdd07-80de-4bd1-afca-769aedcbb7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6B5F7E-0519-4BD9-9063-7C10EFC689CD}">
  <ds:schemaRefs>
    <ds:schemaRef ds:uri="http://schemas.microsoft.com/office/2006/metadata/properties"/>
    <ds:schemaRef ds:uri="http://schemas.microsoft.com/office/infopath/2007/PartnerControls"/>
    <ds:schemaRef ds:uri="5a8fdd07-80de-4bd1-afca-769aedcbb7a7"/>
    <ds:schemaRef ds:uri="bbd12ecf-35e3-4f9c-8a14-0e3b968866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 Prijzenblad</vt:lpstr>
      <vt:lpstr>Totaal prijs</vt:lpstr>
      <vt:lpstr>P1 Leasetarieven</vt:lpstr>
      <vt:lpstr>P2 Huurtarieven</vt:lpstr>
      <vt:lpstr>P3 Overige kosten</vt:lpstr>
      <vt:lpstr>P4 Vaste componenten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Molthoff</dc:creator>
  <cp:keywords/>
  <dc:description/>
  <cp:lastModifiedBy>Jolien Cox</cp:lastModifiedBy>
  <cp:revision/>
  <dcterms:created xsi:type="dcterms:W3CDTF">2017-04-10T19:41:12Z</dcterms:created>
  <dcterms:modified xsi:type="dcterms:W3CDTF">2026-05-19T09:42:01Z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0x01010006E68A3561BAE94FAB7AA7BB83167197</vt:lpwstr>
  </property>
  <property fmtid="{D5CDD505-2E9C-101B-9397-08002B2CF9AE}" pid="3" name="MediaServiceImageTags">
    <vt:lpwstr/>
  </property>
  <property fmtid="{D5CDD505-2E9C-101B-9397-08002B2CF9AE}" pid="4" name="_dlc_DocIdItemGuid">
    <vt:lpwstr>031dba01-6a20-42e3-8517-9a7774f2f1c8</vt:lpwstr>
  </property>
  <property fmtid="{D5CDD505-2E9C-101B-9397-08002B2CF9AE}" pid="5" name="MSIP_Label_24e57bac-d225-40fb-8a9e-62b5be587a96_Enabled">
    <vt:lpwstr>true</vt:lpwstr>
  </property>
  <property fmtid="{D5CDD505-2E9C-101B-9397-08002B2CF9AE}" pid="6" name="MSIP_Label_24e57bac-d225-40fb-8a9e-62b5be587a96_SetDate">
    <vt:lpwstr>2025-01-09T09:53:05Z</vt:lpwstr>
  </property>
  <property fmtid="{D5CDD505-2E9C-101B-9397-08002B2CF9AE}" pid="7" name="MSIP_Label_24e57bac-d225-40fb-8a9e-62b5be587a96_Method">
    <vt:lpwstr>Standard</vt:lpwstr>
  </property>
  <property fmtid="{D5CDD505-2E9C-101B-9397-08002B2CF9AE}" pid="8" name="MSIP_Label_24e57bac-d225-40fb-8a9e-62b5be587a96_Name">
    <vt:lpwstr>Internal</vt:lpwstr>
  </property>
  <property fmtid="{D5CDD505-2E9C-101B-9397-08002B2CF9AE}" pid="9" name="MSIP_Label_24e57bac-d225-40fb-8a9e-62b5be587a96_SiteId">
    <vt:lpwstr>a398fcff-8d2b-4930-a7f7-e1c99a108d77</vt:lpwstr>
  </property>
  <property fmtid="{D5CDD505-2E9C-101B-9397-08002B2CF9AE}" pid="10" name="MSIP_Label_24e57bac-d225-40fb-8a9e-62b5be587a96_ActionId">
    <vt:lpwstr>26afd1fd-332d-4cf5-a16e-117f8c9f28a2</vt:lpwstr>
  </property>
  <property fmtid="{D5CDD505-2E9C-101B-9397-08002B2CF9AE}" pid="11" name="MSIP_Label_24e57bac-d225-40fb-8a9e-62b5be587a96_ContentBits">
    <vt:lpwstr>0</vt:lpwstr>
  </property>
  <property fmtid="{D5CDD505-2E9C-101B-9397-08002B2CF9AE}" pid="12" name="MSIP_Label_24e57bac-d225-40fb-8a9e-62b5be587a96_Tag">
    <vt:lpwstr>10, 3, 0, 2</vt:lpwstr>
  </property>
  <property fmtid="{D5CDD505-2E9C-101B-9397-08002B2CF9AE}" pid="13" name="MSIP_Label_e5b43322-9a68-4cb9-a33f-603c6c78137c_Enabled">
    <vt:lpwstr>true</vt:lpwstr>
  </property>
  <property fmtid="{D5CDD505-2E9C-101B-9397-08002B2CF9AE}" pid="14" name="MSIP_Label_e5b43322-9a68-4cb9-a33f-603c6c78137c_SetDate">
    <vt:lpwstr>2026-05-19T09:42:01Z</vt:lpwstr>
  </property>
  <property fmtid="{D5CDD505-2E9C-101B-9397-08002B2CF9AE}" pid="15" name="MSIP_Label_e5b43322-9a68-4cb9-a33f-603c6c78137c_Method">
    <vt:lpwstr>Standard</vt:lpwstr>
  </property>
  <property fmtid="{D5CDD505-2E9C-101B-9397-08002B2CF9AE}" pid="16" name="MSIP_Label_e5b43322-9a68-4cb9-a33f-603c6c78137c_Name">
    <vt:lpwstr>Organisatievertrouwelijk</vt:lpwstr>
  </property>
  <property fmtid="{D5CDD505-2E9C-101B-9397-08002B2CF9AE}" pid="17" name="MSIP_Label_e5b43322-9a68-4cb9-a33f-603c6c78137c_SiteId">
    <vt:lpwstr>45eaa7ee-31fa-4d26-baad-5e03c031a9ec</vt:lpwstr>
  </property>
  <property fmtid="{D5CDD505-2E9C-101B-9397-08002B2CF9AE}" pid="18" name="MSIP_Label_e5b43322-9a68-4cb9-a33f-603c6c78137c_ActionId">
    <vt:lpwstr>01c309f0-1d74-4e5b-abbe-527bcb978288</vt:lpwstr>
  </property>
  <property fmtid="{D5CDD505-2E9C-101B-9397-08002B2CF9AE}" pid="19" name="MSIP_Label_e5b43322-9a68-4cb9-a33f-603c6c78137c_ContentBits">
    <vt:lpwstr>0</vt:lpwstr>
  </property>
  <property fmtid="{D5CDD505-2E9C-101B-9397-08002B2CF9AE}" pid="20" name="MSIP_Label_e5b43322-9a68-4cb9-a33f-603c6c78137c_Tag">
    <vt:lpwstr>10, 3, 0, 1</vt:lpwstr>
  </property>
</Properties>
</file>