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ZPL6304\Downloads\Swanla\"/>
    </mc:Choice>
  </mc:AlternateContent>
  <xr:revisionPtr revIDLastSave="0" documentId="8_{09C72492-2D30-4E96-BC56-FE3A62F02172}" xr6:coauthVersionLast="47" xr6:coauthVersionMax="47" xr10:uidLastSave="{00000000-0000-0000-0000-000000000000}"/>
  <bookViews>
    <workbookView xWindow="-28920" yWindow="735" windowWidth="29040" windowHeight="15720" xr2:uid="{00000000-000D-0000-FFFF-FFFF00000000}"/>
  </bookViews>
  <sheets>
    <sheet name="G2 CO2-reductie" sheetId="1" r:id="rId1"/>
    <sheet name="Voorbeeldberekening"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20" i="3"/>
  <c r="B15" i="3"/>
  <c r="B19" i="3" s="1"/>
  <c r="B21" i="3" s="1"/>
  <c r="D8" i="3"/>
  <c r="D7" i="3"/>
  <c r="D9" i="3" s="1"/>
  <c r="B32" i="1"/>
  <c r="B37" i="1" s="1"/>
  <c r="B16" i="1"/>
  <c r="B15" i="1"/>
  <c r="B17" i="1" s="1"/>
  <c r="B39" i="1" l="1"/>
  <c r="B44" i="1" s="1"/>
  <c r="B63" i="1" s="1"/>
  <c r="B24" i="3"/>
  <c r="B26" i="3"/>
  <c r="B28" i="3" s="1"/>
  <c r="B42" i="1" l="1"/>
</calcChain>
</file>

<file path=xl/sharedStrings.xml><?xml version="1.0" encoding="utf-8"?>
<sst xmlns="http://schemas.openxmlformats.org/spreadsheetml/2006/main" count="149" uniqueCount="112">
  <si>
    <t>Berekeningsformulier G2 CO₂-Reductie</t>
  </si>
  <si>
    <t>Omschrijving</t>
  </si>
  <si>
    <t>Waarde</t>
  </si>
  <si>
    <t>Eenheid</t>
  </si>
  <si>
    <t>Bron</t>
  </si>
  <si>
    <t>Emissiefactor elektriciteit (grijs)</t>
  </si>
  <si>
    <t>kg CO₂/kWh</t>
  </si>
  <si>
    <t>Gemeente Zuidplas</t>
  </si>
  <si>
    <t>Emissiefactor aardgas</t>
  </si>
  <si>
    <t>kg CO₂/m³</t>
  </si>
  <si>
    <t>kWh/jaar</t>
  </si>
  <si>
    <t>Technisch dossier (Bijlage K)</t>
  </si>
  <si>
    <t>m³/jaar</t>
  </si>
  <si>
    <t>HUIDIGE CO₂-UITSTOOT (BASELINE)</t>
  </si>
  <si>
    <t>CO₂-uitstoot elektriciteit</t>
  </si>
  <si>
    <t>kg CO₂/jaar</t>
  </si>
  <si>
    <t>Berekend</t>
  </si>
  <si>
    <t>CO₂-uitstoot gas</t>
  </si>
  <si>
    <t>TOTALE HUIDIGE CO₂-UITSTOOT</t>
  </si>
  <si>
    <t>Baseline (=100%)</t>
  </si>
  <si>
    <t>3a. VERWACHT ENERGIEVERBRUIK NA MAATREGELEN</t>
  </si>
  <si>
    <t>Verwacht verbruik</t>
  </si>
  <si>
    <t>Toelichting</t>
  </si>
  <si>
    <t>Verwacht elektraverbruik na maatregelen</t>
  </si>
  <si>
    <t>Verwacht gasverbruik na maatregelen</t>
  </si>
  <si>
    <t>3b. EIGEN OPWEKKING (wordt afgetrokken van verbruik)</t>
  </si>
  <si>
    <t>Let op: conform salderingsregeling mag opgewekte energie worden afgetrokken van het verbruik.</t>
  </si>
  <si>
    <t>Verwachte jaarlijkse opwek zonnepanelen</t>
  </si>
  <si>
    <t>Bijv. 50 kWp × 900 = 45.000 kWh</t>
  </si>
  <si>
    <t>Overige duurzame opwekking (indien van toepassing)</t>
  </si>
  <si>
    <t>NETTO ELEKTRAVERBRUIK (na aftrek opwekking)</t>
  </si>
  <si>
    <t>Minimaal 0 (geen negatief verbruik)</t>
  </si>
  <si>
    <t>CO₂-UITSTOOT NA MAATREGELEN</t>
  </si>
  <si>
    <t>CO₂-uitstoot elektriciteit (netto)</t>
  </si>
  <si>
    <t>TOTALE CO₂-UITSTOOT NA MAATREGELEN</t>
  </si>
  <si>
    <t>CO₂-REDUCTIE</t>
  </si>
  <si>
    <t>Absolute CO₂-reductie</t>
  </si>
  <si>
    <t>CO₂-REDUCTIE PERCENTAGE</t>
  </si>
  <si>
    <t>%</t>
  </si>
  <si>
    <t>CO₂-reductie</t>
  </si>
  <si>
    <t>Punten</t>
  </si>
  <si>
    <t>0% t/m 3%</t>
  </si>
  <si>
    <t>52% t/m 55%</t>
  </si>
  <si>
    <t>4% t/m 7%</t>
  </si>
  <si>
    <t>56% t/m 59%</t>
  </si>
  <si>
    <t>8% t/m 11%</t>
  </si>
  <si>
    <t>60% t/m 63%</t>
  </si>
  <si>
    <t>12% t/m 15%</t>
  </si>
  <si>
    <t>64% t/m 67%</t>
  </si>
  <si>
    <t>16% t/m 19%</t>
  </si>
  <si>
    <t>68% t/m 71%</t>
  </si>
  <si>
    <t>20% t/m 23%</t>
  </si>
  <si>
    <t>72% t/m 75%</t>
  </si>
  <si>
    <t>24% t/m 27%</t>
  </si>
  <si>
    <t>76% t/m 79%</t>
  </si>
  <si>
    <t>28% t/m 31%</t>
  </si>
  <si>
    <t>80% t/m 83%</t>
  </si>
  <si>
    <t>32% t/m 35%</t>
  </si>
  <si>
    <t>84% t/m 87%</t>
  </si>
  <si>
    <t>36% t/m 39%</t>
  </si>
  <si>
    <t>88% t/m 91%</t>
  </si>
  <si>
    <t>40% t/m 43%</t>
  </si>
  <si>
    <t>92% t/m 95%</t>
  </si>
  <si>
    <t>44% t/m 47%</t>
  </si>
  <si>
    <t>96% t/m 99%</t>
  </si>
  <si>
    <t>48% t/m 51%</t>
  </si>
  <si>
    <t>BEHAALDE SCORE G2</t>
  </si>
  <si>
    <t>van max. 35 punten</t>
  </si>
  <si>
    <t>VOORBEELDBEREKENING CO₂-REDUCTIE</t>
  </si>
  <si>
    <t>Dit is een fictief voorbeeld ter illustratie van de berekeningswijze.</t>
  </si>
  <si>
    <t>HUIDIGE SITUATIE (BASELINE)</t>
  </si>
  <si>
    <t>Verbruik</t>
  </si>
  <si>
    <t>Emissiefactor</t>
  </si>
  <si>
    <t>CO₂-uitstoot</t>
  </si>
  <si>
    <t>Elektriciteit</t>
  </si>
  <si>
    <t>21.429 kWh</t>
  </si>
  <si>
    <t>0,328 kg/kWh</t>
  </si>
  <si>
    <t>Gas</t>
  </si>
  <si>
    <t>3.136 m³</t>
  </si>
  <si>
    <t>1,785 kg/m³</t>
  </si>
  <si>
    <t>Totaal huidige CO₂-uitstoot</t>
  </si>
  <si>
    <t>SITUATIE NA MAATREGELEN</t>
  </si>
  <si>
    <t>Elektraverbruik na isolatie + LED</t>
  </si>
  <si>
    <t>Besparing door maatregelen</t>
  </si>
  <si>
    <t>Opwek zonnepanelen (30 kWp)</t>
  </si>
  <si>
    <t>30 kWp × 900 kWh/kWp</t>
  </si>
  <si>
    <t>Netto elektraverbruik</t>
  </si>
  <si>
    <t>Negatief wordt 0</t>
  </si>
  <si>
    <t>Gasverbruik na warmtepomp</t>
  </si>
  <si>
    <t>Alleen piekvraag</t>
  </si>
  <si>
    <t>CO₂ elektriciteit (netto)</t>
  </si>
  <si>
    <t>CO₂ gas</t>
  </si>
  <si>
    <t>Totaal CO₂-uitstoot na maatregelen</t>
  </si>
  <si>
    <t>RESULTAAT</t>
  </si>
  <si>
    <t>BEHAALDE PUNTEN G2</t>
  </si>
  <si>
    <t>Conclusie: Met 0 kWh netto elektra en minimaal gas wordt ca. 93% reductie behaald → 32 punten.</t>
  </si>
  <si>
    <t>Naam aanbieder</t>
  </si>
  <si>
    <t>Naam rechtsgeldige vertegenwoordiger Aanbieder</t>
  </si>
  <si>
    <t>Functie</t>
  </si>
  <si>
    <t>Handtekening rechtsgeldige vertegenwoordiger Aanbieder</t>
  </si>
  <si>
    <t>Plaats en datum</t>
  </si>
  <si>
    <t>DEEL 1: VASTE UITGANGSPUNTEN (niet wijzigen)</t>
  </si>
  <si>
    <t>(Grijze cellen invullen)</t>
  </si>
  <si>
    <t>DEEL 2: IN TE VULLEN DOOR INSCHRIJVER</t>
  </si>
  <si>
    <t>DEEL 3: BEREKENING CO₂-REDUCTIE (automatisch)</t>
  </si>
  <si>
    <t>DEEL 4: PUNTENTOEKENNING G2</t>
  </si>
  <si>
    <t>DEEL 5: GEGEVENS INSCHRIJVER</t>
  </si>
  <si>
    <t xml:space="preserve">Invul instructie: </t>
  </si>
  <si>
    <t>Verduurzaming Dorpshuis Swanla - Gemeente Zuidplas</t>
  </si>
  <si>
    <t>Huidig elektraverbruik (gem. 2023-2025)</t>
  </si>
  <si>
    <t>Huidig gasverbruik (gem. 2023-2025)</t>
  </si>
  <si>
    <t xml:space="preserve">Alleen de grijze velden uit "Deel 2" en "Deel 5" van dit berekeningsformulier dienen door de inschrijver te worden ingevuld. De overige velden dienen als brondata en worden gebruikt voor de berekening.
LET OP! Alleen de grijze velden in Deel 2 moeten worden ingevuld.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</si>
</sst>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7" x14ac:knownFonts="1">
    <font>
      <sz val="11"/>
      <color theme="1"/>
      <name val="Calibri"/>
      <family val="2"/>
      <scheme val="minor"/>
    </font>
    <font>
      <b/>
      <sz val="14"/>
      <name val="Calibri"/>
      <family val="2"/>
    </font>
    <font>
      <i/>
      <sz val="11"/>
      <name val="Calibri"/>
      <family val="2"/>
    </font>
    <font>
      <b/>
      <sz val="11"/>
      <name val="Calibri"/>
      <family val="2"/>
    </font>
    <font>
      <i/>
      <sz val="10"/>
      <color rgb="FF666666"/>
      <name val="Calibri"/>
      <family val="2"/>
    </font>
    <font>
      <b/>
      <sz val="12"/>
      <name val="Calibri"/>
      <family val="2"/>
    </font>
    <font>
      <b/>
      <sz val="14"/>
      <color rgb="FF1F4E79"/>
      <name val="Calibri"/>
      <family val="2"/>
    </font>
    <font>
      <i/>
      <sz val="11"/>
      <color rgb="FF808080"/>
      <name val="Calibri"/>
      <family val="2"/>
    </font>
    <font>
      <i/>
      <sz val="11"/>
      <color rgb="FF2E7D32"/>
      <name val="Calibri"/>
      <family val="2"/>
    </font>
    <font>
      <sz val="11"/>
      <color theme="1"/>
      <name val="Calibri"/>
      <family val="2"/>
      <scheme val="minor"/>
    </font>
    <font>
      <b/>
      <sz val="11"/>
      <color theme="1"/>
      <name val="Calibri"/>
      <family val="2"/>
      <scheme val="minor"/>
    </font>
    <font>
      <b/>
      <sz val="11"/>
      <name val="Calibri"/>
      <family val="2"/>
    </font>
    <font>
      <sz val="11"/>
      <name val="Calibri"/>
      <family val="2"/>
      <scheme val="minor"/>
    </font>
    <font>
      <sz val="10"/>
      <color theme="1"/>
      <name val="Arial"/>
      <family val="2"/>
    </font>
    <font>
      <b/>
      <sz val="10"/>
      <color theme="1"/>
      <name val="Arial"/>
      <family val="2"/>
    </font>
    <font>
      <b/>
      <i/>
      <sz val="11"/>
      <color rgb="FFFF0000"/>
      <name val="Calibri"/>
      <family val="2"/>
    </font>
    <font>
      <i/>
      <sz val="11"/>
      <color theme="1"/>
      <name val="Calibri"/>
      <family val="2"/>
      <scheme val="minor"/>
    </font>
  </fonts>
  <fills count="9">
    <fill>
      <patternFill patternType="none"/>
    </fill>
    <fill>
      <patternFill patternType="gray125"/>
    </fill>
    <fill>
      <patternFill patternType="solid">
        <fgColor rgb="FFE8F6F3"/>
        <bgColor rgb="FFE8F6F3"/>
      </patternFill>
    </fill>
    <fill>
      <patternFill patternType="solid">
        <fgColor rgb="FFFCF3CF"/>
        <bgColor rgb="FFFCF3CF"/>
      </patternFill>
    </fill>
    <fill>
      <patternFill patternType="solid">
        <fgColor rgb="FF00B0F0"/>
        <bgColor rgb="FF1F4E79"/>
      </patternFill>
    </fill>
    <fill>
      <patternFill patternType="solid">
        <fgColor rgb="FF00B0F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D6EAF8"/>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9" fillId="0" borderId="0" applyFont="0" applyFill="0" applyBorder="0" applyAlignment="0" applyProtection="0"/>
  </cellStyleXfs>
  <cellXfs count="51">
    <xf numFmtId="0" fontId="0" fillId="0" borderId="0" xfId="0"/>
    <xf numFmtId="0" fontId="1" fillId="0" borderId="0" xfId="0" applyFont="1"/>
    <xf numFmtId="0" fontId="3" fillId="0" borderId="1" xfId="0" applyFont="1" applyBorder="1"/>
    <xf numFmtId="0" fontId="0" fillId="0" borderId="1" xfId="0" applyBorder="1"/>
    <xf numFmtId="3" fontId="0" fillId="0" borderId="1" xfId="0" applyNumberFormat="1" applyBorder="1"/>
    <xf numFmtId="3" fontId="3" fillId="2" borderId="1" xfId="0" applyNumberFormat="1" applyFont="1" applyFill="1" applyBorder="1"/>
    <xf numFmtId="0" fontId="3" fillId="0" borderId="0" xfId="0" applyFont="1"/>
    <xf numFmtId="3" fontId="0" fillId="2" borderId="1" xfId="0" applyNumberFormat="1" applyFill="1" applyBorder="1"/>
    <xf numFmtId="0" fontId="5" fillId="0" borderId="0" xfId="0" applyFont="1"/>
    <xf numFmtId="0" fontId="0" fillId="0" borderId="1" xfId="0" applyBorder="1" applyAlignment="1">
      <alignment horizontal="center"/>
    </xf>
    <xf numFmtId="0" fontId="6" fillId="0" borderId="0" xfId="0" applyFont="1"/>
    <xf numFmtId="3" fontId="0" fillId="2" borderId="0" xfId="0" applyNumberFormat="1" applyFill="1"/>
    <xf numFmtId="165" fontId="1" fillId="3" borderId="0" xfId="0" applyNumberFormat="1" applyFont="1" applyFill="1"/>
    <xf numFmtId="0" fontId="6" fillId="3" borderId="0" xfId="0" applyFont="1" applyFill="1"/>
    <xf numFmtId="9" fontId="0" fillId="0" borderId="1" xfId="1" applyFont="1" applyBorder="1" applyAlignment="1">
      <alignment horizontal="left"/>
    </xf>
    <xf numFmtId="0" fontId="3" fillId="5" borderId="1" xfId="0" applyFont="1" applyFill="1" applyBorder="1"/>
    <xf numFmtId="0" fontId="13" fillId="6" borderId="2" xfId="0" applyFont="1" applyFill="1" applyBorder="1"/>
    <xf numFmtId="0" fontId="0" fillId="6" borderId="3" xfId="0" applyFill="1" applyBorder="1"/>
    <xf numFmtId="0" fontId="13" fillId="6" borderId="5" xfId="0" applyFont="1" applyFill="1" applyBorder="1"/>
    <xf numFmtId="0" fontId="14" fillId="5" borderId="6" xfId="0" applyFont="1" applyFill="1" applyBorder="1" applyAlignment="1">
      <alignment horizontal="left" vertical="top" wrapText="1"/>
    </xf>
    <xf numFmtId="0" fontId="0" fillId="5" borderId="7" xfId="0" applyFill="1" applyBorder="1"/>
    <xf numFmtId="0" fontId="0" fillId="5" borderId="8" xfId="0" applyFill="1" applyBorder="1"/>
    <xf numFmtId="0" fontId="0" fillId="6" borderId="0" xfId="0" applyFill="1"/>
    <xf numFmtId="0" fontId="15" fillId="6" borderId="0" xfId="0" applyFont="1" applyFill="1"/>
    <xf numFmtId="0" fontId="10" fillId="0" borderId="0" xfId="0" applyFont="1"/>
    <xf numFmtId="164" fontId="0" fillId="0" borderId="1" xfId="0" applyNumberFormat="1" applyBorder="1"/>
    <xf numFmtId="3" fontId="3" fillId="0" borderId="1" xfId="0" applyNumberFormat="1" applyFont="1" applyBorder="1"/>
    <xf numFmtId="165" fontId="5" fillId="0" borderId="1" xfId="0" applyNumberFormat="1" applyFont="1" applyBorder="1"/>
    <xf numFmtId="0" fontId="6" fillId="0" borderId="1" xfId="0" applyFont="1" applyBorder="1"/>
    <xf numFmtId="0" fontId="0" fillId="0" borderId="3" xfId="0" applyBorder="1"/>
    <xf numFmtId="0" fontId="11" fillId="4" borderId="2" xfId="0" applyFont="1" applyFill="1" applyBorder="1"/>
    <xf numFmtId="0" fontId="11" fillId="4" borderId="3" xfId="0" applyFont="1" applyFill="1" applyBorder="1"/>
    <xf numFmtId="0" fontId="11" fillId="4" borderId="4" xfId="0" applyFont="1" applyFill="1" applyBorder="1"/>
    <xf numFmtId="0" fontId="11" fillId="4" borderId="0" xfId="0" applyFont="1" applyFill="1"/>
    <xf numFmtId="0" fontId="12" fillId="5" borderId="0" xfId="0" applyFont="1" applyFill="1"/>
    <xf numFmtId="0" fontId="3" fillId="0" borderId="0" xfId="0" applyFont="1"/>
    <xf numFmtId="0" fontId="0" fillId="0" borderId="0" xfId="0"/>
    <xf numFmtId="0" fontId="1" fillId="0" borderId="0" xfId="0" applyFont="1"/>
    <xf numFmtId="0" fontId="3" fillId="0" borderId="1" xfId="0" applyFont="1" applyBorder="1"/>
    <xf numFmtId="3" fontId="0" fillId="0" borderId="1" xfId="0" applyNumberFormat="1" applyBorder="1"/>
    <xf numFmtId="0" fontId="0" fillId="0" borderId="1" xfId="0" applyBorder="1"/>
    <xf numFmtId="0" fontId="4" fillId="0" borderId="0" xfId="0" applyFont="1"/>
    <xf numFmtId="0" fontId="2" fillId="0" borderId="0" xfId="0" applyFont="1"/>
    <xf numFmtId="0" fontId="0" fillId="0" borderId="0" xfId="0" applyAlignment="1">
      <alignment horizontal="left" vertical="top" wrapText="1"/>
    </xf>
    <xf numFmtId="0" fontId="8" fillId="0" borderId="0" xfId="0" applyFont="1"/>
    <xf numFmtId="0" fontId="7" fillId="0" borderId="0" xfId="0" applyFont="1"/>
    <xf numFmtId="0" fontId="0" fillId="7" borderId="1" xfId="0" applyFill="1" applyBorder="1"/>
    <xf numFmtId="0" fontId="0" fillId="7" borderId="9" xfId="0" applyFill="1" applyBorder="1"/>
    <xf numFmtId="3" fontId="0" fillId="7" borderId="1" xfId="0" applyNumberFormat="1" applyFill="1" applyBorder="1"/>
    <xf numFmtId="0" fontId="0" fillId="8" borderId="0" xfId="0" applyFill="1"/>
    <xf numFmtId="0" fontId="16" fillId="7" borderId="0" xfId="0" applyFont="1" applyFill="1"/>
  </cellXfs>
  <cellStyles count="2">
    <cellStyle name="Procent" xfId="1" builtinId="5"/>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1"/>
  <sheetViews>
    <sheetView tabSelected="1" zoomScale="85" zoomScaleNormal="85" workbookViewId="0">
      <selection activeCell="M19" sqref="M19"/>
    </sheetView>
  </sheetViews>
  <sheetFormatPr defaultRowHeight="14.4" x14ac:dyDescent="0.3"/>
  <cols>
    <col min="1" max="1" width="50" customWidth="1"/>
    <col min="2" max="2" width="20" customWidth="1"/>
    <col min="3" max="3" width="18" customWidth="1"/>
    <col min="4" max="4" width="30.44140625" bestFit="1" customWidth="1"/>
  </cols>
  <sheetData>
    <row r="1" spans="1:4" ht="18" x14ac:dyDescent="0.35">
      <c r="A1" s="37" t="s">
        <v>0</v>
      </c>
      <c r="B1" s="36"/>
      <c r="C1" s="36"/>
      <c r="D1" s="36"/>
    </row>
    <row r="2" spans="1:4" x14ac:dyDescent="0.3">
      <c r="A2" s="42" t="s">
        <v>108</v>
      </c>
      <c r="B2" s="36"/>
      <c r="C2" s="36"/>
      <c r="D2" s="36"/>
    </row>
    <row r="4" spans="1:4" x14ac:dyDescent="0.3">
      <c r="A4" s="24" t="s">
        <v>107</v>
      </c>
    </row>
    <row r="5" spans="1:4" ht="30.45" customHeight="1" x14ac:dyDescent="0.3">
      <c r="A5" s="43" t="s">
        <v>111</v>
      </c>
      <c r="B5" s="43"/>
      <c r="C5" s="43"/>
      <c r="D5" s="43"/>
    </row>
    <row r="7" spans="1:4" x14ac:dyDescent="0.3">
      <c r="A7" s="33" t="s">
        <v>101</v>
      </c>
      <c r="B7" s="34"/>
      <c r="C7" s="34"/>
      <c r="D7" s="34"/>
    </row>
    <row r="8" spans="1:4" x14ac:dyDescent="0.3">
      <c r="A8" s="2" t="s">
        <v>1</v>
      </c>
      <c r="B8" s="2" t="s">
        <v>2</v>
      </c>
      <c r="C8" s="2" t="s">
        <v>3</v>
      </c>
      <c r="D8" s="2" t="s">
        <v>4</v>
      </c>
    </row>
    <row r="9" spans="1:4" x14ac:dyDescent="0.3">
      <c r="A9" s="3" t="s">
        <v>5</v>
      </c>
      <c r="B9" s="25">
        <v>0.32800000000000001</v>
      </c>
      <c r="C9" s="3" t="s">
        <v>6</v>
      </c>
      <c r="D9" s="3" t="s">
        <v>7</v>
      </c>
    </row>
    <row r="10" spans="1:4" x14ac:dyDescent="0.3">
      <c r="A10" s="3" t="s">
        <v>8</v>
      </c>
      <c r="B10" s="25">
        <v>1.7849999999999999</v>
      </c>
      <c r="C10" s="3" t="s">
        <v>9</v>
      </c>
      <c r="D10" s="3" t="s">
        <v>7</v>
      </c>
    </row>
    <row r="11" spans="1:4" x14ac:dyDescent="0.3">
      <c r="A11" s="3" t="s">
        <v>109</v>
      </c>
      <c r="B11" s="4">
        <v>193544.88</v>
      </c>
      <c r="C11" s="3" t="s">
        <v>10</v>
      </c>
      <c r="D11" s="3" t="s">
        <v>11</v>
      </c>
    </row>
    <row r="12" spans="1:4" x14ac:dyDescent="0.3">
      <c r="A12" s="3" t="s">
        <v>110</v>
      </c>
      <c r="B12" s="4">
        <v>19682.45</v>
      </c>
      <c r="C12" s="3" t="s">
        <v>12</v>
      </c>
      <c r="D12" s="3" t="s">
        <v>11</v>
      </c>
    </row>
    <row r="13" spans="1:4" x14ac:dyDescent="0.3">
      <c r="A13" s="3"/>
      <c r="B13" s="4"/>
      <c r="C13" s="3"/>
      <c r="D13" s="3"/>
    </row>
    <row r="14" spans="1:4" x14ac:dyDescent="0.3">
      <c r="A14" s="38" t="s">
        <v>13</v>
      </c>
      <c r="B14" s="39"/>
      <c r="C14" s="40"/>
      <c r="D14" s="40"/>
    </row>
    <row r="15" spans="1:4" x14ac:dyDescent="0.3">
      <c r="A15" s="3" t="s">
        <v>14</v>
      </c>
      <c r="B15" s="4">
        <f>B11*B9</f>
        <v>63482.720640000007</v>
      </c>
      <c r="C15" s="3" t="s">
        <v>15</v>
      </c>
      <c r="D15" s="3" t="s">
        <v>16</v>
      </c>
    </row>
    <row r="16" spans="1:4" x14ac:dyDescent="0.3">
      <c r="A16" s="3" t="s">
        <v>17</v>
      </c>
      <c r="B16" s="4">
        <f>B12*B10</f>
        <v>35133.17325</v>
      </c>
      <c r="C16" s="3" t="s">
        <v>15</v>
      </c>
      <c r="D16" s="3" t="s">
        <v>16</v>
      </c>
    </row>
    <row r="17" spans="1:4" x14ac:dyDescent="0.3">
      <c r="A17" s="2" t="s">
        <v>18</v>
      </c>
      <c r="B17" s="26">
        <f>B15+B16</f>
        <v>98615.893890000007</v>
      </c>
      <c r="C17" s="3" t="s">
        <v>15</v>
      </c>
      <c r="D17" s="2" t="s">
        <v>19</v>
      </c>
    </row>
    <row r="19" spans="1:4" x14ac:dyDescent="0.3">
      <c r="A19" s="33" t="s">
        <v>103</v>
      </c>
      <c r="B19" s="34"/>
      <c r="C19" s="34"/>
      <c r="D19" s="34"/>
    </row>
    <row r="20" spans="1:4" x14ac:dyDescent="0.3">
      <c r="A20" s="23" t="s">
        <v>102</v>
      </c>
    </row>
    <row r="22" spans="1:4" x14ac:dyDescent="0.3">
      <c r="A22" s="35" t="s">
        <v>20</v>
      </c>
      <c r="B22" s="36"/>
      <c r="C22" s="36"/>
      <c r="D22" s="36"/>
    </row>
    <row r="23" spans="1:4" x14ac:dyDescent="0.3">
      <c r="A23" s="2" t="s">
        <v>1</v>
      </c>
      <c r="B23" s="2" t="s">
        <v>21</v>
      </c>
      <c r="C23" s="2" t="s">
        <v>3</v>
      </c>
      <c r="D23" s="2" t="s">
        <v>22</v>
      </c>
    </row>
    <row r="24" spans="1:4" x14ac:dyDescent="0.3">
      <c r="A24" s="3" t="s">
        <v>23</v>
      </c>
      <c r="B24" s="48"/>
      <c r="C24" s="3" t="s">
        <v>10</v>
      </c>
      <c r="D24" s="49"/>
    </row>
    <row r="25" spans="1:4" x14ac:dyDescent="0.3">
      <c r="A25" s="3" t="s">
        <v>24</v>
      </c>
      <c r="B25" s="48"/>
      <c r="C25" s="3" t="s">
        <v>12</v>
      </c>
      <c r="D25" s="49"/>
    </row>
    <row r="27" spans="1:4" x14ac:dyDescent="0.3">
      <c r="A27" s="35" t="s">
        <v>25</v>
      </c>
      <c r="B27" s="36"/>
      <c r="C27" s="36"/>
      <c r="D27" s="36"/>
    </row>
    <row r="28" spans="1:4" x14ac:dyDescent="0.3">
      <c r="A28" s="41" t="s">
        <v>26</v>
      </c>
      <c r="B28" s="36"/>
      <c r="C28" s="36"/>
      <c r="D28" s="36"/>
    </row>
    <row r="29" spans="1:4" x14ac:dyDescent="0.3">
      <c r="A29" s="3" t="s">
        <v>27</v>
      </c>
      <c r="B29" s="48"/>
      <c r="C29" s="3" t="s">
        <v>10</v>
      </c>
      <c r="D29" s="50" t="s">
        <v>28</v>
      </c>
    </row>
    <row r="30" spans="1:4" x14ac:dyDescent="0.3">
      <c r="A30" s="3" t="s">
        <v>29</v>
      </c>
      <c r="B30" s="48"/>
      <c r="C30" s="3" t="s">
        <v>10</v>
      </c>
      <c r="D30" s="49"/>
    </row>
    <row r="32" spans="1:4" x14ac:dyDescent="0.3">
      <c r="A32" s="6" t="s">
        <v>30</v>
      </c>
      <c r="B32" s="26">
        <f>MAX(0,B24-B29-B30)</f>
        <v>0</v>
      </c>
      <c r="C32" t="s">
        <v>10</v>
      </c>
      <c r="D32" t="s">
        <v>31</v>
      </c>
    </row>
    <row r="34" spans="1:4" x14ac:dyDescent="0.3">
      <c r="A34" s="33" t="s">
        <v>104</v>
      </c>
      <c r="B34" s="34"/>
      <c r="C34" s="34"/>
      <c r="D34" s="34"/>
    </row>
    <row r="36" spans="1:4" x14ac:dyDescent="0.3">
      <c r="A36" s="35" t="s">
        <v>32</v>
      </c>
      <c r="B36" s="36"/>
      <c r="C36" s="36"/>
      <c r="D36" s="36"/>
    </row>
    <row r="37" spans="1:4" x14ac:dyDescent="0.3">
      <c r="A37" s="3" t="s">
        <v>33</v>
      </c>
      <c r="B37" s="4">
        <f>B32*B9</f>
        <v>0</v>
      </c>
      <c r="C37" s="3" t="s">
        <v>15</v>
      </c>
    </row>
    <row r="38" spans="1:4" x14ac:dyDescent="0.3">
      <c r="A38" s="3" t="s">
        <v>17</v>
      </c>
      <c r="B38" s="4">
        <f>B25*B10</f>
        <v>0</v>
      </c>
      <c r="C38" s="3" t="s">
        <v>15</v>
      </c>
    </row>
    <row r="39" spans="1:4" x14ac:dyDescent="0.3">
      <c r="A39" s="2" t="s">
        <v>34</v>
      </c>
      <c r="B39" s="26">
        <f>B37+B38</f>
        <v>0</v>
      </c>
      <c r="C39" s="3" t="s">
        <v>15</v>
      </c>
    </row>
    <row r="41" spans="1:4" x14ac:dyDescent="0.3">
      <c r="A41" s="35" t="s">
        <v>35</v>
      </c>
      <c r="B41" s="36"/>
      <c r="C41" s="36"/>
      <c r="D41" s="36"/>
    </row>
    <row r="42" spans="1:4" x14ac:dyDescent="0.3">
      <c r="A42" s="3" t="s">
        <v>36</v>
      </c>
      <c r="B42" s="4">
        <f>B17-B39</f>
        <v>98615.893890000007</v>
      </c>
      <c r="C42" s="3" t="s">
        <v>15</v>
      </c>
    </row>
    <row r="44" spans="1:4" ht="15.6" x14ac:dyDescent="0.3">
      <c r="A44" s="8" t="s">
        <v>37</v>
      </c>
      <c r="B44" s="27">
        <f>IF(B17&gt;0,(B17-B39)/B17*100,0)</f>
        <v>100</v>
      </c>
      <c r="C44" s="8" t="s">
        <v>38</v>
      </c>
    </row>
    <row r="46" spans="1:4" x14ac:dyDescent="0.3">
      <c r="A46" s="33" t="s">
        <v>105</v>
      </c>
      <c r="B46" s="34"/>
      <c r="C46" s="34"/>
      <c r="D46" s="34"/>
    </row>
    <row r="48" spans="1:4" x14ac:dyDescent="0.3">
      <c r="A48" s="15" t="s">
        <v>39</v>
      </c>
      <c r="B48" s="15" t="s">
        <v>40</v>
      </c>
      <c r="C48" s="15" t="s">
        <v>39</v>
      </c>
      <c r="D48" s="15" t="s">
        <v>40</v>
      </c>
    </row>
    <row r="49" spans="1:4" x14ac:dyDescent="0.3">
      <c r="A49" s="3" t="s">
        <v>41</v>
      </c>
      <c r="B49" s="9">
        <v>0</v>
      </c>
      <c r="C49" s="3" t="s">
        <v>42</v>
      </c>
      <c r="D49" s="9">
        <v>18</v>
      </c>
    </row>
    <row r="50" spans="1:4" x14ac:dyDescent="0.3">
      <c r="A50" s="3" t="s">
        <v>43</v>
      </c>
      <c r="B50" s="9">
        <v>1</v>
      </c>
      <c r="C50" s="3" t="s">
        <v>44</v>
      </c>
      <c r="D50" s="9">
        <v>20</v>
      </c>
    </row>
    <row r="51" spans="1:4" x14ac:dyDescent="0.3">
      <c r="A51" s="3" t="s">
        <v>45</v>
      </c>
      <c r="B51" s="9">
        <v>3</v>
      </c>
      <c r="C51" s="3" t="s">
        <v>46</v>
      </c>
      <c r="D51" s="9">
        <v>21</v>
      </c>
    </row>
    <row r="52" spans="1:4" x14ac:dyDescent="0.3">
      <c r="A52" s="3" t="s">
        <v>47</v>
      </c>
      <c r="B52" s="9">
        <v>4</v>
      </c>
      <c r="C52" s="3" t="s">
        <v>48</v>
      </c>
      <c r="D52" s="9">
        <v>22</v>
      </c>
    </row>
    <row r="53" spans="1:4" x14ac:dyDescent="0.3">
      <c r="A53" s="3" t="s">
        <v>49</v>
      </c>
      <c r="B53" s="9">
        <v>6</v>
      </c>
      <c r="C53" s="3" t="s">
        <v>50</v>
      </c>
      <c r="D53" s="9">
        <v>24</v>
      </c>
    </row>
    <row r="54" spans="1:4" x14ac:dyDescent="0.3">
      <c r="A54" s="3" t="s">
        <v>51</v>
      </c>
      <c r="B54" s="9">
        <v>7</v>
      </c>
      <c r="C54" s="3" t="s">
        <v>52</v>
      </c>
      <c r="D54" s="9">
        <v>25</v>
      </c>
    </row>
    <row r="55" spans="1:4" x14ac:dyDescent="0.3">
      <c r="A55" s="3" t="s">
        <v>53</v>
      </c>
      <c r="B55" s="9">
        <v>8</v>
      </c>
      <c r="C55" s="3" t="s">
        <v>54</v>
      </c>
      <c r="D55" s="9">
        <v>27</v>
      </c>
    </row>
    <row r="56" spans="1:4" x14ac:dyDescent="0.3">
      <c r="A56" s="3" t="s">
        <v>55</v>
      </c>
      <c r="B56" s="9">
        <v>10</v>
      </c>
      <c r="C56" s="3" t="s">
        <v>56</v>
      </c>
      <c r="D56" s="9">
        <v>28</v>
      </c>
    </row>
    <row r="57" spans="1:4" x14ac:dyDescent="0.3">
      <c r="A57" s="3" t="s">
        <v>57</v>
      </c>
      <c r="B57" s="9">
        <v>11</v>
      </c>
      <c r="C57" s="3" t="s">
        <v>58</v>
      </c>
      <c r="D57" s="9">
        <v>29</v>
      </c>
    </row>
    <row r="58" spans="1:4" x14ac:dyDescent="0.3">
      <c r="A58" s="3" t="s">
        <v>59</v>
      </c>
      <c r="B58" s="9">
        <v>13</v>
      </c>
      <c r="C58" s="3" t="s">
        <v>60</v>
      </c>
      <c r="D58" s="9">
        <v>31</v>
      </c>
    </row>
    <row r="59" spans="1:4" x14ac:dyDescent="0.3">
      <c r="A59" s="3" t="s">
        <v>61</v>
      </c>
      <c r="B59" s="9">
        <v>14</v>
      </c>
      <c r="C59" s="3" t="s">
        <v>62</v>
      </c>
      <c r="D59" s="9">
        <v>32</v>
      </c>
    </row>
    <row r="60" spans="1:4" x14ac:dyDescent="0.3">
      <c r="A60" s="3" t="s">
        <v>63</v>
      </c>
      <c r="B60" s="9">
        <v>15</v>
      </c>
      <c r="C60" s="3" t="s">
        <v>64</v>
      </c>
      <c r="D60" s="9">
        <v>34</v>
      </c>
    </row>
    <row r="61" spans="1:4" x14ac:dyDescent="0.3">
      <c r="A61" s="3" t="s">
        <v>65</v>
      </c>
      <c r="B61" s="9">
        <v>17</v>
      </c>
      <c r="C61" s="14">
        <v>1</v>
      </c>
      <c r="D61" s="9">
        <v>35</v>
      </c>
    </row>
    <row r="63" spans="1:4" ht="18" x14ac:dyDescent="0.35">
      <c r="A63" s="10" t="s">
        <v>66</v>
      </c>
      <c r="B63" s="28">
        <f>IF(B44&gt;=100,35,IF(B44&gt;=96,34,IF(B44&gt;=92,32,IF(B44&gt;=88,31,IF(B44&gt;=84,29,IF(B44&gt;=80,28,IF(B44&gt;=76,27,IF(B44&gt;=72,25,IF(B44&gt;=68,24,IF(B44&gt;=64,22,IF(B44&gt;=60,21,IF(B44&gt;=56,20,IF(B44&gt;=52,18,IF(B44&gt;=48,17,IF(B44&gt;=44,15,IF(B44&gt;=40,14,IF(B44&gt;=36,13,IF(B44&gt;=32,11,IF(B44&gt;=28,10,IF(B44&gt;=24,8,IF(B44&gt;=20,7,IF(B44&gt;=16,6,IF(B44&gt;=12,4,IF(B44&gt;=8,3,IF(B44&gt;=4,1,0)))))))))))))))))))))))))</f>
        <v>35</v>
      </c>
      <c r="C63" s="6" t="s">
        <v>67</v>
      </c>
    </row>
    <row r="65" spans="1:4" x14ac:dyDescent="0.3">
      <c r="A65" s="30" t="s">
        <v>106</v>
      </c>
      <c r="B65" s="31"/>
      <c r="C65" s="31"/>
      <c r="D65" s="32"/>
    </row>
    <row r="66" spans="1:4" x14ac:dyDescent="0.3">
      <c r="A66" s="16" t="s">
        <v>96</v>
      </c>
      <c r="B66" s="29"/>
      <c r="C66" s="17"/>
      <c r="D66" s="46"/>
    </row>
    <row r="67" spans="1:4" x14ac:dyDescent="0.3">
      <c r="A67" s="18" t="s">
        <v>97</v>
      </c>
      <c r="C67" s="22"/>
      <c r="D67" s="47"/>
    </row>
    <row r="68" spans="1:4" x14ac:dyDescent="0.3">
      <c r="A68" s="16" t="s">
        <v>98</v>
      </c>
      <c r="B68" s="29"/>
      <c r="C68" s="17"/>
      <c r="D68" s="46"/>
    </row>
    <row r="69" spans="1:4" x14ac:dyDescent="0.3">
      <c r="A69" s="18" t="s">
        <v>99</v>
      </c>
      <c r="C69" s="22"/>
      <c r="D69" s="47"/>
    </row>
    <row r="70" spans="1:4" x14ac:dyDescent="0.3">
      <c r="A70" s="16" t="s">
        <v>100</v>
      </c>
      <c r="B70" s="29"/>
      <c r="C70" s="17"/>
      <c r="D70" s="46"/>
    </row>
    <row r="71" spans="1:4" x14ac:dyDescent="0.3">
      <c r="A71" s="19"/>
      <c r="B71" s="15"/>
      <c r="C71" s="20"/>
      <c r="D71" s="21"/>
    </row>
  </sheetData>
  <mergeCells count="14">
    <mergeCell ref="A65:D65"/>
    <mergeCell ref="A46:D46"/>
    <mergeCell ref="A27:D27"/>
    <mergeCell ref="A1:D1"/>
    <mergeCell ref="A22:D22"/>
    <mergeCell ref="A36:D36"/>
    <mergeCell ref="A7:D7"/>
    <mergeCell ref="A41:D41"/>
    <mergeCell ref="A34:D34"/>
    <mergeCell ref="A19:D19"/>
    <mergeCell ref="A14:D14"/>
    <mergeCell ref="A28:D28"/>
    <mergeCell ref="A2:D2"/>
    <mergeCell ref="A5:D5"/>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32" sqref="D32"/>
    </sheetView>
  </sheetViews>
  <sheetFormatPr defaultRowHeight="14.4" x14ac:dyDescent="0.3"/>
  <cols>
    <col min="1" max="1" width="35" customWidth="1"/>
    <col min="2" max="2" width="18" customWidth="1"/>
    <col min="3" max="3" width="15" customWidth="1"/>
    <col min="4" max="4" width="25" customWidth="1"/>
  </cols>
  <sheetData>
    <row r="1" spans="1:4" ht="18" x14ac:dyDescent="0.35">
      <c r="A1" s="37" t="s">
        <v>68</v>
      </c>
      <c r="B1" s="36"/>
      <c r="C1" s="36"/>
      <c r="D1" s="36"/>
    </row>
    <row r="3" spans="1:4" x14ac:dyDescent="0.3">
      <c r="A3" s="45" t="s">
        <v>69</v>
      </c>
      <c r="B3" s="36"/>
      <c r="C3" s="36"/>
      <c r="D3" s="36"/>
    </row>
    <row r="5" spans="1:4" x14ac:dyDescent="0.3">
      <c r="A5" s="33" t="s">
        <v>70</v>
      </c>
      <c r="B5" s="34"/>
      <c r="C5" s="34"/>
      <c r="D5" s="34"/>
    </row>
    <row r="6" spans="1:4" x14ac:dyDescent="0.3">
      <c r="A6" s="2" t="s">
        <v>1</v>
      </c>
      <c r="B6" s="2" t="s">
        <v>71</v>
      </c>
      <c r="C6" s="2" t="s">
        <v>72</v>
      </c>
      <c r="D6" s="2" t="s">
        <v>73</v>
      </c>
    </row>
    <row r="7" spans="1:4" x14ac:dyDescent="0.3">
      <c r="A7" s="3" t="s">
        <v>74</v>
      </c>
      <c r="B7" s="3" t="s">
        <v>75</v>
      </c>
      <c r="C7" s="3" t="s">
        <v>76</v>
      </c>
      <c r="D7" s="4">
        <f>21429*0.328</f>
        <v>7028.7120000000004</v>
      </c>
    </row>
    <row r="8" spans="1:4" x14ac:dyDescent="0.3">
      <c r="A8" s="3" t="s">
        <v>77</v>
      </c>
      <c r="B8" s="3" t="s">
        <v>78</v>
      </c>
      <c r="C8" s="3" t="s">
        <v>79</v>
      </c>
      <c r="D8" s="4">
        <f>3136*1.785</f>
        <v>5597.7599999999993</v>
      </c>
    </row>
    <row r="9" spans="1:4" x14ac:dyDescent="0.3">
      <c r="A9" s="2" t="s">
        <v>80</v>
      </c>
      <c r="B9" s="3"/>
      <c r="C9" s="3"/>
      <c r="D9" s="5">
        <f>D7+D8</f>
        <v>12626.472</v>
      </c>
    </row>
    <row r="11" spans="1:4" x14ac:dyDescent="0.3">
      <c r="A11" s="33" t="s">
        <v>81</v>
      </c>
      <c r="B11" s="34"/>
      <c r="C11" s="34"/>
      <c r="D11" s="34"/>
    </row>
    <row r="12" spans="1:4" x14ac:dyDescent="0.3">
      <c r="A12" s="2" t="s">
        <v>1</v>
      </c>
      <c r="B12" s="2" t="s">
        <v>2</v>
      </c>
      <c r="C12" s="2" t="s">
        <v>3</v>
      </c>
      <c r="D12" s="2" t="s">
        <v>22</v>
      </c>
    </row>
    <row r="13" spans="1:4" x14ac:dyDescent="0.3">
      <c r="A13" s="3" t="s">
        <v>82</v>
      </c>
      <c r="B13" s="4">
        <v>15000</v>
      </c>
      <c r="C13" s="3" t="s">
        <v>10</v>
      </c>
      <c r="D13" s="3" t="s">
        <v>83</v>
      </c>
    </row>
    <row r="14" spans="1:4" x14ac:dyDescent="0.3">
      <c r="A14" s="3" t="s">
        <v>84</v>
      </c>
      <c r="B14" s="4">
        <v>27000</v>
      </c>
      <c r="C14" s="3" t="s">
        <v>10</v>
      </c>
      <c r="D14" s="3" t="s">
        <v>85</v>
      </c>
    </row>
    <row r="15" spans="1:4" x14ac:dyDescent="0.3">
      <c r="A15" s="2" t="s">
        <v>86</v>
      </c>
      <c r="B15" s="5">
        <f>MAX(0,B13-B14)</f>
        <v>0</v>
      </c>
      <c r="C15" s="3" t="s">
        <v>10</v>
      </c>
      <c r="D15" s="3" t="s">
        <v>87</v>
      </c>
    </row>
    <row r="16" spans="1:4" x14ac:dyDescent="0.3">
      <c r="A16" s="3" t="s">
        <v>88</v>
      </c>
      <c r="B16" s="4">
        <v>500</v>
      </c>
      <c r="C16" s="3" t="s">
        <v>12</v>
      </c>
      <c r="D16" s="3" t="s">
        <v>89</v>
      </c>
    </row>
    <row r="18" spans="1:4" x14ac:dyDescent="0.3">
      <c r="A18" s="33" t="s">
        <v>32</v>
      </c>
      <c r="B18" s="34"/>
      <c r="C18" s="34"/>
      <c r="D18" s="34"/>
    </row>
    <row r="19" spans="1:4" x14ac:dyDescent="0.3">
      <c r="A19" s="3" t="s">
        <v>90</v>
      </c>
      <c r="B19" s="7">
        <f>B15*0.328</f>
        <v>0</v>
      </c>
      <c r="C19" s="3" t="s">
        <v>15</v>
      </c>
    </row>
    <row r="20" spans="1:4" x14ac:dyDescent="0.3">
      <c r="A20" s="3" t="s">
        <v>91</v>
      </c>
      <c r="B20" s="7">
        <f>B16*1.785</f>
        <v>892.5</v>
      </c>
      <c r="C20" s="3" t="s">
        <v>15</v>
      </c>
    </row>
    <row r="21" spans="1:4" x14ac:dyDescent="0.3">
      <c r="A21" s="2" t="s">
        <v>92</v>
      </c>
      <c r="B21" s="5">
        <f>B19+B20</f>
        <v>892.5</v>
      </c>
      <c r="C21" s="3" t="s">
        <v>15</v>
      </c>
    </row>
    <row r="23" spans="1:4" x14ac:dyDescent="0.3">
      <c r="A23" s="33" t="s">
        <v>93</v>
      </c>
      <c r="B23" s="34"/>
      <c r="C23" s="34"/>
      <c r="D23" s="34"/>
    </row>
    <row r="24" spans="1:4" x14ac:dyDescent="0.3">
      <c r="A24" t="s">
        <v>36</v>
      </c>
      <c r="B24" s="11">
        <f>D9-B21</f>
        <v>11733.972</v>
      </c>
      <c r="C24" t="s">
        <v>15</v>
      </c>
    </row>
    <row r="26" spans="1:4" ht="18" x14ac:dyDescent="0.35">
      <c r="A26" s="1" t="s">
        <v>37</v>
      </c>
      <c r="B26" s="12">
        <f>IF(D9&gt;0,(D9-B21)/D9*100,0)</f>
        <v>92.931517212408977</v>
      </c>
      <c r="C26" s="1" t="s">
        <v>38</v>
      </c>
    </row>
    <row r="28" spans="1:4" ht="18" x14ac:dyDescent="0.35">
      <c r="A28" s="10" t="s">
        <v>94</v>
      </c>
      <c r="B28" s="13">
        <f>IF(B26&gt;=100,35,IF(B26&gt;=96,34,IF(B26&gt;=92,32,IF(B26&gt;=88,31,IF(B26&gt;=84,29,IF(B26&gt;=80,28,IF(B26&gt;=76,27,IF(B26&gt;=72,25,IF(B26&gt;=68,24,IF(B26&gt;=64,22,IF(B26&gt;=60,21,IF(B26&gt;=56,20,IF(B26&gt;=52,18,IF(B26&gt;=48,17,IF(B26&gt;=44,15,IF(B26&gt;=40,14,IF(B26&gt;=36,13,IF(B26&gt;=32,11,IF(B26&gt;=28,10,IF(B26&gt;=24,8,IF(B26&gt;=20,7,IF(B26&gt;=16,6,IF(B26&gt;=12,4,IF(B26&gt;=8,3,IF(B26&gt;=4,1,0)))))))))))))))))))))))))</f>
        <v>32</v>
      </c>
      <c r="C28" t="s">
        <v>67</v>
      </c>
    </row>
    <row r="30" spans="1:4" x14ac:dyDescent="0.3">
      <c r="A30" s="44" t="s">
        <v>95</v>
      </c>
      <c r="B30" s="36"/>
      <c r="C30" s="36"/>
      <c r="D30" s="36"/>
    </row>
  </sheetData>
  <mergeCells count="7">
    <mergeCell ref="A30:D30"/>
    <mergeCell ref="A11:D11"/>
    <mergeCell ref="A1:D1"/>
    <mergeCell ref="A5:D5"/>
    <mergeCell ref="A18:D18"/>
    <mergeCell ref="A23:D23"/>
    <mergeCell ref="A3:D3"/>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B363318B2F843A128FE46EEB09F9D" ma:contentTypeVersion="10" ma:contentTypeDescription="Een nieuw document maken." ma:contentTypeScope="" ma:versionID="072adc65d3651faa775669bade72691d">
  <xsd:schema xmlns:xsd="http://www.w3.org/2001/XMLSchema" xmlns:xs="http://www.w3.org/2001/XMLSchema" xmlns:p="http://schemas.microsoft.com/office/2006/metadata/properties" xmlns:ns2="380f136f-b263-4601-b908-1195ef82b056" targetNamespace="http://schemas.microsoft.com/office/2006/metadata/properties" ma:root="true" ma:fieldsID="844abec5106a2bb6737c0a65f15b2c39" ns2:_="">
    <xsd:import namespace="380f136f-b263-4601-b908-1195ef82b0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f136f-b263-4601-b908-1195ef82b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e207968-9540-4f83-b825-3fa60fdd785c"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f136f-b263-4601-b908-1195ef82b0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ECDE17-BAC8-4B21-B9A3-DF9AF6869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0f136f-b263-4601-b908-1195ef82b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70B2BC-3BF7-45B2-8DDA-D2D8D1C7DCA3}">
  <ds:schemaRefs>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380f136f-b263-4601-b908-1195ef82b056"/>
    <ds:schemaRef ds:uri="http://purl.org/dc/dcmitype/"/>
  </ds:schemaRefs>
</ds:datastoreItem>
</file>

<file path=customXml/itemProps3.xml><?xml version="1.0" encoding="utf-8"?>
<ds:datastoreItem xmlns:ds="http://schemas.openxmlformats.org/officeDocument/2006/customXml" ds:itemID="{5E99D9C8-5857-45BF-B918-2C2717C254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G2 CO2-reductie</vt:lpstr>
      <vt:lpstr>Voorbeeldberekening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Jennifer Kok</cp:lastModifiedBy>
  <cp:revision/>
  <dcterms:created xsi:type="dcterms:W3CDTF">2025-12-18T10:17:59Z</dcterms:created>
  <dcterms:modified xsi:type="dcterms:W3CDTF">2026-05-15T09:53:11Z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0x010100753B363318B2F843A128FE46EEB09F9D</vt:lpwstr>
  </property>
  <property fmtid="{D5CDD505-2E9C-101B-9397-08002B2CF9AE}" pid="3" name="MediaServiceImageTags">
    <vt:lpwstr/>
  </property>
</Properties>
</file>