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issa\Desktop\OIG aanbestedingen\Meubilair Qaudraten\Nieuw\"/>
    </mc:Choice>
  </mc:AlternateContent>
  <xr:revisionPtr revIDLastSave="0" documentId="13_ncr:1_{E9D2F019-C149-4587-AB6D-9D34080D428B}" xr6:coauthVersionLast="47" xr6:coauthVersionMax="47" xr10:uidLastSave="{00000000-0000-0000-0000-000000000000}"/>
  <bookViews>
    <workbookView xWindow="-120" yWindow="-120" windowWidth="29040" windowHeight="15720" activeTab="1" xr2:uid="{CF7C3048-F1F1-485E-95B3-D72E42A7DABF}"/>
  </bookViews>
  <sheets>
    <sheet name="Algemene gegevens" sheetId="2" r:id="rId1"/>
    <sheet name="Prijzenblad meubilair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3" l="1"/>
  <c r="H44" i="3" s="1"/>
  <c r="H43" i="3"/>
  <c r="G43" i="3"/>
  <c r="G41" i="3"/>
  <c r="H41" i="3" s="1"/>
  <c r="H40" i="3"/>
  <c r="G40" i="3"/>
  <c r="H38" i="3"/>
  <c r="G38" i="3"/>
  <c r="H36" i="3"/>
  <c r="G36" i="3"/>
  <c r="G35" i="3"/>
  <c r="H35" i="3" s="1"/>
  <c r="H34" i="3"/>
  <c r="G34" i="3"/>
  <c r="C34" i="3"/>
  <c r="G33" i="3"/>
  <c r="H33" i="3" s="1"/>
  <c r="C33" i="3"/>
  <c r="H32" i="3"/>
  <c r="G32" i="3"/>
  <c r="H31" i="3"/>
  <c r="G31" i="3"/>
  <c r="G30" i="3"/>
  <c r="H30" i="3" s="1"/>
  <c r="H29" i="3"/>
  <c r="G29" i="3"/>
  <c r="G27" i="3"/>
  <c r="H27" i="3" s="1"/>
  <c r="C27" i="3"/>
  <c r="G26" i="3"/>
  <c r="H26" i="3" s="1"/>
  <c r="C26" i="3"/>
  <c r="H24" i="3"/>
  <c r="G24" i="3"/>
  <c r="G23" i="3"/>
  <c r="H23" i="3" s="1"/>
  <c r="G21" i="3"/>
  <c r="H21" i="3" s="1"/>
  <c r="G20" i="3"/>
  <c r="H20" i="3" s="1"/>
  <c r="H19" i="3"/>
  <c r="G19" i="3"/>
  <c r="H18" i="3"/>
  <c r="G18" i="3"/>
  <c r="H17" i="3"/>
  <c r="G17" i="3"/>
  <c r="G15" i="3"/>
  <c r="H15" i="3" s="1"/>
  <c r="C15" i="3"/>
  <c r="G14" i="3"/>
  <c r="C14" i="3"/>
  <c r="H14" i="3" s="1"/>
  <c r="H13" i="3"/>
  <c r="G13" i="3"/>
  <c r="C13" i="3"/>
  <c r="G11" i="3"/>
  <c r="H11" i="3" s="1"/>
  <c r="C11" i="3"/>
  <c r="G10" i="3"/>
  <c r="H10" i="3" s="1"/>
  <c r="C10" i="3"/>
  <c r="G9" i="3"/>
  <c r="C9" i="3"/>
  <c r="H9" i="3" s="1"/>
  <c r="H7" i="3"/>
  <c r="G7" i="3"/>
  <c r="C7" i="3"/>
  <c r="G6" i="3"/>
  <c r="H6" i="3" s="1"/>
  <c r="C6" i="3"/>
  <c r="G5" i="3"/>
  <c r="H5" i="3" s="1"/>
  <c r="C5" i="3"/>
  <c r="H1" i="3" a="1"/>
  <c r="H1" i="3" s="1"/>
  <c r="H47" i="3" l="1"/>
  <c r="H48" i="3" l="1"/>
  <c r="H4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<sst xmlns="http://schemas.openxmlformats.org/spreadsheetml/2006/main" count="112" uniqueCount="107">
  <si>
    <t>Procedure</t>
  </si>
  <si>
    <t>Europees openbare aanbesteding School- en Kantoormeubilair</t>
  </si>
  <si>
    <t>Besteknummer</t>
  </si>
  <si>
    <t>Naam opdrachtgever [1]</t>
  </si>
  <si>
    <t>Stichting Quadraten</t>
  </si>
  <si>
    <t>Vestigingsplaats opdrachtgever</t>
  </si>
  <si>
    <t>Grootegast</t>
  </si>
  <si>
    <t>KvK-nummer</t>
  </si>
  <si>
    <t>KVK-02090846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</si>
  <si>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</si>
  <si>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</si>
  <si>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</si>
  <si>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</si>
  <si>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</si>
  <si>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</si>
  <si>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</si>
  <si>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</si>
  <si>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</si>
  <si>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</si>
  <si>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</si>
  <si>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</si>
  <si>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Prijzenblad meubilair</t>
  </si>
  <si>
    <t>Fictief aantal</t>
  </si>
  <si>
    <t>Aangeboden type/model/uitvoering</t>
  </si>
  <si>
    <t>Bruto prijs per stuk</t>
  </si>
  <si>
    <t>Kortingspercentage</t>
  </si>
  <si>
    <t>Netto prijs per stuk</t>
  </si>
  <si>
    <t>Totaalprijs</t>
  </si>
  <si>
    <t>Leerlingstoel PO</t>
  </si>
  <si>
    <t>1.1</t>
  </si>
  <si>
    <t>Leerlingstoel traditioneel</t>
  </si>
  <si>
    <t>1.2</t>
  </si>
  <si>
    <t>Leerlingstoel t.b.v. werken op één hoogte (D4)</t>
  </si>
  <si>
    <t>(NEN gecertificeerd: ja / nee)</t>
  </si>
  <si>
    <t>1.3</t>
  </si>
  <si>
    <t>Leerlingstoel t.b.v. werken op één hoogte (F6)</t>
  </si>
  <si>
    <t xml:space="preserve">Leerlingtafel PO </t>
  </si>
  <si>
    <t>2.1</t>
  </si>
  <si>
    <t>Leerlingtafel, blad 70x50cm</t>
  </si>
  <si>
    <t>2.2</t>
  </si>
  <si>
    <t>Meerprijs: leerlingtafel voorzien van 1x A4 lade</t>
  </si>
  <si>
    <t>2.3</t>
  </si>
  <si>
    <t>Meerprijs: leerlingtafel voorzien van 2x A4 lade</t>
  </si>
  <si>
    <t>Leerlingkruk PO</t>
  </si>
  <si>
    <t>3.1</t>
  </si>
  <si>
    <t>Leerlingkruk traditioneel</t>
  </si>
  <si>
    <t>3.2</t>
  </si>
  <si>
    <t>Leerlingkruk voetensteunen ongelijke hoogtes</t>
  </si>
  <si>
    <t>3.3</t>
  </si>
  <si>
    <t>Leerlingkruk bewegend zitten</t>
  </si>
  <si>
    <t xml:space="preserve">Docentenbureau </t>
  </si>
  <si>
    <t>4.1</t>
  </si>
  <si>
    <t>Docentenbureau zithoogte (verstelbaar), blad 140x80cm</t>
  </si>
  <si>
    <t>4.2</t>
  </si>
  <si>
    <t>Meerprijs: elektrisch verstelbaar (zithoogte)</t>
  </si>
  <si>
    <t>4.3</t>
  </si>
  <si>
    <t>Docentenbureau zit-/stahoogte (verstelbaar), blad 140x80cm</t>
  </si>
  <si>
    <t>4.4</t>
  </si>
  <si>
    <t>Meerprijs: elektrisch verstelbaar (zit- / stahoogte)</t>
  </si>
  <si>
    <t>4.5</t>
  </si>
  <si>
    <t>Docentenbureau verrijdbaar (zit- / stahoogte), blad rond 80cm</t>
  </si>
  <si>
    <t>Docentenstoel</t>
  </si>
  <si>
    <t>5.1</t>
  </si>
  <si>
    <t>Docentenstoel, uitvoering volledig gestoffeerd</t>
  </si>
  <si>
    <t>5.2</t>
  </si>
  <si>
    <t>Docentenstoel, uitvoering netweave rugleuning</t>
  </si>
  <si>
    <t>Groeps- / instructietafel</t>
  </si>
  <si>
    <t>6.1</t>
  </si>
  <si>
    <t>Groeps- / instructietafel, blad 70x50cm</t>
  </si>
  <si>
    <t>6.2</t>
  </si>
  <si>
    <t>Groeps- / instructietafel, blad 140x70cm</t>
  </si>
  <si>
    <t>Kasten</t>
  </si>
  <si>
    <t>7.1</t>
  </si>
  <si>
    <t>Kast, dubbele draaideur, 5 OH (breedte tussen 80-100cm)</t>
  </si>
  <si>
    <t>7.2</t>
  </si>
  <si>
    <t>Meerprijs: afsluitbaar</t>
  </si>
  <si>
    <t>7.3</t>
  </si>
  <si>
    <t>Ladenkast, t.b.v. max. 16 A4 laden (hoog) of 32 A4 laden (laag)</t>
  </si>
  <si>
    <t>7.4</t>
  </si>
  <si>
    <t>Meerprijs: verrijdbaar</t>
  </si>
  <si>
    <t>7.5</t>
  </si>
  <si>
    <t>Meerprijs: A4 laden (laag)</t>
  </si>
  <si>
    <t>7.6</t>
  </si>
  <si>
    <t>Meerprijs: A4 laden (hoog)</t>
  </si>
  <si>
    <t>7.7</t>
  </si>
  <si>
    <t>Schuifdeurkast, afmeting gelijk als ladenkast (zie 7.3)</t>
  </si>
  <si>
    <t>7.8</t>
  </si>
  <si>
    <t>Meubilair buiten kernassortiment</t>
  </si>
  <si>
    <t>8.1</t>
  </si>
  <si>
    <t>Eigen merk / assortiment Inschrijver</t>
  </si>
  <si>
    <t>Inkoopprijs</t>
  </si>
  <si>
    <t>Opslagpercentage</t>
  </si>
  <si>
    <t>9.1</t>
  </si>
  <si>
    <t>Overige merken / leveranciers, via Inschrijver</t>
  </si>
  <si>
    <t>9.2</t>
  </si>
  <si>
    <t xml:space="preserve">Overig meubilair; maatwerk ed. </t>
  </si>
  <si>
    <t>Inventarisatie</t>
  </si>
  <si>
    <t>Netto prijs</t>
  </si>
  <si>
    <t>10.1</t>
  </si>
  <si>
    <t>Inventarisatie en registratie huidig meubilair (éénmalig)</t>
  </si>
  <si>
    <t>10.2</t>
  </si>
  <si>
    <t>Actualiseren registratie (netto prijs voor één jaar)</t>
  </si>
  <si>
    <t>NOTE: het door u aan te bieden meubilair dient te voldoen aan de gestelde eisen, voor het Prijzenblad wordt echter geen specifieke uitvoering geeist.</t>
  </si>
  <si>
    <t>BTW 21%</t>
  </si>
  <si>
    <t>Totaalprijs inclusief BTW</t>
  </si>
  <si>
    <t>Inschrijfbiljet -</t>
  </si>
  <si>
    <t>U bent vrij de door u meest geschikt geachte uitvoering aan te bieden;.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</si>
</sst>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</numFmts>
  <fonts count="11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20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i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4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0" xfId="0" applyAlignment="1">
      <alignment horizontal="right"/>
    </xf>
    <xf numFmtId="0" fontId="0" fillId="3" borderId="3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3" fillId="4" borderId="15" xfId="0" applyFont="1" applyFill="1" applyBorder="1" applyAlignment="1" applyProtection="1">
      <alignment horizontal="left" wrapText="1"/>
      <protection locked="0"/>
    </xf>
    <xf numFmtId="0" fontId="3" fillId="4" borderId="16" xfId="0" applyFont="1" applyFill="1" applyBorder="1" applyAlignment="1" applyProtection="1">
      <alignment horizontal="left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wrapText="1"/>
    </xf>
    <xf numFmtId="43" fontId="7" fillId="2" borderId="0" xfId="0" applyNumberFormat="1" applyFont="1" applyFill="1"/>
    <xf numFmtId="10" fontId="7" fillId="2" borderId="0" xfId="0" applyNumberFormat="1" applyFont="1" applyFill="1"/>
    <xf numFmtId="0" fontId="7" fillId="2" borderId="0" xfId="0" applyFont="1" applyFill="1" applyAlignment="1">
      <alignment horizontal="right"/>
    </xf>
    <xf numFmtId="0" fontId="1" fillId="0" borderId="0" xfId="0" applyFont="1"/>
    <xf numFmtId="0" fontId="7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43" fontId="6" fillId="2" borderId="0" xfId="0" applyNumberFormat="1" applyFont="1" applyFill="1" applyAlignment="1">
      <alignment horizontal="center"/>
    </xf>
    <xf numFmtId="10" fontId="6" fillId="2" borderId="0" xfId="0" applyNumberFormat="1" applyFont="1" applyFill="1" applyAlignment="1">
      <alignment horizontal="center"/>
    </xf>
    <xf numFmtId="0" fontId="2" fillId="2" borderId="1" xfId="0" applyFont="1" applyFill="1" applyBorder="1"/>
    <xf numFmtId="0" fontId="6" fillId="2" borderId="18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wrapText="1"/>
    </xf>
    <xf numFmtId="43" fontId="6" fillId="2" borderId="18" xfId="0" applyNumberFormat="1" applyFont="1" applyFill="1" applyBorder="1" applyAlignment="1">
      <alignment horizontal="center"/>
    </xf>
    <xf numFmtId="10" fontId="6" fillId="2" borderId="18" xfId="0" applyNumberFormat="1" applyFont="1" applyFill="1" applyBorder="1" applyAlignment="1">
      <alignment horizontal="center"/>
    </xf>
    <xf numFmtId="0" fontId="3" fillId="0" borderId="19" xfId="0" applyFont="1" applyBorder="1"/>
    <xf numFmtId="0" fontId="3" fillId="5" borderId="20" xfId="0" applyFont="1" applyFill="1" applyBorder="1" applyAlignment="1">
      <alignment horizontal="center"/>
    </xf>
    <xf numFmtId="0" fontId="0" fillId="4" borderId="20" xfId="0" applyFill="1" applyBorder="1" applyAlignment="1" applyProtection="1">
      <alignment wrapText="1"/>
      <protection locked="0"/>
    </xf>
    <xf numFmtId="44" fontId="0" fillId="4" borderId="20" xfId="0" applyNumberFormat="1" applyFill="1" applyBorder="1" applyProtection="1">
      <protection locked="0"/>
    </xf>
    <xf numFmtId="10" fontId="0" fillId="4" borderId="20" xfId="0" applyNumberFormat="1" applyFill="1" applyBorder="1" applyProtection="1">
      <protection locked="0"/>
    </xf>
    <xf numFmtId="44" fontId="0" fillId="0" borderId="20" xfId="0" applyNumberFormat="1" applyBorder="1"/>
    <xf numFmtId="43" fontId="0" fillId="5" borderId="20" xfId="0" applyNumberFormat="1" applyFill="1" applyBorder="1"/>
    <xf numFmtId="0" fontId="3" fillId="5" borderId="19" xfId="0" applyFont="1" applyFill="1" applyBorder="1" applyAlignment="1">
      <alignment horizontal="center"/>
    </xf>
    <xf numFmtId="0" fontId="8" fillId="4" borderId="19" xfId="0" applyFont="1" applyFill="1" applyBorder="1" applyAlignment="1" applyProtection="1">
      <alignment wrapText="1"/>
      <protection locked="0"/>
    </xf>
    <xf numFmtId="44" fontId="0" fillId="4" borderId="19" xfId="0" applyNumberFormat="1" applyFill="1" applyBorder="1" applyProtection="1">
      <protection locked="0"/>
    </xf>
    <xf numFmtId="10" fontId="0" fillId="4" borderId="19" xfId="0" applyNumberFormat="1" applyFill="1" applyBorder="1" applyProtection="1">
      <protection locked="0"/>
    </xf>
    <xf numFmtId="44" fontId="0" fillId="0" borderId="19" xfId="0" applyNumberFormat="1" applyBorder="1"/>
    <xf numFmtId="43" fontId="0" fillId="5" borderId="19" xfId="0" applyNumberFormat="1" applyFill="1" applyBorder="1"/>
    <xf numFmtId="0" fontId="2" fillId="2" borderId="19" xfId="0" applyFont="1" applyFill="1" applyBorder="1"/>
    <xf numFmtId="0" fontId="9" fillId="2" borderId="19" xfId="0" applyFont="1" applyFill="1" applyBorder="1" applyAlignment="1">
      <alignment horizontal="center"/>
    </xf>
    <xf numFmtId="0" fontId="6" fillId="2" borderId="19" xfId="0" applyFont="1" applyFill="1" applyBorder="1" applyAlignment="1">
      <alignment wrapText="1"/>
    </xf>
    <xf numFmtId="44" fontId="6" fillId="2" borderId="19" xfId="0" applyNumberFormat="1" applyFont="1" applyFill="1" applyBorder="1"/>
    <xf numFmtId="10" fontId="6" fillId="2" borderId="19" xfId="0" applyNumberFormat="1" applyFont="1" applyFill="1" applyBorder="1"/>
    <xf numFmtId="0" fontId="0" fillId="4" borderId="19" xfId="0" applyFill="1" applyBorder="1" applyAlignment="1" applyProtection="1">
      <alignment wrapText="1"/>
      <protection locked="0"/>
    </xf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3" fillId="0" borderId="19" xfId="0" applyFont="1" applyBorder="1" applyAlignment="1">
      <alignment wrapText="1"/>
    </xf>
    <xf numFmtId="44" fontId="3" fillId="0" borderId="19" xfId="0" applyNumberFormat="1" applyFont="1" applyBorder="1"/>
    <xf numFmtId="0" fontId="3" fillId="0" borderId="21" xfId="0" applyFont="1" applyBorder="1"/>
    <xf numFmtId="0" fontId="3" fillId="5" borderId="22" xfId="0" applyFont="1" applyFill="1" applyBorder="1" applyAlignment="1">
      <alignment horizontal="center"/>
    </xf>
    <xf numFmtId="0" fontId="3" fillId="0" borderId="21" xfId="0" applyFont="1" applyBorder="1" applyAlignment="1">
      <alignment wrapText="1"/>
    </xf>
    <xf numFmtId="44" fontId="3" fillId="0" borderId="21" xfId="0" applyNumberFormat="1" applyFont="1" applyBorder="1"/>
    <xf numFmtId="10" fontId="0" fillId="4" borderId="21" xfId="0" applyNumberFormat="1" applyFill="1" applyBorder="1" applyProtection="1">
      <protection locked="0"/>
    </xf>
    <xf numFmtId="44" fontId="0" fillId="0" borderId="21" xfId="0" applyNumberFormat="1" applyBorder="1"/>
    <xf numFmtId="43" fontId="0" fillId="5" borderId="21" xfId="0" applyNumberFormat="1" applyFill="1" applyBorder="1"/>
    <xf numFmtId="0" fontId="3" fillId="0" borderId="23" xfId="0" applyFont="1" applyBorder="1"/>
    <xf numFmtId="0" fontId="3" fillId="0" borderId="24" xfId="0" applyFont="1" applyBorder="1" applyAlignment="1">
      <alignment wrapText="1"/>
    </xf>
    <xf numFmtId="10" fontId="0" fillId="0" borderId="19" xfId="0" applyNumberFormat="1" applyBorder="1"/>
    <xf numFmtId="0" fontId="2" fillId="2" borderId="23" xfId="0" applyFont="1" applyFill="1" applyBorder="1"/>
    <xf numFmtId="43" fontId="6" fillId="2" borderId="24" xfId="0" applyNumberFormat="1" applyFont="1" applyFill="1" applyBorder="1" applyAlignment="1">
      <alignment horizontal="left"/>
    </xf>
    <xf numFmtId="0" fontId="6" fillId="2" borderId="24" xfId="0" applyFont="1" applyFill="1" applyBorder="1" applyAlignment="1">
      <alignment wrapText="1"/>
    </xf>
    <xf numFmtId="0" fontId="6" fillId="2" borderId="25" xfId="0" applyFont="1" applyFill="1" applyBorder="1"/>
    <xf numFmtId="43" fontId="6" fillId="2" borderId="23" xfId="0" applyNumberFormat="1" applyFont="1" applyFill="1" applyBorder="1" applyAlignment="1">
      <alignment horizontal="left"/>
    </xf>
    <xf numFmtId="43" fontId="6" fillId="2" borderId="25" xfId="0" applyNumberFormat="1" applyFont="1" applyFill="1" applyBorder="1"/>
    <xf numFmtId="0" fontId="10" fillId="2" borderId="26" xfId="0" applyFont="1" applyFill="1" applyBorder="1"/>
    <xf numFmtId="43" fontId="6" fillId="2" borderId="0" xfId="0" applyNumberFormat="1" applyFont="1" applyFill="1" applyAlignment="1">
      <alignment horizontal="left"/>
    </xf>
    <xf numFmtId="0" fontId="6" fillId="2" borderId="27" xfId="0" applyFont="1" applyFill="1" applyBorder="1"/>
    <xf numFmtId="43" fontId="6" fillId="2" borderId="26" xfId="0" applyNumberFormat="1" applyFont="1" applyFill="1" applyBorder="1" applyAlignment="1">
      <alignment horizontal="left"/>
    </xf>
    <xf numFmtId="43" fontId="6" fillId="2" borderId="27" xfId="0" applyNumberFormat="1" applyFont="1" applyFill="1" applyBorder="1"/>
    <xf numFmtId="0" fontId="10" fillId="2" borderId="28" xfId="0" applyFont="1" applyFill="1" applyBorder="1"/>
    <xf numFmtId="43" fontId="6" fillId="2" borderId="18" xfId="0" applyNumberFormat="1" applyFont="1" applyFill="1" applyBorder="1" applyAlignment="1">
      <alignment horizontal="left"/>
    </xf>
    <xf numFmtId="0" fontId="6" fillId="2" borderId="18" xfId="0" applyFont="1" applyFill="1" applyBorder="1" applyAlignment="1">
      <alignment wrapText="1"/>
    </xf>
    <xf numFmtId="0" fontId="6" fillId="2" borderId="29" xfId="0" applyFont="1" applyFill="1" applyBorder="1"/>
    <xf numFmtId="43" fontId="6" fillId="2" borderId="28" xfId="0" applyNumberFormat="1" applyFont="1" applyFill="1" applyBorder="1" applyAlignment="1">
      <alignment horizontal="left"/>
    </xf>
    <xf numFmtId="43" fontId="6" fillId="2" borderId="29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3" fontId="0" fillId="0" borderId="0" xfId="0" applyNumberFormat="1"/>
    <xf numFmtId="10" fontId="0" fillId="0" borderId="0" xfId="0" applyNumberFormat="1"/>
    <xf numFmtId="0" fontId="3" fillId="4" borderId="4" xfId="0" applyFont="1" applyFill="1" applyBorder="1" applyAlignment="1" applyProtection="1">
      <alignment horizontal="left" wrapText="1"/>
      <protection locked="0"/>
    </xf>
    <xf numFmtId="0" fontId="3" fillId="4" borderId="5" xfId="0" applyFont="1" applyFill="1" applyBorder="1" applyAlignment="1" applyProtection="1">
      <alignment horizontal="left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3" fillId="4" borderId="8" xfId="0" applyFont="1" applyFill="1" applyBorder="1" applyAlignment="1" applyProtection="1">
      <alignment horizontal="left" wrapText="1"/>
      <protection locked="0"/>
    </xf>
    <xf numFmtId="0" fontId="3" fillId="4" borderId="9" xfId="0" applyFont="1" applyFill="1" applyBorder="1" applyAlignment="1" applyProtection="1">
      <alignment horizontal="left" wrapText="1"/>
      <protection locked="0"/>
    </xf>
    <xf numFmtId="0" fontId="3" fillId="4" borderId="10" xfId="0" applyFont="1" applyFill="1" applyBorder="1" applyAlignment="1" applyProtection="1">
      <alignment horizontal="left" wrapText="1"/>
      <protection locked="0"/>
    </xf>
    <xf numFmtId="0" fontId="3" fillId="4" borderId="12" xfId="0" applyFont="1" applyFill="1" applyBorder="1" applyAlignment="1" applyProtection="1">
      <alignment horizontal="left" wrapText="1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0" fontId="3" fillId="4" borderId="14" xfId="0" applyFont="1" applyFill="1" applyBorder="1" applyAlignment="1" applyProtection="1">
      <alignment horizontal="left" wrapText="1"/>
      <protection locked="0"/>
    </xf>
    <xf numFmtId="164" fontId="3" fillId="4" borderId="12" xfId="0" applyNumberFormat="1" applyFont="1" applyFill="1" applyBorder="1" applyAlignment="1" applyProtection="1">
      <alignment horizontal="left" wrapText="1"/>
      <protection locked="0"/>
    </xf>
    <xf numFmtId="164" fontId="3" fillId="4" borderId="13" xfId="0" applyNumberFormat="1" applyFont="1" applyFill="1" applyBorder="1" applyAlignment="1" applyProtection="1">
      <alignment horizontal="left" wrapText="1"/>
      <protection locked="0"/>
    </xf>
    <xf numFmtId="164" fontId="3" fillId="4" borderId="14" xfId="0" applyNumberFormat="1" applyFont="1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quadraten-my.sharepoint.com/personal/a_raatjes_quadraten_nl/Documents/Documenten/Inkoop/Meubilair/Bijlage%20D%20Inschrijfbiljet%202021-MEU2309%20v2%20(NvI-I).xlsx" TargetMode="External"/><Relationship Id="rId1" Type="http://schemas.openxmlformats.org/officeDocument/2006/relationships/externalLinkPath" Target="https://quadraten-my.sharepoint.com/personal/a_raatjes_quadraten_nl/Documents/Documenten/Inkoop/Meubilair/Bijlage%20D%20Inschrijfbiljet%202021-MEU2309%20v2%20(NvI-I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gemene gegevens"/>
      <sheetName val="Prijzenblad meubilair"/>
      <sheetName val="Prijzenblad Interieurontwerp"/>
      <sheetName val="Prijzenblad ontwerp B"/>
      <sheetName val="Algemene eisen"/>
      <sheetName val="1. LL stoel PO"/>
      <sheetName val="2. LL tafel PO"/>
      <sheetName val="3. LL kruk PO"/>
      <sheetName val="4. DC bureau"/>
      <sheetName val="5. DC stoel"/>
      <sheetName val="6. GI Tafel"/>
      <sheetName val="7. Kasten"/>
    </sheetNames>
    <sheetDataSet>
      <sheetData sheetId="0">
        <row r="3">
          <cell r="D3" t="str">
            <v>Europees openbare aanbesteding School- en Kantoormeubilair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69A6D-1F75-4E96-9A56-7D67ECBABD6D}">
  <dimension ref="A1:G27"/>
  <sheetViews>
    <sheetView workbookViewId="0">
      <selection activeCell="N11" sqref="N11"/>
    </sheetView>
  </sheetViews>
  <sheetFormatPr defaultRowHeight="14.5" x14ac:dyDescent="0.35"/>
  <cols>
    <col min="2" max="2" width="47.54296875" bestFit="1" customWidth="1"/>
    <col min="3" max="3" width="16.81640625" customWidth="1"/>
    <col min="7" max="7" width="32.81640625" customWidth="1"/>
  </cols>
  <sheetData>
    <row r="1" spans="1:7" ht="26" x14ac:dyDescent="0.6">
      <c r="A1" s="2"/>
      <c r="B1" s="3" t="s">
        <v>105</v>
      </c>
      <c r="C1" s="4"/>
      <c r="D1" s="4"/>
      <c r="E1" s="4"/>
      <c r="F1" s="4"/>
      <c r="G1" s="4"/>
    </row>
    <row r="2" spans="1:7" x14ac:dyDescent="0.35">
      <c r="A2" s="2"/>
      <c r="B2" s="5"/>
    </row>
    <row r="3" spans="1:7" x14ac:dyDescent="0.35">
      <c r="A3" s="2"/>
      <c r="B3" s="6" t="s">
        <v>0</v>
      </c>
      <c r="D3" s="88" t="s">
        <v>1</v>
      </c>
      <c r="E3" s="89"/>
      <c r="F3" s="89"/>
      <c r="G3" s="90"/>
    </row>
    <row r="4" spans="1:7" x14ac:dyDescent="0.35">
      <c r="A4" s="2"/>
      <c r="B4" s="7" t="s">
        <v>2</v>
      </c>
      <c r="D4" s="91">
        <v>2026</v>
      </c>
      <c r="E4" s="92"/>
      <c r="F4" s="92"/>
      <c r="G4" s="93"/>
    </row>
    <row r="5" spans="1:7" x14ac:dyDescent="0.35">
      <c r="A5" s="2"/>
      <c r="B5" s="5"/>
    </row>
    <row r="6" spans="1:7" x14ac:dyDescent="0.35">
      <c r="A6" s="2"/>
      <c r="B6" s="6" t="s">
        <v>3</v>
      </c>
      <c r="D6" s="88" t="s">
        <v>4</v>
      </c>
      <c r="E6" s="89"/>
      <c r="F6" s="89"/>
      <c r="G6" s="90"/>
    </row>
    <row r="7" spans="1:7" x14ac:dyDescent="0.35">
      <c r="A7" s="2"/>
      <c r="B7" s="8" t="s">
        <v>5</v>
      </c>
      <c r="D7" s="94" t="s">
        <v>6</v>
      </c>
      <c r="E7" s="95"/>
      <c r="F7" s="95"/>
      <c r="G7" s="96"/>
    </row>
    <row r="8" spans="1:7" x14ac:dyDescent="0.35">
      <c r="A8" s="2"/>
      <c r="B8" s="7" t="s">
        <v>7</v>
      </c>
      <c r="D8" s="91" t="s">
        <v>8</v>
      </c>
      <c r="E8" s="92"/>
      <c r="F8" s="92"/>
      <c r="G8" s="93"/>
    </row>
    <row r="9" spans="1:7" x14ac:dyDescent="0.35">
      <c r="A9" s="2"/>
      <c r="B9" s="5"/>
    </row>
    <row r="10" spans="1:7" x14ac:dyDescent="0.35">
      <c r="A10" s="2"/>
      <c r="B10" s="6" t="s">
        <v>9</v>
      </c>
      <c r="D10" s="85"/>
      <c r="E10" s="86"/>
      <c r="F10" s="86"/>
      <c r="G10" s="87"/>
    </row>
    <row r="11" spans="1:7" x14ac:dyDescent="0.35">
      <c r="A11" s="2"/>
      <c r="B11" s="8" t="s">
        <v>10</v>
      </c>
      <c r="D11" s="100"/>
      <c r="E11" s="101"/>
      <c r="F11" s="101"/>
      <c r="G11" s="102"/>
    </row>
    <row r="12" spans="1:7" x14ac:dyDescent="0.35">
      <c r="A12" s="2"/>
      <c r="B12" s="8" t="s">
        <v>11</v>
      </c>
      <c r="D12" s="100"/>
      <c r="E12" s="101"/>
      <c r="F12" s="101"/>
      <c r="G12" s="102"/>
    </row>
    <row r="13" spans="1:7" x14ac:dyDescent="0.35">
      <c r="A13" s="2"/>
      <c r="B13" s="8" t="s">
        <v>12</v>
      </c>
      <c r="D13" s="100"/>
      <c r="E13" s="101"/>
      <c r="F13" s="101"/>
      <c r="G13" s="102"/>
    </row>
    <row r="14" spans="1:7" x14ac:dyDescent="0.35">
      <c r="A14" s="2"/>
      <c r="B14" s="8" t="s">
        <v>13</v>
      </c>
      <c r="D14" s="100"/>
      <c r="E14" s="101"/>
      <c r="F14" s="101"/>
      <c r="G14" s="102"/>
    </row>
    <row r="15" spans="1:7" x14ac:dyDescent="0.35">
      <c r="A15" s="2"/>
      <c r="B15" s="8" t="s">
        <v>14</v>
      </c>
      <c r="D15" s="100"/>
      <c r="E15" s="101"/>
      <c r="F15" s="101"/>
      <c r="G15" s="102"/>
    </row>
    <row r="16" spans="1:7" x14ac:dyDescent="0.35">
      <c r="A16" s="2"/>
      <c r="B16" s="7" t="s">
        <v>13</v>
      </c>
      <c r="D16" s="97"/>
      <c r="E16" s="98"/>
      <c r="F16" s="98"/>
      <c r="G16" s="99"/>
    </row>
    <row r="17" spans="1:7" x14ac:dyDescent="0.35">
      <c r="A17" s="2"/>
      <c r="B17" s="1"/>
    </row>
    <row r="18" spans="1:7" x14ac:dyDescent="0.35">
      <c r="A18" s="2"/>
      <c r="B18" s="6" t="s">
        <v>15</v>
      </c>
      <c r="D18" s="85"/>
      <c r="E18" s="86"/>
      <c r="F18" s="86"/>
      <c r="G18" s="87"/>
    </row>
    <row r="19" spans="1:7" x14ac:dyDescent="0.35">
      <c r="A19" s="2"/>
      <c r="B19" s="8" t="s">
        <v>13</v>
      </c>
      <c r="D19" s="9"/>
      <c r="E19" s="10"/>
      <c r="F19" s="10"/>
      <c r="G19" s="11"/>
    </row>
    <row r="20" spans="1:7" x14ac:dyDescent="0.35">
      <c r="A20" s="2"/>
      <c r="B20" s="8" t="s">
        <v>16</v>
      </c>
      <c r="D20" s="103"/>
      <c r="E20" s="104"/>
      <c r="F20" s="104"/>
      <c r="G20" s="105"/>
    </row>
    <row r="21" spans="1:7" x14ac:dyDescent="0.35">
      <c r="A21" s="2"/>
      <c r="B21" s="8" t="s">
        <v>17</v>
      </c>
      <c r="D21" s="100"/>
      <c r="E21" s="101"/>
      <c r="F21" s="101"/>
      <c r="G21" s="102"/>
    </row>
    <row r="22" spans="1:7" x14ac:dyDescent="0.35">
      <c r="A22" s="2"/>
      <c r="B22" s="8" t="s">
        <v>18</v>
      </c>
      <c r="D22" s="100"/>
      <c r="E22" s="101"/>
      <c r="F22" s="101"/>
      <c r="G22" s="102"/>
    </row>
    <row r="23" spans="1:7" x14ac:dyDescent="0.35">
      <c r="A23" s="2"/>
      <c r="B23" s="8" t="s">
        <v>19</v>
      </c>
      <c r="D23" s="103"/>
      <c r="E23" s="104"/>
      <c r="F23" s="104"/>
      <c r="G23" s="105"/>
    </row>
    <row r="24" spans="1:7" x14ac:dyDescent="0.35">
      <c r="A24" s="2"/>
      <c r="B24" s="7" t="s">
        <v>20</v>
      </c>
      <c r="D24" s="97"/>
      <c r="E24" s="98"/>
      <c r="F24" s="98"/>
      <c r="G24" s="99"/>
    </row>
    <row r="25" spans="1:7" x14ac:dyDescent="0.35">
      <c r="A25" s="2"/>
      <c r="B25" s="5"/>
    </row>
    <row r="26" spans="1:7" x14ac:dyDescent="0.35">
      <c r="A26" s="2"/>
      <c r="B26" s="12"/>
      <c r="C26" s="4"/>
      <c r="D26" s="4"/>
      <c r="E26" s="4"/>
      <c r="F26" s="4"/>
      <c r="G26" s="4"/>
    </row>
    <row r="27" spans="1:7" x14ac:dyDescent="0.35">
      <c r="B27" s="5"/>
    </row>
  </sheetData>
  <mergeCells count="18">
    <mergeCell ref="D24:G24"/>
    <mergeCell ref="D11:G11"/>
    <mergeCell ref="D12:G12"/>
    <mergeCell ref="D13:G13"/>
    <mergeCell ref="D14:G14"/>
    <mergeCell ref="D15:G15"/>
    <mergeCell ref="D16:G16"/>
    <mergeCell ref="D18:G18"/>
    <mergeCell ref="D20:G20"/>
    <mergeCell ref="D21:G21"/>
    <mergeCell ref="D22:G22"/>
    <mergeCell ref="D23:G23"/>
    <mergeCell ref="D10:G10"/>
    <mergeCell ref="D3:G3"/>
    <mergeCell ref="D4:G4"/>
    <mergeCell ref="D6:G6"/>
    <mergeCell ref="D7:G7"/>
    <mergeCell ref="D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B5ECF-96AF-4FFF-AB92-9E7EEA1950BF}">
  <dimension ref="A1:K49"/>
  <sheetViews>
    <sheetView tabSelected="1" workbookViewId="0">
      <selection activeCell="B47" sqref="B47"/>
    </sheetView>
  </sheetViews>
  <sheetFormatPr defaultRowHeight="14.5" x14ac:dyDescent="0.35"/>
  <cols>
    <col min="1" max="1" width="4.7265625" bestFit="1" customWidth="1"/>
    <col min="2" max="2" width="60.7265625" customWidth="1"/>
    <col min="3" max="3" width="22.7265625" style="81" customWidth="1"/>
    <col min="4" max="4" width="40.54296875" style="82" customWidth="1"/>
    <col min="5" max="5" width="22.7265625" style="83" customWidth="1"/>
    <col min="6" max="6" width="22.7265625" style="84" customWidth="1"/>
    <col min="7" max="7" width="22.7265625" style="83" customWidth="1"/>
    <col min="8" max="8" width="22.7265625" customWidth="1"/>
  </cols>
  <sheetData>
    <row r="1" spans="1:11" s="19" customFormat="1" ht="23.5" x14ac:dyDescent="0.55000000000000004">
      <c r="A1" s="13"/>
      <c r="B1" s="14" t="s">
        <v>21</v>
      </c>
      <c r="C1" s="13"/>
      <c r="D1" s="15"/>
      <c r="E1" s="16"/>
      <c r="F1" s="17"/>
      <c r="G1" s="16"/>
      <c r="H1" s="18" t="str" cm="1">
        <f t="array" ref="H1:K1">'[1]Algemene gegevens'!D3:G3</f>
        <v>Europees openbare aanbesteding School- en Kantoormeubilair</v>
      </c>
      <c r="I1" s="19">
        <v>0</v>
      </c>
      <c r="J1" s="19">
        <v>0</v>
      </c>
      <c r="K1" s="19">
        <v>0</v>
      </c>
    </row>
    <row r="2" spans="1:11" s="19" customFormat="1" ht="23.5" x14ac:dyDescent="0.55000000000000004">
      <c r="A2" s="13"/>
      <c r="B2" s="14"/>
      <c r="C2" s="13"/>
      <c r="D2" s="15"/>
      <c r="E2" s="16"/>
      <c r="F2" s="17"/>
      <c r="G2" s="16"/>
      <c r="H2" s="20"/>
    </row>
    <row r="3" spans="1:11" ht="16" x14ac:dyDescent="0.4">
      <c r="A3" s="13"/>
      <c r="B3" s="2"/>
      <c r="C3" s="21" t="s">
        <v>22</v>
      </c>
      <c r="D3" s="22" t="s">
        <v>23</v>
      </c>
      <c r="E3" s="23" t="s">
        <v>24</v>
      </c>
      <c r="F3" s="24" t="s">
        <v>25</v>
      </c>
      <c r="G3" s="23" t="s">
        <v>26</v>
      </c>
      <c r="H3" s="21" t="s">
        <v>27</v>
      </c>
    </row>
    <row r="4" spans="1:11" ht="16" x14ac:dyDescent="0.4">
      <c r="A4" s="13"/>
      <c r="B4" s="25" t="s">
        <v>28</v>
      </c>
      <c r="C4" s="26"/>
      <c r="D4" s="27"/>
      <c r="E4" s="28"/>
      <c r="F4" s="29"/>
      <c r="G4" s="28"/>
      <c r="H4" s="26"/>
    </row>
    <row r="5" spans="1:11" x14ac:dyDescent="0.35">
      <c r="A5" s="13" t="s">
        <v>29</v>
      </c>
      <c r="B5" s="30" t="s">
        <v>30</v>
      </c>
      <c r="C5" s="31">
        <f>2*32</f>
        <v>64</v>
      </c>
      <c r="D5" s="32"/>
      <c r="E5" s="33"/>
      <c r="F5" s="34"/>
      <c r="G5" s="35">
        <f>E5-(F5*E5)</f>
        <v>0</v>
      </c>
      <c r="H5" s="36">
        <f>G5*C5</f>
        <v>0</v>
      </c>
    </row>
    <row r="6" spans="1:11" x14ac:dyDescent="0.35">
      <c r="A6" s="13" t="s">
        <v>31</v>
      </c>
      <c r="B6" s="30" t="s">
        <v>32</v>
      </c>
      <c r="C6" s="37">
        <f>3*32</f>
        <v>96</v>
      </c>
      <c r="D6" s="38" t="s">
        <v>33</v>
      </c>
      <c r="E6" s="39"/>
      <c r="F6" s="40"/>
      <c r="G6" s="41">
        <f t="shared" ref="G6:G27" si="0">E6-(F6*E6)</f>
        <v>0</v>
      </c>
      <c r="H6" s="42">
        <f t="shared" ref="H6:H27" si="1">G6*C6</f>
        <v>0</v>
      </c>
    </row>
    <row r="7" spans="1:11" x14ac:dyDescent="0.35">
      <c r="A7" s="13" t="s">
        <v>34</v>
      </c>
      <c r="B7" s="30" t="s">
        <v>35</v>
      </c>
      <c r="C7" s="37">
        <f>3*32</f>
        <v>96</v>
      </c>
      <c r="D7" s="38" t="s">
        <v>33</v>
      </c>
      <c r="E7" s="39"/>
      <c r="F7" s="40"/>
      <c r="G7" s="41">
        <f t="shared" si="0"/>
        <v>0</v>
      </c>
      <c r="H7" s="42">
        <f t="shared" si="1"/>
        <v>0</v>
      </c>
    </row>
    <row r="8" spans="1:11" ht="16" x14ac:dyDescent="0.4">
      <c r="A8" s="13"/>
      <c r="B8" s="43" t="s">
        <v>36</v>
      </c>
      <c r="C8" s="44"/>
      <c r="D8" s="45"/>
      <c r="E8" s="46"/>
      <c r="F8" s="47"/>
      <c r="G8" s="46"/>
      <c r="H8" s="46"/>
    </row>
    <row r="9" spans="1:11" x14ac:dyDescent="0.35">
      <c r="A9" s="13" t="s">
        <v>37</v>
      </c>
      <c r="B9" s="30" t="s">
        <v>38</v>
      </c>
      <c r="C9" s="37">
        <f>6*32</f>
        <v>192</v>
      </c>
      <c r="D9" s="48"/>
      <c r="E9" s="39"/>
      <c r="F9" s="40"/>
      <c r="G9" s="41">
        <f t="shared" si="0"/>
        <v>0</v>
      </c>
      <c r="H9" s="42">
        <f t="shared" si="1"/>
        <v>0</v>
      </c>
    </row>
    <row r="10" spans="1:11" x14ac:dyDescent="0.35">
      <c r="A10" s="13" t="s">
        <v>39</v>
      </c>
      <c r="B10" s="30" t="s">
        <v>40</v>
      </c>
      <c r="C10" s="37">
        <f t="shared" ref="C10:C11" si="2">3*32</f>
        <v>96</v>
      </c>
      <c r="D10" s="48"/>
      <c r="E10" s="39"/>
      <c r="F10" s="40"/>
      <c r="G10" s="41">
        <f t="shared" si="0"/>
        <v>0</v>
      </c>
      <c r="H10" s="42">
        <f>G10*C10</f>
        <v>0</v>
      </c>
    </row>
    <row r="11" spans="1:11" x14ac:dyDescent="0.35">
      <c r="A11" s="13" t="s">
        <v>41</v>
      </c>
      <c r="B11" s="30" t="s">
        <v>42</v>
      </c>
      <c r="C11" s="37">
        <f t="shared" si="2"/>
        <v>96</v>
      </c>
      <c r="D11" s="48"/>
      <c r="E11" s="39"/>
      <c r="F11" s="40"/>
      <c r="G11" s="41">
        <f t="shared" si="0"/>
        <v>0</v>
      </c>
      <c r="H11" s="42">
        <f>G11*C11</f>
        <v>0</v>
      </c>
    </row>
    <row r="12" spans="1:11" ht="16" x14ac:dyDescent="0.4">
      <c r="A12" s="13"/>
      <c r="B12" s="43" t="s">
        <v>43</v>
      </c>
      <c r="C12" s="44"/>
      <c r="D12" s="45"/>
      <c r="E12" s="46"/>
      <c r="F12" s="47"/>
      <c r="G12" s="46"/>
      <c r="H12" s="46"/>
    </row>
    <row r="13" spans="1:11" x14ac:dyDescent="0.35">
      <c r="A13" s="13" t="s">
        <v>44</v>
      </c>
      <c r="B13" s="30" t="s">
        <v>45</v>
      </c>
      <c r="C13" s="37">
        <f>2*3</f>
        <v>6</v>
      </c>
      <c r="D13" s="48"/>
      <c r="E13" s="39"/>
      <c r="F13" s="40"/>
      <c r="G13" s="41">
        <f t="shared" si="0"/>
        <v>0</v>
      </c>
      <c r="H13" s="42">
        <f t="shared" si="1"/>
        <v>0</v>
      </c>
    </row>
    <row r="14" spans="1:11" x14ac:dyDescent="0.35">
      <c r="A14" s="13" t="s">
        <v>46</v>
      </c>
      <c r="B14" s="30" t="s">
        <v>47</v>
      </c>
      <c r="C14" s="37">
        <f>3*3</f>
        <v>9</v>
      </c>
      <c r="D14" s="48"/>
      <c r="E14" s="39"/>
      <c r="F14" s="40"/>
      <c r="G14" s="41">
        <f t="shared" si="0"/>
        <v>0</v>
      </c>
      <c r="H14" s="42">
        <f t="shared" si="1"/>
        <v>0</v>
      </c>
    </row>
    <row r="15" spans="1:11" x14ac:dyDescent="0.35">
      <c r="A15" s="13" t="s">
        <v>48</v>
      </c>
      <c r="B15" s="49" t="s">
        <v>49</v>
      </c>
      <c r="C15" s="50">
        <f>3*3</f>
        <v>9</v>
      </c>
      <c r="D15" s="48"/>
      <c r="E15" s="39"/>
      <c r="F15" s="40"/>
      <c r="G15" s="41">
        <f t="shared" si="0"/>
        <v>0</v>
      </c>
      <c r="H15" s="42">
        <f t="shared" si="1"/>
        <v>0</v>
      </c>
    </row>
    <row r="16" spans="1:11" ht="16" x14ac:dyDescent="0.4">
      <c r="A16" s="13"/>
      <c r="B16" s="43" t="s">
        <v>50</v>
      </c>
      <c r="C16" s="44"/>
      <c r="D16" s="45"/>
      <c r="E16" s="46"/>
      <c r="F16" s="47"/>
      <c r="G16" s="46"/>
      <c r="H16" s="46"/>
    </row>
    <row r="17" spans="1:8" x14ac:dyDescent="0.35">
      <c r="A17" s="13" t="s">
        <v>51</v>
      </c>
      <c r="B17" s="30" t="s">
        <v>52</v>
      </c>
      <c r="C17" s="50">
        <v>4</v>
      </c>
      <c r="D17" s="48"/>
      <c r="E17" s="39"/>
      <c r="F17" s="40"/>
      <c r="G17" s="41">
        <f t="shared" si="0"/>
        <v>0</v>
      </c>
      <c r="H17" s="42">
        <f t="shared" si="1"/>
        <v>0</v>
      </c>
    </row>
    <row r="18" spans="1:8" x14ac:dyDescent="0.35">
      <c r="A18" s="13" t="s">
        <v>53</v>
      </c>
      <c r="B18" s="30" t="s">
        <v>54</v>
      </c>
      <c r="C18" s="50">
        <v>4</v>
      </c>
      <c r="D18" s="48"/>
      <c r="E18" s="39"/>
      <c r="F18" s="40"/>
      <c r="G18" s="41">
        <f t="shared" si="0"/>
        <v>0</v>
      </c>
      <c r="H18" s="42">
        <f t="shared" si="1"/>
        <v>0</v>
      </c>
    </row>
    <row r="19" spans="1:8" x14ac:dyDescent="0.35">
      <c r="A19" s="13" t="s">
        <v>55</v>
      </c>
      <c r="B19" s="30" t="s">
        <v>56</v>
      </c>
      <c r="C19" s="50">
        <v>4</v>
      </c>
      <c r="D19" s="48"/>
      <c r="E19" s="39"/>
      <c r="F19" s="40"/>
      <c r="G19" s="41">
        <f t="shared" si="0"/>
        <v>0</v>
      </c>
      <c r="H19" s="42">
        <f t="shared" si="1"/>
        <v>0</v>
      </c>
    </row>
    <row r="20" spans="1:8" x14ac:dyDescent="0.35">
      <c r="A20" s="13" t="s">
        <v>57</v>
      </c>
      <c r="B20" s="30" t="s">
        <v>58</v>
      </c>
      <c r="C20" s="50">
        <v>4</v>
      </c>
      <c r="D20" s="48"/>
      <c r="E20" s="39"/>
      <c r="F20" s="40"/>
      <c r="G20" s="41">
        <f t="shared" si="0"/>
        <v>0</v>
      </c>
      <c r="H20" s="42">
        <f t="shared" si="1"/>
        <v>0</v>
      </c>
    </row>
    <row r="21" spans="1:8" x14ac:dyDescent="0.35">
      <c r="A21" s="13" t="s">
        <v>59</v>
      </c>
      <c r="B21" s="30" t="s">
        <v>60</v>
      </c>
      <c r="C21" s="50">
        <v>6</v>
      </c>
      <c r="D21" s="48"/>
      <c r="E21" s="39"/>
      <c r="F21" s="40"/>
      <c r="G21" s="41">
        <f t="shared" si="0"/>
        <v>0</v>
      </c>
      <c r="H21" s="42">
        <f t="shared" si="1"/>
        <v>0</v>
      </c>
    </row>
    <row r="22" spans="1:8" ht="16" x14ac:dyDescent="0.4">
      <c r="A22" s="13"/>
      <c r="B22" s="43" t="s">
        <v>61</v>
      </c>
      <c r="C22" s="44"/>
      <c r="D22" s="45"/>
      <c r="E22" s="46"/>
      <c r="F22" s="47"/>
      <c r="G22" s="46"/>
      <c r="H22" s="46"/>
    </row>
    <row r="23" spans="1:8" x14ac:dyDescent="0.35">
      <c r="A23" s="13" t="s">
        <v>62</v>
      </c>
      <c r="B23" s="49" t="s">
        <v>63</v>
      </c>
      <c r="C23" s="50">
        <v>4</v>
      </c>
      <c r="D23" s="48"/>
      <c r="E23" s="39"/>
      <c r="F23" s="40"/>
      <c r="G23" s="41">
        <f t="shared" si="0"/>
        <v>0</v>
      </c>
      <c r="H23" s="42">
        <f t="shared" si="1"/>
        <v>0</v>
      </c>
    </row>
    <row r="24" spans="1:8" x14ac:dyDescent="0.35">
      <c r="A24" s="13" t="s">
        <v>64</v>
      </c>
      <c r="B24" s="49" t="s">
        <v>65</v>
      </c>
      <c r="C24" s="50">
        <v>4</v>
      </c>
      <c r="D24" s="48"/>
      <c r="E24" s="39"/>
      <c r="F24" s="40"/>
      <c r="G24" s="41">
        <f t="shared" si="0"/>
        <v>0</v>
      </c>
      <c r="H24" s="42">
        <f t="shared" si="1"/>
        <v>0</v>
      </c>
    </row>
    <row r="25" spans="1:8" ht="16" x14ac:dyDescent="0.4">
      <c r="A25" s="13"/>
      <c r="B25" s="43" t="s">
        <v>66</v>
      </c>
      <c r="C25" s="44"/>
      <c r="D25" s="45"/>
      <c r="E25" s="46"/>
      <c r="F25" s="47"/>
      <c r="G25" s="46"/>
      <c r="H25" s="46"/>
    </row>
    <row r="26" spans="1:8" x14ac:dyDescent="0.35">
      <c r="A26" s="13" t="s">
        <v>67</v>
      </c>
      <c r="B26" s="30" t="s">
        <v>68</v>
      </c>
      <c r="C26" s="50">
        <f>2*16</f>
        <v>32</v>
      </c>
      <c r="D26" s="48"/>
      <c r="E26" s="39"/>
      <c r="F26" s="40"/>
      <c r="G26" s="41">
        <f t="shared" si="0"/>
        <v>0</v>
      </c>
      <c r="H26" s="42">
        <f t="shared" si="1"/>
        <v>0</v>
      </c>
    </row>
    <row r="27" spans="1:8" x14ac:dyDescent="0.35">
      <c r="A27" s="13" t="s">
        <v>69</v>
      </c>
      <c r="B27" s="30" t="s">
        <v>70</v>
      </c>
      <c r="C27" s="50">
        <f>(2*4)+(6*1)</f>
        <v>14</v>
      </c>
      <c r="D27" s="48"/>
      <c r="E27" s="39"/>
      <c r="F27" s="40"/>
      <c r="G27" s="41">
        <f t="shared" si="0"/>
        <v>0</v>
      </c>
      <c r="H27" s="42">
        <f t="shared" si="1"/>
        <v>0</v>
      </c>
    </row>
    <row r="28" spans="1:8" ht="16" x14ac:dyDescent="0.4">
      <c r="A28" s="13"/>
      <c r="B28" s="43" t="s">
        <v>71</v>
      </c>
      <c r="C28" s="44"/>
      <c r="D28" s="45"/>
      <c r="E28" s="46"/>
      <c r="F28" s="47"/>
      <c r="G28" s="46"/>
      <c r="H28" s="46"/>
    </row>
    <row r="29" spans="1:8" x14ac:dyDescent="0.35">
      <c r="A29" s="13" t="s">
        <v>72</v>
      </c>
      <c r="B29" s="30" t="s">
        <v>73</v>
      </c>
      <c r="C29" s="50">
        <v>8</v>
      </c>
      <c r="D29" s="48"/>
      <c r="E29" s="39"/>
      <c r="F29" s="40"/>
      <c r="G29" s="41">
        <f t="shared" ref="G29:G36" si="3">E29-(F29*E29)</f>
        <v>0</v>
      </c>
      <c r="H29" s="42">
        <f t="shared" ref="H29:H36" si="4">G29*C29</f>
        <v>0</v>
      </c>
    </row>
    <row r="30" spans="1:8" x14ac:dyDescent="0.35">
      <c r="A30" s="13" t="s">
        <v>74</v>
      </c>
      <c r="B30" s="30" t="s">
        <v>75</v>
      </c>
      <c r="C30" s="50">
        <v>8</v>
      </c>
      <c r="D30" s="48"/>
      <c r="E30" s="39"/>
      <c r="F30" s="40"/>
      <c r="G30" s="41">
        <f t="shared" si="3"/>
        <v>0</v>
      </c>
      <c r="H30" s="42">
        <f t="shared" si="4"/>
        <v>0</v>
      </c>
    </row>
    <row r="31" spans="1:8" x14ac:dyDescent="0.35">
      <c r="A31" s="13" t="s">
        <v>76</v>
      </c>
      <c r="B31" s="30" t="s">
        <v>77</v>
      </c>
      <c r="C31" s="50">
        <v>8</v>
      </c>
      <c r="D31" s="48"/>
      <c r="E31" s="39"/>
      <c r="F31" s="40"/>
      <c r="G31" s="41">
        <f t="shared" si="3"/>
        <v>0</v>
      </c>
      <c r="H31" s="42">
        <f t="shared" si="4"/>
        <v>0</v>
      </c>
    </row>
    <row r="32" spans="1:8" x14ac:dyDescent="0.35">
      <c r="A32" s="13" t="s">
        <v>78</v>
      </c>
      <c r="B32" s="30" t="s">
        <v>79</v>
      </c>
      <c r="C32" s="50">
        <v>8</v>
      </c>
      <c r="D32" s="48"/>
      <c r="E32" s="39"/>
      <c r="F32" s="40"/>
      <c r="G32" s="41">
        <f t="shared" si="3"/>
        <v>0</v>
      </c>
      <c r="H32" s="42">
        <f t="shared" si="4"/>
        <v>0</v>
      </c>
    </row>
    <row r="33" spans="1:8" x14ac:dyDescent="0.35">
      <c r="A33" s="13" t="s">
        <v>80</v>
      </c>
      <c r="B33" s="30" t="s">
        <v>81</v>
      </c>
      <c r="C33" s="50">
        <f>(2*16)+(6*32)</f>
        <v>224</v>
      </c>
      <c r="D33" s="48"/>
      <c r="E33" s="39"/>
      <c r="F33" s="40"/>
      <c r="G33" s="41">
        <f t="shared" si="3"/>
        <v>0</v>
      </c>
      <c r="H33" s="42">
        <f t="shared" si="4"/>
        <v>0</v>
      </c>
    </row>
    <row r="34" spans="1:8" x14ac:dyDescent="0.35">
      <c r="A34" s="13" t="s">
        <v>82</v>
      </c>
      <c r="B34" s="30" t="s">
        <v>83</v>
      </c>
      <c r="C34" s="50">
        <f>2*8</f>
        <v>16</v>
      </c>
      <c r="D34" s="48"/>
      <c r="E34" s="39"/>
      <c r="F34" s="40"/>
      <c r="G34" s="41">
        <f t="shared" si="3"/>
        <v>0</v>
      </c>
      <c r="H34" s="42">
        <f t="shared" si="4"/>
        <v>0</v>
      </c>
    </row>
    <row r="35" spans="1:8" x14ac:dyDescent="0.35">
      <c r="A35" s="13" t="s">
        <v>84</v>
      </c>
      <c r="B35" s="30" t="s">
        <v>85</v>
      </c>
      <c r="C35" s="50">
        <v>8</v>
      </c>
      <c r="D35" s="48"/>
      <c r="E35" s="39"/>
      <c r="F35" s="40"/>
      <c r="G35" s="41">
        <f t="shared" si="3"/>
        <v>0</v>
      </c>
      <c r="H35" s="42">
        <f t="shared" si="4"/>
        <v>0</v>
      </c>
    </row>
    <row r="36" spans="1:8" x14ac:dyDescent="0.35">
      <c r="A36" s="13" t="s">
        <v>86</v>
      </c>
      <c r="B36" s="30" t="s">
        <v>79</v>
      </c>
      <c r="C36" s="50">
        <v>8</v>
      </c>
      <c r="D36" s="48"/>
      <c r="E36" s="39"/>
      <c r="F36" s="40"/>
      <c r="G36" s="41">
        <f t="shared" si="3"/>
        <v>0</v>
      </c>
      <c r="H36" s="42">
        <f t="shared" si="4"/>
        <v>0</v>
      </c>
    </row>
    <row r="37" spans="1:8" ht="16" x14ac:dyDescent="0.4">
      <c r="A37" s="13"/>
      <c r="B37" s="43" t="s">
        <v>87</v>
      </c>
      <c r="C37" s="51"/>
      <c r="D37" s="45"/>
      <c r="E37" s="46"/>
      <c r="F37" s="47"/>
      <c r="G37" s="46"/>
      <c r="H37" s="46"/>
    </row>
    <row r="38" spans="1:8" x14ac:dyDescent="0.35">
      <c r="A38" s="13" t="s">
        <v>88</v>
      </c>
      <c r="B38" s="30" t="s">
        <v>89</v>
      </c>
      <c r="C38" s="50"/>
      <c r="D38" s="52"/>
      <c r="E38" s="53">
        <v>15000</v>
      </c>
      <c r="F38" s="40"/>
      <c r="G38" s="41">
        <f t="shared" ref="G38" si="5">E38-(F38*E38)</f>
        <v>15000</v>
      </c>
      <c r="H38" s="42">
        <f>G38</f>
        <v>15000</v>
      </c>
    </row>
    <row r="39" spans="1:8" ht="16" x14ac:dyDescent="0.4">
      <c r="A39" s="13"/>
      <c r="B39" s="43" t="s">
        <v>87</v>
      </c>
      <c r="C39" s="51"/>
      <c r="D39" s="45"/>
      <c r="E39" s="46" t="s">
        <v>90</v>
      </c>
      <c r="F39" s="47" t="s">
        <v>91</v>
      </c>
      <c r="G39" s="46"/>
      <c r="H39" s="46"/>
    </row>
    <row r="40" spans="1:8" x14ac:dyDescent="0.35">
      <c r="A40" s="13" t="s">
        <v>92</v>
      </c>
      <c r="B40" s="30" t="s">
        <v>93</v>
      </c>
      <c r="C40" s="37"/>
      <c r="D40" s="52"/>
      <c r="E40" s="53">
        <v>5000</v>
      </c>
      <c r="F40" s="40"/>
      <c r="G40" s="41">
        <f>E40+(F40*E40)</f>
        <v>5000</v>
      </c>
      <c r="H40" s="42">
        <f>G40</f>
        <v>5000</v>
      </c>
    </row>
    <row r="41" spans="1:8" x14ac:dyDescent="0.35">
      <c r="A41" s="13" t="s">
        <v>94</v>
      </c>
      <c r="B41" s="54" t="s">
        <v>95</v>
      </c>
      <c r="C41" s="55"/>
      <c r="D41" s="56"/>
      <c r="E41" s="57">
        <v>5000</v>
      </c>
      <c r="F41" s="58"/>
      <c r="G41" s="59">
        <f>E41+(F41*E41)</f>
        <v>5000</v>
      </c>
      <c r="H41" s="60">
        <f>G41</f>
        <v>5000</v>
      </c>
    </row>
    <row r="42" spans="1:8" ht="16" x14ac:dyDescent="0.4">
      <c r="A42" s="13"/>
      <c r="B42" s="43" t="s">
        <v>96</v>
      </c>
      <c r="C42" s="51"/>
      <c r="D42" s="45"/>
      <c r="E42" s="46" t="s">
        <v>97</v>
      </c>
      <c r="F42" s="47"/>
      <c r="G42" s="46"/>
      <c r="H42" s="46"/>
    </row>
    <row r="43" spans="1:8" x14ac:dyDescent="0.35">
      <c r="A43" s="13" t="s">
        <v>98</v>
      </c>
      <c r="B43" s="61" t="s">
        <v>99</v>
      </c>
      <c r="C43" s="37">
        <v>1</v>
      </c>
      <c r="D43" s="62"/>
      <c r="E43" s="39"/>
      <c r="F43" s="63"/>
      <c r="G43" s="59">
        <f>E43+(F43*E43)</f>
        <v>0</v>
      </c>
      <c r="H43" s="42">
        <f t="shared" ref="H43:H44" si="6">G43*C43</f>
        <v>0</v>
      </c>
    </row>
    <row r="44" spans="1:8" x14ac:dyDescent="0.35">
      <c r="A44" s="13" t="s">
        <v>100</v>
      </c>
      <c r="B44" s="61" t="s">
        <v>101</v>
      </c>
      <c r="C44" s="37">
        <v>4</v>
      </c>
      <c r="D44" s="62"/>
      <c r="E44" s="39"/>
      <c r="F44" s="63"/>
      <c r="G44" s="59">
        <f>E44+(F44*E44)</f>
        <v>0</v>
      </c>
      <c r="H44" s="42">
        <f t="shared" si="6"/>
        <v>0</v>
      </c>
    </row>
    <row r="45" spans="1:8" ht="16" x14ac:dyDescent="0.4">
      <c r="A45" s="13"/>
      <c r="B45" s="64"/>
      <c r="C45" s="65"/>
      <c r="D45" s="66"/>
      <c r="E45" s="67"/>
      <c r="F45" s="68"/>
      <c r="G45" s="65"/>
      <c r="H45" s="69"/>
    </row>
    <row r="46" spans="1:8" ht="16" x14ac:dyDescent="0.4">
      <c r="A46" s="13"/>
      <c r="B46" s="70" t="s">
        <v>102</v>
      </c>
      <c r="C46" s="71"/>
      <c r="D46" s="15"/>
      <c r="E46" s="72"/>
      <c r="F46" s="73"/>
      <c r="G46" s="71"/>
      <c r="H46" s="74"/>
    </row>
    <row r="47" spans="1:8" ht="16" x14ac:dyDescent="0.4">
      <c r="A47" s="13"/>
      <c r="B47" s="70" t="s">
        <v>106</v>
      </c>
      <c r="C47" s="71"/>
      <c r="D47" s="15"/>
      <c r="E47" s="72"/>
      <c r="F47" s="73"/>
      <c r="G47" s="71"/>
      <c r="H47" s="74">
        <f>SUM(H5:H44)</f>
        <v>25000</v>
      </c>
    </row>
    <row r="48" spans="1:8" ht="16" x14ac:dyDescent="0.4">
      <c r="A48" s="13"/>
      <c r="B48" s="70"/>
      <c r="C48" s="71"/>
      <c r="D48" s="15"/>
      <c r="E48" s="72"/>
      <c r="F48" s="73" t="s">
        <v>103</v>
      </c>
      <c r="G48" s="71"/>
      <c r="H48" s="74">
        <f>(H47*1.21)-H47</f>
        <v>5250</v>
      </c>
    </row>
    <row r="49" spans="1:8" ht="16" x14ac:dyDescent="0.4">
      <c r="A49" s="13"/>
      <c r="B49" s="75"/>
      <c r="C49" s="76"/>
      <c r="D49" s="77"/>
      <c r="E49" s="78"/>
      <c r="F49" s="79" t="s">
        <v>104</v>
      </c>
      <c r="G49" s="76"/>
      <c r="H49" s="80">
        <f>H47+H48</f>
        <v>30250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Algemene gegevens</vt:lpstr>
      <vt:lpstr>Prijzenblad meubilair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Raatjes</dc:creator>
  <cp:lastModifiedBy>Larissa Emma Benning</cp:lastModifiedBy>
  <cp:lastPrinted>2026-04-14T08:54:46Z</cp:lastPrinted>
  <dcterms:created xsi:type="dcterms:W3CDTF">2026-04-14T07:56:41Z</dcterms:created>
  <dcterms:modified xsi:type="dcterms:W3CDTF">2026-05-18T08:49:53Z</dcterms:modified>
</cp:coreProperties>
</file>