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eiligheidsregiozhz.sharepoint.com/sites/BVTeaminkoop/Shared Documents/General/#Inkoopbegeleiding/VRZHZ/2026/96. EA Warme drankautomaten/1. Beschrijvend Document/Voor publicatie/Word/"/>
    </mc:Choice>
  </mc:AlternateContent>
  <xr:revisionPtr revIDLastSave="395" documentId="8_{8F9FEF22-A00E-4945-BC60-562451AD8E4A}" xr6:coauthVersionLast="47" xr6:coauthVersionMax="47" xr10:uidLastSave="{1103F003-456A-41AA-9472-74562D26655C}"/>
  <bookViews>
    <workbookView xWindow="28680" yWindow="-120" windowWidth="51840" windowHeight="21120" xr2:uid="{00000000-000D-0000-FFFF-FFFF00000000}"/>
  </bookViews>
  <sheets>
    <sheet name="Samenvatting" sheetId="1" r:id="rId1"/>
    <sheet name="Automaatkosten" sheetId="3" r:id="rId2"/>
    <sheet name="Ingrediënten" sheetId="7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7" l="1"/>
  <c r="G8" i="7"/>
  <c r="G7" i="7"/>
  <c r="G6" i="7"/>
  <c r="H17" i="7" l="1"/>
  <c r="H18" i="7"/>
  <c r="H19" i="7"/>
  <c r="H20" i="7"/>
  <c r="H21" i="3"/>
  <c r="I21" i="3" s="1"/>
  <c r="H22" i="3"/>
  <c r="I22" i="3" s="1"/>
  <c r="H23" i="3"/>
  <c r="I23" i="3" s="1"/>
  <c r="H24" i="3"/>
  <c r="I24" i="3" s="1"/>
  <c r="H25" i="3"/>
  <c r="I25" i="3" s="1"/>
  <c r="H26" i="3"/>
  <c r="I26" i="3" s="1"/>
  <c r="H27" i="3"/>
  <c r="I27" i="3" s="1"/>
  <c r="H28" i="3"/>
  <c r="I28" i="3" s="1"/>
  <c r="H29" i="3"/>
  <c r="I29" i="3" s="1"/>
  <c r="H30" i="3"/>
  <c r="I30" i="3" s="1"/>
  <c r="H31" i="3"/>
  <c r="I31" i="3" s="1"/>
  <c r="H32" i="3"/>
  <c r="I32" i="3" s="1"/>
  <c r="H33" i="3"/>
  <c r="I33" i="3" s="1"/>
  <c r="H34" i="3"/>
  <c r="H35" i="3"/>
  <c r="I35" i="3" s="1"/>
  <c r="H36" i="3"/>
  <c r="I36" i="3" s="1"/>
  <c r="H37" i="3"/>
  <c r="I37" i="3" s="1"/>
  <c r="H38" i="3"/>
  <c r="I38" i="3" s="1"/>
  <c r="H39" i="3"/>
  <c r="I39" i="3" s="1"/>
  <c r="H40" i="3"/>
  <c r="I40" i="3" s="1"/>
  <c r="H41" i="3"/>
  <c r="I41" i="3" s="1"/>
  <c r="H42" i="3"/>
  <c r="I42" i="3" s="1"/>
  <c r="H43" i="3"/>
  <c r="I43" i="3" s="1"/>
  <c r="H44" i="3"/>
  <c r="I44" i="3" s="1"/>
  <c r="H45" i="3"/>
  <c r="I45" i="3" s="1"/>
  <c r="H46" i="3"/>
  <c r="I46" i="3" s="1"/>
  <c r="H47" i="3"/>
  <c r="I47" i="3" s="1"/>
  <c r="H48" i="3"/>
  <c r="I48" i="3" s="1"/>
  <c r="H49" i="3"/>
  <c r="I49" i="3" s="1"/>
  <c r="H50" i="3"/>
  <c r="I50" i="3" s="1"/>
  <c r="H20" i="3"/>
  <c r="I20" i="3" s="1"/>
  <c r="H7" i="3"/>
  <c r="H8" i="3"/>
  <c r="H9" i="3"/>
  <c r="H10" i="3"/>
  <c r="H11" i="3"/>
  <c r="H12" i="3"/>
  <c r="H13" i="3"/>
  <c r="H14" i="3"/>
  <c r="I14" i="3" s="1"/>
  <c r="H15" i="3"/>
  <c r="H6" i="3"/>
  <c r="E51" i="3"/>
  <c r="E16" i="3"/>
  <c r="H16" i="7"/>
  <c r="H58" i="3"/>
  <c r="I58" i="3" s="1"/>
  <c r="H12" i="7"/>
  <c r="I34" i="3"/>
  <c r="C7" i="3"/>
  <c r="I52" i="3" l="1"/>
  <c r="H10" i="7"/>
  <c r="H11" i="7"/>
  <c r="H13" i="7"/>
  <c r="H14" i="7"/>
  <c r="H15" i="7"/>
  <c r="I15" i="3"/>
  <c r="I13" i="3"/>
  <c r="I12" i="3"/>
  <c r="I11" i="3"/>
  <c r="I10" i="3"/>
  <c r="I9" i="3"/>
  <c r="I8" i="3"/>
  <c r="I7" i="3"/>
  <c r="I6" i="3"/>
  <c r="H21" i="7" l="1"/>
  <c r="I17" i="3"/>
  <c r="I54" i="3" s="1"/>
  <c r="C5" i="1" s="1"/>
  <c r="C6" i="1" l="1"/>
  <c r="C7" i="1" s="1"/>
</calcChain>
</file>

<file path=xl/sharedStrings.xml><?xml version="1.0" encoding="utf-8"?>
<sst xmlns="http://schemas.openxmlformats.org/spreadsheetml/2006/main" count="203" uniqueCount="126">
  <si>
    <t>Bijlage 10 Prijzenblad EA Warme Dranken VRZHZ</t>
  </si>
  <si>
    <t>Tarievenblad -Samenvatting</t>
  </si>
  <si>
    <t>Omschrijving</t>
  </si>
  <si>
    <t>Kosten</t>
  </si>
  <si>
    <t>Automaatkosten</t>
  </si>
  <si>
    <t>Ingredientkosten</t>
  </si>
  <si>
    <t>Inschrijfprijs exclusief btw</t>
  </si>
  <si>
    <t>Naam Inschrijver:</t>
  </si>
  <si>
    <t xml:space="preserve">Naam ondertekenaar: </t>
  </si>
  <si>
    <t>Handtekening:</t>
  </si>
  <si>
    <t xml:space="preserve">Datum: </t>
  </si>
  <si>
    <t xml:space="preserve">Automaatkosten </t>
  </si>
  <si>
    <t>Locatie</t>
  </si>
  <si>
    <t>Aantal
automaten</t>
  </si>
  <si>
    <t>Type automaat (bonenmachine)</t>
  </si>
  <si>
    <t xml:space="preserve">Prijs per Automaat 
per maand </t>
  </si>
  <si>
    <t>Totaal
 (per maand)</t>
  </si>
  <si>
    <t>Totaal
 (per jaar)</t>
  </si>
  <si>
    <t>A</t>
  </si>
  <si>
    <t xml:space="preserve">Huurprijs inclusief onderhoud en onderdelen per jaar </t>
  </si>
  <si>
    <t>Type automaat (waterkoeler)</t>
  </si>
  <si>
    <t>B</t>
  </si>
  <si>
    <t>Totale automaatkosten per jaar (exclusief btw)</t>
  </si>
  <si>
    <t>Optioneel (wordt niet meegenomen in de beoordeling)</t>
  </si>
  <si>
    <t>aantal automaten</t>
  </si>
  <si>
    <t>Type automaat</t>
  </si>
  <si>
    <t>Prijs per automaat/week</t>
  </si>
  <si>
    <t>prijs per maand</t>
  </si>
  <si>
    <t>Totaal (per jaar)</t>
  </si>
  <si>
    <t>kosten voor wekelijks onderhoud</t>
  </si>
  <si>
    <t>Aanschafprijs</t>
  </si>
  <si>
    <t>Aanschafkosten Bravilor koffiezetapparaat Novo (compleet)</t>
  </si>
  <si>
    <t>Ingrediënten</t>
  </si>
  <si>
    <t>Variabelen</t>
  </si>
  <si>
    <t>Aantal fictieve eenheden
 per jaar</t>
  </si>
  <si>
    <t>Prijsklasse 
(minimum en maximum)</t>
  </si>
  <si>
    <t>Prijs per eenheid</t>
  </si>
  <si>
    <t>Snelfiltermaling koffie (medium roast) Melange Arabica of Arabica/Robusta blend (per kilo)</t>
  </si>
  <si>
    <t>tussen €10,- en  €15,-</t>
  </si>
  <si>
    <t>Theezakjes 6 smaken (doos 80 st.)</t>
  </si>
  <si>
    <t>Topping/melkpoeder (per 500 gram)</t>
  </si>
  <si>
    <t>Cacaopoeder (per kilo)</t>
  </si>
  <si>
    <t>Melkstaafjes(2,5 gram per stuk)  (per doos 1000 st.)</t>
  </si>
  <si>
    <t>Suikerstaafjes (4 gram per stuk) (per doos 1000 st.)</t>
  </si>
  <si>
    <t>Zoetjes  (per doos van 500 st.)</t>
  </si>
  <si>
    <t>houten roerstaafjes (doos a 1000 st.)</t>
  </si>
  <si>
    <t>koffiefilters tbv Bravilor (vp a  250 st.)</t>
  </si>
  <si>
    <t>Reinigingstabletten tbv spoelen apparaten (vp a  100 st.)</t>
  </si>
  <si>
    <t>Totale kosten Ingrediënten per jaar exclusief btw</t>
  </si>
  <si>
    <t>Adres</t>
  </si>
  <si>
    <t>Dordrecht</t>
  </si>
  <si>
    <t>Professor Kohnstammlaan 10</t>
  </si>
  <si>
    <t>Oranjepark 13</t>
  </si>
  <si>
    <t>Zwijndrecht</t>
  </si>
  <si>
    <t>Develsingel 17</t>
  </si>
  <si>
    <t>Nijverheidsstraat 2a</t>
  </si>
  <si>
    <t>Heerjansdam</t>
  </si>
  <si>
    <t>Krommeweg 1</t>
  </si>
  <si>
    <t>Hendrik Ido Ambacht</t>
  </si>
  <si>
    <t>Korte Smidsweg 11</t>
  </si>
  <si>
    <t>s Gravendeel</t>
  </si>
  <si>
    <t>Laan van Westmolen 92</t>
  </si>
  <si>
    <t>Mijnsheerenland</t>
  </si>
  <si>
    <t>Sportlaan 26</t>
  </si>
  <si>
    <t>Maasdam</t>
  </si>
  <si>
    <t>Wilhelminastraat 8</t>
  </si>
  <si>
    <t>Heinenoord</t>
  </si>
  <si>
    <t>Nijverheidstraat 2b</t>
  </si>
  <si>
    <t>Molendijk 55</t>
  </si>
  <si>
    <t>Klaaswaal</t>
  </si>
  <si>
    <t>weth. Van der Veldenweg 4</t>
  </si>
  <si>
    <t>Numansdorp</t>
  </si>
  <si>
    <t>Aston Martinlaan 20</t>
  </si>
  <si>
    <t>Oud-Beijerland</t>
  </si>
  <si>
    <t>Handelstraat 13</t>
  </si>
  <si>
    <t>Nieuw-Beijerland</t>
  </si>
  <si>
    <t>De Stiel 1</t>
  </si>
  <si>
    <t>Goudswaard</t>
  </si>
  <si>
    <t>Jan van der Heydenstraat 2</t>
  </si>
  <si>
    <t>Zuid-Beijerland</t>
  </si>
  <si>
    <t>Papendrecht</t>
  </si>
  <si>
    <t>Willem Dreeslaan 2</t>
  </si>
  <si>
    <t>Alblasserdam</t>
  </si>
  <si>
    <t>Dam 4</t>
  </si>
  <si>
    <t>Sliedrecht</t>
  </si>
  <si>
    <t>Rijnstraat 315</t>
  </si>
  <si>
    <t>Planetenlaan 78</t>
  </si>
  <si>
    <t>Nieuw-Lekkerland</t>
  </si>
  <si>
    <t>Voorstraat 88</t>
  </si>
  <si>
    <t>Julianastraat 28a</t>
  </si>
  <si>
    <t>Langerak</t>
  </si>
  <si>
    <t>Kerkweg 8</t>
  </si>
  <si>
    <t>Brandwijk</t>
  </si>
  <si>
    <t>Van Beukelaarweg 8</t>
  </si>
  <si>
    <t>Bleskensgraaf</t>
  </si>
  <si>
    <t>Goudriaan</t>
  </si>
  <si>
    <t>Hardinxveld-Giessendam</t>
  </si>
  <si>
    <t>Rijnstraat 1c</t>
  </si>
  <si>
    <t>Rivierdijk 422</t>
  </si>
  <si>
    <t>Gorinchem</t>
  </si>
  <si>
    <t>Arkelsedijk 22</t>
  </si>
  <si>
    <t>De vort 3</t>
  </si>
  <si>
    <t>Noordeloos</t>
  </si>
  <si>
    <t>Vlietskade 1002</t>
  </si>
  <si>
    <t>Arkel</t>
  </si>
  <si>
    <t>Sportplein 2a</t>
  </si>
  <si>
    <t>Giessenburg</t>
  </si>
  <si>
    <t>zetkoffie</t>
  </si>
  <si>
    <t>Dordrecht - Risk Factory</t>
  </si>
  <si>
    <t>Dordrecht - Oranjepark</t>
  </si>
  <si>
    <r>
      <t>Leaseprijs (</t>
    </r>
    <r>
      <rPr>
        <b/>
        <sz val="11"/>
        <color theme="1"/>
        <rFont val="Calibri"/>
        <family val="2"/>
        <scheme val="minor"/>
      </rPr>
      <t>inclusief 2e lijns onderhoud )</t>
    </r>
  </si>
  <si>
    <t>Strijen</t>
  </si>
  <si>
    <t>Hendrik-Ido-Ambacht</t>
  </si>
  <si>
    <t>Dordrecht -Leerpark</t>
  </si>
  <si>
    <t>Groot-Ammers</t>
  </si>
  <si>
    <t>Zuidzijde 147</t>
  </si>
  <si>
    <t>*</t>
  </si>
  <si>
    <t>Melange A: Koffiebonen (medium roast) Melange Arabica of Arabica/Robusta blend (per kilo)</t>
  </si>
  <si>
    <t>Melange B: Koffiebonen (medium roast) Melange Arabica of Arabica/Robusta blend (per kilo)</t>
  </si>
  <si>
    <t>Melange C: Koffiebonen (medium roast) Melange Arabica of Arabica/Robusta blend (per kilo)</t>
  </si>
  <si>
    <t>Cup a soup 6 smaken (doos a 4 x 21 st.)</t>
  </si>
  <si>
    <t>Omschrijving / Type / Merk van Melange</t>
  </si>
  <si>
    <t xml:space="preserve">Prijs per melange A of B of C  (per kilo) </t>
  </si>
  <si>
    <t>tussen €10,- en  €20,-
Alle melanges dien je aan te bieden voor een gelijke prijs.</t>
  </si>
  <si>
    <t>Groene cellen = Verplicht invulveld</t>
  </si>
  <si>
    <t>LET OP Meerdere Tabbladen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</si>
</sst>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€&quot;\ #,##0.00;&quot;€&quot;\ \-#,##0.00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[$€-2]\ * #,##0.00_ ;_ [$€-2]\ * \-#,##0.00_ ;_ [$€-2]\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6"/>
      </left>
      <right style="thin">
        <color theme="6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left" vertical="top"/>
    </xf>
    <xf numFmtId="0" fontId="5" fillId="2" borderId="0" xfId="0" applyFont="1" applyFill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/>
    <xf numFmtId="44" fontId="0" fillId="2" borderId="1" xfId="1" applyFont="1" applyFill="1" applyBorder="1"/>
    <xf numFmtId="0" fontId="0" fillId="3" borderId="1" xfId="0" applyFill="1" applyBorder="1" applyAlignment="1">
      <alignment vertical="top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 wrapText="1"/>
    </xf>
    <xf numFmtId="44" fontId="0" fillId="5" borderId="1" xfId="1" applyFont="1" applyFill="1" applyBorder="1"/>
    <xf numFmtId="44" fontId="6" fillId="2" borderId="5" xfId="1" applyFont="1" applyFill="1" applyBorder="1"/>
    <xf numFmtId="44" fontId="0" fillId="2" borderId="0" xfId="1" applyFont="1" applyFill="1" applyBorder="1"/>
    <xf numFmtId="44" fontId="6" fillId="5" borderId="1" xfId="1" applyFont="1" applyFill="1" applyBorder="1"/>
    <xf numFmtId="0" fontId="0" fillId="0" borderId="1" xfId="0" applyBorder="1"/>
    <xf numFmtId="0" fontId="6" fillId="2" borderId="1" xfId="0" applyFont="1" applyFill="1" applyBorder="1"/>
    <xf numFmtId="0" fontId="0" fillId="2" borderId="6" xfId="0" applyFill="1" applyBorder="1"/>
    <xf numFmtId="0" fontId="0" fillId="2" borderId="7" xfId="0" applyFill="1" applyBorder="1"/>
    <xf numFmtId="3" fontId="0" fillId="2" borderId="1" xfId="0" applyNumberFormat="1" applyFill="1" applyBorder="1"/>
    <xf numFmtId="0" fontId="0" fillId="3" borderId="1" xfId="0" applyFill="1" applyBorder="1" applyAlignment="1">
      <alignment horizontal="left" vertical="top"/>
    </xf>
    <xf numFmtId="0" fontId="0" fillId="2" borderId="8" xfId="0" applyFill="1" applyBorder="1"/>
    <xf numFmtId="0" fontId="0" fillId="2" borderId="8" xfId="0" applyFill="1" applyBorder="1" applyAlignment="1">
      <alignment horizontal="center"/>
    </xf>
    <xf numFmtId="44" fontId="0" fillId="2" borderId="8" xfId="0" applyNumberFormat="1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vertical="top"/>
    </xf>
    <xf numFmtId="0" fontId="0" fillId="2" borderId="11" xfId="0" applyFill="1" applyBorder="1" applyAlignment="1">
      <alignment horizontal="center"/>
    </xf>
    <xf numFmtId="44" fontId="0" fillId="2" borderId="11" xfId="0" applyNumberFormat="1" applyFill="1" applyBorder="1"/>
    <xf numFmtId="44" fontId="0" fillId="2" borderId="8" xfId="1" applyFont="1" applyFill="1" applyBorder="1"/>
    <xf numFmtId="44" fontId="0" fillId="0" borderId="12" xfId="1" applyFont="1" applyFill="1" applyBorder="1"/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44" fontId="0" fillId="6" borderId="1" xfId="1" applyFont="1" applyFill="1" applyBorder="1"/>
    <xf numFmtId="0" fontId="0" fillId="6" borderId="0" xfId="0" applyFill="1" applyAlignment="1">
      <alignment horizontal="center"/>
    </xf>
    <xf numFmtId="44" fontId="0" fillId="6" borderId="0" xfId="1" applyFont="1" applyFill="1" applyBorder="1"/>
    <xf numFmtId="0" fontId="0" fillId="6" borderId="8" xfId="0" applyFill="1" applyBorder="1"/>
    <xf numFmtId="0" fontId="0" fillId="2" borderId="15" xfId="0" applyFill="1" applyBorder="1" applyAlignment="1">
      <alignment horizontal="center"/>
    </xf>
    <xf numFmtId="0" fontId="0" fillId="7" borderId="0" xfId="0" applyFill="1"/>
    <xf numFmtId="0" fontId="0" fillId="7" borderId="1" xfId="0" applyFill="1" applyBorder="1" applyAlignment="1">
      <alignment horizontal="center"/>
    </xf>
    <xf numFmtId="44" fontId="0" fillId="3" borderId="1" xfId="0" applyNumberFormat="1" applyFill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2" borderId="1" xfId="0" applyFill="1" applyBorder="1" applyAlignment="1">
      <alignment horizontal="right" vertical="top"/>
    </xf>
    <xf numFmtId="3" fontId="0" fillId="2" borderId="1" xfId="0" applyNumberForma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4" fillId="4" borderId="0" xfId="0" applyFont="1" applyFill="1" applyAlignment="1">
      <alignment horizontal="left" vertical="top"/>
    </xf>
    <xf numFmtId="0" fontId="0" fillId="4" borderId="0" xfId="0" applyFill="1" applyAlignment="1">
      <alignment horizontal="center"/>
    </xf>
    <xf numFmtId="44" fontId="0" fillId="2" borderId="1" xfId="1" applyFont="1" applyFill="1" applyBorder="1" applyAlignment="1">
      <alignment vertical="top"/>
    </xf>
    <xf numFmtId="44" fontId="0" fillId="4" borderId="1" xfId="1" applyFont="1" applyFill="1" applyBorder="1" applyProtection="1">
      <protection locked="0"/>
    </xf>
    <xf numFmtId="44" fontId="0" fillId="4" borderId="8" xfId="1" applyFont="1" applyFill="1" applyBorder="1" applyProtection="1">
      <protection locked="0"/>
    </xf>
    <xf numFmtId="7" fontId="0" fillId="4" borderId="1" xfId="1" applyNumberFormat="1" applyFont="1" applyFill="1" applyBorder="1" applyAlignment="1" applyProtection="1">
      <alignment vertical="top"/>
      <protection locked="0"/>
    </xf>
    <xf numFmtId="0" fontId="0" fillId="4" borderId="1" xfId="0" applyFill="1" applyBorder="1" applyProtection="1">
      <protection locked="0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64" fontId="0" fillId="5" borderId="2" xfId="1" applyNumberFormat="1" applyFont="1" applyFill="1" applyBorder="1" applyAlignment="1">
      <alignment horizontal="center"/>
    </xf>
    <xf numFmtId="164" fontId="0" fillId="5" borderId="3" xfId="1" applyNumberFormat="1" applyFont="1" applyFill="1" applyBorder="1" applyAlignment="1">
      <alignment horizontal="center"/>
    </xf>
    <xf numFmtId="164" fontId="0" fillId="5" borderId="4" xfId="1" applyNumberFormat="1" applyFont="1" applyFill="1" applyBorder="1" applyAlignment="1">
      <alignment horizontal="center"/>
    </xf>
    <xf numFmtId="164" fontId="6" fillId="5" borderId="2" xfId="1" applyNumberFormat="1" applyFont="1" applyFill="1" applyBorder="1" applyAlignment="1">
      <alignment horizontal="center"/>
    </xf>
    <xf numFmtId="164" fontId="6" fillId="5" borderId="3" xfId="1" applyNumberFormat="1" applyFont="1" applyFill="1" applyBorder="1" applyAlignment="1">
      <alignment horizontal="center"/>
    </xf>
    <xf numFmtId="164" fontId="6" fillId="5" borderId="4" xfId="1" applyNumberFormat="1" applyFont="1" applyFill="1" applyBorder="1" applyAlignment="1">
      <alignment horizontal="center"/>
    </xf>
    <xf numFmtId="49" fontId="0" fillId="4" borderId="1" xfId="0" applyNumberForma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6" fillId="2" borderId="5" xfId="0" applyFon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</cellXfs>
  <cellStyles count="3">
    <cellStyle name="Komma 2" xfId="2" xr:uid="{3C7021D1-9EF8-4481-9F09-4670B3947A0C}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7"/>
  <sheetViews>
    <sheetView tabSelected="1" zoomScale="90" zoomScaleNormal="90" workbookViewId="0">
      <selection activeCell="C10" sqref="C10:F11"/>
    </sheetView>
  </sheetViews>
  <sheetFormatPr defaultColWidth="9.33203125" defaultRowHeight="14.4" x14ac:dyDescent="0.3"/>
  <cols>
    <col min="1" max="1" width="2.88671875" style="1" customWidth="1"/>
    <col min="2" max="2" width="88.88671875" style="1" customWidth="1"/>
    <col min="3" max="3" width="14.33203125" style="1" bestFit="1" customWidth="1"/>
    <col min="4" max="4" width="13.6640625" style="1" bestFit="1" customWidth="1"/>
    <col min="5" max="6" width="38.6640625" style="1" customWidth="1"/>
    <col min="7" max="7" width="17" style="1" customWidth="1"/>
    <col min="8" max="16384" width="9.33203125" style="1"/>
  </cols>
  <sheetData>
    <row r="1" spans="1:41" ht="25.8" x14ac:dyDescent="0.3">
      <c r="B1" s="3" t="s">
        <v>0</v>
      </c>
      <c r="C1" s="47" t="s">
        <v>124</v>
      </c>
      <c r="D1" s="48"/>
      <c r="E1" s="48"/>
      <c r="F1" s="2"/>
    </row>
    <row r="2" spans="1:41" customFormat="1" ht="25.8" x14ac:dyDescent="0.45">
      <c r="A2" s="1"/>
      <c r="B2" s="4" t="s">
        <v>1</v>
      </c>
      <c r="C2" s="3" t="s">
        <v>125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 customForma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41" customFormat="1" x14ac:dyDescent="0.3">
      <c r="A4" s="1"/>
      <c r="B4" s="7" t="s">
        <v>2</v>
      </c>
      <c r="C4" s="54" t="s">
        <v>3</v>
      </c>
      <c r="D4" s="55"/>
      <c r="E4" s="55"/>
      <c r="F4" s="56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customFormat="1" x14ac:dyDescent="0.3">
      <c r="A5" s="1"/>
      <c r="B5" s="5" t="s">
        <v>4</v>
      </c>
      <c r="C5" s="57">
        <f>Automaatkosten!I54</f>
        <v>0</v>
      </c>
      <c r="D5" s="58"/>
      <c r="E5" s="58"/>
      <c r="F5" s="59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customFormat="1" x14ac:dyDescent="0.3">
      <c r="A6" s="1"/>
      <c r="B6" s="5" t="s">
        <v>5</v>
      </c>
      <c r="C6" s="57">
        <f>Ingrediënten!H21</f>
        <v>0</v>
      </c>
      <c r="D6" s="58"/>
      <c r="E6" s="58"/>
      <c r="F6" s="59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customFormat="1" ht="25.95" customHeight="1" x14ac:dyDescent="0.3">
      <c r="A7" s="1"/>
      <c r="B7" s="17" t="s">
        <v>6</v>
      </c>
      <c r="C7" s="60">
        <f>SUM(C5:F6)</f>
        <v>0</v>
      </c>
      <c r="D7" s="61"/>
      <c r="E7" s="61"/>
      <c r="F7" s="62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1:41" customForma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10" spans="1:41" x14ac:dyDescent="0.3">
      <c r="B10" s="65" t="s">
        <v>7</v>
      </c>
      <c r="C10" s="63"/>
      <c r="D10" s="63"/>
      <c r="E10" s="63"/>
      <c r="F10" s="63"/>
    </row>
    <row r="11" spans="1:41" x14ac:dyDescent="0.3">
      <c r="B11" s="65"/>
      <c r="C11" s="63"/>
      <c r="D11" s="63"/>
      <c r="E11" s="63"/>
      <c r="F11" s="63"/>
    </row>
    <row r="12" spans="1:41" x14ac:dyDescent="0.3">
      <c r="B12" s="64" t="s">
        <v>8</v>
      </c>
      <c r="C12" s="63"/>
      <c r="D12" s="63"/>
      <c r="E12" s="63"/>
      <c r="F12" s="63"/>
    </row>
    <row r="13" spans="1:41" x14ac:dyDescent="0.3">
      <c r="B13" s="64"/>
      <c r="C13" s="63"/>
      <c r="D13" s="63"/>
      <c r="E13" s="63"/>
      <c r="F13" s="63"/>
    </row>
    <row r="14" spans="1:41" x14ac:dyDescent="0.3">
      <c r="B14" s="64" t="s">
        <v>9</v>
      </c>
      <c r="C14" s="63"/>
      <c r="D14" s="63"/>
      <c r="E14" s="63"/>
      <c r="F14" s="63"/>
    </row>
    <row r="15" spans="1:41" ht="45" customHeight="1" x14ac:dyDescent="0.3">
      <c r="B15" s="64"/>
      <c r="C15" s="63"/>
      <c r="D15" s="63"/>
      <c r="E15" s="63"/>
      <c r="F15" s="63"/>
    </row>
    <row r="16" spans="1:41" x14ac:dyDescent="0.3">
      <c r="B16" s="64" t="s">
        <v>10</v>
      </c>
      <c r="C16" s="63"/>
      <c r="D16" s="63"/>
      <c r="E16" s="63"/>
      <c r="F16" s="63"/>
    </row>
    <row r="17" spans="2:6" x14ac:dyDescent="0.3">
      <c r="B17" s="64"/>
      <c r="C17" s="63"/>
      <c r="D17" s="63"/>
      <c r="E17" s="63"/>
      <c r="F17" s="63"/>
    </row>
  </sheetData>
  <sheetProtection algorithmName="SHA-512" hashValue="KxfjsfABcBrrsaSF9kDEAkBo+X+pUKqpCBPrw16VempnW8IeYfKZG4zB4KECdqGcms431oP8a0o2nHROp8NP3w==" saltValue="4ijFk7udG8rRi5ME10AeCg==" spinCount="100000" sheet="1" objects="1" scenarios="1" selectLockedCells="1"/>
  <mergeCells count="12">
    <mergeCell ref="C14:F15"/>
    <mergeCell ref="C16:F17"/>
    <mergeCell ref="B16:B17"/>
    <mergeCell ref="C10:F11"/>
    <mergeCell ref="B10:B11"/>
    <mergeCell ref="B12:B13"/>
    <mergeCell ref="B14:B15"/>
    <mergeCell ref="C4:F4"/>
    <mergeCell ref="C5:F5"/>
    <mergeCell ref="C6:F6"/>
    <mergeCell ref="C7:F7"/>
    <mergeCell ref="C12: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2AE94-08E9-4B89-9E52-850D1F87BADC}">
  <dimension ref="A1:AI60"/>
  <sheetViews>
    <sheetView zoomScale="85" zoomScaleNormal="85" workbookViewId="0">
      <selection activeCell="G13" sqref="G13"/>
    </sheetView>
  </sheetViews>
  <sheetFormatPr defaultColWidth="9.33203125" defaultRowHeight="14.4" x14ac:dyDescent="0.3"/>
  <cols>
    <col min="1" max="1" width="9.33203125" style="1"/>
    <col min="2" max="2" width="4.33203125" style="1" bestFit="1" customWidth="1"/>
    <col min="3" max="3" width="59.88671875" style="1" customWidth="1"/>
    <col min="4" max="4" width="32.109375" style="1" bestFit="1" customWidth="1"/>
    <col min="5" max="5" width="13.44140625" style="1" customWidth="1"/>
    <col min="6" max="6" width="16.5546875" style="1" customWidth="1"/>
    <col min="7" max="7" width="20" style="1" customWidth="1"/>
    <col min="8" max="8" width="15.33203125" style="1" customWidth="1"/>
    <col min="9" max="9" width="16.33203125" style="1" customWidth="1"/>
    <col min="10" max="16384" width="9.33203125" style="1"/>
  </cols>
  <sheetData>
    <row r="1" spans="1:35" ht="25.8" x14ac:dyDescent="0.3">
      <c r="B1" s="3"/>
      <c r="C1" s="47" t="s">
        <v>124</v>
      </c>
      <c r="D1" s="48"/>
      <c r="E1" s="48"/>
    </row>
    <row r="2" spans="1:35" customFormat="1" ht="23.4" x14ac:dyDescent="0.45">
      <c r="A2" s="1"/>
      <c r="B2" s="4"/>
      <c r="C2" s="4" t="s">
        <v>11</v>
      </c>
      <c r="D2" s="4"/>
      <c r="E2" s="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customFormat="1" x14ac:dyDescent="0.3">
      <c r="A3" s="1"/>
      <c r="B3" s="1"/>
      <c r="C3" s="1" t="s">
        <v>110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5" spans="1:35" ht="35.4" customHeight="1" x14ac:dyDescent="0.3">
      <c r="B5" s="9"/>
      <c r="C5" s="7" t="s">
        <v>12</v>
      </c>
      <c r="D5" s="7" t="s">
        <v>49</v>
      </c>
      <c r="E5" s="10" t="s">
        <v>13</v>
      </c>
      <c r="F5" s="10" t="s">
        <v>14</v>
      </c>
      <c r="G5" s="10" t="s">
        <v>15</v>
      </c>
      <c r="H5" s="11" t="s">
        <v>16</v>
      </c>
      <c r="I5" s="11" t="s">
        <v>17</v>
      </c>
    </row>
    <row r="6" spans="1:35" x14ac:dyDescent="0.3">
      <c r="B6" s="5"/>
      <c r="C6" s="16" t="s">
        <v>73</v>
      </c>
      <c r="D6" s="16" t="s">
        <v>72</v>
      </c>
      <c r="E6" s="5">
        <v>1</v>
      </c>
      <c r="F6" s="6" t="s">
        <v>18</v>
      </c>
      <c r="G6" s="50"/>
      <c r="H6" s="8">
        <f t="shared" ref="H6:H15" si="0">G6*E6</f>
        <v>0</v>
      </c>
      <c r="I6" s="8">
        <f t="shared" ref="I6:I15" si="1">H6*12</f>
        <v>0</v>
      </c>
    </row>
    <row r="7" spans="1:35" x14ac:dyDescent="0.3">
      <c r="B7" s="5"/>
      <c r="C7" s="16" t="str">
        <f>C32</f>
        <v>Zwijndrecht</v>
      </c>
      <c r="D7" s="16" t="s">
        <v>54</v>
      </c>
      <c r="E7" s="5">
        <v>1</v>
      </c>
      <c r="F7" s="6" t="s">
        <v>18</v>
      </c>
      <c r="G7" s="50"/>
      <c r="H7" s="8">
        <f t="shared" si="0"/>
        <v>0</v>
      </c>
      <c r="I7" s="8">
        <f t="shared" si="1"/>
        <v>0</v>
      </c>
    </row>
    <row r="8" spans="1:35" x14ac:dyDescent="0.3">
      <c r="B8" s="5"/>
      <c r="C8" s="16" t="s">
        <v>58</v>
      </c>
      <c r="D8" s="16" t="s">
        <v>57</v>
      </c>
      <c r="E8" s="5">
        <v>1</v>
      </c>
      <c r="F8" s="6" t="s">
        <v>18</v>
      </c>
      <c r="G8" s="50"/>
      <c r="H8" s="8">
        <f t="shared" si="0"/>
        <v>0</v>
      </c>
      <c r="I8" s="8">
        <f t="shared" si="1"/>
        <v>0</v>
      </c>
    </row>
    <row r="9" spans="1:35" x14ac:dyDescent="0.3">
      <c r="B9" s="5"/>
      <c r="C9" s="16" t="s">
        <v>50</v>
      </c>
      <c r="D9" s="16" t="s">
        <v>52</v>
      </c>
      <c r="E9" s="5">
        <v>1</v>
      </c>
      <c r="F9" s="6" t="s">
        <v>18</v>
      </c>
      <c r="G9" s="50"/>
      <c r="H9" s="8">
        <f t="shared" si="0"/>
        <v>0</v>
      </c>
      <c r="I9" s="8">
        <f t="shared" si="1"/>
        <v>0</v>
      </c>
    </row>
    <row r="10" spans="1:35" x14ac:dyDescent="0.3">
      <c r="B10" s="5"/>
      <c r="C10" s="16" t="s">
        <v>50</v>
      </c>
      <c r="D10" s="16" t="s">
        <v>51</v>
      </c>
      <c r="E10" s="5">
        <v>2</v>
      </c>
      <c r="F10" s="6" t="s">
        <v>18</v>
      </c>
      <c r="G10" s="50"/>
      <c r="H10" s="8">
        <f t="shared" si="0"/>
        <v>0</v>
      </c>
      <c r="I10" s="8">
        <f t="shared" si="1"/>
        <v>0</v>
      </c>
    </row>
    <row r="11" spans="1:35" x14ac:dyDescent="0.3">
      <c r="B11" s="5"/>
      <c r="C11" s="16" t="s">
        <v>82</v>
      </c>
      <c r="D11" s="16" t="s">
        <v>83</v>
      </c>
      <c r="E11" s="5">
        <v>1</v>
      </c>
      <c r="F11" s="6" t="s">
        <v>18</v>
      </c>
      <c r="G11" s="50"/>
      <c r="H11" s="8">
        <f t="shared" si="0"/>
        <v>0</v>
      </c>
      <c r="I11" s="8">
        <f t="shared" si="1"/>
        <v>0</v>
      </c>
    </row>
    <row r="12" spans="1:35" x14ac:dyDescent="0.3">
      <c r="B12" s="5"/>
      <c r="C12" s="16" t="s">
        <v>80</v>
      </c>
      <c r="D12" s="16" t="s">
        <v>81</v>
      </c>
      <c r="E12" s="5">
        <v>1</v>
      </c>
      <c r="F12" s="6" t="s">
        <v>18</v>
      </c>
      <c r="G12" s="50"/>
      <c r="H12" s="8">
        <f t="shared" si="0"/>
        <v>0</v>
      </c>
      <c r="I12" s="8">
        <f t="shared" si="1"/>
        <v>0</v>
      </c>
    </row>
    <row r="13" spans="1:35" x14ac:dyDescent="0.3">
      <c r="B13" s="5"/>
      <c r="C13" s="16" t="s">
        <v>99</v>
      </c>
      <c r="D13" s="16" t="s">
        <v>100</v>
      </c>
      <c r="E13" s="5">
        <v>1</v>
      </c>
      <c r="F13" s="6" t="s">
        <v>18</v>
      </c>
      <c r="G13" s="50"/>
      <c r="H13" s="8">
        <f t="shared" si="0"/>
        <v>0</v>
      </c>
      <c r="I13" s="8">
        <f t="shared" si="1"/>
        <v>0</v>
      </c>
    </row>
    <row r="14" spans="1:35" x14ac:dyDescent="0.3">
      <c r="B14" s="5"/>
      <c r="C14" s="16" t="s">
        <v>84</v>
      </c>
      <c r="D14" s="16" t="s">
        <v>85</v>
      </c>
      <c r="E14" s="5">
        <v>1</v>
      </c>
      <c r="F14" s="6" t="s">
        <v>18</v>
      </c>
      <c r="G14" s="50"/>
      <c r="H14" s="8">
        <f t="shared" si="0"/>
        <v>0</v>
      </c>
      <c r="I14" s="8">
        <f t="shared" si="1"/>
        <v>0</v>
      </c>
    </row>
    <row r="15" spans="1:35" x14ac:dyDescent="0.3">
      <c r="B15" s="5"/>
      <c r="C15" s="16" t="s">
        <v>108</v>
      </c>
      <c r="D15" s="16" t="s">
        <v>51</v>
      </c>
      <c r="E15" s="5">
        <v>1</v>
      </c>
      <c r="F15" s="6" t="s">
        <v>18</v>
      </c>
      <c r="G15" s="50"/>
      <c r="H15" s="8">
        <f t="shared" si="0"/>
        <v>0</v>
      </c>
      <c r="I15" s="8">
        <f t="shared" si="1"/>
        <v>0</v>
      </c>
    </row>
    <row r="16" spans="1:35" x14ac:dyDescent="0.3">
      <c r="B16" s="5"/>
      <c r="E16" s="5">
        <f>SUM(E6:E15)</f>
        <v>11</v>
      </c>
      <c r="F16" s="34"/>
      <c r="G16" s="35"/>
      <c r="H16" s="35"/>
      <c r="I16" s="35"/>
    </row>
    <row r="17" spans="2:9" x14ac:dyDescent="0.3">
      <c r="F17" s="66" t="s">
        <v>19</v>
      </c>
      <c r="G17" s="66"/>
      <c r="H17" s="66"/>
      <c r="I17" s="13">
        <f>SUM(I6:I16)</f>
        <v>0</v>
      </c>
    </row>
    <row r="18" spans="2:9" x14ac:dyDescent="0.3">
      <c r="F18" s="2"/>
      <c r="H18" s="14"/>
      <c r="I18" s="14"/>
    </row>
    <row r="19" spans="2:9" ht="28.8" x14ac:dyDescent="0.3">
      <c r="B19" s="9"/>
      <c r="C19" s="7" t="s">
        <v>12</v>
      </c>
      <c r="D19" s="7" t="s">
        <v>49</v>
      </c>
      <c r="E19" s="10" t="s">
        <v>13</v>
      </c>
      <c r="F19" s="10" t="s">
        <v>20</v>
      </c>
      <c r="G19" s="10" t="s">
        <v>15</v>
      </c>
      <c r="H19" s="11" t="s">
        <v>16</v>
      </c>
      <c r="I19" s="11" t="s">
        <v>17</v>
      </c>
    </row>
    <row r="20" spans="2:9" x14ac:dyDescent="0.3">
      <c r="B20" s="41" t="s">
        <v>116</v>
      </c>
      <c r="C20" s="16" t="s">
        <v>77</v>
      </c>
      <c r="D20" s="16" t="s">
        <v>76</v>
      </c>
      <c r="E20" s="5">
        <v>1</v>
      </c>
      <c r="F20" s="6" t="s">
        <v>21</v>
      </c>
      <c r="G20" s="50"/>
      <c r="H20" s="8">
        <f t="shared" ref="H20:H50" si="2">G20*E20</f>
        <v>0</v>
      </c>
      <c r="I20" s="8">
        <f>H20*12</f>
        <v>0</v>
      </c>
    </row>
    <row r="21" spans="2:9" x14ac:dyDescent="0.3">
      <c r="B21" s="41" t="s">
        <v>116</v>
      </c>
      <c r="C21" s="16" t="s">
        <v>75</v>
      </c>
      <c r="D21" s="16" t="s">
        <v>74</v>
      </c>
      <c r="E21" s="33"/>
      <c r="F21" s="34"/>
      <c r="G21" s="35"/>
      <c r="H21" s="35">
        <f t="shared" si="2"/>
        <v>0</v>
      </c>
      <c r="I21" s="35">
        <f t="shared" ref="I21:I50" si="3">H21*12</f>
        <v>0</v>
      </c>
    </row>
    <row r="22" spans="2:9" x14ac:dyDescent="0.3">
      <c r="B22" s="41" t="s">
        <v>116</v>
      </c>
      <c r="C22" s="16" t="s">
        <v>79</v>
      </c>
      <c r="D22" s="16" t="s">
        <v>78</v>
      </c>
      <c r="E22" s="5">
        <v>1</v>
      </c>
      <c r="F22" s="6" t="s">
        <v>21</v>
      </c>
      <c r="G22" s="50"/>
      <c r="H22" s="8">
        <f t="shared" si="2"/>
        <v>0</v>
      </c>
      <c r="I22" s="8">
        <f t="shared" si="3"/>
        <v>0</v>
      </c>
    </row>
    <row r="23" spans="2:9" x14ac:dyDescent="0.3">
      <c r="B23" s="41"/>
      <c r="C23" s="16" t="s">
        <v>73</v>
      </c>
      <c r="D23" s="16" t="s">
        <v>72</v>
      </c>
      <c r="E23" s="5">
        <v>1</v>
      </c>
      <c r="F23" s="6" t="s">
        <v>21</v>
      </c>
      <c r="G23" s="50"/>
      <c r="H23" s="8">
        <f t="shared" si="2"/>
        <v>0</v>
      </c>
      <c r="I23" s="8">
        <f t="shared" si="3"/>
        <v>0</v>
      </c>
    </row>
    <row r="24" spans="2:9" x14ac:dyDescent="0.3">
      <c r="B24" s="41" t="s">
        <v>116</v>
      </c>
      <c r="C24" s="16" t="s">
        <v>71</v>
      </c>
      <c r="D24" s="16" t="s">
        <v>70</v>
      </c>
      <c r="E24" s="5">
        <v>1</v>
      </c>
      <c r="F24" s="6" t="s">
        <v>21</v>
      </c>
      <c r="G24" s="50"/>
      <c r="H24" s="8">
        <f t="shared" si="2"/>
        <v>0</v>
      </c>
      <c r="I24" s="8">
        <f t="shared" si="3"/>
        <v>0</v>
      </c>
    </row>
    <row r="25" spans="2:9" x14ac:dyDescent="0.3">
      <c r="B25" s="41" t="s">
        <v>116</v>
      </c>
      <c r="C25" s="16" t="s">
        <v>69</v>
      </c>
      <c r="D25" s="16" t="s">
        <v>68</v>
      </c>
      <c r="E25" s="33"/>
      <c r="F25" s="34"/>
      <c r="G25" s="35"/>
      <c r="H25" s="35">
        <f t="shared" si="2"/>
        <v>0</v>
      </c>
      <c r="I25" s="35">
        <f t="shared" si="3"/>
        <v>0</v>
      </c>
    </row>
    <row r="26" spans="2:9" x14ac:dyDescent="0.3">
      <c r="B26" s="41" t="s">
        <v>116</v>
      </c>
      <c r="C26" s="16" t="s">
        <v>66</v>
      </c>
      <c r="D26" s="16" t="s">
        <v>65</v>
      </c>
      <c r="E26" s="33"/>
      <c r="F26" s="34"/>
      <c r="G26" s="35"/>
      <c r="H26" s="35">
        <f t="shared" si="2"/>
        <v>0</v>
      </c>
      <c r="I26" s="35">
        <f t="shared" si="3"/>
        <v>0</v>
      </c>
    </row>
    <row r="27" spans="2:9" x14ac:dyDescent="0.3">
      <c r="B27" s="41" t="s">
        <v>116</v>
      </c>
      <c r="C27" s="16" t="s">
        <v>62</v>
      </c>
      <c r="D27" s="16" t="s">
        <v>61</v>
      </c>
      <c r="E27" s="33"/>
      <c r="F27" s="34"/>
      <c r="G27" s="35"/>
      <c r="H27" s="35">
        <f t="shared" si="2"/>
        <v>0</v>
      </c>
      <c r="I27" s="35">
        <f t="shared" si="3"/>
        <v>0</v>
      </c>
    </row>
    <row r="28" spans="2:9" x14ac:dyDescent="0.3">
      <c r="B28" s="41" t="s">
        <v>116</v>
      </c>
      <c r="C28" s="16" t="s">
        <v>111</v>
      </c>
      <c r="D28" s="16" t="s">
        <v>67</v>
      </c>
      <c r="E28" s="33"/>
      <c r="F28" s="34"/>
      <c r="G28" s="35"/>
      <c r="H28" s="35">
        <f t="shared" si="2"/>
        <v>0</v>
      </c>
      <c r="I28" s="35">
        <f t="shared" si="3"/>
        <v>0</v>
      </c>
    </row>
    <row r="29" spans="2:9" x14ac:dyDescent="0.3">
      <c r="B29" s="41" t="s">
        <v>116</v>
      </c>
      <c r="C29" s="16" t="s">
        <v>64</v>
      </c>
      <c r="D29" s="16" t="s">
        <v>63</v>
      </c>
      <c r="E29" s="5">
        <v>1</v>
      </c>
      <c r="F29" s="6" t="s">
        <v>21</v>
      </c>
      <c r="G29" s="50"/>
      <c r="H29" s="8">
        <f t="shared" si="2"/>
        <v>0</v>
      </c>
      <c r="I29" s="8">
        <f t="shared" si="3"/>
        <v>0</v>
      </c>
    </row>
    <row r="30" spans="2:9" x14ac:dyDescent="0.3">
      <c r="B30" s="41" t="s">
        <v>116</v>
      </c>
      <c r="C30" s="16" t="s">
        <v>60</v>
      </c>
      <c r="D30" s="16" t="s">
        <v>59</v>
      </c>
      <c r="E30" s="5">
        <v>1</v>
      </c>
      <c r="F30" s="6" t="s">
        <v>21</v>
      </c>
      <c r="G30" s="50"/>
      <c r="H30" s="8">
        <f t="shared" si="2"/>
        <v>0</v>
      </c>
      <c r="I30" s="8">
        <f t="shared" si="3"/>
        <v>0</v>
      </c>
    </row>
    <row r="31" spans="2:9" x14ac:dyDescent="0.3">
      <c r="B31" s="41" t="s">
        <v>116</v>
      </c>
      <c r="C31" s="16" t="s">
        <v>56</v>
      </c>
      <c r="D31" s="16" t="s">
        <v>55</v>
      </c>
      <c r="E31" s="33"/>
      <c r="F31" s="34"/>
      <c r="G31" s="35"/>
      <c r="H31" s="35">
        <f t="shared" si="2"/>
        <v>0</v>
      </c>
      <c r="I31" s="35">
        <f t="shared" si="3"/>
        <v>0</v>
      </c>
    </row>
    <row r="32" spans="2:9" x14ac:dyDescent="0.3">
      <c r="B32" s="6"/>
      <c r="C32" s="16" t="s">
        <v>53</v>
      </c>
      <c r="D32" s="16" t="s">
        <v>54</v>
      </c>
      <c r="E32" s="5">
        <v>2</v>
      </c>
      <c r="F32" s="6" t="s">
        <v>21</v>
      </c>
      <c r="G32" s="50"/>
      <c r="H32" s="8">
        <f t="shared" si="2"/>
        <v>0</v>
      </c>
      <c r="I32" s="8">
        <f t="shared" si="3"/>
        <v>0</v>
      </c>
    </row>
    <row r="33" spans="2:9" x14ac:dyDescent="0.3">
      <c r="B33" s="6"/>
      <c r="C33" s="16" t="s">
        <v>112</v>
      </c>
      <c r="D33" s="16" t="s">
        <v>57</v>
      </c>
      <c r="E33" s="5">
        <v>1</v>
      </c>
      <c r="F33" s="6" t="s">
        <v>21</v>
      </c>
      <c r="G33" s="50"/>
      <c r="H33" s="8">
        <f t="shared" si="2"/>
        <v>0</v>
      </c>
      <c r="I33" s="8">
        <f t="shared" si="3"/>
        <v>0</v>
      </c>
    </row>
    <row r="34" spans="2:9" x14ac:dyDescent="0.3">
      <c r="B34" s="6"/>
      <c r="C34" s="16" t="s">
        <v>109</v>
      </c>
      <c r="D34" s="16" t="s">
        <v>52</v>
      </c>
      <c r="E34" s="5">
        <v>1</v>
      </c>
      <c r="F34" s="6" t="s">
        <v>21</v>
      </c>
      <c r="G34" s="50"/>
      <c r="H34" s="8">
        <f t="shared" si="2"/>
        <v>0</v>
      </c>
      <c r="I34" s="8">
        <f t="shared" si="3"/>
        <v>0</v>
      </c>
    </row>
    <row r="35" spans="2:9" x14ac:dyDescent="0.3">
      <c r="B35" s="6"/>
      <c r="C35" s="16" t="s">
        <v>113</v>
      </c>
      <c r="D35" s="16" t="s">
        <v>51</v>
      </c>
      <c r="E35" s="5">
        <v>4</v>
      </c>
      <c r="F35" s="6" t="s">
        <v>21</v>
      </c>
      <c r="G35" s="50"/>
      <c r="H35" s="8">
        <f t="shared" si="2"/>
        <v>0</v>
      </c>
      <c r="I35" s="8">
        <f t="shared" si="3"/>
        <v>0</v>
      </c>
    </row>
    <row r="36" spans="2:9" x14ac:dyDescent="0.3">
      <c r="B36" s="6"/>
      <c r="C36" s="16" t="s">
        <v>82</v>
      </c>
      <c r="D36" s="16" t="s">
        <v>83</v>
      </c>
      <c r="E36" s="5">
        <v>2</v>
      </c>
      <c r="F36" s="6" t="s">
        <v>21</v>
      </c>
      <c r="G36" s="50"/>
      <c r="H36" s="8">
        <f t="shared" si="2"/>
        <v>0</v>
      </c>
      <c r="I36" s="8">
        <f t="shared" si="3"/>
        <v>0</v>
      </c>
    </row>
    <row r="37" spans="2:9" x14ac:dyDescent="0.3">
      <c r="B37" s="41" t="s">
        <v>116</v>
      </c>
      <c r="C37" s="16" t="s">
        <v>87</v>
      </c>
      <c r="D37" s="16" t="s">
        <v>86</v>
      </c>
      <c r="E37" s="5">
        <v>1</v>
      </c>
      <c r="F37" s="6" t="s">
        <v>21</v>
      </c>
      <c r="G37" s="50"/>
      <c r="H37" s="8">
        <f t="shared" si="2"/>
        <v>0</v>
      </c>
      <c r="I37" s="8">
        <f t="shared" si="3"/>
        <v>0</v>
      </c>
    </row>
    <row r="38" spans="2:9" x14ac:dyDescent="0.3">
      <c r="B38" s="6"/>
      <c r="C38" s="16" t="s">
        <v>80</v>
      </c>
      <c r="D38" s="16" t="s">
        <v>81</v>
      </c>
      <c r="E38" s="5">
        <v>2</v>
      </c>
      <c r="F38" s="6" t="s">
        <v>21</v>
      </c>
      <c r="G38" s="50"/>
      <c r="H38" s="8">
        <f t="shared" si="2"/>
        <v>0</v>
      </c>
      <c r="I38" s="8">
        <f t="shared" si="3"/>
        <v>0</v>
      </c>
    </row>
    <row r="39" spans="2:9" x14ac:dyDescent="0.3">
      <c r="B39" s="6"/>
      <c r="C39" s="16" t="s">
        <v>84</v>
      </c>
      <c r="D39" s="16" t="s">
        <v>85</v>
      </c>
      <c r="E39" s="5">
        <v>2</v>
      </c>
      <c r="F39" s="6" t="s">
        <v>21</v>
      </c>
      <c r="G39" s="50"/>
      <c r="H39" s="8">
        <f t="shared" si="2"/>
        <v>0</v>
      </c>
      <c r="I39" s="8">
        <f t="shared" si="3"/>
        <v>0</v>
      </c>
    </row>
    <row r="40" spans="2:9" x14ac:dyDescent="0.3">
      <c r="B40" s="41" t="s">
        <v>116</v>
      </c>
      <c r="C40" s="16" t="s">
        <v>94</v>
      </c>
      <c r="D40" s="16" t="s">
        <v>93</v>
      </c>
      <c r="E40" s="33"/>
      <c r="F40" s="34"/>
      <c r="G40" s="35"/>
      <c r="H40" s="35">
        <f t="shared" si="2"/>
        <v>0</v>
      </c>
      <c r="I40" s="35">
        <f t="shared" si="3"/>
        <v>0</v>
      </c>
    </row>
    <row r="41" spans="2:9" x14ac:dyDescent="0.3">
      <c r="B41" s="41" t="s">
        <v>116</v>
      </c>
      <c r="C41" s="16" t="s">
        <v>92</v>
      </c>
      <c r="D41" s="16" t="s">
        <v>91</v>
      </c>
      <c r="E41" s="33"/>
      <c r="F41" s="34"/>
      <c r="G41" s="35"/>
      <c r="H41" s="35">
        <f t="shared" si="2"/>
        <v>0</v>
      </c>
      <c r="I41" s="35">
        <f t="shared" si="3"/>
        <v>0</v>
      </c>
    </row>
    <row r="42" spans="2:9" x14ac:dyDescent="0.3">
      <c r="B42" s="41" t="s">
        <v>116</v>
      </c>
      <c r="C42" s="16" t="s">
        <v>114</v>
      </c>
      <c r="D42" s="16" t="s">
        <v>88</v>
      </c>
      <c r="E42" s="33"/>
      <c r="F42" s="34"/>
      <c r="G42" s="35"/>
      <c r="H42" s="35">
        <f t="shared" si="2"/>
        <v>0</v>
      </c>
      <c r="I42" s="35">
        <f t="shared" si="3"/>
        <v>0</v>
      </c>
    </row>
    <row r="43" spans="2:9" x14ac:dyDescent="0.3">
      <c r="B43" s="41" t="s">
        <v>116</v>
      </c>
      <c r="C43" s="16" t="s">
        <v>90</v>
      </c>
      <c r="D43" s="16" t="s">
        <v>89</v>
      </c>
      <c r="E43" s="33"/>
      <c r="F43" s="34"/>
      <c r="G43" s="35"/>
      <c r="H43" s="35">
        <f t="shared" si="2"/>
        <v>0</v>
      </c>
      <c r="I43" s="35">
        <f t="shared" si="3"/>
        <v>0</v>
      </c>
    </row>
    <row r="44" spans="2:9" x14ac:dyDescent="0.3">
      <c r="B44" s="41" t="s">
        <v>116</v>
      </c>
      <c r="C44" s="16" t="s">
        <v>95</v>
      </c>
      <c r="D44" s="16" t="s">
        <v>115</v>
      </c>
      <c r="E44" s="33"/>
      <c r="F44" s="34"/>
      <c r="G44" s="35"/>
      <c r="H44" s="35">
        <f t="shared" si="2"/>
        <v>0</v>
      </c>
      <c r="I44" s="35">
        <f t="shared" si="3"/>
        <v>0</v>
      </c>
    </row>
    <row r="45" spans="2:9" x14ac:dyDescent="0.3">
      <c r="B45" s="41" t="s">
        <v>116</v>
      </c>
      <c r="C45" s="16" t="s">
        <v>96</v>
      </c>
      <c r="D45" s="16" t="s">
        <v>97</v>
      </c>
      <c r="E45" s="5">
        <v>1</v>
      </c>
      <c r="F45" s="6" t="s">
        <v>21</v>
      </c>
      <c r="G45" s="50"/>
      <c r="H45" s="8">
        <f t="shared" si="2"/>
        <v>0</v>
      </c>
      <c r="I45" s="8">
        <f t="shared" si="3"/>
        <v>0</v>
      </c>
    </row>
    <row r="46" spans="2:9" x14ac:dyDescent="0.3">
      <c r="B46" s="41" t="s">
        <v>116</v>
      </c>
      <c r="C46" s="16" t="s">
        <v>96</v>
      </c>
      <c r="D46" s="16" t="s">
        <v>98</v>
      </c>
      <c r="E46" s="5">
        <v>1</v>
      </c>
      <c r="F46" s="6" t="s">
        <v>21</v>
      </c>
      <c r="G46" s="50"/>
      <c r="H46" s="8">
        <f t="shared" si="2"/>
        <v>0</v>
      </c>
      <c r="I46" s="8">
        <f t="shared" si="3"/>
        <v>0</v>
      </c>
    </row>
    <row r="47" spans="2:9" x14ac:dyDescent="0.3">
      <c r="B47" s="41" t="s">
        <v>116</v>
      </c>
      <c r="C47" s="16" t="s">
        <v>106</v>
      </c>
      <c r="D47" s="16" t="s">
        <v>105</v>
      </c>
      <c r="E47" s="5">
        <v>1</v>
      </c>
      <c r="F47" s="6" t="s">
        <v>21</v>
      </c>
      <c r="G47" s="50"/>
      <c r="H47" s="8">
        <f t="shared" si="2"/>
        <v>0</v>
      </c>
      <c r="I47" s="8">
        <f t="shared" si="3"/>
        <v>0</v>
      </c>
    </row>
    <row r="48" spans="2:9" x14ac:dyDescent="0.3">
      <c r="B48" s="41" t="s">
        <v>116</v>
      </c>
      <c r="C48" s="16" t="s">
        <v>102</v>
      </c>
      <c r="D48" s="16" t="s">
        <v>101</v>
      </c>
      <c r="E48" s="33"/>
      <c r="F48" s="34"/>
      <c r="G48" s="35"/>
      <c r="H48" s="35">
        <f t="shared" si="2"/>
        <v>0</v>
      </c>
      <c r="I48" s="35">
        <f t="shared" si="3"/>
        <v>0</v>
      </c>
    </row>
    <row r="49" spans="2:9" x14ac:dyDescent="0.3">
      <c r="B49" s="6"/>
      <c r="C49" s="16" t="s">
        <v>99</v>
      </c>
      <c r="D49" s="16" t="s">
        <v>100</v>
      </c>
      <c r="E49" s="5">
        <v>3</v>
      </c>
      <c r="F49" s="6" t="s">
        <v>21</v>
      </c>
      <c r="G49" s="50"/>
      <c r="H49" s="8">
        <f t="shared" si="2"/>
        <v>0</v>
      </c>
      <c r="I49" s="8">
        <f t="shared" si="3"/>
        <v>0</v>
      </c>
    </row>
    <row r="50" spans="2:9" x14ac:dyDescent="0.3">
      <c r="B50" s="41" t="s">
        <v>116</v>
      </c>
      <c r="C50" s="16" t="s">
        <v>104</v>
      </c>
      <c r="D50" s="16" t="s">
        <v>103</v>
      </c>
      <c r="E50" s="33"/>
      <c r="F50" s="34"/>
      <c r="G50" s="35"/>
      <c r="H50" s="35">
        <f t="shared" si="2"/>
        <v>0</v>
      </c>
      <c r="I50" s="35">
        <f t="shared" si="3"/>
        <v>0</v>
      </c>
    </row>
    <row r="51" spans="2:9" x14ac:dyDescent="0.3">
      <c r="E51" s="5">
        <f>SUM(E20:E50)</f>
        <v>27</v>
      </c>
      <c r="F51" s="36"/>
      <c r="G51" s="37"/>
      <c r="H51" s="37"/>
      <c r="I51" s="37"/>
    </row>
    <row r="52" spans="2:9" x14ac:dyDescent="0.3">
      <c r="F52" s="66" t="s">
        <v>19</v>
      </c>
      <c r="G52" s="66"/>
      <c r="H52" s="66"/>
      <c r="I52" s="13">
        <f>SUM(I20:I50)</f>
        <v>0</v>
      </c>
    </row>
    <row r="53" spans="2:9" x14ac:dyDescent="0.3">
      <c r="B53" s="40" t="s">
        <v>116</v>
      </c>
      <c r="C53" t="s">
        <v>107</v>
      </c>
    </row>
    <row r="54" spans="2:9" x14ac:dyDescent="0.3">
      <c r="B54" s="18"/>
      <c r="C54" s="19" t="s">
        <v>22</v>
      </c>
      <c r="D54" s="19"/>
      <c r="E54" s="19"/>
      <c r="F54" s="19"/>
      <c r="G54" s="19"/>
      <c r="H54" s="19"/>
      <c r="I54" s="13">
        <f>I17+I52</f>
        <v>0</v>
      </c>
    </row>
    <row r="57" spans="2:9" ht="28.8" x14ac:dyDescent="0.3">
      <c r="B57" s="26" t="s">
        <v>23</v>
      </c>
      <c r="C57" s="26"/>
      <c r="D57" s="26"/>
      <c r="E57" s="27" t="s">
        <v>24</v>
      </c>
      <c r="F57" s="28" t="s">
        <v>25</v>
      </c>
      <c r="G57" s="27" t="s">
        <v>26</v>
      </c>
      <c r="H57" s="26" t="s">
        <v>27</v>
      </c>
      <c r="I57" s="26" t="s">
        <v>28</v>
      </c>
    </row>
    <row r="58" spans="2:9" x14ac:dyDescent="0.3">
      <c r="B58" s="22" t="s">
        <v>29</v>
      </c>
      <c r="C58" s="22"/>
      <c r="D58" s="22"/>
      <c r="E58" s="23">
        <v>11</v>
      </c>
      <c r="F58" s="23" t="s">
        <v>18</v>
      </c>
      <c r="G58" s="51"/>
      <c r="H58" s="31">
        <f>G58*4</f>
        <v>0</v>
      </c>
      <c r="I58" s="24">
        <f>H58*12</f>
        <v>0</v>
      </c>
    </row>
    <row r="59" spans="2:9" x14ac:dyDescent="0.3">
      <c r="B59" s="67"/>
      <c r="C59" s="68"/>
      <c r="D59" s="39"/>
      <c r="E59" s="29"/>
      <c r="F59" s="2"/>
      <c r="G59" s="32" t="s">
        <v>30</v>
      </c>
      <c r="H59" s="14"/>
      <c r="I59" s="30"/>
    </row>
    <row r="60" spans="2:9" x14ac:dyDescent="0.3">
      <c r="B60" s="22" t="s">
        <v>31</v>
      </c>
      <c r="C60" s="22"/>
      <c r="D60" s="22"/>
      <c r="E60" s="23">
        <v>1</v>
      </c>
      <c r="F60" s="38"/>
      <c r="G60" s="51"/>
      <c r="H60" s="25"/>
      <c r="I60" s="25"/>
    </row>
  </sheetData>
  <sheetProtection algorithmName="SHA-512" hashValue="tAtf5XOpGCk03Oi3/zZhm8hgoae3oANx1V6opwwenTWszDwuUR8+G31rI3kL0f86GIUoOZKJzRVbuCL9RaYKKA==" saltValue="TfleFD5nS3CvBpAE2Vsaig==" spinCount="100000" sheet="1" selectLockedCells="1"/>
  <mergeCells count="3">
    <mergeCell ref="F17:H17"/>
    <mergeCell ref="F52:H52"/>
    <mergeCell ref="B59:C5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9E6AD-E042-47B4-AEF6-901868B7A027}">
  <dimension ref="A1:AH21"/>
  <sheetViews>
    <sheetView zoomScale="80" zoomScaleNormal="80" workbookViewId="0">
      <selection activeCell="F6" sqref="F6"/>
    </sheetView>
  </sheetViews>
  <sheetFormatPr defaultColWidth="9.33203125" defaultRowHeight="14.4" x14ac:dyDescent="0.3"/>
  <cols>
    <col min="1" max="1" width="9.33203125" style="1"/>
    <col min="2" max="2" width="3.33203125" style="1" bestFit="1" customWidth="1"/>
    <col min="3" max="3" width="88.5546875" style="1" customWidth="1"/>
    <col min="4" max="4" width="27.44140625" style="1" customWidth="1"/>
    <col min="5" max="5" width="29.33203125" style="1" customWidth="1"/>
    <col min="6" max="6" width="68.33203125" style="1" customWidth="1"/>
    <col min="7" max="7" width="28.33203125" style="1" bestFit="1" customWidth="1"/>
    <col min="8" max="8" width="15.33203125" style="1" customWidth="1"/>
    <col min="9" max="9" width="23.33203125" style="1" bestFit="1" customWidth="1"/>
    <col min="10" max="16384" width="9.33203125" style="1"/>
  </cols>
  <sheetData>
    <row r="1" spans="1:34" ht="25.8" x14ac:dyDescent="0.3">
      <c r="B1" s="3"/>
      <c r="C1" s="47" t="s">
        <v>124</v>
      </c>
      <c r="D1" s="3"/>
      <c r="E1" s="3"/>
      <c r="F1" s="3"/>
    </row>
    <row r="2" spans="1:34" customFormat="1" ht="23.4" x14ac:dyDescent="0.45">
      <c r="A2" s="1"/>
      <c r="B2" s="4"/>
      <c r="C2" s="4" t="s">
        <v>32</v>
      </c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customForma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customFormat="1" ht="36" customHeight="1" x14ac:dyDescent="0.3">
      <c r="A4" s="1"/>
      <c r="B4" s="9"/>
      <c r="C4" s="21" t="s">
        <v>33</v>
      </c>
      <c r="D4" s="10" t="s">
        <v>34</v>
      </c>
      <c r="E4" s="10" t="s">
        <v>35</v>
      </c>
      <c r="F4" s="10" t="s">
        <v>121</v>
      </c>
      <c r="G4" s="10" t="s">
        <v>36</v>
      </c>
      <c r="H4" s="11" t="s">
        <v>17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customFormat="1" ht="51" customHeight="1" x14ac:dyDescent="0.3">
      <c r="A5" s="1"/>
      <c r="B5" s="9"/>
      <c r="C5" s="46" t="s">
        <v>122</v>
      </c>
      <c r="D5" s="44">
        <v>500</v>
      </c>
      <c r="E5" s="45" t="s">
        <v>123</v>
      </c>
      <c r="F5" s="43"/>
      <c r="G5" s="52"/>
      <c r="H5" s="42">
        <f>G5*D5</f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customFormat="1" x14ac:dyDescent="0.3">
      <c r="A6" s="1"/>
      <c r="B6" s="5"/>
      <c r="C6" s="5" t="s">
        <v>117</v>
      </c>
      <c r="D6" s="5"/>
      <c r="E6" s="20"/>
      <c r="F6" s="53"/>
      <c r="G6" s="49">
        <f>G5</f>
        <v>0</v>
      </c>
      <c r="H6" s="1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customFormat="1" x14ac:dyDescent="0.3">
      <c r="A7" s="1"/>
      <c r="B7" s="5"/>
      <c r="C7" s="5" t="s">
        <v>118</v>
      </c>
      <c r="D7" s="5"/>
      <c r="E7" s="20"/>
      <c r="F7" s="53"/>
      <c r="G7" s="49">
        <f>G5</f>
        <v>0</v>
      </c>
      <c r="H7" s="1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customFormat="1" x14ac:dyDescent="0.3">
      <c r="A8" s="1"/>
      <c r="B8" s="5"/>
      <c r="C8" s="5" t="s">
        <v>119</v>
      </c>
      <c r="D8" s="5"/>
      <c r="E8" s="20"/>
      <c r="F8" s="53"/>
      <c r="G8" s="49">
        <f>G5</f>
        <v>0</v>
      </c>
      <c r="H8" s="1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customFormat="1" x14ac:dyDescent="0.3">
      <c r="A9" s="1"/>
      <c r="B9" s="5"/>
      <c r="C9" s="5"/>
      <c r="D9" s="5"/>
      <c r="E9" s="20"/>
      <c r="F9" s="53"/>
      <c r="G9" s="50"/>
      <c r="H9" s="12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customFormat="1" x14ac:dyDescent="0.3">
      <c r="A10" s="1"/>
      <c r="B10" s="5"/>
      <c r="C10" s="5" t="s">
        <v>37</v>
      </c>
      <c r="D10" s="5">
        <v>500</v>
      </c>
      <c r="E10" s="20" t="s">
        <v>38</v>
      </c>
      <c r="F10" s="53"/>
      <c r="G10" s="50"/>
      <c r="H10" s="12">
        <f t="shared" ref="H10:H20" si="0">D10*G10</f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x14ac:dyDescent="0.3">
      <c r="B11" s="5"/>
      <c r="C11" s="5" t="s">
        <v>39</v>
      </c>
      <c r="D11" s="5">
        <v>800</v>
      </c>
      <c r="E11" s="20" t="s">
        <v>38</v>
      </c>
      <c r="F11" s="53"/>
      <c r="G11" s="50"/>
      <c r="H11" s="12">
        <f t="shared" si="0"/>
        <v>0</v>
      </c>
    </row>
    <row r="12" spans="1:34" customFormat="1" x14ac:dyDescent="0.3">
      <c r="A12" s="1"/>
      <c r="B12" s="5"/>
      <c r="C12" s="16" t="s">
        <v>40</v>
      </c>
      <c r="D12" s="5">
        <v>250</v>
      </c>
      <c r="E12" s="5"/>
      <c r="F12" s="53"/>
      <c r="G12" s="50"/>
      <c r="H12" s="12">
        <f t="shared" si="0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4" x14ac:dyDescent="0.3">
      <c r="B13" s="5"/>
      <c r="C13" s="5" t="s">
        <v>41</v>
      </c>
      <c r="D13" s="5">
        <v>150</v>
      </c>
      <c r="E13" s="5"/>
      <c r="F13" s="53"/>
      <c r="G13" s="50"/>
      <c r="H13" s="12">
        <f t="shared" si="0"/>
        <v>0</v>
      </c>
    </row>
    <row r="14" spans="1:34" x14ac:dyDescent="0.3">
      <c r="B14" s="5"/>
      <c r="C14" s="5" t="s">
        <v>42</v>
      </c>
      <c r="D14" s="5">
        <v>70</v>
      </c>
      <c r="E14" s="5"/>
      <c r="F14" s="53"/>
      <c r="G14" s="50"/>
      <c r="H14" s="12">
        <f t="shared" si="0"/>
        <v>0</v>
      </c>
    </row>
    <row r="15" spans="1:34" x14ac:dyDescent="0.3">
      <c r="B15" s="5"/>
      <c r="C15" s="5" t="s">
        <v>43</v>
      </c>
      <c r="D15" s="5">
        <v>70</v>
      </c>
      <c r="E15" s="5"/>
      <c r="F15" s="53"/>
      <c r="G15" s="50"/>
      <c r="H15" s="12">
        <f t="shared" si="0"/>
        <v>0</v>
      </c>
    </row>
    <row r="16" spans="1:34" x14ac:dyDescent="0.3">
      <c r="B16" s="5"/>
      <c r="C16" s="5" t="s">
        <v>44</v>
      </c>
      <c r="D16" s="5">
        <v>70</v>
      </c>
      <c r="E16" s="5"/>
      <c r="F16" s="53"/>
      <c r="G16" s="50"/>
      <c r="H16" s="12">
        <f t="shared" si="0"/>
        <v>0</v>
      </c>
    </row>
    <row r="17" spans="2:8" x14ac:dyDescent="0.3">
      <c r="B17" s="5"/>
      <c r="C17" s="5" t="s">
        <v>45</v>
      </c>
      <c r="D17" s="5">
        <v>70</v>
      </c>
      <c r="E17" s="5"/>
      <c r="F17" s="53"/>
      <c r="G17" s="50"/>
      <c r="H17" s="12">
        <f t="shared" si="0"/>
        <v>0</v>
      </c>
    </row>
    <row r="18" spans="2:8" x14ac:dyDescent="0.3">
      <c r="B18" s="5"/>
      <c r="C18" s="5" t="s">
        <v>46</v>
      </c>
      <c r="D18" s="5">
        <v>500</v>
      </c>
      <c r="E18" s="5"/>
      <c r="F18" s="53"/>
      <c r="G18" s="50"/>
      <c r="H18" s="12">
        <f t="shared" si="0"/>
        <v>0</v>
      </c>
    </row>
    <row r="19" spans="2:8" x14ac:dyDescent="0.3">
      <c r="B19" s="5"/>
      <c r="C19" s="5" t="s">
        <v>120</v>
      </c>
      <c r="D19" s="5">
        <v>70</v>
      </c>
      <c r="E19" s="5"/>
      <c r="F19" s="53"/>
      <c r="G19" s="50"/>
      <c r="H19" s="12">
        <f t="shared" si="0"/>
        <v>0</v>
      </c>
    </row>
    <row r="20" spans="2:8" x14ac:dyDescent="0.3">
      <c r="B20" s="5"/>
      <c r="C20" s="5" t="s">
        <v>47</v>
      </c>
      <c r="D20" s="5">
        <v>70</v>
      </c>
      <c r="E20" s="5"/>
      <c r="F20" s="53"/>
      <c r="G20" s="50"/>
      <c r="H20" s="12">
        <f t="shared" si="0"/>
        <v>0</v>
      </c>
    </row>
    <row r="21" spans="2:8" x14ac:dyDescent="0.3">
      <c r="C21" s="69" t="s">
        <v>48</v>
      </c>
      <c r="D21" s="69"/>
      <c r="E21" s="69"/>
      <c r="F21" s="69"/>
      <c r="G21" s="69"/>
      <c r="H21" s="15">
        <f>SUM(H10:H20)</f>
        <v>0</v>
      </c>
    </row>
  </sheetData>
  <sheetProtection algorithmName="SHA-512" hashValue="wDcXggDTZ5S6bD5jwtaTcMeVsisJSQt7/DluVppcVyzSdNIWT69mcqwVMS0i8/YHMyRYgkwnhiuTAKoiY83vxg==" saltValue="4cnHgKGl/XFJZwvTJ3UXGg==" spinCount="100000" sheet="1" objects="1" scenarios="1" selectLockedCells="1"/>
  <mergeCells count="1">
    <mergeCell ref="C21:G21"/>
  </mergeCells>
  <phoneticPr fontId="7" type="noConversion"/>
  <dataValidations count="2">
    <dataValidation type="whole" allowBlank="1" showInputMessage="1" showErrorMessage="1" sqref="G5" xr:uid="{1428ACA1-E88B-4A08-96FD-B54E9A4DC6C0}">
      <formula1>10</formula1>
      <formula2>20</formula2>
    </dataValidation>
    <dataValidation type="whole" allowBlank="1" showInputMessage="1" showErrorMessage="1" sqref="G10 G11" xr:uid="{C6030191-041B-46DA-BBAB-2509A78CB0C0}">
      <formula1>10</formula1>
      <formula2>15</formula2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0e9351-e273-4656-bece-28dbc2b10c2e">
      <Terms xmlns="http://schemas.microsoft.com/office/infopath/2007/PartnerControls"/>
    </lcf76f155ced4ddcb4097134ff3c332f>
    <TaxCatchAll xmlns="b67d14fc-1544-41db-b84e-bcf2c45be47d" xsi:nil="true"/>
    <Status xmlns="610e9351-e273-4656-bece-28dbc2b10c2e" xsi:nil="true"/>
    <Behandelendinkoopadviseur xmlns="610e9351-e273-4656-bece-28dbc2b10c2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A7925D5F64D94F90CB4ABF621E0A87" ma:contentTypeVersion="21" ma:contentTypeDescription="Een nieuw document maken." ma:contentTypeScope="" ma:versionID="8e16d19f52ee3458506e5cbbf412b645">
  <xsd:schema xmlns:xsd="http://www.w3.org/2001/XMLSchema" xmlns:xs="http://www.w3.org/2001/XMLSchema" xmlns:p="http://schemas.microsoft.com/office/2006/metadata/properties" xmlns:ns2="610e9351-e273-4656-bece-28dbc2b10c2e" xmlns:ns3="b67d14fc-1544-41db-b84e-bcf2c45be47d" targetNamespace="http://schemas.microsoft.com/office/2006/metadata/properties" ma:root="true" ma:fieldsID="ad9dff7d9f08fee458847bfdaec8c226" ns2:_="" ns3:_="">
    <xsd:import namespace="610e9351-e273-4656-bece-28dbc2b10c2e"/>
    <xsd:import namespace="b67d14fc-1544-41db-b84e-bcf2c45be4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Status" minOccurs="0"/>
                <xsd:element ref="ns2:Behandelendinkoopadviseur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0e9351-e273-4656-bece-28dbc2b10c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a7f9710d-b0ea-4af6-a346-380705d0c7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Status" ma:index="21" nillable="true" ma:displayName="Status" ma:description="Status Procedure" ma:format="Dropdown" ma:internalName="Status">
      <xsd:simpleType>
        <xsd:union memberTypes="dms:Text">
          <xsd:simpleType>
            <xsd:restriction base="dms:Choice">
              <xsd:enumeration value="Actief"/>
              <xsd:enumeration value="Afgerond"/>
            </xsd:restriction>
          </xsd:simpleType>
        </xsd:union>
      </xsd:simpleType>
    </xsd:element>
    <xsd:element name="Behandelendinkoopadviseur" ma:index="22" nillable="true" ma:displayName="Behandelend inkoopadviseur" ma:format="Dropdown" ma:internalName="Behandelendinkoopadviseur">
      <xsd:simpleType>
        <xsd:union memberTypes="dms:Text">
          <xsd:simpleType>
            <xsd:restriction base="dms:Choice">
              <xsd:enumeration value="Corine"/>
              <xsd:enumeration value="Marcel"/>
              <xsd:enumeration value="Willem"/>
            </xsd:restriction>
          </xsd:simpleType>
        </xsd:un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d14fc-1544-41db-b84e-bcf2c45be4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0c7d08b-bd93-4263-a7f0-a370bd9e2f25}" ma:internalName="TaxCatchAll" ma:showField="CatchAllData" ma:web="b67d14fc-1544-41db-b84e-bcf2c45be4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FAD179-8FB9-4CA8-911C-DBCE86476F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1E7B5D-0FB1-4F65-96CA-6D29E91E1D47}">
  <ds:schemaRefs>
    <ds:schemaRef ds:uri="http://purl.org/dc/terms/"/>
    <ds:schemaRef ds:uri="b67d14fc-1544-41db-b84e-bcf2c45be47d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610e9351-e273-4656-bece-28dbc2b10c2e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62E75FC-ED8B-4CC8-8C1F-619D3EF1D1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Samenvatting</vt:lpstr>
      <vt:lpstr>Automaatkosten</vt:lpstr>
      <vt:lpstr>Ingrediënten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Imambaks, Marcel</cp:lastModifiedBy>
  <cp:revision/>
  <dcterms:created xsi:type="dcterms:W3CDTF">2019-11-15T07:54:18Z</dcterms:created>
  <dcterms:modified xsi:type="dcterms:W3CDTF">2026-05-07T12:30:40Z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0x010100FCA7925D5F64D94F90CB4ABF621E0A87</vt:lpwstr>
  </property>
  <property fmtid="{D5CDD505-2E9C-101B-9397-08002B2CF9AE}" pid="3" name="MediaServiceImageTags">
    <vt:lpwstr/>
  </property>
</Properties>
</file>