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ArtEZ/Afvalverwerking 2026/4. Leidraad/"/>
    </mc:Choice>
  </mc:AlternateContent>
  <xr:revisionPtr revIDLastSave="9" documentId="8_{F88F8F5A-0D98-43E7-A4B3-0671AD10BE2E}" xr6:coauthVersionLast="47" xr6:coauthVersionMax="47" xr10:uidLastSave="{0119DACA-98EC-47C6-B057-4A1AD071835D}"/>
  <bookViews>
    <workbookView xWindow="-108" yWindow="-108" windowWidth="23256" windowHeight="12456" activeTab="2" xr2:uid="{00000000-000D-0000-FFFF-FFFF00000000}"/>
  </bookViews>
  <sheets>
    <sheet name="Locatiescan" sheetId="6" r:id="rId1"/>
    <sheet name="Containers" sheetId="4" r:id="rId2"/>
    <sheet name="Totaaltelling" sheetId="1" r:id="rId3"/>
  </sheets>
  <definedNames>
    <definedName name="_xlnm._FilterDatabase" localSheetId="1" hidden="1">Containers!$A$5:$K$5</definedName>
    <definedName name="_xlnm.Print_Area" localSheetId="2">Totaaltelling!$A$1:$C$18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4" l="1"/>
  <c r="K45" i="4"/>
  <c r="K46" i="4"/>
  <c r="K47" i="4"/>
  <c r="K48" i="4"/>
  <c r="K49" i="4"/>
  <c r="K50" i="4"/>
  <c r="K51" i="4"/>
  <c r="K52" i="4"/>
  <c r="K53" i="4"/>
  <c r="K9" i="4"/>
  <c r="K10" i="4"/>
  <c r="K35" i="4"/>
  <c r="K7" i="4" l="1"/>
  <c r="K8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6" i="4"/>
  <c r="K37" i="4"/>
  <c r="K38" i="4"/>
  <c r="K39" i="4"/>
  <c r="K40" i="4"/>
  <c r="K41" i="4"/>
  <c r="K42" i="4"/>
  <c r="K43" i="4"/>
  <c r="K6" i="4"/>
  <c r="C6" i="6"/>
  <c r="C7" i="6" s="1"/>
  <c r="B10" i="1" s="1"/>
  <c r="K54" i="4" l="1"/>
  <c r="B9" i="1" l="1"/>
  <c r="B11" i="1" s="1"/>
</calcChain>
</file>

<file path=xl/sharedStrings.xml><?xml version="1.0" encoding="utf-8"?>
<sst xmlns="http://schemas.openxmlformats.org/spreadsheetml/2006/main" count="229" uniqueCount="88">
  <si>
    <t xml:space="preserve"> </t>
  </si>
  <si>
    <t>Soort container</t>
  </si>
  <si>
    <t>Huurprijs per container per maand (excl. BTW)</t>
  </si>
  <si>
    <t>Transportkosten per keer (excl. BTW)</t>
  </si>
  <si>
    <t>Op afroep</t>
  </si>
  <si>
    <t>Verwerkingskosten per kg (excl. BTW)</t>
  </si>
  <si>
    <t>Totaal (bedrag voor gunning)</t>
  </si>
  <si>
    <t>Naam Inschrijver</t>
  </si>
  <si>
    <t>Naam ondertekenaar</t>
  </si>
  <si>
    <t>Handtekening</t>
  </si>
  <si>
    <t>Datum</t>
  </si>
  <si>
    <t>Locatiescan</t>
  </si>
  <si>
    <t>Aantal locaties</t>
  </si>
  <si>
    <t>Locatie</t>
  </si>
  <si>
    <t>In te vullen door inschrijver</t>
  </si>
  <si>
    <t xml:space="preserve">Locaties </t>
  </si>
  <si>
    <t>Afkorting locatie</t>
  </si>
  <si>
    <t>Restafval</t>
  </si>
  <si>
    <t>Ledigings-frequentie
per week</t>
  </si>
  <si>
    <t>Papier</t>
  </si>
  <si>
    <t>Glas</t>
  </si>
  <si>
    <t>Vertrouwelijk papier</t>
  </si>
  <si>
    <t>Aantal ledigingen totaal per jaar</t>
  </si>
  <si>
    <t>Aantal
containers</t>
  </si>
  <si>
    <t>Zwolle Rhijnvis Feith</t>
  </si>
  <si>
    <t>ZRF</t>
  </si>
  <si>
    <t>Zwolle Stadsmuur</t>
  </si>
  <si>
    <t>ZSM</t>
  </si>
  <si>
    <t>EHS</t>
  </si>
  <si>
    <t>Enschede Hulsmaatstraat</t>
  </si>
  <si>
    <t>Enschede Van Essengaarde</t>
  </si>
  <si>
    <t>EVE</t>
  </si>
  <si>
    <t>Arnhem Agnietenplaats</t>
  </si>
  <si>
    <t>AAP</t>
  </si>
  <si>
    <t>Arnhem Onderlangs</t>
  </si>
  <si>
    <t>AOL</t>
  </si>
  <si>
    <t>Arnhem Oudekraan 74</t>
  </si>
  <si>
    <t>AOK74</t>
  </si>
  <si>
    <t xml:space="preserve">Inhoud containers 
</t>
  </si>
  <si>
    <t>240 L</t>
  </si>
  <si>
    <t>770 L</t>
  </si>
  <si>
    <t>2400 L</t>
  </si>
  <si>
    <t>3m³</t>
  </si>
  <si>
    <t>PD</t>
  </si>
  <si>
    <t>1100 L</t>
  </si>
  <si>
    <t>1600 L</t>
  </si>
  <si>
    <t>1x 4 wk</t>
  </si>
  <si>
    <t>1x 2 wk</t>
  </si>
  <si>
    <t>1x 2wk</t>
  </si>
  <si>
    <t>500 L</t>
  </si>
  <si>
    <t>10m³</t>
  </si>
  <si>
    <t>Koffiedik</t>
  </si>
  <si>
    <t>120 L</t>
  </si>
  <si>
    <t>1x 4wk</t>
  </si>
  <si>
    <t>12m³</t>
  </si>
  <si>
    <t>Gewicht in kg per jaar</t>
  </si>
  <si>
    <t>ArtEZ</t>
  </si>
  <si>
    <t>Totale kosten locatiescan</t>
  </si>
  <si>
    <t>Totale kosten rolcontainers</t>
  </si>
  <si>
    <t>Totaal kosten 
(excl. BTW)</t>
  </si>
  <si>
    <t>Totaal kosten per jaar (excl. BTW)</t>
  </si>
  <si>
    <t>Bedrag per locatie 
(excl. BTW)</t>
  </si>
  <si>
    <t>Bedrag over 1 jaar (excl. BTW)</t>
  </si>
  <si>
    <t>Arnhem Oudekraan 26-34</t>
  </si>
  <si>
    <t>AOK26-34</t>
  </si>
  <si>
    <t>Chemisch / Verf en inkt</t>
  </si>
  <si>
    <t>Chemisch / Olieën</t>
  </si>
  <si>
    <t>Chemisch / Zuren en oplosmiddelen</t>
  </si>
  <si>
    <t>Chemisch / Spuitbussen</t>
  </si>
  <si>
    <t>Chemisch / Toners en Inkjet-inkt</t>
  </si>
  <si>
    <t>Chemisch / Poetsdoeken oplosmiddel</t>
  </si>
  <si>
    <t>Chemisch / Afval fotografie</t>
  </si>
  <si>
    <t>Chemisch / Lampen en TL balken</t>
  </si>
  <si>
    <t>Chemisch / Batterijen</t>
  </si>
  <si>
    <t>Chemisch / Keramiek</t>
  </si>
  <si>
    <t>AOK26-35</t>
  </si>
  <si>
    <t>AOK26-36</t>
  </si>
  <si>
    <t>AOK26-37</t>
  </si>
  <si>
    <t>AOK26-38</t>
  </si>
  <si>
    <t>Slib afvoer lediging</t>
  </si>
  <si>
    <t>Onbekend</t>
  </si>
  <si>
    <t>nvt</t>
  </si>
  <si>
    <t>Containers</t>
  </si>
  <si>
    <t>Aanbesteding : Afvalverwerking</t>
  </si>
  <si>
    <t>Zwolle Bagijneweide</t>
  </si>
  <si>
    <t>ZBW</t>
  </si>
  <si>
    <t>Restafval minipers</t>
  </si>
  <si>
    <t>Restafval perscontainer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</si>
</sst>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0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name val="Aptos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ptos"/>
    </font>
    <font>
      <sz val="9"/>
      <name val="Aptos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9" fillId="4" borderId="1" xfId="0" applyFont="1" applyFill="1" applyBorder="1" applyAlignment="1" applyProtection="1">
      <alignment horizontal="center" vertical="center"/>
      <protection locked="0" hidden="1"/>
    </xf>
    <xf numFmtId="164" fontId="9" fillId="4" borderId="1" xfId="0" applyNumberFormat="1" applyFont="1" applyFill="1" applyBorder="1" applyAlignment="1" applyProtection="1">
      <alignment horizontal="right" vertical="center"/>
      <protection locked="0" hidden="1"/>
    </xf>
    <xf numFmtId="0" fontId="12" fillId="0" borderId="0" xfId="0" applyFont="1" applyAlignment="1" applyProtection="1">
      <alignment horizontal="center"/>
    </xf>
    <xf numFmtId="0" fontId="0" fillId="0" borderId="0" xfId="0" applyProtection="1"/>
    <xf numFmtId="0" fontId="9" fillId="4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/>
    </xf>
    <xf numFmtId="44" fontId="10" fillId="5" borderId="4" xfId="0" applyNumberFormat="1" applyFont="1" applyFill="1" applyBorder="1" applyAlignment="1" applyProtection="1">
      <alignment horizontal="center" vertical="center" wrapText="1"/>
    </xf>
    <xf numFmtId="44" fontId="10" fillId="5" borderId="2" xfId="0" applyNumberFormat="1" applyFont="1" applyFill="1" applyBorder="1" applyAlignment="1" applyProtection="1">
      <alignment horizontal="center" vertical="center" wrapText="1"/>
    </xf>
    <xf numFmtId="164" fontId="10" fillId="5" borderId="1" xfId="0" applyNumberFormat="1" applyFont="1" applyFill="1" applyBorder="1" applyAlignment="1" applyProtection="1">
      <alignment horizontal="center" vertical="center" wrapText="1"/>
    </xf>
    <xf numFmtId="44" fontId="10" fillId="0" borderId="0" xfId="0" applyNumberFormat="1" applyFont="1" applyAlignment="1" applyProtection="1">
      <alignment horizontal="center" wrapText="1"/>
    </xf>
    <xf numFmtId="0" fontId="7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3" fontId="9" fillId="2" borderId="1" xfId="0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vertical="center"/>
    </xf>
    <xf numFmtId="3" fontId="9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3" fontId="14" fillId="0" borderId="1" xfId="0" applyNumberFormat="1" applyFont="1" applyBorder="1" applyAlignment="1" applyProtection="1">
      <alignment horizontal="center"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44" fontId="10" fillId="5" borderId="1" xfId="0" applyNumberFormat="1" applyFont="1" applyFill="1" applyBorder="1" applyAlignment="1" applyProtection="1">
      <alignment horizontal="center" vertical="center" wrapText="1"/>
    </xf>
    <xf numFmtId="44" fontId="10" fillId="5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164" fontId="6" fillId="0" borderId="0" xfId="0" applyNumberFormat="1" applyFont="1" applyProtection="1"/>
    <xf numFmtId="0" fontId="2" fillId="0" borderId="0" xfId="0" applyFont="1" applyProtection="1"/>
    <xf numFmtId="0" fontId="13" fillId="0" borderId="0" xfId="0" applyFont="1" applyProtection="1"/>
    <xf numFmtId="0" fontId="1" fillId="0" borderId="0" xfId="0" applyFont="1" applyProtection="1"/>
    <xf numFmtId="0" fontId="8" fillId="3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44" fontId="11" fillId="2" borderId="1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right"/>
    </xf>
    <xf numFmtId="44" fontId="10" fillId="5" borderId="1" xfId="0" applyNumberFormat="1" applyFont="1" applyFill="1" applyBorder="1" applyAlignment="1" applyProtection="1">
      <alignment horizontal="center" wrapText="1"/>
    </xf>
    <xf numFmtId="0" fontId="5" fillId="0" borderId="0" xfId="0" applyFont="1" applyProtection="1"/>
    <xf numFmtId="0" fontId="5" fillId="0" borderId="3" xfId="0" applyFont="1" applyBorder="1" applyProtection="1"/>
    <xf numFmtId="0" fontId="4" fillId="0" borderId="0" xfId="0" applyFont="1" applyProtection="1"/>
    <xf numFmtId="0" fontId="8" fillId="3" borderId="1" xfId="0" applyFont="1" applyFill="1" applyBorder="1" applyAlignment="1" applyProtection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0</xdr:row>
      <xdr:rowOff>19050</xdr:rowOff>
    </xdr:from>
    <xdr:to>
      <xdr:col>1</xdr:col>
      <xdr:colOff>3105150</xdr:colOff>
      <xdr:row>7</xdr:row>
      <xdr:rowOff>0</xdr:rowOff>
    </xdr:to>
    <xdr:pic>
      <xdr:nvPicPr>
        <xdr:cNvPr id="2" name="Afbeelding 1" descr="ArtEZ - Opdracht Overheid | Opdracht Overheid">
          <a:extLst>
            <a:ext uri="{FF2B5EF4-FFF2-40B4-BE49-F238E27FC236}">
              <a16:creationId xmlns:a16="http://schemas.microsoft.com/office/drawing/2014/main" id="{1AA03EBE-5C16-C02A-E331-D9C73607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showGridLines="0" zoomScaleNormal="100" workbookViewId="0">
      <selection activeCell="I13" sqref="I13"/>
    </sheetView>
  </sheetViews>
  <sheetFormatPr defaultRowHeight="14.4" x14ac:dyDescent="0.3"/>
  <cols>
    <col min="1" max="1" width="30.44140625" style="4" bestFit="1" customWidth="1"/>
    <col min="2" max="2" width="21" style="4" bestFit="1" customWidth="1"/>
    <col min="3" max="3" width="11" style="4" bestFit="1" customWidth="1"/>
    <col min="4" max="16384" width="8.88671875" style="4"/>
  </cols>
  <sheetData>
    <row r="1" spans="1:4" ht="18" x14ac:dyDescent="0.35">
      <c r="A1" s="3" t="s">
        <v>11</v>
      </c>
    </row>
    <row r="3" spans="1:4" x14ac:dyDescent="0.3">
      <c r="A3" s="5"/>
      <c r="B3" s="6" t="s">
        <v>14</v>
      </c>
    </row>
    <row r="5" spans="1:4" ht="24" x14ac:dyDescent="0.3">
      <c r="A5" s="7" t="s">
        <v>12</v>
      </c>
      <c r="B5" s="7" t="s">
        <v>61</v>
      </c>
      <c r="C5" s="7" t="s">
        <v>59</v>
      </c>
    </row>
    <row r="6" spans="1:4" x14ac:dyDescent="0.3">
      <c r="A6" s="6">
        <v>9</v>
      </c>
      <c r="B6" s="1">
        <v>0</v>
      </c>
      <c r="C6" s="8">
        <f>A6*B6</f>
        <v>0</v>
      </c>
    </row>
    <row r="7" spans="1:4" x14ac:dyDescent="0.3">
      <c r="A7" s="9" t="s">
        <v>57</v>
      </c>
      <c r="B7" s="10"/>
      <c r="C7" s="11">
        <f>C6</f>
        <v>0</v>
      </c>
    </row>
    <row r="8" spans="1:4" x14ac:dyDescent="0.3">
      <c r="D8" s="12"/>
    </row>
    <row r="11" spans="1:4" x14ac:dyDescent="0.3">
      <c r="A11" s="7" t="s">
        <v>15</v>
      </c>
      <c r="B11" s="7" t="s">
        <v>16</v>
      </c>
    </row>
    <row r="12" spans="1:4" x14ac:dyDescent="0.3">
      <c r="A12" s="6" t="s">
        <v>24</v>
      </c>
      <c r="B12" s="6" t="s">
        <v>25</v>
      </c>
    </row>
    <row r="13" spans="1:4" x14ac:dyDescent="0.3">
      <c r="A13" s="6" t="s">
        <v>26</v>
      </c>
      <c r="B13" s="6" t="s">
        <v>27</v>
      </c>
    </row>
    <row r="14" spans="1:4" x14ac:dyDescent="0.3">
      <c r="A14" s="6" t="s">
        <v>84</v>
      </c>
      <c r="B14" s="6" t="s">
        <v>85</v>
      </c>
    </row>
    <row r="15" spans="1:4" x14ac:dyDescent="0.3">
      <c r="A15" s="6" t="s">
        <v>29</v>
      </c>
      <c r="B15" s="6" t="s">
        <v>28</v>
      </c>
    </row>
    <row r="16" spans="1:4" x14ac:dyDescent="0.3">
      <c r="A16" s="6" t="s">
        <v>30</v>
      </c>
      <c r="B16" s="6" t="s">
        <v>31</v>
      </c>
    </row>
    <row r="17" spans="1:2" x14ac:dyDescent="0.3">
      <c r="A17" s="6" t="s">
        <v>32</v>
      </c>
      <c r="B17" s="6" t="s">
        <v>33</v>
      </c>
    </row>
    <row r="18" spans="1:2" x14ac:dyDescent="0.3">
      <c r="A18" s="6" t="s">
        <v>34</v>
      </c>
      <c r="B18" s="6" t="s">
        <v>35</v>
      </c>
    </row>
    <row r="19" spans="1:2" x14ac:dyDescent="0.3">
      <c r="A19" s="6" t="s">
        <v>63</v>
      </c>
      <c r="B19" s="6" t="s">
        <v>64</v>
      </c>
    </row>
    <row r="20" spans="1:2" x14ac:dyDescent="0.3">
      <c r="A20" s="6" t="s">
        <v>36</v>
      </c>
      <c r="B20" s="6" t="s">
        <v>37</v>
      </c>
    </row>
  </sheetData>
  <sheetProtection algorithmName="SHA-512" hashValue="mibMZ3o71AEcar2+Rs4WUTEEFXTszsWCzatnyNHhiFNFFPbgc2/pcx4Zj0YwGVYNS1ovWiRY0X9ZRzO2Q6TwxA==" saltValue="sOo/EhNKcJ0VCI+0fr9Qvg==" spinCount="100000" sheet="1" objects="1" scenarios="1"/>
  <mergeCells count="1"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5"/>
  <sheetViews>
    <sheetView showGridLines="0" topLeftCell="A37" zoomScaleNormal="100" workbookViewId="0">
      <selection activeCell="G52" sqref="G52:J52 D52:E52"/>
    </sheetView>
  </sheetViews>
  <sheetFormatPr defaultRowHeight="14.4" x14ac:dyDescent="0.3"/>
  <cols>
    <col min="1" max="1" width="30" style="4" bestFit="1" customWidth="1"/>
    <col min="2" max="2" width="12.44140625" style="4" customWidth="1"/>
    <col min="3" max="3" width="16.5546875" style="4" customWidth="1"/>
    <col min="4" max="4" width="12" style="4" customWidth="1"/>
    <col min="5" max="5" width="9.109375" style="16"/>
    <col min="6" max="6" width="18.6640625" style="16" bestFit="1" customWidth="1"/>
    <col min="7" max="7" width="20" style="16" customWidth="1"/>
    <col min="8" max="8" width="21.109375" style="4" customWidth="1"/>
    <col min="9" max="9" width="18.88671875" style="4" customWidth="1"/>
    <col min="10" max="10" width="18.5546875" style="4" customWidth="1"/>
    <col min="11" max="11" width="20.44140625" style="4" customWidth="1"/>
    <col min="12" max="16384" width="8.88671875" style="4"/>
  </cols>
  <sheetData>
    <row r="1" spans="1:11" ht="18" x14ac:dyDescent="0.35">
      <c r="A1" s="3" t="s">
        <v>82</v>
      </c>
      <c r="B1" s="13"/>
      <c r="D1" s="14"/>
      <c r="E1" s="4"/>
      <c r="F1" s="15"/>
    </row>
    <row r="2" spans="1:11" ht="18" x14ac:dyDescent="0.35">
      <c r="A2" s="3"/>
      <c r="B2" s="13"/>
      <c r="E2" s="15"/>
      <c r="F2" s="15"/>
    </row>
    <row r="3" spans="1:11" x14ac:dyDescent="0.3">
      <c r="A3" s="5"/>
      <c r="B3" s="17" t="s">
        <v>14</v>
      </c>
      <c r="C3" s="17"/>
      <c r="D3" s="14"/>
      <c r="E3" s="15"/>
      <c r="F3" s="15"/>
    </row>
    <row r="5" spans="1:11" ht="24" x14ac:dyDescent="0.3">
      <c r="A5" s="7" t="s">
        <v>1</v>
      </c>
      <c r="B5" s="7" t="s">
        <v>13</v>
      </c>
      <c r="C5" s="7" t="s">
        <v>38</v>
      </c>
      <c r="D5" s="7" t="s">
        <v>55</v>
      </c>
      <c r="E5" s="7" t="s">
        <v>23</v>
      </c>
      <c r="F5" s="7" t="s">
        <v>18</v>
      </c>
      <c r="G5" s="7" t="s">
        <v>22</v>
      </c>
      <c r="H5" s="7" t="s">
        <v>2</v>
      </c>
      <c r="I5" s="7" t="s">
        <v>3</v>
      </c>
      <c r="J5" s="7" t="s">
        <v>5</v>
      </c>
      <c r="K5" s="7" t="s">
        <v>60</v>
      </c>
    </row>
    <row r="6" spans="1:11" x14ac:dyDescent="0.3">
      <c r="A6" s="18" t="s">
        <v>21</v>
      </c>
      <c r="B6" s="18" t="s">
        <v>25</v>
      </c>
      <c r="C6" s="19" t="s">
        <v>39</v>
      </c>
      <c r="D6" s="20">
        <v>595</v>
      </c>
      <c r="E6" s="21">
        <v>1</v>
      </c>
      <c r="F6" s="22" t="s">
        <v>4</v>
      </c>
      <c r="G6" s="22">
        <v>6</v>
      </c>
      <c r="H6" s="2">
        <v>0</v>
      </c>
      <c r="I6" s="2">
        <v>0</v>
      </c>
      <c r="J6" s="2">
        <v>0</v>
      </c>
      <c r="K6" s="23">
        <f>SUM(E6*H6*12)+(I6*G6)+(J6*D6)</f>
        <v>0</v>
      </c>
    </row>
    <row r="7" spans="1:11" x14ac:dyDescent="0.3">
      <c r="A7" s="18" t="s">
        <v>17</v>
      </c>
      <c r="B7" s="18" t="s">
        <v>25</v>
      </c>
      <c r="C7" s="19" t="s">
        <v>40</v>
      </c>
      <c r="D7" s="20">
        <v>46100</v>
      </c>
      <c r="E7" s="21">
        <v>5</v>
      </c>
      <c r="F7" s="22">
        <v>2</v>
      </c>
      <c r="G7" s="22">
        <v>84</v>
      </c>
      <c r="H7" s="2">
        <v>0</v>
      </c>
      <c r="I7" s="2">
        <v>0</v>
      </c>
      <c r="J7" s="2">
        <v>0</v>
      </c>
      <c r="K7" s="23">
        <f t="shared" ref="K7:K43" si="0">SUM(E7*H7*12)+(I7*G7)+(J7*D7)</f>
        <v>0</v>
      </c>
    </row>
    <row r="8" spans="1:11" x14ac:dyDescent="0.3">
      <c r="A8" s="18" t="s">
        <v>19</v>
      </c>
      <c r="B8" s="18" t="s">
        <v>25</v>
      </c>
      <c r="C8" s="19" t="s">
        <v>40</v>
      </c>
      <c r="D8" s="20">
        <v>4800</v>
      </c>
      <c r="E8" s="21">
        <v>4</v>
      </c>
      <c r="F8" s="22">
        <v>1</v>
      </c>
      <c r="G8" s="22">
        <v>42</v>
      </c>
      <c r="H8" s="2">
        <v>0</v>
      </c>
      <c r="I8" s="2">
        <v>0</v>
      </c>
      <c r="J8" s="2">
        <v>0</v>
      </c>
      <c r="K8" s="23">
        <f t="shared" si="0"/>
        <v>0</v>
      </c>
    </row>
    <row r="9" spans="1:11" x14ac:dyDescent="0.3">
      <c r="A9" s="18" t="s">
        <v>79</v>
      </c>
      <c r="B9" s="18" t="s">
        <v>25</v>
      </c>
      <c r="C9" s="19" t="s">
        <v>80</v>
      </c>
      <c r="D9" s="20">
        <v>1000</v>
      </c>
      <c r="E9" s="21" t="s">
        <v>81</v>
      </c>
      <c r="F9" s="22" t="s">
        <v>4</v>
      </c>
      <c r="G9" s="22">
        <v>1</v>
      </c>
      <c r="H9" s="2"/>
      <c r="I9" s="2">
        <v>0</v>
      </c>
      <c r="J9" s="2">
        <v>0</v>
      </c>
      <c r="K9" s="23">
        <f>SUM(I9*G9)+(J9*D9)</f>
        <v>0</v>
      </c>
    </row>
    <row r="10" spans="1:11" x14ac:dyDescent="0.3">
      <c r="A10" s="18" t="s">
        <v>20</v>
      </c>
      <c r="B10" s="18" t="s">
        <v>25</v>
      </c>
      <c r="C10" s="19" t="s">
        <v>39</v>
      </c>
      <c r="D10" s="20">
        <v>555</v>
      </c>
      <c r="E10" s="21">
        <v>2</v>
      </c>
      <c r="F10" s="22">
        <v>1</v>
      </c>
      <c r="G10" s="22">
        <v>42</v>
      </c>
      <c r="H10" s="2">
        <v>0</v>
      </c>
      <c r="I10" s="2">
        <v>0</v>
      </c>
      <c r="J10" s="2">
        <v>0</v>
      </c>
      <c r="K10" s="23">
        <f t="shared" ref="K10" si="1">SUM(E10*H10*12)+(I10*G10)+(J10*D10)</f>
        <v>0</v>
      </c>
    </row>
    <row r="11" spans="1:11" x14ac:dyDescent="0.3">
      <c r="A11" s="18" t="s">
        <v>19</v>
      </c>
      <c r="B11" s="18" t="s">
        <v>28</v>
      </c>
      <c r="C11" s="19" t="s">
        <v>41</v>
      </c>
      <c r="D11" s="24">
        <v>1985</v>
      </c>
      <c r="E11" s="21">
        <v>1</v>
      </c>
      <c r="F11" s="22" t="s">
        <v>46</v>
      </c>
      <c r="G11" s="22">
        <v>10</v>
      </c>
      <c r="H11" s="2">
        <v>0</v>
      </c>
      <c r="I11" s="2">
        <v>0</v>
      </c>
      <c r="J11" s="2">
        <v>0</v>
      </c>
      <c r="K11" s="23">
        <f t="shared" si="0"/>
        <v>0</v>
      </c>
    </row>
    <row r="12" spans="1:11" x14ac:dyDescent="0.3">
      <c r="A12" s="18" t="s">
        <v>21</v>
      </c>
      <c r="B12" s="18" t="s">
        <v>28</v>
      </c>
      <c r="C12" s="19" t="s">
        <v>39</v>
      </c>
      <c r="D12" s="24">
        <v>80</v>
      </c>
      <c r="E12" s="21">
        <v>1</v>
      </c>
      <c r="F12" s="25" t="s">
        <v>4</v>
      </c>
      <c r="G12" s="22">
        <v>4</v>
      </c>
      <c r="H12" s="2">
        <v>0</v>
      </c>
      <c r="I12" s="2">
        <v>0</v>
      </c>
      <c r="J12" s="2">
        <v>0</v>
      </c>
      <c r="K12" s="23">
        <f t="shared" si="0"/>
        <v>0</v>
      </c>
    </row>
    <row r="13" spans="1:11" x14ac:dyDescent="0.3">
      <c r="A13" s="18" t="s">
        <v>86</v>
      </c>
      <c r="B13" s="18" t="s">
        <v>28</v>
      </c>
      <c r="C13" s="19" t="s">
        <v>42</v>
      </c>
      <c r="D13" s="24">
        <v>12000</v>
      </c>
      <c r="E13" s="21">
        <v>1</v>
      </c>
      <c r="F13" s="22" t="s">
        <v>46</v>
      </c>
      <c r="G13" s="22">
        <v>10</v>
      </c>
      <c r="H13" s="2">
        <v>0</v>
      </c>
      <c r="I13" s="2">
        <v>0</v>
      </c>
      <c r="J13" s="2">
        <v>0</v>
      </c>
      <c r="K13" s="23">
        <f t="shared" si="0"/>
        <v>0</v>
      </c>
    </row>
    <row r="14" spans="1:11" x14ac:dyDescent="0.3">
      <c r="A14" s="18" t="s">
        <v>19</v>
      </c>
      <c r="B14" s="18" t="s">
        <v>27</v>
      </c>
      <c r="C14" s="19" t="s">
        <v>40</v>
      </c>
      <c r="D14" s="20">
        <v>1750</v>
      </c>
      <c r="E14" s="21">
        <v>1</v>
      </c>
      <c r="F14" s="22">
        <v>1</v>
      </c>
      <c r="G14" s="22">
        <v>42</v>
      </c>
      <c r="H14" s="2">
        <v>0</v>
      </c>
      <c r="I14" s="2">
        <v>0</v>
      </c>
      <c r="J14" s="2">
        <v>0</v>
      </c>
      <c r="K14" s="23">
        <f t="shared" si="0"/>
        <v>0</v>
      </c>
    </row>
    <row r="15" spans="1:11" x14ac:dyDescent="0.3">
      <c r="A15" s="18" t="s">
        <v>20</v>
      </c>
      <c r="B15" s="18" t="s">
        <v>27</v>
      </c>
      <c r="C15" s="19" t="s">
        <v>39</v>
      </c>
      <c r="D15" s="24">
        <v>100</v>
      </c>
      <c r="E15" s="21">
        <v>1</v>
      </c>
      <c r="F15" s="22" t="s">
        <v>53</v>
      </c>
      <c r="G15" s="22">
        <v>10</v>
      </c>
      <c r="H15" s="2">
        <v>0</v>
      </c>
      <c r="I15" s="2">
        <v>0</v>
      </c>
      <c r="J15" s="2">
        <v>0</v>
      </c>
      <c r="K15" s="23">
        <f t="shared" si="0"/>
        <v>0</v>
      </c>
    </row>
    <row r="16" spans="1:11" x14ac:dyDescent="0.3">
      <c r="A16" s="18" t="s">
        <v>17</v>
      </c>
      <c r="B16" s="18" t="s">
        <v>27</v>
      </c>
      <c r="C16" s="19" t="s">
        <v>40</v>
      </c>
      <c r="D16" s="20">
        <v>17600</v>
      </c>
      <c r="E16" s="21">
        <v>1</v>
      </c>
      <c r="F16" s="22">
        <v>1</v>
      </c>
      <c r="G16" s="22">
        <v>84</v>
      </c>
      <c r="H16" s="2">
        <v>0</v>
      </c>
      <c r="I16" s="2">
        <v>0</v>
      </c>
      <c r="J16" s="2">
        <v>0</v>
      </c>
      <c r="K16" s="23">
        <f t="shared" si="0"/>
        <v>0</v>
      </c>
    </row>
    <row r="17" spans="1:11" x14ac:dyDescent="0.3">
      <c r="A17" s="18" t="s">
        <v>43</v>
      </c>
      <c r="B17" s="18" t="s">
        <v>27</v>
      </c>
      <c r="C17" s="19" t="s">
        <v>39</v>
      </c>
      <c r="D17" s="20">
        <v>50</v>
      </c>
      <c r="E17" s="21">
        <v>1</v>
      </c>
      <c r="F17" s="22" t="s">
        <v>47</v>
      </c>
      <c r="G17" s="22">
        <v>21</v>
      </c>
      <c r="H17" s="2">
        <v>0</v>
      </c>
      <c r="I17" s="2">
        <v>0</v>
      </c>
      <c r="J17" s="2">
        <v>0</v>
      </c>
      <c r="K17" s="23">
        <f t="shared" si="0"/>
        <v>0</v>
      </c>
    </row>
    <row r="18" spans="1:11" x14ac:dyDescent="0.3">
      <c r="A18" s="18" t="s">
        <v>19</v>
      </c>
      <c r="B18" s="18" t="s">
        <v>31</v>
      </c>
      <c r="C18" s="19" t="s">
        <v>44</v>
      </c>
      <c r="D18" s="20">
        <v>2350</v>
      </c>
      <c r="E18" s="21">
        <v>1</v>
      </c>
      <c r="F18" s="22">
        <v>1</v>
      </c>
      <c r="G18" s="22">
        <v>42</v>
      </c>
      <c r="H18" s="2">
        <v>0</v>
      </c>
      <c r="I18" s="2">
        <v>0</v>
      </c>
      <c r="J18" s="2">
        <v>0</v>
      </c>
      <c r="K18" s="23">
        <f t="shared" si="0"/>
        <v>0</v>
      </c>
    </row>
    <row r="19" spans="1:11" x14ac:dyDescent="0.3">
      <c r="A19" s="18" t="s">
        <v>17</v>
      </c>
      <c r="B19" s="18" t="s">
        <v>31</v>
      </c>
      <c r="C19" s="19" t="s">
        <v>45</v>
      </c>
      <c r="D19" s="24">
        <v>7250</v>
      </c>
      <c r="E19" s="21">
        <v>1</v>
      </c>
      <c r="F19" s="22">
        <v>1</v>
      </c>
      <c r="G19" s="22">
        <v>42</v>
      </c>
      <c r="H19" s="2">
        <v>0</v>
      </c>
      <c r="I19" s="2">
        <v>0</v>
      </c>
      <c r="J19" s="2">
        <v>0</v>
      </c>
      <c r="K19" s="23">
        <f t="shared" si="0"/>
        <v>0</v>
      </c>
    </row>
    <row r="20" spans="1:11" x14ac:dyDescent="0.3">
      <c r="A20" s="18" t="s">
        <v>43</v>
      </c>
      <c r="B20" s="18" t="s">
        <v>31</v>
      </c>
      <c r="C20" s="19" t="s">
        <v>44</v>
      </c>
      <c r="D20" s="24">
        <v>350</v>
      </c>
      <c r="E20" s="21">
        <v>1</v>
      </c>
      <c r="F20" s="22" t="s">
        <v>48</v>
      </c>
      <c r="G20" s="22">
        <v>21</v>
      </c>
      <c r="H20" s="2">
        <v>0</v>
      </c>
      <c r="I20" s="2">
        <v>0</v>
      </c>
      <c r="J20" s="2">
        <v>0</v>
      </c>
      <c r="K20" s="23">
        <f t="shared" si="0"/>
        <v>0</v>
      </c>
    </row>
    <row r="21" spans="1:11" x14ac:dyDescent="0.3">
      <c r="A21" s="18" t="s">
        <v>21</v>
      </c>
      <c r="B21" s="18" t="s">
        <v>31</v>
      </c>
      <c r="C21" s="19" t="s">
        <v>49</v>
      </c>
      <c r="D21" s="26">
        <v>50</v>
      </c>
      <c r="E21" s="21">
        <v>1</v>
      </c>
      <c r="F21" s="22" t="s">
        <v>4</v>
      </c>
      <c r="G21" s="22">
        <v>1</v>
      </c>
      <c r="H21" s="2">
        <v>0</v>
      </c>
      <c r="I21" s="2">
        <v>0</v>
      </c>
      <c r="J21" s="2">
        <v>0</v>
      </c>
      <c r="K21" s="23">
        <f t="shared" si="0"/>
        <v>0</v>
      </c>
    </row>
    <row r="22" spans="1:11" x14ac:dyDescent="0.3">
      <c r="A22" s="18" t="s">
        <v>19</v>
      </c>
      <c r="B22" s="18" t="s">
        <v>33</v>
      </c>
      <c r="C22" s="19" t="s">
        <v>39</v>
      </c>
      <c r="D22" s="24">
        <v>1240</v>
      </c>
      <c r="E22" s="21">
        <v>2</v>
      </c>
      <c r="F22" s="22">
        <v>1</v>
      </c>
      <c r="G22" s="22">
        <v>42</v>
      </c>
      <c r="H22" s="2">
        <v>0</v>
      </c>
      <c r="I22" s="2">
        <v>0</v>
      </c>
      <c r="J22" s="2">
        <v>0</v>
      </c>
      <c r="K22" s="23">
        <f t="shared" si="0"/>
        <v>0</v>
      </c>
    </row>
    <row r="23" spans="1:11" x14ac:dyDescent="0.3">
      <c r="A23" s="18" t="s">
        <v>17</v>
      </c>
      <c r="B23" s="18" t="s">
        <v>33</v>
      </c>
      <c r="C23" s="19" t="s">
        <v>39</v>
      </c>
      <c r="D23" s="24">
        <v>4500</v>
      </c>
      <c r="E23" s="21">
        <v>2</v>
      </c>
      <c r="F23" s="22">
        <v>2</v>
      </c>
      <c r="G23" s="22">
        <v>84</v>
      </c>
      <c r="H23" s="2">
        <v>0</v>
      </c>
      <c r="I23" s="2">
        <v>0</v>
      </c>
      <c r="J23" s="2">
        <v>0</v>
      </c>
      <c r="K23" s="23">
        <f t="shared" si="0"/>
        <v>0</v>
      </c>
    </row>
    <row r="24" spans="1:11" x14ac:dyDescent="0.3">
      <c r="A24" s="18" t="s">
        <v>87</v>
      </c>
      <c r="B24" s="18" t="s">
        <v>35</v>
      </c>
      <c r="C24" s="19" t="s">
        <v>50</v>
      </c>
      <c r="D24" s="24">
        <v>10000</v>
      </c>
      <c r="E24" s="21">
        <v>1</v>
      </c>
      <c r="F24" s="22" t="s">
        <v>46</v>
      </c>
      <c r="G24" s="22">
        <v>10</v>
      </c>
      <c r="H24" s="2">
        <v>0</v>
      </c>
      <c r="I24" s="2">
        <v>0</v>
      </c>
      <c r="J24" s="2">
        <v>0</v>
      </c>
      <c r="K24" s="23">
        <f t="shared" si="0"/>
        <v>0</v>
      </c>
    </row>
    <row r="25" spans="1:11" x14ac:dyDescent="0.3">
      <c r="A25" s="18" t="s">
        <v>19</v>
      </c>
      <c r="B25" s="18" t="s">
        <v>35</v>
      </c>
      <c r="C25" s="19" t="s">
        <v>39</v>
      </c>
      <c r="D25" s="24">
        <v>11500</v>
      </c>
      <c r="E25" s="21">
        <v>19</v>
      </c>
      <c r="F25" s="22">
        <v>1</v>
      </c>
      <c r="G25" s="22">
        <v>42</v>
      </c>
      <c r="H25" s="2">
        <v>0</v>
      </c>
      <c r="I25" s="2">
        <v>0</v>
      </c>
      <c r="J25" s="2">
        <v>0</v>
      </c>
      <c r="K25" s="23">
        <f t="shared" si="0"/>
        <v>0</v>
      </c>
    </row>
    <row r="26" spans="1:11" x14ac:dyDescent="0.3">
      <c r="A26" s="18" t="s">
        <v>51</v>
      </c>
      <c r="B26" s="18" t="s">
        <v>35</v>
      </c>
      <c r="C26" s="19" t="s">
        <v>52</v>
      </c>
      <c r="D26" s="24">
        <v>5500</v>
      </c>
      <c r="E26" s="21">
        <v>2</v>
      </c>
      <c r="F26" s="22">
        <v>1</v>
      </c>
      <c r="G26" s="22">
        <v>42</v>
      </c>
      <c r="H26" s="2">
        <v>0</v>
      </c>
      <c r="I26" s="2">
        <v>0</v>
      </c>
      <c r="J26" s="2">
        <v>0</v>
      </c>
      <c r="K26" s="23">
        <f t="shared" si="0"/>
        <v>0</v>
      </c>
    </row>
    <row r="27" spans="1:11" x14ac:dyDescent="0.3">
      <c r="A27" s="18" t="s">
        <v>21</v>
      </c>
      <c r="B27" s="18" t="s">
        <v>35</v>
      </c>
      <c r="C27" s="19" t="s">
        <v>39</v>
      </c>
      <c r="D27" s="24">
        <v>50</v>
      </c>
      <c r="E27" s="21">
        <v>1</v>
      </c>
      <c r="F27" s="22" t="s">
        <v>53</v>
      </c>
      <c r="G27" s="22">
        <v>10</v>
      </c>
      <c r="H27" s="2">
        <v>0</v>
      </c>
      <c r="I27" s="2">
        <v>0</v>
      </c>
      <c r="J27" s="2">
        <v>0</v>
      </c>
      <c r="K27" s="23">
        <f t="shared" si="0"/>
        <v>0</v>
      </c>
    </row>
    <row r="28" spans="1:11" x14ac:dyDescent="0.3">
      <c r="A28" s="18" t="s">
        <v>20</v>
      </c>
      <c r="B28" s="18" t="s">
        <v>35</v>
      </c>
      <c r="C28" s="19" t="s">
        <v>39</v>
      </c>
      <c r="D28" s="24">
        <v>650</v>
      </c>
      <c r="E28" s="21">
        <v>4</v>
      </c>
      <c r="F28" s="22" t="s">
        <v>4</v>
      </c>
      <c r="G28" s="22">
        <v>3</v>
      </c>
      <c r="H28" s="2">
        <v>0</v>
      </c>
      <c r="I28" s="2">
        <v>0</v>
      </c>
      <c r="J28" s="2">
        <v>0</v>
      </c>
      <c r="K28" s="23">
        <f t="shared" si="0"/>
        <v>0</v>
      </c>
    </row>
    <row r="29" spans="1:11" x14ac:dyDescent="0.3">
      <c r="A29" s="18" t="s">
        <v>43</v>
      </c>
      <c r="B29" s="18" t="s">
        <v>35</v>
      </c>
      <c r="C29" s="19" t="s">
        <v>39</v>
      </c>
      <c r="D29" s="24">
        <v>600</v>
      </c>
      <c r="E29" s="21">
        <v>5</v>
      </c>
      <c r="F29" s="22">
        <v>1</v>
      </c>
      <c r="G29" s="22">
        <v>42</v>
      </c>
      <c r="H29" s="2">
        <v>0</v>
      </c>
      <c r="I29" s="2">
        <v>0</v>
      </c>
      <c r="J29" s="2">
        <v>0</v>
      </c>
      <c r="K29" s="23">
        <f t="shared" si="0"/>
        <v>0</v>
      </c>
    </row>
    <row r="30" spans="1:11" x14ac:dyDescent="0.3">
      <c r="A30" s="18" t="s">
        <v>17</v>
      </c>
      <c r="B30" s="18" t="s">
        <v>35</v>
      </c>
      <c r="C30" s="19" t="s">
        <v>39</v>
      </c>
      <c r="D30" s="24">
        <v>250</v>
      </c>
      <c r="E30" s="21">
        <v>2</v>
      </c>
      <c r="F30" s="22">
        <v>1</v>
      </c>
      <c r="G30" s="22">
        <v>42</v>
      </c>
      <c r="H30" s="2">
        <v>0</v>
      </c>
      <c r="I30" s="2">
        <v>0</v>
      </c>
      <c r="J30" s="2">
        <v>0</v>
      </c>
      <c r="K30" s="23">
        <f t="shared" si="0"/>
        <v>0</v>
      </c>
    </row>
    <row r="31" spans="1:11" x14ac:dyDescent="0.3">
      <c r="A31" s="18" t="s">
        <v>21</v>
      </c>
      <c r="B31" s="18" t="s">
        <v>35</v>
      </c>
      <c r="C31" s="19" t="s">
        <v>54</v>
      </c>
      <c r="D31" s="24">
        <v>1300</v>
      </c>
      <c r="E31" s="21">
        <v>1</v>
      </c>
      <c r="F31" s="22" t="s">
        <v>4</v>
      </c>
      <c r="G31" s="22">
        <v>9</v>
      </c>
      <c r="H31" s="2">
        <v>0</v>
      </c>
      <c r="I31" s="2">
        <v>0</v>
      </c>
      <c r="J31" s="2">
        <v>0</v>
      </c>
      <c r="K31" s="23">
        <f t="shared" si="0"/>
        <v>0</v>
      </c>
    </row>
    <row r="32" spans="1:11" x14ac:dyDescent="0.3">
      <c r="A32" s="18" t="s">
        <v>17</v>
      </c>
      <c r="B32" s="18" t="s">
        <v>64</v>
      </c>
      <c r="C32" s="19" t="s">
        <v>49</v>
      </c>
      <c r="D32" s="20">
        <v>3800</v>
      </c>
      <c r="E32" s="21">
        <v>1</v>
      </c>
      <c r="F32" s="22">
        <v>1</v>
      </c>
      <c r="G32" s="22">
        <v>42</v>
      </c>
      <c r="H32" s="2">
        <v>0</v>
      </c>
      <c r="I32" s="2">
        <v>0</v>
      </c>
      <c r="J32" s="2">
        <v>0</v>
      </c>
      <c r="K32" s="23">
        <f t="shared" si="0"/>
        <v>0</v>
      </c>
    </row>
    <row r="33" spans="1:11" x14ac:dyDescent="0.3">
      <c r="A33" s="18" t="s">
        <v>17</v>
      </c>
      <c r="B33" s="18" t="s">
        <v>64</v>
      </c>
      <c r="C33" s="19" t="s">
        <v>45</v>
      </c>
      <c r="D33" s="20">
        <v>6000</v>
      </c>
      <c r="E33" s="21">
        <v>1</v>
      </c>
      <c r="F33" s="22">
        <v>1</v>
      </c>
      <c r="G33" s="22">
        <v>42</v>
      </c>
      <c r="H33" s="2">
        <v>0</v>
      </c>
      <c r="I33" s="2">
        <v>0</v>
      </c>
      <c r="J33" s="2">
        <v>0</v>
      </c>
      <c r="K33" s="23">
        <f t="shared" si="0"/>
        <v>0</v>
      </c>
    </row>
    <row r="34" spans="1:11" x14ac:dyDescent="0.3">
      <c r="A34" s="18" t="s">
        <v>19</v>
      </c>
      <c r="B34" s="18" t="s">
        <v>64</v>
      </c>
      <c r="C34" s="19" t="s">
        <v>40</v>
      </c>
      <c r="D34" s="20">
        <v>1050</v>
      </c>
      <c r="E34" s="21">
        <v>1</v>
      </c>
      <c r="F34" s="22" t="s">
        <v>48</v>
      </c>
      <c r="G34" s="22">
        <v>21</v>
      </c>
      <c r="H34" s="2">
        <v>0</v>
      </c>
      <c r="I34" s="2">
        <v>0</v>
      </c>
      <c r="J34" s="2">
        <v>0</v>
      </c>
      <c r="K34" s="23">
        <f t="shared" si="0"/>
        <v>0</v>
      </c>
    </row>
    <row r="35" spans="1:11" x14ac:dyDescent="0.3">
      <c r="A35" s="18" t="s">
        <v>21</v>
      </c>
      <c r="B35" s="18" t="s">
        <v>64</v>
      </c>
      <c r="C35" s="19" t="s">
        <v>39</v>
      </c>
      <c r="D35" s="20">
        <v>50</v>
      </c>
      <c r="E35" s="21">
        <v>1</v>
      </c>
      <c r="F35" s="22" t="s">
        <v>4</v>
      </c>
      <c r="G35" s="22">
        <v>10</v>
      </c>
      <c r="H35" s="2">
        <v>0</v>
      </c>
      <c r="I35" s="2">
        <v>0</v>
      </c>
      <c r="J35" s="2">
        <v>0</v>
      </c>
      <c r="K35" s="23">
        <f t="shared" ref="K35" si="2">SUM(E35*H35*12)+(I35*G35)+(J35*D35)</f>
        <v>0</v>
      </c>
    </row>
    <row r="36" spans="1:11" x14ac:dyDescent="0.3">
      <c r="A36" s="18" t="s">
        <v>19</v>
      </c>
      <c r="B36" s="18" t="s">
        <v>64</v>
      </c>
      <c r="C36" s="19" t="s">
        <v>44</v>
      </c>
      <c r="D36" s="20">
        <v>1400</v>
      </c>
      <c r="E36" s="21">
        <v>1</v>
      </c>
      <c r="F36" s="22" t="s">
        <v>48</v>
      </c>
      <c r="G36" s="22">
        <v>21</v>
      </c>
      <c r="H36" s="2">
        <v>0</v>
      </c>
      <c r="I36" s="2">
        <v>0</v>
      </c>
      <c r="J36" s="2">
        <v>0</v>
      </c>
      <c r="K36" s="23">
        <f t="shared" si="0"/>
        <v>0</v>
      </c>
    </row>
    <row r="37" spans="1:11" x14ac:dyDescent="0.3">
      <c r="A37" s="18" t="s">
        <v>17</v>
      </c>
      <c r="B37" s="18" t="s">
        <v>64</v>
      </c>
      <c r="C37" s="19" t="s">
        <v>44</v>
      </c>
      <c r="D37" s="20">
        <v>18500</v>
      </c>
      <c r="E37" s="21">
        <v>1</v>
      </c>
      <c r="F37" s="22">
        <v>2</v>
      </c>
      <c r="G37" s="22">
        <v>84</v>
      </c>
      <c r="H37" s="2">
        <v>0</v>
      </c>
      <c r="I37" s="2">
        <v>0</v>
      </c>
      <c r="J37" s="2">
        <v>0</v>
      </c>
      <c r="K37" s="23">
        <f t="shared" si="0"/>
        <v>0</v>
      </c>
    </row>
    <row r="38" spans="1:11" x14ac:dyDescent="0.3">
      <c r="A38" s="18" t="s">
        <v>51</v>
      </c>
      <c r="B38" s="18" t="s">
        <v>64</v>
      </c>
      <c r="C38" s="19" t="s">
        <v>52</v>
      </c>
      <c r="D38" s="20">
        <v>1400</v>
      </c>
      <c r="E38" s="21">
        <v>1</v>
      </c>
      <c r="F38" s="22" t="s">
        <v>48</v>
      </c>
      <c r="G38" s="22">
        <v>21</v>
      </c>
      <c r="H38" s="2">
        <v>0</v>
      </c>
      <c r="I38" s="2">
        <v>0</v>
      </c>
      <c r="J38" s="2">
        <v>0</v>
      </c>
      <c r="K38" s="23">
        <f t="shared" si="0"/>
        <v>0</v>
      </c>
    </row>
    <row r="39" spans="1:11" x14ac:dyDescent="0.3">
      <c r="A39" s="18" t="s">
        <v>19</v>
      </c>
      <c r="B39" s="18" t="s">
        <v>37</v>
      </c>
      <c r="C39" s="19" t="s">
        <v>39</v>
      </c>
      <c r="D39" s="20">
        <v>650</v>
      </c>
      <c r="E39" s="21">
        <v>2</v>
      </c>
      <c r="F39" s="22" t="s">
        <v>48</v>
      </c>
      <c r="G39" s="22">
        <v>21</v>
      </c>
      <c r="H39" s="2">
        <v>0</v>
      </c>
      <c r="I39" s="2">
        <v>0</v>
      </c>
      <c r="J39" s="2">
        <v>0</v>
      </c>
      <c r="K39" s="23">
        <f t="shared" si="0"/>
        <v>0</v>
      </c>
    </row>
    <row r="40" spans="1:11" x14ac:dyDescent="0.3">
      <c r="A40" s="18" t="s">
        <v>17</v>
      </c>
      <c r="B40" s="18" t="s">
        <v>37</v>
      </c>
      <c r="C40" s="19" t="s">
        <v>44</v>
      </c>
      <c r="D40" s="20">
        <v>19900</v>
      </c>
      <c r="E40" s="21">
        <v>1</v>
      </c>
      <c r="F40" s="22" t="s">
        <v>48</v>
      </c>
      <c r="G40" s="22">
        <v>21</v>
      </c>
      <c r="H40" s="2">
        <v>0</v>
      </c>
      <c r="I40" s="2">
        <v>0</v>
      </c>
      <c r="J40" s="2">
        <v>0</v>
      </c>
      <c r="K40" s="23">
        <f t="shared" si="0"/>
        <v>0</v>
      </c>
    </row>
    <row r="41" spans="1:11" x14ac:dyDescent="0.3">
      <c r="A41" s="18" t="s">
        <v>51</v>
      </c>
      <c r="B41" s="18" t="s">
        <v>37</v>
      </c>
      <c r="C41" s="19" t="s">
        <v>52</v>
      </c>
      <c r="D41" s="20">
        <v>1400</v>
      </c>
      <c r="E41" s="21">
        <v>1</v>
      </c>
      <c r="F41" s="22" t="s">
        <v>48</v>
      </c>
      <c r="G41" s="22">
        <v>21</v>
      </c>
      <c r="H41" s="2">
        <v>0</v>
      </c>
      <c r="I41" s="2">
        <v>0</v>
      </c>
      <c r="J41" s="2">
        <v>0</v>
      </c>
      <c r="K41" s="23">
        <f t="shared" si="0"/>
        <v>0</v>
      </c>
    </row>
    <row r="42" spans="1:11" x14ac:dyDescent="0.3">
      <c r="A42" s="18" t="s">
        <v>65</v>
      </c>
      <c r="B42" s="18" t="s">
        <v>27</v>
      </c>
      <c r="C42" s="19" t="s">
        <v>52</v>
      </c>
      <c r="D42" s="20">
        <v>25</v>
      </c>
      <c r="E42" s="21">
        <v>1</v>
      </c>
      <c r="F42" s="22" t="s">
        <v>4</v>
      </c>
      <c r="G42" s="22">
        <v>10</v>
      </c>
      <c r="H42" s="2">
        <v>0</v>
      </c>
      <c r="I42" s="2">
        <v>0</v>
      </c>
      <c r="J42" s="2">
        <v>0</v>
      </c>
      <c r="K42" s="23">
        <f t="shared" si="0"/>
        <v>0</v>
      </c>
    </row>
    <row r="43" spans="1:11" x14ac:dyDescent="0.3">
      <c r="A43" s="18" t="s">
        <v>66</v>
      </c>
      <c r="B43" s="18" t="s">
        <v>27</v>
      </c>
      <c r="C43" s="19" t="s">
        <v>52</v>
      </c>
      <c r="D43" s="20">
        <v>25</v>
      </c>
      <c r="E43" s="21">
        <v>1</v>
      </c>
      <c r="F43" s="22" t="s">
        <v>4</v>
      </c>
      <c r="G43" s="22">
        <v>10</v>
      </c>
      <c r="H43" s="2">
        <v>0</v>
      </c>
      <c r="I43" s="2">
        <v>0</v>
      </c>
      <c r="J43" s="2">
        <v>0</v>
      </c>
      <c r="K43" s="23">
        <f t="shared" si="0"/>
        <v>0</v>
      </c>
    </row>
    <row r="44" spans="1:11" x14ac:dyDescent="0.3">
      <c r="A44" s="18" t="s">
        <v>67</v>
      </c>
      <c r="B44" s="18" t="s">
        <v>27</v>
      </c>
      <c r="C44" s="19" t="s">
        <v>52</v>
      </c>
      <c r="D44" s="20">
        <v>20</v>
      </c>
      <c r="E44" s="21">
        <v>1</v>
      </c>
      <c r="F44" s="22" t="s">
        <v>4</v>
      </c>
      <c r="G44" s="22">
        <v>10</v>
      </c>
      <c r="H44" s="2">
        <v>0</v>
      </c>
      <c r="I44" s="2">
        <v>0</v>
      </c>
      <c r="J44" s="2">
        <v>0</v>
      </c>
      <c r="K44" s="23">
        <f t="shared" ref="K44:K53" si="3">SUM(E44*H44*12)+(I44*G44)+(J44*D44)</f>
        <v>0</v>
      </c>
    </row>
    <row r="45" spans="1:11" x14ac:dyDescent="0.3">
      <c r="A45" s="18" t="s">
        <v>68</v>
      </c>
      <c r="B45" s="18" t="s">
        <v>27</v>
      </c>
      <c r="C45" s="19" t="s">
        <v>52</v>
      </c>
      <c r="D45" s="20">
        <v>20</v>
      </c>
      <c r="E45" s="21">
        <v>1</v>
      </c>
      <c r="F45" s="22" t="s">
        <v>4</v>
      </c>
      <c r="G45" s="22">
        <v>10</v>
      </c>
      <c r="H45" s="2">
        <v>0</v>
      </c>
      <c r="I45" s="2">
        <v>0</v>
      </c>
      <c r="J45" s="2">
        <v>0</v>
      </c>
      <c r="K45" s="23">
        <f t="shared" si="3"/>
        <v>0</v>
      </c>
    </row>
    <row r="46" spans="1:11" x14ac:dyDescent="0.3">
      <c r="A46" s="18" t="s">
        <v>69</v>
      </c>
      <c r="B46" s="18" t="s">
        <v>27</v>
      </c>
      <c r="C46" s="19" t="s">
        <v>52</v>
      </c>
      <c r="D46" s="20">
        <v>20</v>
      </c>
      <c r="E46" s="21">
        <v>1</v>
      </c>
      <c r="F46" s="22" t="s">
        <v>4</v>
      </c>
      <c r="G46" s="22">
        <v>10</v>
      </c>
      <c r="H46" s="2">
        <v>0</v>
      </c>
      <c r="I46" s="2">
        <v>0</v>
      </c>
      <c r="J46" s="2">
        <v>0</v>
      </c>
      <c r="K46" s="23">
        <f t="shared" si="3"/>
        <v>0</v>
      </c>
    </row>
    <row r="47" spans="1:11" x14ac:dyDescent="0.3">
      <c r="A47" s="18" t="s">
        <v>70</v>
      </c>
      <c r="B47" s="18" t="s">
        <v>27</v>
      </c>
      <c r="C47" s="19" t="s">
        <v>52</v>
      </c>
      <c r="D47" s="20">
        <v>15</v>
      </c>
      <c r="E47" s="21">
        <v>1</v>
      </c>
      <c r="F47" s="22" t="s">
        <v>4</v>
      </c>
      <c r="G47" s="22">
        <v>10</v>
      </c>
      <c r="H47" s="2">
        <v>0</v>
      </c>
      <c r="I47" s="2">
        <v>0</v>
      </c>
      <c r="J47" s="2">
        <v>0</v>
      </c>
      <c r="K47" s="23">
        <f t="shared" si="3"/>
        <v>0</v>
      </c>
    </row>
    <row r="48" spans="1:11" x14ac:dyDescent="0.3">
      <c r="A48" s="18" t="s">
        <v>71</v>
      </c>
      <c r="B48" s="18" t="s">
        <v>28</v>
      </c>
      <c r="C48" s="19" t="s">
        <v>52</v>
      </c>
      <c r="D48" s="20">
        <v>20</v>
      </c>
      <c r="E48" s="21">
        <v>1</v>
      </c>
      <c r="F48" s="22" t="s">
        <v>4</v>
      </c>
      <c r="G48" s="22">
        <v>10</v>
      </c>
      <c r="H48" s="2">
        <v>0</v>
      </c>
      <c r="I48" s="2">
        <v>0</v>
      </c>
      <c r="J48" s="2">
        <v>0</v>
      </c>
      <c r="K48" s="23">
        <f t="shared" si="3"/>
        <v>0</v>
      </c>
    </row>
    <row r="49" spans="1:11" x14ac:dyDescent="0.3">
      <c r="A49" s="18" t="s">
        <v>65</v>
      </c>
      <c r="B49" s="18" t="s">
        <v>64</v>
      </c>
      <c r="C49" s="19" t="s">
        <v>52</v>
      </c>
      <c r="D49" s="20">
        <v>20</v>
      </c>
      <c r="E49" s="21">
        <v>1</v>
      </c>
      <c r="F49" s="22" t="s">
        <v>4</v>
      </c>
      <c r="G49" s="22">
        <v>10</v>
      </c>
      <c r="H49" s="2">
        <v>0</v>
      </c>
      <c r="I49" s="2">
        <v>0</v>
      </c>
      <c r="J49" s="2">
        <v>0</v>
      </c>
      <c r="K49" s="23">
        <f t="shared" si="3"/>
        <v>0</v>
      </c>
    </row>
    <row r="50" spans="1:11" x14ac:dyDescent="0.3">
      <c r="A50" s="18" t="s">
        <v>72</v>
      </c>
      <c r="B50" s="18" t="s">
        <v>75</v>
      </c>
      <c r="C50" s="19" t="s">
        <v>52</v>
      </c>
      <c r="D50" s="20">
        <v>20</v>
      </c>
      <c r="E50" s="21">
        <v>1</v>
      </c>
      <c r="F50" s="22" t="s">
        <v>4</v>
      </c>
      <c r="G50" s="22">
        <v>10</v>
      </c>
      <c r="H50" s="2">
        <v>0</v>
      </c>
      <c r="I50" s="2">
        <v>0</v>
      </c>
      <c r="J50" s="2">
        <v>0</v>
      </c>
      <c r="K50" s="23">
        <f t="shared" si="3"/>
        <v>0</v>
      </c>
    </row>
    <row r="51" spans="1:11" x14ac:dyDescent="0.3">
      <c r="A51" s="18" t="s">
        <v>67</v>
      </c>
      <c r="B51" s="18" t="s">
        <v>76</v>
      </c>
      <c r="C51" s="19" t="s">
        <v>52</v>
      </c>
      <c r="D51" s="20">
        <v>20</v>
      </c>
      <c r="E51" s="21">
        <v>1</v>
      </c>
      <c r="F51" s="22" t="s">
        <v>4</v>
      </c>
      <c r="G51" s="22">
        <v>10</v>
      </c>
      <c r="H51" s="2">
        <v>0</v>
      </c>
      <c r="I51" s="2">
        <v>0</v>
      </c>
      <c r="J51" s="2">
        <v>0</v>
      </c>
      <c r="K51" s="23">
        <f t="shared" si="3"/>
        <v>0</v>
      </c>
    </row>
    <row r="52" spans="1:11" x14ac:dyDescent="0.3">
      <c r="A52" s="18" t="s">
        <v>73</v>
      </c>
      <c r="B52" s="18" t="s">
        <v>77</v>
      </c>
      <c r="C52" s="19" t="s">
        <v>52</v>
      </c>
      <c r="D52" s="20">
        <v>30</v>
      </c>
      <c r="E52" s="21">
        <v>1</v>
      </c>
      <c r="F52" s="22" t="s">
        <v>4</v>
      </c>
      <c r="G52" s="22">
        <v>10</v>
      </c>
      <c r="H52" s="2">
        <v>0</v>
      </c>
      <c r="I52" s="2">
        <v>0</v>
      </c>
      <c r="J52" s="2">
        <v>0</v>
      </c>
      <c r="K52" s="23">
        <f t="shared" si="3"/>
        <v>0</v>
      </c>
    </row>
    <row r="53" spans="1:11" x14ac:dyDescent="0.3">
      <c r="A53" s="18" t="s">
        <v>74</v>
      </c>
      <c r="B53" s="18" t="s">
        <v>78</v>
      </c>
      <c r="C53" s="22" t="s">
        <v>52</v>
      </c>
      <c r="D53" s="20">
        <v>200</v>
      </c>
      <c r="E53" s="22">
        <v>1</v>
      </c>
      <c r="F53" s="22">
        <v>1</v>
      </c>
      <c r="G53" s="22">
        <v>42</v>
      </c>
      <c r="H53" s="2">
        <v>0</v>
      </c>
      <c r="I53" s="2">
        <v>0</v>
      </c>
      <c r="J53" s="2">
        <v>0</v>
      </c>
      <c r="K53" s="23">
        <f t="shared" si="3"/>
        <v>0</v>
      </c>
    </row>
    <row r="54" spans="1:11" ht="15" customHeight="1" x14ac:dyDescent="0.3">
      <c r="A54" s="27"/>
      <c r="B54" s="27"/>
      <c r="C54" s="27"/>
      <c r="D54" s="27"/>
      <c r="E54" s="28"/>
      <c r="F54" s="28"/>
      <c r="G54" s="28"/>
      <c r="H54" s="29" t="s">
        <v>58</v>
      </c>
      <c r="I54" s="29"/>
      <c r="J54" s="29"/>
      <c r="K54" s="30">
        <f>SUM(K6:K53)</f>
        <v>0</v>
      </c>
    </row>
    <row r="55" spans="1:11" x14ac:dyDescent="0.3">
      <c r="H55" s="31"/>
      <c r="I55" s="31"/>
      <c r="J55" s="31"/>
      <c r="K55" s="32"/>
    </row>
  </sheetData>
  <sheetProtection algorithmName="SHA-512" hashValue="x+AnG3TqkezVuMVRHJ2R/3SrC0IvupI0JZScRvARiBhNXzuaTKxpADDgVHeKrc+4n+ogmqGcqR9WVjDPNucUbw==" saltValue="WU6/Jr+hMZpg3helBqBovQ==" spinCount="100000" sheet="1" objects="1" scenarios="1"/>
  <autoFilter ref="A5:K5" xr:uid="{00000000-0001-0000-0300-000000000000}"/>
  <mergeCells count="2">
    <mergeCell ref="B3:C3"/>
    <mergeCell ref="H54:J54"/>
  </mergeCells>
  <phoneticPr fontId="16" type="noConversion"/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98BD4D-9BE7-41BF-B23A-D5D672AA19A3}">
          <x14:formula1>
            <xm:f>Locatiescan!$B$12:$B$20</xm:f>
          </x14:formula1>
          <xm:sqref>B6:B53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showGridLines="0" tabSelected="1" zoomScaleNormal="100" zoomScaleSheetLayoutView="100" zoomScalePageLayoutView="75" workbookViewId="0">
      <selection activeCell="B14" sqref="B14:B17"/>
    </sheetView>
  </sheetViews>
  <sheetFormatPr defaultRowHeight="14.4" x14ac:dyDescent="0.3"/>
  <cols>
    <col min="1" max="1" width="32.5546875" style="4" customWidth="1"/>
    <col min="2" max="2" width="46.6640625" style="4" bestFit="1" customWidth="1"/>
    <col min="3" max="3" width="18.5546875" style="4" customWidth="1"/>
    <col min="4" max="16384" width="8.88671875" style="4"/>
  </cols>
  <sheetData>
    <row r="1" spans="1:3" x14ac:dyDescent="0.3">
      <c r="A1" s="33"/>
    </row>
    <row r="2" spans="1:3" x14ac:dyDescent="0.3">
      <c r="A2" s="31" t="s">
        <v>56</v>
      </c>
    </row>
    <row r="3" spans="1:3" x14ac:dyDescent="0.3">
      <c r="A3" s="34" t="s">
        <v>83</v>
      </c>
    </row>
    <row r="5" spans="1:3" x14ac:dyDescent="0.3">
      <c r="A5" s="35"/>
    </row>
    <row r="6" spans="1:3" x14ac:dyDescent="0.3">
      <c r="A6" s="5"/>
      <c r="B6" s="27" t="s">
        <v>14</v>
      </c>
    </row>
    <row r="7" spans="1:3" x14ac:dyDescent="0.3">
      <c r="A7" s="4" t="s">
        <v>0</v>
      </c>
    </row>
    <row r="8" spans="1:3" x14ac:dyDescent="0.3">
      <c r="A8" s="36" t="s">
        <v>1</v>
      </c>
      <c r="B8" s="36" t="s">
        <v>62</v>
      </c>
      <c r="C8" s="37"/>
    </row>
    <row r="9" spans="1:3" x14ac:dyDescent="0.3">
      <c r="A9" s="6" t="s">
        <v>82</v>
      </c>
      <c r="B9" s="38">
        <f>Containers!K54</f>
        <v>0</v>
      </c>
      <c r="C9" s="39"/>
    </row>
    <row r="10" spans="1:3" x14ac:dyDescent="0.3">
      <c r="A10" s="6" t="s">
        <v>11</v>
      </c>
      <c r="B10" s="38">
        <f>Locatiescan!C7</f>
        <v>0</v>
      </c>
      <c r="C10" s="39"/>
    </row>
    <row r="11" spans="1:3" x14ac:dyDescent="0.3">
      <c r="A11" s="40" t="s">
        <v>6</v>
      </c>
      <c r="B11" s="30">
        <f>SUM(B9:B10)</f>
        <v>0</v>
      </c>
      <c r="C11" s="41"/>
    </row>
    <row r="12" spans="1:3" x14ac:dyDescent="0.3">
      <c r="A12" s="42"/>
      <c r="B12" s="43"/>
      <c r="C12" s="41"/>
    </row>
    <row r="13" spans="1:3" x14ac:dyDescent="0.3">
      <c r="A13" s="41"/>
      <c r="B13" s="43"/>
      <c r="C13" s="41"/>
    </row>
    <row r="14" spans="1:3" ht="30" customHeight="1" x14ac:dyDescent="0.3">
      <c r="A14" s="44" t="s">
        <v>7</v>
      </c>
      <c r="B14" s="1"/>
      <c r="C14" s="41"/>
    </row>
    <row r="15" spans="1:3" ht="30" customHeight="1" x14ac:dyDescent="0.3">
      <c r="A15" s="44" t="s">
        <v>8</v>
      </c>
      <c r="B15" s="1"/>
      <c r="C15" s="41"/>
    </row>
    <row r="16" spans="1:3" ht="60" customHeight="1" x14ac:dyDescent="0.3">
      <c r="A16" s="44" t="s">
        <v>9</v>
      </c>
      <c r="B16" s="1"/>
      <c r="C16" s="41"/>
    </row>
    <row r="17" spans="1:3" ht="30" customHeight="1" x14ac:dyDescent="0.3">
      <c r="A17" s="44" t="s">
        <v>10</v>
      </c>
      <c r="B17" s="1"/>
      <c r="C17" s="41"/>
    </row>
    <row r="18" spans="1:3" x14ac:dyDescent="0.3">
      <c r="A18" s="41"/>
      <c r="B18" s="41"/>
      <c r="C18" s="41"/>
    </row>
  </sheetData>
  <sheetProtection algorithmName="SHA-512" hashValue="aBlSvSvV9mOTMh0ZXDK4MuuunCu0stR0rBUndY5WQFttVgIz2G8QM/yDZzdnGBMu/Rr+tYjcXHUf2Rlk/GXwkQ==" saltValue="LA6SDdFDq5WEktqL1Mk+P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425484-87BD-4485-AC86-6F8CB51A7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BF6D1-BDA8-4824-8020-42A6B1292138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885a0c5-4cd8-4603-9a66-1c8c5779e2ca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2B1FA543-540A-4445-92B4-C557775126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Locatiescan</vt:lpstr>
      <vt:lpstr>Containers</vt:lpstr>
      <vt:lpstr>Totaaltelling</vt:lpstr>
      <vt:lpstr>Totaaltelling!Afdrukbereik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definitief.xlsx</dc:title>
  <dc:creator>dkeizers</dc:creator>
  <cp:lastModifiedBy>Joy Wijnberg | Inkada Inkoop &amp; Advies</cp:lastModifiedBy>
  <cp:lastPrinted>2018-08-02T10:20:23Z</cp:lastPrinted>
  <dcterms:created xsi:type="dcterms:W3CDTF">2011-10-24T13:49:36Z</dcterms:created>
  <dcterms:modified xsi:type="dcterms:W3CDTF">2026-05-15T07:14:26Z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