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T:\Afdelingen\SCD_Inkoop\Afdeling Inkoop\2 Projecten lopend\Projecten GDD\220035GDD Brugbediening\002 Aanbestedingsdocumenten\te verzenden\"/>
    </mc:Choice>
  </mc:AlternateContent>
  <xr:revisionPtr revIDLastSave="0" documentId="13_ncr:1_{D830B4B3-58B8-4376-AA00-982445696C06}" xr6:coauthVersionLast="47" xr6:coauthVersionMax="47" xr10:uidLastSave="{00000000-0000-0000-0000-000000000000}"/>
  <bookViews>
    <workbookView xWindow="-120" yWindow="-120" windowWidth="30960" windowHeight="16920" xr2:uid="{00000000-000D-0000-FFFF-FFFF00000000}"/>
  </bookViews>
  <sheets>
    <sheet name="PvE" sheetId="1" r:id="rId1"/>
    <sheet name="Objecten" sheetId="2" r:id="rId2"/>
    <sheet name="Ur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3" l="1"/>
  <c r="B9" i="3"/>
  <c r="C6" i="3"/>
  <c r="B24" i="3" s="1"/>
  <c r="C5" i="3"/>
  <c r="B23" i="3" s="1"/>
  <c r="C4" i="3"/>
  <c r="B22" i="3" s="1"/>
  <c r="C7" i="3"/>
  <c r="B25" i="3" s="1"/>
  <c r="C8" i="3"/>
  <c r="B26" i="3" s="1"/>
  <c r="B28" i="3" l="1"/>
  <c r="C24" i="3"/>
  <c r="C25" i="3"/>
  <c r="C9" i="3"/>
  <c r="H9" i="3" s="1"/>
  <c r="C16" i="3" s="1"/>
  <c r="C27" i="3" l="1"/>
  <c r="D27" i="3" s="1"/>
  <c r="E27" i="3"/>
  <c r="F27" i="3" s="1"/>
  <c r="E23" i="3"/>
  <c r="E25" i="3"/>
  <c r="E22" i="3"/>
  <c r="E24" i="3"/>
  <c r="E26" i="3"/>
  <c r="C22" i="3"/>
  <c r="C23" i="3"/>
  <c r="C26" i="3"/>
  <c r="D23" i="3"/>
  <c r="D26" i="3"/>
  <c r="D24" i="3"/>
  <c r="D22" i="3"/>
  <c r="D25" i="3"/>
  <c r="D28" i="3" l="1"/>
  <c r="F23" i="3"/>
  <c r="F25" i="3"/>
  <c r="F22" i="3"/>
  <c r="F24" i="3"/>
  <c r="F26" i="3"/>
  <c r="F2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Sanden, T van der (Thomas)</author>
  </authors>
  <commentList>
    <comment ref="C5" authorId="0" shapeId="0" xr:uid="{00000000-0006-0000-0100-000001000000}">
      <text>
        <r>
          <rPr>
            <b/>
            <sz val="9"/>
            <color indexed="81"/>
            <rFont val="Tahoma"/>
            <family val="2"/>
          </rPr>
          <t>Sanden, T van der (Thomas):</t>
        </r>
        <r>
          <rPr>
            <sz val="9"/>
            <color indexed="81"/>
            <rFont val="Tahoma"/>
            <family val="2"/>
          </rPr>
          <t xml:space="preserve">
Aangepast</t>
        </r>
      </text>
    </comment>
    <comment ref="D13" authorId="0" shapeId="0" xr:uid="{00000000-0006-0000-0100-000002000000}">
      <text>
        <r>
          <rPr>
            <b/>
            <sz val="9"/>
            <color indexed="81"/>
            <rFont val="Tahoma"/>
            <family val="2"/>
          </rPr>
          <t>Sanden, T van der (Thomas):</t>
        </r>
        <r>
          <rPr>
            <sz val="9"/>
            <color indexed="81"/>
            <rFont val="Tahoma"/>
            <family val="2"/>
          </rPr>
          <t xml:space="preserve">
Aangepast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Sanden, T van der (Thomas)</author>
  </authors>
  <commentList>
    <comment ref="B28" authorId="0" shapeId="0" xr:uid="{00000000-0006-0000-0200-000001000000}">
      <text>
        <r>
          <rPr>
            <b/>
            <sz val="9"/>
            <color indexed="81"/>
            <rFont val="Tahoma"/>
            <family val="2"/>
          </rPr>
          <t>Sanden, T van der (Thomas):</t>
        </r>
        <r>
          <rPr>
            <sz val="9"/>
            <color indexed="81"/>
            <rFont val="Tahoma"/>
            <family val="2"/>
          </rPr>
          <t xml:space="preserve">
Opsomming klopte niet. Aangepast</t>
        </r>
      </text>
    </comment>
  </commentList>
</comments>
</file>

<file path=xl/sharedStrings.xml><?xml version="1.0" encoding="utf-8"?>
<sst xmlns="http://schemas.openxmlformats.org/spreadsheetml/2006/main" count="103" uniqueCount="88">
  <si>
    <t>Bijlage F</t>
  </si>
  <si>
    <t>Programma van Eisen</t>
  </si>
  <si>
    <t>Omschrijving eis</t>
  </si>
  <si>
    <t>Opdracht</t>
  </si>
  <si>
    <t>De Opdrachtnemer draagt zorg voor levering van personeel voor de bediening van de in het tablad 'Objecten' genoemde objecten. Ten eerste op momenten dat deze volgens dienstroosters niet door brugbedieners in gemeentedienst bezet zijn en ten tweede op momenten dat er vervanging benodigd is bij ziekte en/of verlof van de brugbedieners;</t>
  </si>
  <si>
    <t>Inzet dient gedurende 24 uur per dag, 7 dagen in de week mogelijk te zijn;</t>
  </si>
  <si>
    <t>De opdrachtnemer is verantwoordelijk voor het maken van de roosters inclusief de brugbedieners die in vaste dienst zijn van de gemeente waarbij de brugbedieners in gemeentedienst voor de 10e van elke maand hun beschikbaarheid doorgeven aan uw planner. Het rooster dient uiterlijk iedere 20e van de maand bekend te zijn voor de volgende maand voor zowel brugbedieners als opdrachtgever;</t>
  </si>
  <si>
    <t>Bij onverwachte ziekte of het niet op komen dagen van een brugbediener, dient er zo snel mogelijk maar in ieder geval binnen één uur een vervangende brugbediener geregeld te worden.  Opdrachtnemer communiceert de ziekmelding met de opdrachtgever. Ziekmeldingen dienen ingediend te worden bij de opdrachtnemer. Brugbedieners in gemeentedienst melden zich ook bij de gemeente ziek.;</t>
  </si>
  <si>
    <t>De opdrachtnemer verschaft de (gemeentelijke) brugbedieners inzicht in hun roosters en in hun gewerkte uren middels het verstrekken van een maandoverzicht;</t>
  </si>
  <si>
    <t>De opdrachtnemer verschaft de opdrachtgever inzicht in de roosters, het planningspakket en maandelijkse overzichten met daarin in ieder geval de declaraties per medewerker;</t>
  </si>
  <si>
    <t>De werkzaamheden worden voornamelijk verricht vanuit het Stadskantoor van de gemeente Dordrecht, in een speciaal ingerichte ruimte voorzien van de benodigde apparatuur. Een enkele keer kan het voorkomen dat de Damiatebrug op locatie geopend moet worden. De stoplichten van de Damiatebrug (op locatie) op enkel of dubbel rood zetten behoort tot de dagelijkse taken van de brugbediening;</t>
  </si>
  <si>
    <t>Brugbedieners die ingehuurd worden dienen gekleed te zijn in bedrijfskleding van opdrachtnemer. Brugbedieners in gemeentelijke dienst zijn voorzien van bedrijfskleding;</t>
  </si>
  <si>
    <t>Het op locatie bekijken van de bruggen dient onderdeel te zijn van het inwerken;</t>
  </si>
  <si>
    <t>De inschrijver en inschrijving dienen te voldoen aan de geldende wet- en regelgeving.;</t>
  </si>
  <si>
    <t>(Competenties) brugbedienders</t>
  </si>
  <si>
    <t>De brugbediener is in staat op een veilige manier zijn/haar werkzaamheden uit te voeren waarbij er rekening gehouden wordt met weg- en vaarweggebruikers;</t>
  </si>
  <si>
    <t>De brugbediener moet in staat zijn om weggebruikers en vaarweggebruikers op een nette en vriendelijke manier te woord te staan en diensten te verlenen;</t>
  </si>
  <si>
    <t>De brugbediener is flexibel t.a.v. werktijden en inzet;</t>
  </si>
  <si>
    <t>De voertaal is Nederlands en dient goed beheerst te worden;</t>
  </si>
  <si>
    <t>Basiskennis van de Engelse en Duitse taal is vereist om buitenlandse schippers goed te woord te staan;</t>
  </si>
  <si>
    <t>De brugbediener is: nauwkeurig, klantvriendelijk, stressbestendig, 
communicatief, flexibel en verantwoordelijk;</t>
  </si>
  <si>
    <r>
      <t xml:space="preserve">Brugbedieners dienen in het bezit te zijn van een vaarbewijs, een marifooncertificaat </t>
    </r>
    <r>
      <rPr>
        <b/>
        <sz val="11"/>
        <rFont val="Calibri"/>
        <family val="2"/>
        <scheme val="minor"/>
      </rPr>
      <t>of</t>
    </r>
    <r>
      <rPr>
        <sz val="11"/>
        <rFont val="Calibri"/>
        <family val="2"/>
        <scheme val="minor"/>
      </rPr>
      <t xml:space="preserve"> van het diploma Nautische Functies 1. </t>
    </r>
    <r>
      <rPr>
        <b/>
        <sz val="11"/>
        <rFont val="Calibri"/>
        <family val="2"/>
        <scheme val="minor"/>
      </rPr>
      <t>Of</t>
    </r>
    <r>
      <rPr>
        <sz val="11"/>
        <rFont val="Calibri"/>
        <family val="2"/>
        <scheme val="minor"/>
      </rPr>
      <t xml:space="preserve"> van de Nautische leerlijnen-modules: 01.01 Signaalfunctie binnenwater 03.02 Brug- en sluisbediening 03.04 Afstandsbediening 03.06 Technische kennis bruggen 06.05 Gespreksdiscipline marifoon 07.01 Algemene kennis 08.01 Incidentmanagement algemeen. </t>
    </r>
    <r>
      <rPr>
        <b/>
        <sz val="11"/>
        <rFont val="Calibri"/>
        <family val="2"/>
        <scheme val="minor"/>
      </rPr>
      <t>Of</t>
    </r>
    <r>
      <rPr>
        <sz val="11"/>
        <rFont val="Calibri"/>
        <family val="2"/>
        <scheme val="minor"/>
      </rPr>
      <t xml:space="preserve"> van de Nautische leerlijnen-modules:
03.00 Basisopleiding brug- en sluisbediening
03.04 Bediening op afstand
06.05 Gespreksdiscipline marifoon
07.00 Introductie nautisch werkveld
08.01 Incident Management 1. </t>
    </r>
    <r>
      <rPr>
        <b/>
        <sz val="11"/>
        <rFont val="Calibri"/>
        <family val="2"/>
        <scheme val="minor"/>
      </rPr>
      <t xml:space="preserve">Of </t>
    </r>
    <r>
      <rPr>
        <sz val="11"/>
        <rFont val="Calibri"/>
        <family val="2"/>
        <scheme val="minor"/>
      </rPr>
      <t xml:space="preserve">hebben minimaal 5 jaar aantoonbare werkervaring als brug- en sluisbediener;
</t>
    </r>
  </si>
  <si>
    <t>De brugbediender is computervaardig;</t>
  </si>
  <si>
    <t>De brugbedienders dienen uiterlijk bij aanvang van de opdracht te beschikken over een Verklaring omtrent gedrag (VOG) algemeen screeningsprofiel 01 en 04;</t>
  </si>
  <si>
    <t>De bedienaar dient de tellingen van het aantal doorvaarten te verzorgen op een door een gemeente geleverd format;</t>
  </si>
  <si>
    <t>De bedienaar leeft de op het stadskantoor geldende huisregels na;</t>
  </si>
  <si>
    <t>De bedienaar volgt de in Dordrecht geldende protocollen en procedures. Bijvoorbeeld de geldende doorvaarthoogtes maar ook de protocollen en procedures bij het melden van storingen, calamiteiten etc;</t>
  </si>
  <si>
    <t>De brugbediener heeft een geheimhoudingsplicht met betrekking tot alle werkzaamheden en voorvallen;</t>
  </si>
  <si>
    <t>De brugbediener is zich ervan bewust dat hij de gemeente Dordrecht vertegenwoordigd in houding en gedrag;</t>
  </si>
  <si>
    <t xml:space="preserve">Na de inwerkperiode ontvangt een  brugbediener een tag en sleutel van het stadskantoor. Hier dient voor getekend te worden. Bij einde van de dienstverband van de brugbediener of aan het einde van de contractperiode dienen de sleutels terug overhandigd te worden aan de gemeente Dordrecht. </t>
  </si>
  <si>
    <t>Objecten</t>
  </si>
  <si>
    <t>Op afstand bedienbare bruggen 7 dagen in de week vanaf stadskantoor Dordrecht</t>
  </si>
  <si>
    <t>Brug</t>
  </si>
  <si>
    <t>Bedieningstijden (VHF 74)</t>
  </si>
  <si>
    <t>Openingstijd</t>
  </si>
  <si>
    <t>Engelenburgerbrug</t>
  </si>
  <si>
    <t xml:space="preserve">Dagen: maandag t/m zondag. Bedieningstijden: 08:00 uur – 12:00 uur, 12:30 uur – 18:00 uur en 18:30 uur – 21:30 uur </t>
  </si>
  <si>
    <t>Binnen genoemde uren om elk heel uur (XX:00) en elk half uur (XX:30)</t>
  </si>
  <si>
    <t>Prins Hendrik brug</t>
  </si>
  <si>
    <t>Binnen genoemde uren om tien over elk heel uur (XX:10) en tien over elk half uur (XX:40)</t>
  </si>
  <si>
    <t>Prinses Amaliabrug</t>
  </si>
  <si>
    <t>Dagen: maandag t/m zondag. Bedieningstijden: 08:00 uur – 12:00 uur, 12:30 uur – 18:00 uur en 18:30 uur – 21:30 uur.</t>
  </si>
  <si>
    <t>Op afroep</t>
  </si>
  <si>
    <t>Boombrug</t>
  </si>
  <si>
    <t>Binnen bovengenoemde uren om tien voor elk half uur (XX:20) en tien voor elk uur (XX:50)</t>
  </si>
  <si>
    <t>Prins Clausbrug</t>
  </si>
  <si>
    <t xml:space="preserve">Dagen: maandag t/m zondag. Bedieningstijden: 08:00 uur – 12:00 uur, 12:30 uur – 18:00 uur en 18:30 uur – 08:00 uur. </t>
  </si>
  <si>
    <t>Draaibrug</t>
  </si>
  <si>
    <t>Dagen: maandag t/m zondag. Bedieningstijden: 08:00 uur – 12:00 uur, 12:30 uur – 18:00 uur en 18:30 uur – 21:30 uur. Op zaterdagavond blijft de Draaibrug gesloten voor de scheepsvaart verkeer. Zondag na 21.30 is de bereikbaarheid van de Binnen Kalkhaven gecontinueerd.</t>
  </si>
  <si>
    <t>Riedijksbrug</t>
  </si>
  <si>
    <t>Stadspolders, fietsbrug</t>
  </si>
  <si>
    <t>Bedieningstijden via Rijkswaterstaat.</t>
  </si>
  <si>
    <t>Via Rijkswaterstaat</t>
  </si>
  <si>
    <t>Ter plekke bedienbare bruggen:</t>
  </si>
  <si>
    <t>Damiatebrug</t>
  </si>
  <si>
    <t>Op afroep. Opening wordt uitgevoerd door een handhaver. De brugbedienaar is verantwoordelijk voor het instellen van de stoplichten*. Dit leidt tot een extra uur benodigde inzet per dag.</t>
  </si>
  <si>
    <r>
      <t xml:space="preserve">*Van maandag t/m zondag in de ochtend omstreeks 07.30 uur </t>
    </r>
    <r>
      <rPr>
        <sz val="9"/>
        <color rgb="FFFF0000"/>
        <rFont val="Arial"/>
        <family val="2"/>
      </rPr>
      <t xml:space="preserve">ENKEL ROOD </t>
    </r>
    <r>
      <rPr>
        <sz val="9"/>
        <color theme="1"/>
        <rFont val="Arial"/>
        <family val="2"/>
      </rPr>
      <t xml:space="preserve">door </t>
    </r>
    <r>
      <rPr>
        <sz val="9"/>
        <color rgb="FFFF0000"/>
        <rFont val="Arial"/>
        <family val="2"/>
      </rPr>
      <t>ochtenddienst</t>
    </r>
    <r>
      <rPr>
        <sz val="9"/>
        <color theme="1"/>
        <rFont val="Arial"/>
        <family val="2"/>
      </rPr>
      <t xml:space="preserve"> en in de avond omstreeks 22.30 uur </t>
    </r>
    <r>
      <rPr>
        <sz val="9"/>
        <color rgb="FFFF0000"/>
        <rFont val="Arial"/>
        <family val="2"/>
      </rPr>
      <t xml:space="preserve">DUBBEL ROOD </t>
    </r>
    <r>
      <rPr>
        <sz val="9"/>
        <color theme="1"/>
        <rFont val="Arial"/>
        <family val="2"/>
      </rPr>
      <t xml:space="preserve">door </t>
    </r>
    <r>
      <rPr>
        <sz val="9"/>
        <color rgb="FFFF0000"/>
        <rFont val="Arial"/>
        <family val="2"/>
      </rPr>
      <t>nachtdienst.</t>
    </r>
    <r>
      <rPr>
        <sz val="9"/>
        <color theme="1"/>
        <rFont val="Arial"/>
        <family val="2"/>
      </rPr>
      <t xml:space="preserve"> </t>
    </r>
  </si>
  <si>
    <t>Uren</t>
  </si>
  <si>
    <t>Prognose totaal aantal uren</t>
  </si>
  <si>
    <t>Soort dienst</t>
  </si>
  <si>
    <t>Aantal dagen</t>
  </si>
  <si>
    <t>Aantal uur</t>
  </si>
  <si>
    <t>Regulier</t>
  </si>
  <si>
    <t>Avond</t>
  </si>
  <si>
    <t>Nacht</t>
  </si>
  <si>
    <t>Weekend</t>
  </si>
  <si>
    <t>Algemeen erkende feestdag</t>
  </si>
  <si>
    <t>Extra uren door stoplichten Damiatebrug</t>
  </si>
  <si>
    <t>Totaal</t>
  </si>
  <si>
    <t>Eigen uren (gemeentelijk)</t>
  </si>
  <si>
    <t>Aantal FTE gemeentedienst</t>
  </si>
  <si>
    <t>Productieve uren op jaarbasis van 1 FTE</t>
  </si>
  <si>
    <t>Prognose uit te vragen uren op jaarbasis</t>
  </si>
  <si>
    <t>* Bovenstaande getallen zijn prognoses</t>
  </si>
  <si>
    <t>Verwachte uren uitvraag per soort dienst</t>
  </si>
  <si>
    <t>% Gemeente</t>
  </si>
  <si>
    <t>Uren gemeente</t>
  </si>
  <si>
    <t>% Inhuur</t>
  </si>
  <si>
    <t>Uren inhuur</t>
  </si>
  <si>
    <t>Alg erkende feestdag</t>
  </si>
  <si>
    <t>Extra uren Damiatebrug</t>
  </si>
  <si>
    <t>De factuur wordt gespecificeerd in:</t>
  </si>
  <si>
    <t>Reguliere dienst</t>
  </si>
  <si>
    <t>Avonddienst</t>
  </si>
  <si>
    <t>Nachtdienst</t>
  </si>
  <si>
    <t>Zaterdagen</t>
  </si>
  <si>
    <t>Zondagen</t>
  </si>
  <si>
    <t>Algemeen erkende feestdagen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</si>
</sst>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rgb="FF000000"/>
      <name val="Calibri"/>
      <family val="2"/>
      <scheme val="minor"/>
    </font>
    <font>
      <b/>
      <sz val="11"/>
      <color rgb="FF000000"/>
      <name val="Calibri"/>
      <family val="2"/>
      <scheme val="minor"/>
    </font>
    <font>
      <b/>
      <sz val="16"/>
      <color theme="1"/>
      <name val="Arial"/>
      <family val="2"/>
    </font>
    <font>
      <sz val="11"/>
      <color theme="1"/>
      <name val="Arial"/>
      <family val="2"/>
    </font>
    <font>
      <b/>
      <sz val="10"/>
      <color theme="1"/>
      <name val="Arial"/>
      <family val="2"/>
    </font>
    <font>
      <sz val="9"/>
      <color theme="1"/>
      <name val="Arial"/>
      <family val="2"/>
    </font>
    <font>
      <sz val="9"/>
      <color rgb="FFFF0000"/>
      <name val="Arial"/>
      <family val="2"/>
    </font>
    <font>
      <sz val="11"/>
      <color rgb="FFFF0000"/>
      <name val="Calibri"/>
      <family val="2"/>
      <scheme val="minor"/>
    </font>
    <font>
      <sz val="9"/>
      <color indexed="81"/>
      <name val="Tahoma"/>
      <family val="2"/>
    </font>
    <font>
      <b/>
      <sz val="9"/>
      <color indexed="81"/>
      <name val="Tahoma"/>
      <family val="2"/>
    </font>
    <font>
      <b/>
      <sz val="14"/>
      <name val="Calibri"/>
      <family val="2"/>
      <scheme val="minor"/>
    </font>
    <font>
      <b/>
      <sz val="12"/>
      <name val="Calibri"/>
      <family val="2"/>
      <scheme val="minor"/>
    </font>
    <font>
      <i/>
      <sz val="11"/>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rgb="FF000000"/>
      </top>
      <bottom style="medium">
        <color rgb="FF000000"/>
      </bottom>
      <diagonal/>
    </border>
    <border>
      <left/>
      <right/>
      <top/>
      <bottom style="medium">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1" fillId="0" borderId="0" xfId="0" applyFont="1"/>
    <xf numFmtId="0" fontId="3" fillId="0" borderId="0" xfId="0" applyFont="1"/>
    <xf numFmtId="0" fontId="0" fillId="0" borderId="6" xfId="0" applyBorder="1"/>
    <xf numFmtId="0" fontId="1" fillId="0" borderId="7" xfId="0" applyFont="1" applyBorder="1"/>
    <xf numFmtId="0" fontId="5" fillId="0" borderId="9" xfId="0" applyFont="1" applyBorder="1" applyAlignment="1">
      <alignment vertical="center" wrapText="1"/>
    </xf>
    <xf numFmtId="0" fontId="4" fillId="0" borderId="0" xfId="0" applyFont="1" applyAlignment="1">
      <alignment vertical="center" wrapText="1"/>
    </xf>
    <xf numFmtId="0" fontId="4" fillId="0" borderId="10" xfId="0" applyFont="1" applyBorder="1" applyAlignment="1">
      <alignment vertical="center" wrapText="1"/>
    </xf>
    <xf numFmtId="0" fontId="0" fillId="0" borderId="0" xfId="0" applyAlignment="1">
      <alignment horizontal="center"/>
    </xf>
    <xf numFmtId="0" fontId="1" fillId="0" borderId="1" xfId="0" applyFont="1" applyBorder="1"/>
    <xf numFmtId="0" fontId="0" fillId="0" borderId="1" xfId="0" applyBorder="1"/>
    <xf numFmtId="10" fontId="0" fillId="0" borderId="1" xfId="0" applyNumberFormat="1" applyBorder="1"/>
    <xf numFmtId="1" fontId="0" fillId="0" borderId="1" xfId="0" applyNumberFormat="1" applyBorder="1"/>
    <xf numFmtId="0" fontId="2" fillId="3" borderId="1" xfId="0" applyFont="1" applyFill="1" applyBorder="1" applyAlignment="1">
      <alignment horizontal="center" vertical="top" wrapText="1"/>
    </xf>
    <xf numFmtId="0" fontId="0" fillId="3" borderId="1" xfId="0" applyFill="1" applyBorder="1" applyAlignment="1">
      <alignment horizontal="center" vertical="top" wrapText="1"/>
    </xf>
    <xf numFmtId="0" fontId="0" fillId="0" borderId="1" xfId="0" applyBorder="1" applyAlignment="1">
      <alignment horizontal="center" vertical="top" wrapText="1"/>
    </xf>
    <xf numFmtId="0" fontId="0" fillId="2" borderId="1" xfId="0" applyFill="1" applyBorder="1" applyAlignment="1">
      <alignment horizontal="center" vertical="top" wrapText="1"/>
    </xf>
    <xf numFmtId="0" fontId="1" fillId="0" borderId="13" xfId="0" applyFont="1" applyBorder="1"/>
    <xf numFmtId="0" fontId="0" fillId="0" borderId="17" xfId="0" applyBorder="1"/>
    <xf numFmtId="0" fontId="0" fillId="0" borderId="5" xfId="0" applyBorder="1"/>
    <xf numFmtId="0" fontId="0" fillId="0" borderId="16" xfId="0" applyBorder="1"/>
    <xf numFmtId="0" fontId="0" fillId="0" borderId="18" xfId="0" applyBorder="1"/>
    <xf numFmtId="0" fontId="0" fillId="0" borderId="19" xfId="0" applyBorder="1"/>
    <xf numFmtId="0" fontId="0" fillId="0" borderId="13" xfId="0" applyBorder="1"/>
    <xf numFmtId="0" fontId="0" fillId="0" borderId="11" xfId="0" applyBorder="1"/>
    <xf numFmtId="0" fontId="0" fillId="0" borderId="17" xfId="0" applyBorder="1" applyAlignment="1">
      <alignment horizontal="left" vertical="top"/>
    </xf>
    <xf numFmtId="0" fontId="1" fillId="0" borderId="15" xfId="0" applyFont="1" applyBorder="1"/>
    <xf numFmtId="0" fontId="1" fillId="0" borderId="14" xfId="0" applyFont="1" applyBorder="1"/>
    <xf numFmtId="0" fontId="0" fillId="0" borderId="13" xfId="0" applyBorder="1" applyAlignment="1">
      <alignment wrapText="1"/>
    </xf>
    <xf numFmtId="0" fontId="6" fillId="0" borderId="25" xfId="0" applyFont="1" applyBorder="1"/>
    <xf numFmtId="0" fontId="7" fillId="0" borderId="26" xfId="0" applyFont="1" applyBorder="1"/>
    <xf numFmtId="0" fontId="7" fillId="0" borderId="27" xfId="0" applyFont="1" applyBorder="1"/>
    <xf numFmtId="0" fontId="7" fillId="0" borderId="2" xfId="0" applyFont="1" applyBorder="1"/>
    <xf numFmtId="0" fontId="7" fillId="0" borderId="0" xfId="0" applyFont="1"/>
    <xf numFmtId="0" fontId="8" fillId="0" borderId="30" xfId="0" applyFont="1" applyBorder="1"/>
    <xf numFmtId="0" fontId="8" fillId="0" borderId="31" xfId="0" applyFont="1" applyBorder="1"/>
    <xf numFmtId="0" fontId="8" fillId="0" borderId="32" xfId="0" applyFont="1" applyBorder="1"/>
    <xf numFmtId="0" fontId="8" fillId="2" borderId="28" xfId="0" applyFont="1" applyFill="1" applyBorder="1"/>
    <xf numFmtId="0" fontId="8" fillId="2" borderId="12" xfId="0" applyFont="1" applyFill="1" applyBorder="1"/>
    <xf numFmtId="0" fontId="8" fillId="2" borderId="29" xfId="0" applyFont="1" applyFill="1" applyBorder="1"/>
    <xf numFmtId="0" fontId="7" fillId="2" borderId="4" xfId="0" applyFont="1" applyFill="1" applyBorder="1"/>
    <xf numFmtId="0" fontId="8" fillId="0" borderId="20" xfId="0" applyFont="1" applyBorder="1"/>
    <xf numFmtId="0" fontId="8" fillId="0" borderId="1" xfId="0" applyFont="1" applyBorder="1" applyAlignment="1">
      <alignment vertical="center" wrapText="1"/>
    </xf>
    <xf numFmtId="0" fontId="8" fillId="0" borderId="21" xfId="0" applyFont="1" applyBorder="1" applyAlignment="1">
      <alignment wrapText="1"/>
    </xf>
    <xf numFmtId="0" fontId="7" fillId="0" borderId="4" xfId="0" applyFont="1" applyBorder="1"/>
    <xf numFmtId="0" fontId="8" fillId="0" borderId="1" xfId="0" applyFont="1" applyBorder="1" applyAlignment="1">
      <alignment wrapText="1"/>
    </xf>
    <xf numFmtId="0" fontId="7" fillId="0" borderId="8" xfId="0" applyFont="1" applyBorder="1"/>
    <xf numFmtId="0" fontId="8" fillId="0" borderId="22" xfId="0" applyFont="1" applyBorder="1"/>
    <xf numFmtId="0" fontId="8" fillId="0" borderId="23" xfId="0" applyFont="1" applyBorder="1" applyAlignment="1">
      <alignment wrapText="1"/>
    </xf>
    <xf numFmtId="0" fontId="8" fillId="0" borderId="24" xfId="0" applyFont="1" applyBorder="1" applyAlignment="1">
      <alignment wrapText="1"/>
    </xf>
    <xf numFmtId="0" fontId="9" fillId="0" borderId="3" xfId="0" applyFont="1" applyBorder="1" applyAlignment="1">
      <alignment vertical="center" wrapText="1"/>
    </xf>
    <xf numFmtId="0" fontId="11" fillId="0" borderId="1" xfId="0" applyFont="1" applyBorder="1"/>
    <xf numFmtId="0" fontId="14" fillId="3" borderId="1" xfId="0" applyFont="1" applyFill="1" applyBorder="1" applyAlignment="1">
      <alignment vertical="top" wrapText="1"/>
    </xf>
    <xf numFmtId="0" fontId="15" fillId="3" borderId="1" xfId="0" applyFont="1" applyFill="1" applyBorder="1" applyAlignment="1">
      <alignment vertical="top" wrapText="1"/>
    </xf>
    <xf numFmtId="0" fontId="16" fillId="3" borderId="1" xfId="0" applyFont="1" applyFill="1" applyBorder="1" applyAlignment="1">
      <alignment vertical="top" wrapText="1"/>
    </xf>
    <xf numFmtId="0" fontId="17" fillId="0" borderId="1" xfId="0" applyFont="1" applyBorder="1" applyAlignment="1">
      <alignment vertical="top" wrapText="1"/>
    </xf>
    <xf numFmtId="0" fontId="17" fillId="2" borderId="1" xfId="0" applyFont="1" applyFill="1" applyBorder="1" applyAlignment="1">
      <alignment vertical="top" wrapText="1"/>
    </xf>
    <xf numFmtId="0" fontId="17" fillId="0" borderId="1" xfId="0" applyFont="1" applyBorder="1" applyAlignment="1">
      <alignment wrapText="1"/>
    </xf>
    <xf numFmtId="0" fontId="17" fillId="0" borderId="1" xfId="0" applyFont="1" applyBorder="1"/>
    <xf numFmtId="0" fontId="17" fillId="0" borderId="1" xfId="0" applyFont="1" applyBorder="1" applyAlignment="1">
      <alignment vertical="top"/>
    </xf>
    <xf numFmtId="0" fontId="17" fillId="0" borderId="0" xfId="0" applyFont="1"/>
    <xf numFmtId="0" fontId="8" fillId="0" borderId="20" xfId="0" applyFont="1" applyBorder="1" applyAlignment="1">
      <alignment horizontal="left"/>
    </xf>
    <xf numFmtId="0" fontId="8" fillId="0" borderId="1" xfId="0" applyFont="1" applyBorder="1" applyAlignment="1">
      <alignment horizontal="left"/>
    </xf>
    <xf numFmtId="0" fontId="8" fillId="0" borderId="21" xfId="0" applyFont="1" applyBorder="1" applyAlignment="1">
      <alignment horizontal="left"/>
    </xf>
    <xf numFmtId="0" fontId="0" fillId="0" borderId="1"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0"/>
  <sheetViews>
    <sheetView tabSelected="1" zoomScaleNormal="100" workbookViewId="0">
      <selection activeCell="F7" sqref="F7"/>
    </sheetView>
  </sheetViews>
  <sheetFormatPr defaultRowHeight="15"/>
  <cols>
    <col min="1" max="1" width="12.5703125" style="8" bestFit="1" customWidth="1"/>
    <col min="2" max="2" width="117.140625" style="60" customWidth="1"/>
  </cols>
  <sheetData>
    <row r="1" spans="1:2" ht="18.75">
      <c r="A1" s="13" t="s">
        <v>0</v>
      </c>
      <c r="B1" s="52" t="s">
        <v>1</v>
      </c>
    </row>
    <row r="2" spans="1:2" ht="15.75">
      <c r="A2" s="14"/>
      <c r="B2" s="53" t="s">
        <v>2</v>
      </c>
    </row>
    <row r="3" spans="1:2">
      <c r="A3" s="14"/>
      <c r="B3" s="54" t="s">
        <v>3</v>
      </c>
    </row>
    <row r="4" spans="1:2" ht="60">
      <c r="A4" s="15">
        <v>1</v>
      </c>
      <c r="B4" s="55" t="s">
        <v>4</v>
      </c>
    </row>
    <row r="5" spans="1:2">
      <c r="A5" s="15">
        <v>2</v>
      </c>
      <c r="B5" s="55" t="s">
        <v>5</v>
      </c>
    </row>
    <row r="6" spans="1:2" ht="60">
      <c r="A6" s="15">
        <v>3</v>
      </c>
      <c r="B6" s="55" t="s">
        <v>6</v>
      </c>
    </row>
    <row r="7" spans="1:2" ht="60">
      <c r="A7" s="15">
        <v>4</v>
      </c>
      <c r="B7" s="55" t="s">
        <v>7</v>
      </c>
    </row>
    <row r="8" spans="1:2" ht="30">
      <c r="A8" s="15">
        <v>5</v>
      </c>
      <c r="B8" s="55" t="s">
        <v>8</v>
      </c>
    </row>
    <row r="9" spans="1:2" ht="30">
      <c r="A9" s="15">
        <v>6</v>
      </c>
      <c r="B9" s="55" t="s">
        <v>9</v>
      </c>
    </row>
    <row r="10" spans="1:2">
      <c r="A10" s="15"/>
      <c r="B10" s="55"/>
    </row>
    <row r="11" spans="1:2" ht="60">
      <c r="A11" s="15">
        <v>7</v>
      </c>
      <c r="B11" s="55" t="s">
        <v>10</v>
      </c>
    </row>
    <row r="12" spans="1:2" ht="30">
      <c r="A12" s="15">
        <v>8</v>
      </c>
      <c r="B12" s="55" t="s">
        <v>11</v>
      </c>
    </row>
    <row r="13" spans="1:2">
      <c r="A13" s="15">
        <v>9</v>
      </c>
      <c r="B13" s="55" t="s">
        <v>12</v>
      </c>
    </row>
    <row r="14" spans="1:2">
      <c r="A14" s="15">
        <v>10</v>
      </c>
      <c r="B14" s="55" t="s">
        <v>13</v>
      </c>
    </row>
    <row r="15" spans="1:2">
      <c r="A15" s="16"/>
      <c r="B15" s="56" t="s">
        <v>14</v>
      </c>
    </row>
    <row r="16" spans="1:2" ht="30">
      <c r="A16" s="15">
        <v>11</v>
      </c>
      <c r="B16" s="55" t="s">
        <v>15</v>
      </c>
    </row>
    <row r="17" spans="1:2" ht="30">
      <c r="A17" s="15">
        <v>12</v>
      </c>
      <c r="B17" s="55" t="s">
        <v>16</v>
      </c>
    </row>
    <row r="18" spans="1:2">
      <c r="A18" s="15">
        <v>13</v>
      </c>
      <c r="B18" s="55" t="s">
        <v>17</v>
      </c>
    </row>
    <row r="19" spans="1:2">
      <c r="A19" s="15">
        <v>14</v>
      </c>
      <c r="B19" s="55" t="s">
        <v>18</v>
      </c>
    </row>
    <row r="20" spans="1:2">
      <c r="A20" s="15">
        <v>15</v>
      </c>
      <c r="B20" s="55" t="s">
        <v>19</v>
      </c>
    </row>
    <row r="21" spans="1:2" ht="30">
      <c r="A21" s="15">
        <v>16</v>
      </c>
      <c r="B21" s="55" t="s">
        <v>20</v>
      </c>
    </row>
    <row r="22" spans="1:2" ht="150">
      <c r="A22" s="15">
        <v>17</v>
      </c>
      <c r="B22" s="55" t="s">
        <v>21</v>
      </c>
    </row>
    <row r="23" spans="1:2">
      <c r="A23" s="15">
        <v>18</v>
      </c>
      <c r="B23" s="55" t="s">
        <v>22</v>
      </c>
    </row>
    <row r="24" spans="1:2" ht="30">
      <c r="A24" s="15">
        <v>19</v>
      </c>
      <c r="B24" s="55" t="s">
        <v>23</v>
      </c>
    </row>
    <row r="25" spans="1:2" ht="30.75" customHeight="1">
      <c r="A25" s="15">
        <v>20</v>
      </c>
      <c r="B25" s="57" t="s">
        <v>24</v>
      </c>
    </row>
    <row r="26" spans="1:2">
      <c r="A26" s="15">
        <v>21</v>
      </c>
      <c r="B26" s="58" t="s">
        <v>25</v>
      </c>
    </row>
    <row r="27" spans="1:2" ht="30">
      <c r="A27" s="15">
        <v>22</v>
      </c>
      <c r="B27" s="55" t="s">
        <v>26</v>
      </c>
    </row>
    <row r="28" spans="1:2">
      <c r="A28" s="15">
        <v>23</v>
      </c>
      <c r="B28" s="55" t="s">
        <v>27</v>
      </c>
    </row>
    <row r="29" spans="1:2">
      <c r="A29" s="15">
        <v>24</v>
      </c>
      <c r="B29" s="59" t="s">
        <v>28</v>
      </c>
    </row>
    <row r="30" spans="1:2" ht="71.25" customHeight="1">
      <c r="A30" s="15">
        <v>25</v>
      </c>
      <c r="B30" s="55" t="s">
        <v>29</v>
      </c>
    </row>
  </sheetData>
  <pageMargins left="0.25" right="0.25"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5"/>
  <sheetViews>
    <sheetView workbookViewId="0">
      <selection activeCell="D13" sqref="D13"/>
    </sheetView>
  </sheetViews>
  <sheetFormatPr defaultColWidth="9.140625" defaultRowHeight="14.25"/>
  <cols>
    <col min="1" max="1" width="19.5703125" style="33" customWidth="1"/>
    <col min="2" max="2" width="57.7109375" style="33" customWidth="1"/>
    <col min="3" max="3" width="42" style="33" customWidth="1"/>
    <col min="4" max="4" width="47" style="33" customWidth="1"/>
    <col min="5" max="16384" width="9.140625" style="33"/>
  </cols>
  <sheetData>
    <row r="1" spans="1:4" ht="21" thickBot="1">
      <c r="A1" s="29" t="s">
        <v>30</v>
      </c>
      <c r="B1" s="30"/>
      <c r="C1" s="31"/>
      <c r="D1" s="32"/>
    </row>
    <row r="2" spans="1:4" ht="15" thickBot="1">
      <c r="A2" s="34" t="s">
        <v>31</v>
      </c>
      <c r="B2" s="35"/>
      <c r="C2" s="36"/>
      <c r="D2" s="32"/>
    </row>
    <row r="3" spans="1:4">
      <c r="A3" s="37" t="s">
        <v>32</v>
      </c>
      <c r="B3" s="38" t="s">
        <v>33</v>
      </c>
      <c r="C3" s="39" t="s">
        <v>34</v>
      </c>
      <c r="D3" s="40"/>
    </row>
    <row r="4" spans="1:4" ht="25.5">
      <c r="A4" s="41" t="s">
        <v>35</v>
      </c>
      <c r="B4" s="42" t="s">
        <v>36</v>
      </c>
      <c r="C4" s="43" t="s">
        <v>37</v>
      </c>
      <c r="D4" s="44"/>
    </row>
    <row r="5" spans="1:4" ht="23.25" customHeight="1">
      <c r="A5" s="41" t="s">
        <v>38</v>
      </c>
      <c r="B5" s="45" t="s">
        <v>36</v>
      </c>
      <c r="C5" s="43" t="s">
        <v>39</v>
      </c>
      <c r="D5" s="44"/>
    </row>
    <row r="6" spans="1:4" ht="25.5">
      <c r="A6" s="41" t="s">
        <v>40</v>
      </c>
      <c r="B6" s="45" t="s">
        <v>41</v>
      </c>
      <c r="C6" s="43" t="s">
        <v>42</v>
      </c>
      <c r="D6" s="44"/>
    </row>
    <row r="7" spans="1:4" ht="38.25">
      <c r="A7" s="41" t="s">
        <v>43</v>
      </c>
      <c r="B7" s="45" t="s">
        <v>36</v>
      </c>
      <c r="C7" s="43" t="s">
        <v>44</v>
      </c>
      <c r="D7" s="44"/>
    </row>
    <row r="8" spans="1:4" ht="25.5">
      <c r="A8" s="41" t="s">
        <v>45</v>
      </c>
      <c r="B8" s="45" t="s">
        <v>46</v>
      </c>
      <c r="C8" s="43" t="s">
        <v>42</v>
      </c>
      <c r="D8" s="44"/>
    </row>
    <row r="9" spans="1:4" ht="63.75">
      <c r="A9" s="41" t="s">
        <v>47</v>
      </c>
      <c r="B9" s="45" t="s">
        <v>48</v>
      </c>
      <c r="C9" s="43" t="s">
        <v>42</v>
      </c>
      <c r="D9" s="44"/>
    </row>
    <row r="10" spans="1:4" ht="25.5">
      <c r="A10" s="41" t="s">
        <v>49</v>
      </c>
      <c r="B10" s="45" t="s">
        <v>41</v>
      </c>
      <c r="C10" s="43" t="s">
        <v>42</v>
      </c>
      <c r="D10" s="44"/>
    </row>
    <row r="11" spans="1:4">
      <c r="A11" s="41" t="s">
        <v>50</v>
      </c>
      <c r="B11" s="45" t="s">
        <v>51</v>
      </c>
      <c r="C11" s="43" t="s">
        <v>52</v>
      </c>
      <c r="D11" s="44"/>
    </row>
    <row r="12" spans="1:4">
      <c r="A12" s="61" t="s">
        <v>53</v>
      </c>
      <c r="B12" s="62"/>
      <c r="C12" s="63"/>
      <c r="D12" s="46"/>
    </row>
    <row r="13" spans="1:4" ht="64.5" thickBot="1">
      <c r="A13" s="47" t="s">
        <v>54</v>
      </c>
      <c r="B13" s="48" t="s">
        <v>41</v>
      </c>
      <c r="C13" s="49" t="s">
        <v>55</v>
      </c>
      <c r="D13" s="50" t="s">
        <v>56</v>
      </c>
    </row>
    <row r="15" spans="1:4" ht="28.5" customHeight="1"/>
  </sheetData>
  <mergeCells count="1">
    <mergeCell ref="A12:C12"/>
  </mergeCells>
  <pageMargins left="0.25" right="0.25" top="0.75" bottom="0.75" header="0.3" footer="0.3"/>
  <pageSetup paperSize="9" scale="8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6"/>
  <sheetViews>
    <sheetView workbookViewId="0">
      <selection activeCell="C30" sqref="C30"/>
    </sheetView>
  </sheetViews>
  <sheetFormatPr defaultRowHeight="15"/>
  <cols>
    <col min="1" max="1" width="26.7109375" bestFit="1" customWidth="1"/>
    <col min="2" max="3" width="12.5703125" bestFit="1" customWidth="1"/>
    <col min="4" max="4" width="15.140625" bestFit="1" customWidth="1"/>
    <col min="6" max="6" width="11.7109375" bestFit="1" customWidth="1"/>
  </cols>
  <sheetData>
    <row r="1" spans="1:8" ht="21">
      <c r="A1" s="2" t="s">
        <v>57</v>
      </c>
    </row>
    <row r="2" spans="1:8">
      <c r="A2" s="25" t="s">
        <v>58</v>
      </c>
      <c r="B2" s="19"/>
      <c r="C2" s="20"/>
    </row>
    <row r="3" spans="1:8">
      <c r="A3" s="26" t="s">
        <v>59</v>
      </c>
      <c r="B3" s="4" t="s">
        <v>60</v>
      </c>
      <c r="C3" s="27" t="s">
        <v>61</v>
      </c>
    </row>
    <row r="4" spans="1:8">
      <c r="A4" s="21" t="s">
        <v>62</v>
      </c>
      <c r="B4">
        <v>253</v>
      </c>
      <c r="C4" s="22">
        <f>B4*8</f>
        <v>2024</v>
      </c>
    </row>
    <row r="5" spans="1:8">
      <c r="A5" s="21" t="s">
        <v>63</v>
      </c>
      <c r="B5">
        <v>253</v>
      </c>
      <c r="C5" s="22">
        <f>B5*8</f>
        <v>2024</v>
      </c>
    </row>
    <row r="6" spans="1:8">
      <c r="A6" s="21" t="s">
        <v>64</v>
      </c>
      <c r="B6">
        <v>253</v>
      </c>
      <c r="C6" s="22">
        <f>B6*8</f>
        <v>2024</v>
      </c>
    </row>
    <row r="7" spans="1:8">
      <c r="A7" s="21" t="s">
        <v>65</v>
      </c>
      <c r="B7">
        <v>101</v>
      </c>
      <c r="C7" s="22">
        <f>B7*24</f>
        <v>2424</v>
      </c>
    </row>
    <row r="8" spans="1:8">
      <c r="A8" s="23" t="s">
        <v>66</v>
      </c>
      <c r="B8" s="3">
        <v>11</v>
      </c>
      <c r="C8" s="24">
        <f>B8*24</f>
        <v>264</v>
      </c>
      <c r="D8" t="s">
        <v>67</v>
      </c>
      <c r="H8">
        <v>365</v>
      </c>
    </row>
    <row r="9" spans="1:8">
      <c r="A9" s="23" t="s">
        <v>68</v>
      </c>
      <c r="B9" s="3">
        <f>SUM(B6:B8)</f>
        <v>365</v>
      </c>
      <c r="C9" s="24">
        <f>SUM(C4:C8)</f>
        <v>8760</v>
      </c>
      <c r="D9" s="1" t="s">
        <v>68</v>
      </c>
      <c r="H9">
        <f>C9+H8</f>
        <v>9125</v>
      </c>
    </row>
    <row r="11" spans="1:8">
      <c r="A11" s="18" t="s">
        <v>69</v>
      </c>
      <c r="B11" s="19"/>
      <c r="C11" s="20"/>
    </row>
    <row r="12" spans="1:8">
      <c r="A12" s="21" t="s">
        <v>70</v>
      </c>
      <c r="B12">
        <v>2.5</v>
      </c>
      <c r="C12" s="22"/>
    </row>
    <row r="13" spans="1:8" ht="30.75" customHeight="1">
      <c r="A13" s="28" t="s">
        <v>71</v>
      </c>
      <c r="B13" s="3">
        <v>1500</v>
      </c>
      <c r="C13" s="22"/>
    </row>
    <row r="14" spans="1:8">
      <c r="A14" s="17" t="s">
        <v>68</v>
      </c>
      <c r="B14" s="3"/>
      <c r="C14" s="24">
        <f>B12*B13</f>
        <v>3750</v>
      </c>
    </row>
    <row r="16" spans="1:8">
      <c r="A16" s="1" t="s">
        <v>72</v>
      </c>
      <c r="C16">
        <f>H9-C14</f>
        <v>5375</v>
      </c>
    </row>
    <row r="18" spans="1:6">
      <c r="A18" t="s">
        <v>73</v>
      </c>
    </row>
    <row r="20" spans="1:6">
      <c r="A20" s="64" t="s">
        <v>74</v>
      </c>
      <c r="B20" s="64"/>
      <c r="C20" s="64"/>
      <c r="D20" s="64"/>
      <c r="E20" s="64"/>
      <c r="F20" s="64"/>
    </row>
    <row r="21" spans="1:6" s="1" customFormat="1">
      <c r="A21" s="9" t="s">
        <v>59</v>
      </c>
      <c r="B21" s="9" t="s">
        <v>61</v>
      </c>
      <c r="C21" s="9" t="s">
        <v>75</v>
      </c>
      <c r="D21" s="9" t="s">
        <v>76</v>
      </c>
      <c r="E21" s="9" t="s">
        <v>77</v>
      </c>
      <c r="F21" s="9" t="s">
        <v>78</v>
      </c>
    </row>
    <row r="22" spans="1:6">
      <c r="A22" s="10" t="s">
        <v>62</v>
      </c>
      <c r="B22" s="10">
        <f>C4</f>
        <v>2024</v>
      </c>
      <c r="C22" s="11">
        <f>$C$14/$H$9</f>
        <v>0.41095890410958902</v>
      </c>
      <c r="D22" s="12">
        <f>C22*B22</f>
        <v>831.78082191780823</v>
      </c>
      <c r="E22" s="11">
        <f>$C$16/$H$9</f>
        <v>0.58904109589041098</v>
      </c>
      <c r="F22" s="12">
        <f>E22*B22</f>
        <v>1192.2191780821918</v>
      </c>
    </row>
    <row r="23" spans="1:6">
      <c r="A23" s="10" t="s">
        <v>63</v>
      </c>
      <c r="B23" s="10">
        <f>C5</f>
        <v>2024</v>
      </c>
      <c r="C23" s="11">
        <f t="shared" ref="C23:C27" si="0">$C$14/$H$9</f>
        <v>0.41095890410958902</v>
      </c>
      <c r="D23" s="12">
        <f>C23*B23</f>
        <v>831.78082191780823</v>
      </c>
      <c r="E23" s="11">
        <f t="shared" ref="E23:E27" si="1">$C$16/$H$9</f>
        <v>0.58904109589041098</v>
      </c>
      <c r="F23" s="12">
        <f t="shared" ref="F23:F26" si="2">E23*B23</f>
        <v>1192.2191780821918</v>
      </c>
    </row>
    <row r="24" spans="1:6">
      <c r="A24" s="10" t="s">
        <v>64</v>
      </c>
      <c r="B24" s="10">
        <f>C6</f>
        <v>2024</v>
      </c>
      <c r="C24" s="11">
        <f t="shared" si="0"/>
        <v>0.41095890410958902</v>
      </c>
      <c r="D24" s="12">
        <f t="shared" ref="D24:D27" si="3">C24*B24</f>
        <v>831.78082191780823</v>
      </c>
      <c r="E24" s="11">
        <f t="shared" si="1"/>
        <v>0.58904109589041098</v>
      </c>
      <c r="F24" s="12">
        <f t="shared" si="2"/>
        <v>1192.2191780821918</v>
      </c>
    </row>
    <row r="25" spans="1:6">
      <c r="A25" s="10" t="s">
        <v>65</v>
      </c>
      <c r="B25" s="10">
        <f>C7</f>
        <v>2424</v>
      </c>
      <c r="C25" s="11">
        <f t="shared" si="0"/>
        <v>0.41095890410958902</v>
      </c>
      <c r="D25" s="12">
        <f t="shared" si="3"/>
        <v>996.16438356164383</v>
      </c>
      <c r="E25" s="11">
        <f t="shared" si="1"/>
        <v>0.58904109589041098</v>
      </c>
      <c r="F25" s="12">
        <f t="shared" si="2"/>
        <v>1427.8356164383563</v>
      </c>
    </row>
    <row r="26" spans="1:6">
      <c r="A26" s="10" t="s">
        <v>79</v>
      </c>
      <c r="B26" s="10">
        <f>C8</f>
        <v>264</v>
      </c>
      <c r="C26" s="11">
        <f t="shared" si="0"/>
        <v>0.41095890410958902</v>
      </c>
      <c r="D26" s="12">
        <f t="shared" si="3"/>
        <v>108.49315068493151</v>
      </c>
      <c r="E26" s="11">
        <f t="shared" si="1"/>
        <v>0.58904109589041098</v>
      </c>
      <c r="F26" s="12">
        <f t="shared" si="2"/>
        <v>155.50684931506851</v>
      </c>
    </row>
    <row r="27" spans="1:6">
      <c r="A27" s="10" t="s">
        <v>80</v>
      </c>
      <c r="B27" s="10">
        <v>365</v>
      </c>
      <c r="C27" s="11">
        <f t="shared" si="0"/>
        <v>0.41095890410958902</v>
      </c>
      <c r="D27" s="12">
        <f t="shared" si="3"/>
        <v>150</v>
      </c>
      <c r="E27" s="11">
        <f t="shared" si="1"/>
        <v>0.58904109589041098</v>
      </c>
      <c r="F27" s="12">
        <f>E27*B27</f>
        <v>215</v>
      </c>
    </row>
    <row r="28" spans="1:6">
      <c r="A28" s="10"/>
      <c r="B28" s="51">
        <f>SUM(B22:B27)</f>
        <v>9125</v>
      </c>
      <c r="C28" s="10"/>
      <c r="D28" s="12">
        <f>SUM(D22:D27)</f>
        <v>3750</v>
      </c>
      <c r="E28" s="10"/>
      <c r="F28" s="12">
        <f>SUM(F22:F27)</f>
        <v>5375</v>
      </c>
    </row>
    <row r="29" spans="1:6" ht="15.75" thickBot="1"/>
    <row r="30" spans="1:6" ht="30.75" thickBot="1">
      <c r="A30" s="5" t="s">
        <v>81</v>
      </c>
    </row>
    <row r="31" spans="1:6">
      <c r="A31" s="6" t="s">
        <v>82</v>
      </c>
    </row>
    <row r="32" spans="1:6">
      <c r="A32" s="6" t="s">
        <v>83</v>
      </c>
    </row>
    <row r="33" spans="1:1">
      <c r="A33" s="6" t="s">
        <v>84</v>
      </c>
    </row>
    <row r="34" spans="1:1">
      <c r="A34" s="6" t="s">
        <v>85</v>
      </c>
    </row>
    <row r="35" spans="1:1">
      <c r="A35" s="6" t="s">
        <v>86</v>
      </c>
    </row>
    <row r="36" spans="1:1" ht="30.75" thickBot="1">
      <c r="A36" s="7" t="s">
        <v>87</v>
      </c>
    </row>
  </sheetData>
  <mergeCells count="1">
    <mergeCell ref="A20:F20"/>
  </mergeCells>
  <pageMargins left="0.25" right="0.25" top="0.75" bottom="0.75" header="0.3" footer="0.3"/>
  <pageSetup paperSize="9" scale="93"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A78C00-8F0F-4EB0-A87E-8F108002CE01}"/>
</file>

<file path=customXml/itemProps2.xml><?xml version="1.0" encoding="utf-8"?>
<ds:datastoreItem xmlns:ds="http://schemas.openxmlformats.org/officeDocument/2006/customXml" ds:itemID="{11555E1D-7B46-4B88-8DB2-86B570E4283F}"/>
</file>

<file path=customXml/itemProps3.xml><?xml version="1.0" encoding="utf-8"?>
<ds:datastoreItem xmlns:ds="http://schemas.openxmlformats.org/officeDocument/2006/customXml" ds:itemID="{801FC06E-45D6-4D55-93B9-2D87EC276A59}"/>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Drechtsteden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Sanden, T van der (Thomas)</dc:creator>
  <cp:keywords/>
  <dc:description/>
  <cp:lastModifiedBy>Krumeich, JP (Jaap)</cp:lastModifiedBy>
  <cp:revision/>
  <dcterms:created xsi:type="dcterms:W3CDTF">2022-02-17T08:18:41Z</dcterms:created>
  <dcterms:modified xsi:type="dcterms:W3CDTF">2026-04-23T12:55:31Z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Order">
    <vt:r8>100</vt:r8>
  </property>
  <property fmtid="{D5CDD505-2E9C-101B-9397-08002B2CF9AE}" pid="4" name="MediaServiceImageTags">
    <vt:lpwstr/>
  </property>
</Properties>
</file>