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5"/>
  <workbookPr autoCompressPictures="0"/>
  <mc:AlternateContent xmlns:mc="http://schemas.openxmlformats.org/markup-compatibility/2006">
    <mc:Choice Requires="x15">
      <x15ac:absPath xmlns:x15ac="http://schemas.microsoft.com/office/spreadsheetml/2010/11/ac" url="/Users/jmpisters/Library/CloudStorage/Dropbox/Light2020/Gem. Amersfoort/OVL/Aanbesteding Onderhoud OVL/Bijlage(n)/"/>
    </mc:Choice>
  </mc:AlternateContent>
  <xr:revisionPtr revIDLastSave="0" documentId="13_ncr:1_{952B6D7C-8BB8-4E47-BD6A-79AD32CD9ACF}" xr6:coauthVersionLast="47" xr6:coauthVersionMax="47" xr10:uidLastSave="{00000000-0000-0000-0000-000000000000}"/>
  <workbookProtection workbookAlgorithmName="SHA-512" workbookHashValue="bwCXm0mqOMgRU+vImRr9Tg6A88+wzMY0AGRhsUdO5ZjLEh+fmcCXAPaszPMT3YXORQIMIVExDj/gsm9+nt6O6w==" workbookSaltValue="Ic0eWpWf8R6lobbW/Ul9Sg==" workbookSpinCount="100000" lockStructure="1"/>
  <bookViews>
    <workbookView xWindow="3080" yWindow="1220" windowWidth="39140" windowHeight="23860" xr2:uid="{00000000-000D-0000-FFFF-FFFF00000000}"/>
  </bookViews>
  <sheets>
    <sheet name="kortingen" sheetId="2" r:id="rId1"/>
  </sheets>
  <definedNames>
    <definedName name="_xlnm.Print_Area" localSheetId="0">kortingen!$D$1:$Y$29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4" i="2" l="1"/>
  <c r="N18" i="2"/>
  <c r="Q19" i="2"/>
  <c r="R19" i="2" s="1"/>
  <c r="Q10" i="2"/>
  <c r="R10" i="2" s="1"/>
  <c r="Q11" i="2"/>
  <c r="R11" i="2" s="1"/>
  <c r="Q12" i="2"/>
  <c r="R12" i="2"/>
  <c r="S12" i="2" s="1"/>
  <c r="Q13" i="2"/>
  <c r="R13" i="2" s="1"/>
  <c r="Q14" i="2"/>
  <c r="R14" i="2" s="1"/>
  <c r="Q15" i="2"/>
  <c r="R15" i="2"/>
  <c r="S15" i="2" s="1"/>
  <c r="Q16" i="2"/>
  <c r="R16" i="2" s="1"/>
  <c r="T16" i="2" s="1"/>
  <c r="Q17" i="2"/>
  <c r="R17" i="2" s="1"/>
  <c r="Q18" i="2"/>
  <c r="R18" i="2" s="1"/>
  <c r="Q20" i="2"/>
  <c r="R20" i="2" s="1"/>
  <c r="T20" i="2" s="1"/>
  <c r="Q21" i="2"/>
  <c r="R21" i="2" s="1"/>
  <c r="Q22" i="2"/>
  <c r="R22" i="2" s="1"/>
  <c r="Q23" i="2"/>
  <c r="R23" i="2" s="1"/>
  <c r="Q24" i="2"/>
  <c r="R24" i="2" s="1"/>
  <c r="Q25" i="2"/>
  <c r="R25" i="2"/>
  <c r="S25" i="2"/>
  <c r="T25" i="2"/>
  <c r="U25" i="2"/>
  <c r="V25" i="2"/>
  <c r="Q26" i="2"/>
  <c r="R26" i="2"/>
  <c r="S26" i="2" s="1"/>
  <c r="Q27" i="2"/>
  <c r="R27" i="2"/>
  <c r="S27" i="2" s="1"/>
  <c r="S16" i="2" l="1"/>
  <c r="S13" i="2"/>
  <c r="T13" i="2"/>
  <c r="T21" i="2"/>
  <c r="S21" i="2"/>
  <c r="U21" i="2" s="1"/>
  <c r="V21" i="2" s="1"/>
  <c r="I21" i="2" s="1"/>
  <c r="H45" i="2" s="1"/>
  <c r="I45" i="2" s="1"/>
  <c r="T22" i="2"/>
  <c r="S22" i="2"/>
  <c r="T23" i="2"/>
  <c r="S23" i="2"/>
  <c r="U23" i="2" s="1"/>
  <c r="V23" i="2" s="1"/>
  <c r="I23" i="2" s="1"/>
  <c r="H47" i="2" s="1"/>
  <c r="I47" i="2" s="1"/>
  <c r="T18" i="2"/>
  <c r="S18" i="2"/>
  <c r="S20" i="2"/>
  <c r="U20" i="2"/>
  <c r="V20" i="2" s="1"/>
  <c r="I20" i="2" s="1"/>
  <c r="H44" i="2" s="1"/>
  <c r="I44" i="2" s="1"/>
  <c r="T27" i="2"/>
  <c r="U27" i="2" s="1"/>
  <c r="V27" i="2" s="1"/>
  <c r="T19" i="2"/>
  <c r="S19" i="2"/>
  <c r="T14" i="2"/>
  <c r="S14" i="2"/>
  <c r="U14" i="2" s="1"/>
  <c r="V14" i="2" s="1"/>
  <c r="T11" i="2"/>
  <c r="S11" i="2"/>
  <c r="T15" i="2"/>
  <c r="U15" i="2" s="1"/>
  <c r="V15" i="2" s="1"/>
  <c r="U16" i="2"/>
  <c r="V16" i="2" s="1"/>
  <c r="S24" i="2"/>
  <c r="T24" i="2"/>
  <c r="T17" i="2"/>
  <c r="S17" i="2"/>
  <c r="T10" i="2"/>
  <c r="S10" i="2"/>
  <c r="T26" i="2"/>
  <c r="U26" i="2" s="1"/>
  <c r="V26" i="2" s="1"/>
  <c r="T12" i="2"/>
  <c r="U12" i="2" s="1"/>
  <c r="V12" i="2" s="1"/>
  <c r="U18" i="2" l="1"/>
  <c r="V18" i="2" s="1"/>
  <c r="I18" i="2" s="1"/>
  <c r="H42" i="2" s="1"/>
  <c r="I42" i="2" s="1"/>
  <c r="U13" i="2"/>
  <c r="V13" i="2" s="1"/>
  <c r="U11" i="2"/>
  <c r="V11" i="2" s="1"/>
  <c r="U17" i="2"/>
  <c r="V17" i="2" s="1"/>
  <c r="U22" i="2"/>
  <c r="V22" i="2" s="1"/>
  <c r="I22" i="2" s="1"/>
  <c r="H46" i="2" s="1"/>
  <c r="I46" i="2" s="1"/>
  <c r="U19" i="2"/>
  <c r="V19" i="2" s="1"/>
  <c r="I19" i="2" s="1"/>
  <c r="H43" i="2" s="1"/>
  <c r="I43" i="2" s="1"/>
  <c r="U10" i="2"/>
  <c r="V10" i="2" s="1"/>
  <c r="I10" i="2" s="1"/>
  <c r="H34" i="2" s="1"/>
  <c r="I34" i="2" s="1"/>
  <c r="U24" i="2"/>
  <c r="V24" i="2" s="1"/>
  <c r="I16" i="2"/>
  <c r="H40" i="2" s="1"/>
  <c r="I40" i="2" s="1"/>
  <c r="I14" i="2"/>
  <c r="H38" i="2" s="1"/>
  <c r="I38" i="2" s="1"/>
  <c r="Q7" i="2" l="1"/>
  <c r="R7" i="2" s="1"/>
  <c r="S7" i="2" s="1"/>
  <c r="Q8" i="2"/>
  <c r="R8" i="2" s="1"/>
  <c r="S8" i="2" s="1"/>
  <c r="Q9" i="2"/>
  <c r="R9" i="2" s="1"/>
  <c r="Q6" i="2"/>
  <c r="R6" i="2" s="1"/>
  <c r="S6" i="2" s="1"/>
  <c r="N11" i="2"/>
  <c r="N12" i="2" s="1"/>
  <c r="N21" i="2"/>
  <c r="N17" i="2" l="1"/>
  <c r="N15" i="2"/>
  <c r="T9" i="2"/>
  <c r="S9" i="2"/>
  <c r="T8" i="2"/>
  <c r="U8" i="2" s="1"/>
  <c r="V8" i="2" s="1"/>
  <c r="T7" i="2"/>
  <c r="U7" i="2" s="1"/>
  <c r="V7" i="2" s="1"/>
  <c r="T6" i="2"/>
  <c r="I11" i="2" l="1"/>
  <c r="I8" i="2"/>
  <c r="H32" i="2" s="1"/>
  <c r="I32" i="2" s="1"/>
  <c r="I7" i="2"/>
  <c r="H31" i="2" s="1"/>
  <c r="I31" i="2" s="1"/>
  <c r="I17" i="2"/>
  <c r="U6" i="2"/>
  <c r="I26" i="2"/>
  <c r="I25" i="2"/>
  <c r="N22" i="2"/>
  <c r="N23" i="2" s="1"/>
  <c r="I24" i="2"/>
  <c r="U9" i="2"/>
  <c r="V9" i="2" s="1"/>
  <c r="I27" i="2"/>
  <c r="V6" i="2" l="1"/>
  <c r="I6" i="2" s="1"/>
  <c r="H30" i="2" s="1"/>
  <c r="I30" i="2" s="1"/>
  <c r="H41" i="2"/>
  <c r="I41" i="2" s="1"/>
  <c r="H35" i="2"/>
  <c r="I35" i="2" s="1"/>
  <c r="I13" i="2"/>
  <c r="I15" i="2"/>
  <c r="I12" i="2"/>
  <c r="I9" i="2"/>
  <c r="H33" i="2" s="1"/>
  <c r="I33" i="2" s="1"/>
  <c r="H36" i="2" l="1"/>
  <c r="I36" i="2" s="1"/>
  <c r="I51" i="2" s="1"/>
  <c r="H48" i="2" s="1"/>
  <c r="H39" i="2"/>
  <c r="I39" i="2" s="1"/>
  <c r="H37" i="2"/>
  <c r="I37" i="2" s="1"/>
</calcChain>
</file>

<file path=xl/sharedStrings.xml><?xml version="1.0" encoding="utf-8"?>
<sst xmlns="http://schemas.openxmlformats.org/spreadsheetml/2006/main" count="66" uniqueCount="46">
  <si>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</si>
  <si>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</si>
  <si>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</si>
  <si>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</si>
  <si>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</si>
  <si>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</si>
  <si>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</si>
  <si>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</si>
  <si>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</si>
  <si>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</si>
  <si>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</si>
  <si>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Handelings kosten</t>
  </si>
  <si>
    <t>Door te berekenen korting aan opdrachtgever</t>
  </si>
  <si>
    <t>ARMATUREN</t>
  </si>
  <si>
    <t>Prijs in RAW inschrijfstaat</t>
  </si>
  <si>
    <t>Korting bij leverancier</t>
  </si>
  <si>
    <t xml:space="preserve">Aantal </t>
  </si>
  <si>
    <t>Netto Prijs</t>
  </si>
  <si>
    <t>Brutto Prijs</t>
  </si>
  <si>
    <t>Totaal</t>
  </si>
  <si>
    <t>Rekenvoorbeeld Armaturen</t>
  </si>
  <si>
    <t xml:space="preserve">NB: de definitieve armatuur keuze wordt in de contractperiode vastgesteld. </t>
  </si>
  <si>
    <t xml:space="preserve"> | </t>
  </si>
  <si>
    <t>Orange Lighting</t>
  </si>
  <si>
    <t xml:space="preserve">Inschrijver dient in onderstaande tabel de kortingspercentages in te vullen die gedurende de contractperiode gehanteerd worden. Deze netto in te vullen bedragen dienen overeen te komen met de ingevulde bedragen uit post 403 uit de RAW-raamovereenkomst. Mocht dit niet met elkaar overeenkomen, kan opdrachtgever overgaan tot uitsluiting. </t>
  </si>
  <si>
    <t>In te vullen in post 403</t>
  </si>
  <si>
    <t>Schreder Functioneel</t>
  </si>
  <si>
    <t>Schreder Decoratief</t>
  </si>
  <si>
    <t>Philips VRG 71</t>
  </si>
  <si>
    <t>Philips VRG 72</t>
  </si>
  <si>
    <t>en geldt voor alle productgroepen van de betreffende leverancier</t>
  </si>
  <si>
    <t>Innolumis</t>
  </si>
  <si>
    <t>Kortingspercentage in kolom I 6-19</t>
  </si>
  <si>
    <t>HESS</t>
  </si>
  <si>
    <t>Lightronics</t>
  </si>
  <si>
    <t>Orange Lightning</t>
  </si>
  <si>
    <t>RXlight</t>
  </si>
  <si>
    <t>SALED</t>
  </si>
  <si>
    <t>Eclatec</t>
  </si>
  <si>
    <t>Sellux</t>
  </si>
  <si>
    <t>Lightwell</t>
  </si>
  <si>
    <t>Industria</t>
  </si>
  <si>
    <t>De Nood</t>
  </si>
  <si>
    <t>Light International</t>
  </si>
  <si>
    <t>Fagerhult</t>
  </si>
  <si>
    <r>
      <rPr>
        <b/>
        <sz val="14"/>
        <color rgb="FFFF0000"/>
        <rFont val="Calibri (Hoofdtekst)"/>
      </rPr>
      <t>Invul instructie:</t>
    </r>
    <r>
      <rPr>
        <sz val="14"/>
        <color theme="1"/>
        <rFont val="Calibri"/>
        <family val="2"/>
        <scheme val="minor"/>
      </rPr>
      <t xml:space="preserve">
Tabel rekent automatisch door uw korting bij leverancier en de toeslagen zoals Handelingskosten en Winst en Risico in te vullen in kolom F - G - H 6 t/m 23 
De uitkomst in </t>
    </r>
    <r>
      <rPr>
        <b/>
        <sz val="14"/>
        <color theme="1"/>
        <rFont val="Calibri"/>
        <family val="2"/>
        <scheme val="minor"/>
      </rPr>
      <t>CEL H48</t>
    </r>
    <r>
      <rPr>
        <sz val="14"/>
        <color theme="1"/>
        <rFont val="Calibri"/>
        <family val="2"/>
        <scheme val="minor"/>
      </rPr>
      <t xml:space="preserve"> dient u in te vullen bij post 403 in de inschrijfstaat.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</si>
</sst>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45"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sz val="8"/>
      <name val="Calibri"/>
      <family val="2"/>
      <scheme val="minor"/>
    </font>
    <font>
      <sz val="11"/>
      <name val="Calibri"/>
      <family val="2"/>
      <scheme val="minor"/>
    </font>
    <font>
      <b/>
      <i/>
      <sz val="11"/>
      <color theme="1"/>
      <name val="Calibri"/>
      <family val="2"/>
      <scheme val="minor"/>
    </font>
    <font>
      <b/>
      <i/>
      <sz val="11"/>
      <color rgb="FFFF0000"/>
      <name val="Calibri"/>
      <family val="2"/>
      <scheme val="minor"/>
    </font>
    <font>
      <sz val="14"/>
      <color theme="1"/>
      <name val="Calibri"/>
      <family val="2"/>
      <scheme val="minor"/>
    </font>
    <font>
      <b/>
      <sz val="14"/>
      <color rgb="FFFF0000"/>
      <name val="Calibri (Hoofdtekst)"/>
    </font>
    <font>
      <b/>
      <sz val="14"/>
      <color theme="1"/>
      <name val="Calibri"/>
      <family val="2"/>
      <scheme val="minor"/>
    </font>
    <font>
      <i/>
      <sz val="11"/>
      <name val="Calibri"/>
      <family val="2"/>
      <scheme val="minor"/>
    </font>
    <font>
      <i/>
      <sz val="11"/>
      <color theme="0"/>
      <name val="Calibri"/>
      <family val="2"/>
      <scheme val="minor"/>
    </font>
    <font>
      <u/>
      <sz val="12"/>
      <color theme="1"/>
      <name val="Calibri"/>
      <family val="2"/>
    </font>
    <font>
      <sz val="11"/>
      <color theme="1"/>
      <name val="Calibri (Hoofdtekst)"/>
    </font>
    <font>
      <b/>
      <sz val="11"/>
      <color theme="1"/>
      <name val="Calibri (Hoofdtekst)"/>
    </font>
    <font>
      <b/>
      <sz val="10"/>
      <color theme="1"/>
      <name val="Calibri (Hoofdtekst)"/>
    </font>
    <font>
      <sz val="11"/>
      <color theme="1"/>
      <name val="Calibri"/>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37">
    <xf numFmtId="0" fontId="0" fillId="0" borderId="0" xfId="0"/>
    <xf numFmtId="0" fontId="22" fillId="0" borderId="0" xfId="0" applyFont="1" applyProtection="1">
      <protection hidden="1"/>
    </xf>
    <xf numFmtId="0" fontId="23" fillId="0" borderId="0" xfId="0" applyFont="1" applyProtection="1">
      <protection hidden="1"/>
    </xf>
    <xf numFmtId="0" fontId="0" fillId="0" borderId="0" xfId="0" applyProtection="1">
      <protection hidden="1"/>
    </xf>
    <xf numFmtId="44" fontId="23" fillId="0" borderId="0" xfId="43" applyFont="1" applyProtection="1">
      <protection hidden="1"/>
    </xf>
    <xf numFmtId="0" fontId="24" fillId="0" borderId="0" xfId="0" applyFont="1" applyProtection="1">
      <protection hidden="1"/>
    </xf>
    <xf numFmtId="0" fontId="3" fillId="0" borderId="0" xfId="0" applyFont="1" applyAlignment="1" applyProtection="1">
      <alignment horizontal="center" wrapText="1"/>
      <protection hidden="1"/>
    </xf>
    <xf numFmtId="0" fontId="24" fillId="0" borderId="0" xfId="0" applyFont="1" applyAlignment="1" applyProtection="1">
      <alignment horizontal="center" wrapText="1"/>
      <protection hidden="1"/>
    </xf>
    <xf numFmtId="0" fontId="30"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wrapText="1"/>
      <protection hidden="1"/>
    </xf>
    <xf numFmtId="0" fontId="4" fillId="0" borderId="10" xfId="0" applyFont="1" applyBorder="1" applyAlignment="1" applyProtection="1">
      <alignment horizontal="center" wrapText="1"/>
      <protection hidden="1"/>
    </xf>
    <xf numFmtId="0" fontId="29" fillId="0" borderId="10" xfId="0" applyFont="1" applyBorder="1" applyAlignment="1" applyProtection="1">
      <alignment horizontal="center" wrapText="1"/>
      <protection hidden="1"/>
    </xf>
    <xf numFmtId="0" fontId="25" fillId="35" borderId="19" xfId="0" applyFont="1" applyFill="1" applyBorder="1" applyProtection="1">
      <protection hidden="1"/>
    </xf>
    <xf numFmtId="44" fontId="26" fillId="35" borderId="0" xfId="43" applyFont="1" applyFill="1" applyBorder="1" applyProtection="1">
      <protection hidden="1"/>
    </xf>
    <xf numFmtId="0" fontId="26" fillId="35" borderId="19" xfId="0" applyFont="1" applyFill="1" applyBorder="1" applyAlignment="1" applyProtection="1">
      <alignment horizontal="right"/>
      <protection hidden="1"/>
    </xf>
    <xf numFmtId="9" fontId="26" fillId="35" borderId="0" xfId="44" applyFont="1" applyFill="1" applyBorder="1" applyAlignment="1" applyProtection="1">
      <alignment horizontal="center"/>
      <protection hidden="1"/>
    </xf>
    <xf numFmtId="0" fontId="26" fillId="35" borderId="19" xfId="0" applyFont="1" applyFill="1" applyBorder="1" applyAlignment="1" applyProtection="1">
      <alignment horizontal="left"/>
      <protection hidden="1"/>
    </xf>
    <xf numFmtId="0" fontId="27" fillId="35" borderId="19" xfId="0" applyFont="1" applyFill="1" applyBorder="1" applyAlignment="1" applyProtection="1">
      <alignment horizontal="left"/>
      <protection hidden="1"/>
    </xf>
    <xf numFmtId="9" fontId="5" fillId="35" borderId="0" xfId="44" applyFont="1" applyFill="1" applyBorder="1" applyAlignment="1" applyProtection="1">
      <alignment horizontal="center"/>
      <protection hidden="1"/>
    </xf>
    <xf numFmtId="44" fontId="5" fillId="35" borderId="0" xfId="43" applyFont="1" applyFill="1" applyBorder="1" applyProtection="1">
      <protection hidden="1"/>
    </xf>
    <xf numFmtId="0" fontId="18" fillId="35" borderId="19" xfId="0" applyFont="1" applyFill="1" applyBorder="1" applyAlignment="1" applyProtection="1">
      <alignment horizontal="right"/>
      <protection hidden="1"/>
    </xf>
    <xf numFmtId="165" fontId="18" fillId="35" borderId="0" xfId="44" applyNumberFormat="1" applyFont="1" applyFill="1" applyBorder="1" applyAlignment="1" applyProtection="1">
      <alignment horizontal="center"/>
      <protection hidden="1"/>
    </xf>
    <xf numFmtId="44" fontId="18" fillId="35" borderId="0" xfId="43" applyFont="1" applyFill="1" applyBorder="1" applyProtection="1">
      <protection hidden="1"/>
    </xf>
    <xf numFmtId="0" fontId="5" fillId="35" borderId="19" xfId="0" applyFont="1" applyFill="1" applyBorder="1" applyAlignment="1" applyProtection="1">
      <alignment horizontal="left"/>
      <protection hidden="1"/>
    </xf>
    <xf numFmtId="0" fontId="5" fillId="35" borderId="19" xfId="0" applyFont="1" applyFill="1" applyBorder="1" applyAlignment="1" applyProtection="1">
      <alignment horizontal="right"/>
      <protection hidden="1"/>
    </xf>
    <xf numFmtId="0" fontId="28" fillId="0" borderId="0" xfId="0" applyFont="1" applyProtection="1">
      <protection hidden="1"/>
    </xf>
    <xf numFmtId="0" fontId="20" fillId="35" borderId="15" xfId="0" applyFont="1" applyFill="1" applyBorder="1" applyAlignment="1" applyProtection="1">
      <alignment horizontal="left"/>
      <protection hidden="1"/>
    </xf>
    <xf numFmtId="0" fontId="20" fillId="35" borderId="16" xfId="0" applyFont="1" applyFill="1" applyBorder="1" applyProtection="1">
      <protection hidden="1"/>
    </xf>
    <xf numFmtId="164" fontId="20" fillId="37" borderId="18" xfId="42" applyFont="1" applyFill="1" applyBorder="1" applyAlignment="1" applyProtection="1">
      <alignment horizontal="center" vertical="center"/>
      <protection hidden="1"/>
    </xf>
    <xf numFmtId="0" fontId="0" fillId="0" borderId="10" xfId="0" applyBorder="1" applyAlignment="1" applyProtection="1">
      <alignment horizontal="center"/>
      <protection hidden="1"/>
    </xf>
    <xf numFmtId="0" fontId="27" fillId="34" borderId="21" xfId="0" applyFont="1" applyFill="1" applyBorder="1" applyProtection="1">
      <protection hidden="1"/>
    </xf>
    <xf numFmtId="0" fontId="34" fillId="34" borderId="23" xfId="0" applyFont="1" applyFill="1" applyBorder="1" applyAlignment="1" applyProtection="1">
      <alignment horizontal="right"/>
      <protection hidden="1"/>
    </xf>
    <xf numFmtId="44" fontId="33" fillId="34" borderId="18" xfId="0" applyNumberFormat="1" applyFont="1" applyFill="1" applyBorder="1" applyProtection="1">
      <protection hidden="1"/>
    </xf>
    <xf numFmtId="0" fontId="32" fillId="0" borderId="0" xfId="0" applyFont="1" applyProtection="1">
      <protection hidden="1"/>
    </xf>
    <xf numFmtId="0" fontId="32" fillId="35" borderId="20" xfId="0" applyFont="1" applyFill="1" applyBorder="1" applyProtection="1">
      <protection hidden="1"/>
    </xf>
    <xf numFmtId="0" fontId="32" fillId="35" borderId="17" xfId="0" applyFont="1" applyFill="1" applyBorder="1" applyProtection="1">
      <protection hidden="1"/>
    </xf>
    <xf numFmtId="10" fontId="0" fillId="33" borderId="10" xfId="44" applyNumberFormat="1" applyFont="1" applyFill="1" applyBorder="1" applyAlignment="1" applyProtection="1">
      <alignment horizontal="center" vertical="center"/>
      <protection locked="0" hidden="1"/>
    </xf>
    <xf numFmtId="10" fontId="0" fillId="36" borderId="10" xfId="44" applyNumberFormat="1" applyFont="1" applyFill="1" applyBorder="1" applyAlignment="1" applyProtection="1">
      <alignment horizontal="center" vertical="center"/>
      <protection locked="0" hidden="1"/>
    </xf>
    <xf numFmtId="165" fontId="0" fillId="33" borderId="11" xfId="44" applyNumberFormat="1" applyFont="1" applyFill="1" applyBorder="1" applyAlignment="1" applyProtection="1">
      <alignment horizontal="center" vertical="center"/>
      <protection locked="0" hidden="1"/>
    </xf>
    <xf numFmtId="165" fontId="0" fillId="36" borderId="11" xfId="44" applyNumberFormat="1" applyFont="1" applyFill="1" applyBorder="1" applyAlignment="1" applyProtection="1">
      <alignment horizontal="center" vertical="center"/>
      <protection locked="0" hidden="1"/>
    </xf>
    <xf numFmtId="0" fontId="26" fillId="35" borderId="0" xfId="0" applyFont="1" applyFill="1" applyAlignment="1" applyProtection="1">
      <alignment horizontal="center"/>
      <protection hidden="1"/>
    </xf>
    <xf numFmtId="0" fontId="18" fillId="35" borderId="0" xfId="0" applyFont="1" applyFill="1" applyAlignment="1" applyProtection="1">
      <alignment horizontal="center"/>
      <protection hidden="1"/>
    </xf>
    <xf numFmtId="0" fontId="5" fillId="35" borderId="0" xfId="0" applyFont="1" applyFill="1" applyProtection="1">
      <protection hidden="1"/>
    </xf>
    <xf numFmtId="0" fontId="38" fillId="0" borderId="0" xfId="0" applyFont="1" applyProtection="1">
      <protection hidden="1"/>
    </xf>
    <xf numFmtId="0" fontId="39" fillId="0" borderId="0" xfId="0" applyFont="1" applyProtection="1">
      <protection hidden="1"/>
    </xf>
    <xf numFmtId="0" fontId="21" fillId="0" borderId="0" xfId="0" applyFont="1" applyProtection="1">
      <protection hidden="1"/>
    </xf>
    <xf numFmtId="44" fontId="39" fillId="0" borderId="0" xfId="0" applyNumberFormat="1" applyFont="1" applyProtection="1">
      <protection hidden="1"/>
    </xf>
    <xf numFmtId="0" fontId="40" fillId="33" borderId="11" xfId="0" applyFont="1" applyFill="1" applyBorder="1" applyAlignment="1" applyProtection="1">
      <alignment horizontal="left" vertical="center"/>
      <protection hidden="1"/>
    </xf>
    <xf numFmtId="0" fontId="40" fillId="36" borderId="11" xfId="0" applyFont="1" applyFill="1" applyBorder="1" applyAlignment="1" applyProtection="1">
      <alignment horizontal="left" vertical="center"/>
      <protection hidden="1"/>
    </xf>
    <xf numFmtId="0" fontId="35" fillId="0" borderId="0" xfId="0" applyFont="1" applyAlignment="1" applyProtection="1">
      <alignment horizontal="center" vertical="center" wrapText="1"/>
      <protection hidden="1"/>
    </xf>
    <xf numFmtId="0" fontId="28" fillId="0" borderId="0" xfId="0" applyFont="1" applyAlignment="1" applyProtection="1">
      <alignment vertical="center"/>
      <protection hidden="1"/>
    </xf>
    <xf numFmtId="0" fontId="5" fillId="0" borderId="0" xfId="0" applyFont="1" applyProtection="1">
      <protection hidden="1"/>
    </xf>
    <xf numFmtId="0" fontId="41" fillId="0" borderId="0" xfId="0" applyFont="1" applyProtection="1">
      <protection hidden="1"/>
    </xf>
    <xf numFmtId="0" fontId="42" fillId="0" borderId="0" xfId="0" applyFont="1" applyAlignment="1" applyProtection="1">
      <alignment horizontal="center" vertical="center"/>
      <protection hidden="1"/>
    </xf>
    <xf numFmtId="44" fontId="42" fillId="0" borderId="0" xfId="0" applyNumberFormat="1" applyFont="1" applyAlignment="1" applyProtection="1">
      <alignment horizontal="center" vertical="center"/>
      <protection hidden="1"/>
    </xf>
    <xf numFmtId="10" fontId="42" fillId="0" borderId="0" xfId="44" applyNumberFormat="1" applyFont="1" applyBorder="1" applyAlignment="1" applyProtection="1">
      <alignment horizontal="left" vertical="center" indent="3"/>
      <protection hidden="1"/>
    </xf>
    <xf numFmtId="0" fontId="43" fillId="0" borderId="0" xfId="0" applyFont="1" applyAlignment="1" applyProtection="1">
      <alignment horizontal="left" vertical="top" wrapText="1"/>
      <protection hidden="1"/>
    </xf>
    <xf numFmtId="0" fontId="39" fillId="0" borderId="0" xfId="0" applyFont="1" applyAlignment="1" applyProtection="1">
      <alignment vertical="center"/>
      <protection hidden="1"/>
    </xf>
    <xf numFmtId="0" fontId="40" fillId="35" borderId="11" xfId="0" applyFont="1" applyFill="1" applyBorder="1" applyAlignment="1" applyProtection="1">
      <alignment horizontal="left" vertical="center"/>
      <protection hidden="1"/>
    </xf>
    <xf numFmtId="165" fontId="0" fillId="35" borderId="11" xfId="44" applyNumberFormat="1" applyFont="1" applyFill="1" applyBorder="1" applyAlignment="1" applyProtection="1">
      <alignment horizontal="center" vertical="center"/>
      <protection locked="0" hidden="1"/>
    </xf>
    <xf numFmtId="10" fontId="0" fillId="35" borderId="10" xfId="44" applyNumberFormat="1" applyFont="1" applyFill="1" applyBorder="1" applyAlignment="1" applyProtection="1">
      <alignment horizontal="center" vertical="center"/>
      <protection locked="0" hidden="1"/>
    </xf>
    <xf numFmtId="0" fontId="40" fillId="39" borderId="11" xfId="0" applyFont="1" applyFill="1" applyBorder="1" applyAlignment="1" applyProtection="1">
      <alignment horizontal="left" vertical="center"/>
      <protection hidden="1"/>
    </xf>
    <xf numFmtId="165" fontId="32" fillId="39" borderId="11" xfId="44" applyNumberFormat="1" applyFont="1" applyFill="1" applyBorder="1" applyAlignment="1" applyProtection="1">
      <alignment horizontal="center" vertical="center"/>
      <protection locked="0" hidden="1"/>
    </xf>
    <xf numFmtId="10" fontId="32" fillId="39" borderId="10" xfId="44" applyNumberFormat="1" applyFont="1" applyFill="1" applyBorder="1" applyAlignment="1" applyProtection="1">
      <alignment horizontal="center" vertical="center"/>
      <protection locked="0" hidden="1"/>
    </xf>
    <xf numFmtId="0" fontId="40" fillId="40" borderId="11" xfId="0" applyFont="1" applyFill="1" applyBorder="1" applyAlignment="1" applyProtection="1">
      <alignment horizontal="left" vertical="center"/>
      <protection hidden="1"/>
    </xf>
    <xf numFmtId="165" fontId="32" fillId="40" borderId="11" xfId="44" applyNumberFormat="1" applyFont="1" applyFill="1" applyBorder="1" applyAlignment="1" applyProtection="1">
      <alignment horizontal="center" vertical="center"/>
      <protection locked="0" hidden="1"/>
    </xf>
    <xf numFmtId="10" fontId="32" fillId="40" borderId="10" xfId="44" applyNumberFormat="1" applyFont="1" applyFill="1" applyBorder="1" applyAlignment="1" applyProtection="1">
      <alignment horizontal="center" vertical="center"/>
      <protection locked="0" hidden="1"/>
    </xf>
    <xf numFmtId="0" fontId="40" fillId="41" borderId="11" xfId="0" applyFont="1" applyFill="1" applyBorder="1" applyAlignment="1" applyProtection="1">
      <alignment horizontal="left" vertical="center"/>
      <protection hidden="1"/>
    </xf>
    <xf numFmtId="165" fontId="0" fillId="41" borderId="11" xfId="44" applyNumberFormat="1" applyFont="1" applyFill="1" applyBorder="1" applyAlignment="1" applyProtection="1">
      <alignment horizontal="center" vertical="center"/>
      <protection locked="0" hidden="1"/>
    </xf>
    <xf numFmtId="10" fontId="0" fillId="41" borderId="10" xfId="44" applyNumberFormat="1" applyFont="1" applyFill="1" applyBorder="1" applyAlignment="1" applyProtection="1">
      <alignment horizontal="center" vertical="center"/>
      <protection locked="0" hidden="1"/>
    </xf>
    <xf numFmtId="0" fontId="40" fillId="42" borderId="11" xfId="0" applyFont="1" applyFill="1" applyBorder="1" applyAlignment="1" applyProtection="1">
      <alignment horizontal="left" vertical="center"/>
      <protection hidden="1"/>
    </xf>
    <xf numFmtId="165" fontId="32" fillId="42" borderId="11" xfId="44" applyNumberFormat="1" applyFont="1" applyFill="1" applyBorder="1" applyAlignment="1" applyProtection="1">
      <alignment horizontal="center" vertical="center"/>
      <protection locked="0" hidden="1"/>
    </xf>
    <xf numFmtId="10" fontId="32" fillId="42" borderId="10" xfId="44" applyNumberFormat="1" applyFont="1" applyFill="1" applyBorder="1" applyAlignment="1" applyProtection="1">
      <alignment horizontal="center" vertical="center"/>
      <protection locked="0" hidden="1"/>
    </xf>
    <xf numFmtId="165" fontId="0" fillId="40" borderId="11" xfId="44" applyNumberFormat="1" applyFont="1" applyFill="1" applyBorder="1" applyAlignment="1" applyProtection="1">
      <alignment horizontal="center" vertical="center"/>
      <protection locked="0" hidden="1"/>
    </xf>
    <xf numFmtId="10" fontId="0" fillId="40" borderId="10" xfId="44" applyNumberFormat="1" applyFont="1" applyFill="1" applyBorder="1" applyAlignment="1" applyProtection="1">
      <alignment horizontal="center" vertical="center"/>
      <protection locked="0" hidden="1"/>
    </xf>
    <xf numFmtId="0" fontId="40" fillId="43" borderId="11" xfId="0" applyFont="1" applyFill="1" applyBorder="1" applyAlignment="1" applyProtection="1">
      <alignment horizontal="left" vertical="center"/>
      <protection hidden="1"/>
    </xf>
    <xf numFmtId="165" fontId="0" fillId="43" borderId="11" xfId="44" applyNumberFormat="1" applyFont="1" applyFill="1" applyBorder="1" applyAlignment="1" applyProtection="1">
      <alignment horizontal="center" vertical="center"/>
      <protection locked="0" hidden="1"/>
    </xf>
    <xf numFmtId="10" fontId="0" fillId="43" borderId="10" xfId="44" applyNumberFormat="1" applyFont="1" applyFill="1" applyBorder="1" applyAlignment="1" applyProtection="1">
      <alignment horizontal="center" vertical="center"/>
      <protection locked="0" hidden="1"/>
    </xf>
    <xf numFmtId="0" fontId="40" fillId="44" borderId="11" xfId="0" applyFont="1" applyFill="1" applyBorder="1" applyAlignment="1" applyProtection="1">
      <alignment horizontal="left" vertical="center"/>
      <protection hidden="1"/>
    </xf>
    <xf numFmtId="165" fontId="0" fillId="44" borderId="11" xfId="44" applyNumberFormat="1" applyFont="1" applyFill="1" applyBorder="1" applyAlignment="1" applyProtection="1">
      <alignment horizontal="center" vertical="center"/>
      <protection locked="0" hidden="1"/>
    </xf>
    <xf numFmtId="10" fontId="0" fillId="44" borderId="10" xfId="44" applyNumberFormat="1" applyFont="1" applyFill="1" applyBorder="1" applyAlignment="1" applyProtection="1">
      <alignment horizontal="center" vertical="center"/>
      <protection locked="0" hidden="1"/>
    </xf>
    <xf numFmtId="44" fontId="0" fillId="35" borderId="10" xfId="43" applyFont="1" applyFill="1" applyBorder="1" applyAlignment="1" applyProtection="1">
      <alignment horizontal="center" vertical="center"/>
      <protection locked="0" hidden="1"/>
    </xf>
    <xf numFmtId="44" fontId="32" fillId="39" borderId="10" xfId="43" applyFont="1" applyFill="1" applyBorder="1" applyAlignment="1" applyProtection="1">
      <alignment horizontal="center" vertical="center"/>
      <protection locked="0" hidden="1"/>
    </xf>
    <xf numFmtId="44" fontId="32" fillId="40" borderId="10" xfId="43" applyFont="1" applyFill="1" applyBorder="1" applyAlignment="1" applyProtection="1">
      <alignment horizontal="center" vertical="center"/>
      <protection locked="0" hidden="1"/>
    </xf>
    <xf numFmtId="44" fontId="0" fillId="41" borderId="10" xfId="43" applyFont="1" applyFill="1" applyBorder="1" applyAlignment="1" applyProtection="1">
      <alignment horizontal="center" vertical="center"/>
      <protection locked="0" hidden="1"/>
    </xf>
    <xf numFmtId="44" fontId="0" fillId="33" borderId="10" xfId="43" applyFont="1" applyFill="1" applyBorder="1" applyAlignment="1" applyProtection="1">
      <alignment horizontal="center" vertical="center"/>
      <protection locked="0" hidden="1"/>
    </xf>
    <xf numFmtId="44" fontId="32" fillId="42" borderId="10" xfId="43" applyFont="1" applyFill="1" applyBorder="1" applyAlignment="1" applyProtection="1">
      <alignment horizontal="center" vertical="center"/>
      <protection locked="0" hidden="1"/>
    </xf>
    <xf numFmtId="44" fontId="0" fillId="40" borderId="10" xfId="43" applyFont="1" applyFill="1" applyBorder="1" applyAlignment="1" applyProtection="1">
      <alignment horizontal="center" vertical="center"/>
      <protection locked="0" hidden="1"/>
    </xf>
    <xf numFmtId="44" fontId="0" fillId="43" borderId="10" xfId="43" applyFont="1" applyFill="1" applyBorder="1" applyAlignment="1" applyProtection="1">
      <alignment horizontal="center" vertical="center"/>
      <protection locked="0" hidden="1"/>
    </xf>
    <xf numFmtId="44" fontId="0" fillId="44" borderId="10" xfId="43" applyFont="1" applyFill="1" applyBorder="1" applyAlignment="1" applyProtection="1">
      <alignment horizontal="center" vertical="center"/>
      <protection locked="0" hidden="1"/>
    </xf>
    <xf numFmtId="44" fontId="0" fillId="36" borderId="10" xfId="43" applyFont="1" applyFill="1" applyBorder="1" applyAlignment="1" applyProtection="1">
      <alignment horizontal="center" vertical="center"/>
      <protection locked="0" hidden="1"/>
    </xf>
    <xf numFmtId="0" fontId="1" fillId="0" borderId="21"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protection hidden="1"/>
    </xf>
    <xf numFmtId="0" fontId="27" fillId="0" borderId="22"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35" fillId="34" borderId="12" xfId="0" applyFont="1" applyFill="1" applyBorder="1" applyAlignment="1" applyProtection="1">
      <alignment horizontal="center" vertical="center" wrapText="1"/>
      <protection hidden="1"/>
    </xf>
    <xf numFmtId="0" fontId="35" fillId="34" borderId="13" xfId="0" applyFont="1" applyFill="1" applyBorder="1" applyAlignment="1" applyProtection="1">
      <alignment horizontal="center" vertical="center" wrapText="1"/>
      <protection hidden="1"/>
    </xf>
    <xf numFmtId="0" fontId="35" fillId="34" borderId="14" xfId="0" applyFont="1" applyFill="1" applyBorder="1" applyAlignment="1" applyProtection="1">
      <alignment horizontal="center" vertical="center" wrapText="1"/>
      <protection hidden="1"/>
    </xf>
    <xf numFmtId="0" fontId="35" fillId="34" borderId="19" xfId="0" applyFont="1" applyFill="1" applyBorder="1" applyAlignment="1" applyProtection="1">
      <alignment horizontal="center" vertical="center" wrapText="1"/>
      <protection hidden="1"/>
    </xf>
    <xf numFmtId="0" fontId="35" fillId="34" borderId="0" xfId="0" applyFont="1" applyFill="1" applyAlignment="1" applyProtection="1">
      <alignment horizontal="center" vertical="center" wrapText="1"/>
      <protection hidden="1"/>
    </xf>
    <xf numFmtId="0" fontId="35" fillId="34" borderId="20" xfId="0" applyFont="1" applyFill="1" applyBorder="1" applyAlignment="1" applyProtection="1">
      <alignment horizontal="center" vertical="center" wrapText="1"/>
      <protection hidden="1"/>
    </xf>
    <xf numFmtId="0" fontId="35" fillId="34" borderId="15" xfId="0" applyFont="1" applyFill="1" applyBorder="1" applyAlignment="1" applyProtection="1">
      <alignment horizontal="center" vertical="center" wrapText="1"/>
      <protection hidden="1"/>
    </xf>
    <xf numFmtId="0" fontId="35" fillId="34" borderId="16" xfId="0" applyFont="1" applyFill="1" applyBorder="1" applyAlignment="1" applyProtection="1">
      <alignment horizontal="center" vertical="center" wrapText="1"/>
      <protection hidden="1"/>
    </xf>
    <xf numFmtId="0" fontId="35" fillId="34" borderId="17" xfId="0" applyFont="1" applyFill="1" applyBorder="1" applyAlignment="1" applyProtection="1">
      <alignment horizontal="center" vertical="center" wrapText="1"/>
      <protection hidden="1"/>
    </xf>
    <xf numFmtId="0" fontId="17" fillId="38" borderId="12" xfId="0" applyFont="1" applyFill="1" applyBorder="1" applyAlignment="1" applyProtection="1">
      <alignment horizontal="center" vertical="center"/>
      <protection hidden="1"/>
    </xf>
    <xf numFmtId="0" fontId="17" fillId="38" borderId="13" xfId="0" applyFont="1" applyFill="1" applyBorder="1" applyAlignment="1" applyProtection="1">
      <alignment horizontal="center" vertical="center"/>
      <protection hidden="1"/>
    </xf>
    <xf numFmtId="0" fontId="17" fillId="38" borderId="14" xfId="0" applyFont="1" applyFill="1" applyBorder="1" applyAlignment="1" applyProtection="1">
      <alignment horizontal="center" vertical="center"/>
      <protection hidden="1"/>
    </xf>
    <xf numFmtId="0" fontId="17" fillId="38" borderId="15" xfId="0" applyFont="1" applyFill="1" applyBorder="1" applyAlignment="1" applyProtection="1">
      <alignment horizontal="center" vertical="center"/>
      <protection hidden="1"/>
    </xf>
    <xf numFmtId="0" fontId="17" fillId="38" borderId="16" xfId="0" applyFont="1" applyFill="1" applyBorder="1" applyAlignment="1" applyProtection="1">
      <alignment horizontal="center" vertical="center"/>
      <protection hidden="1"/>
    </xf>
    <xf numFmtId="0" fontId="17" fillId="38" borderId="17" xfId="0" applyFont="1" applyFill="1" applyBorder="1" applyAlignment="1" applyProtection="1">
      <alignment horizontal="center" vertical="center"/>
      <protection hidden="1"/>
    </xf>
    <xf numFmtId="0" fontId="40" fillId="35" borderId="10" xfId="0" applyFont="1" applyFill="1" applyBorder="1" applyAlignment="1" applyProtection="1">
      <alignment horizontal="left" vertical="center"/>
      <protection hidden="1"/>
    </xf>
    <xf numFmtId="0" fontId="0" fillId="35" borderId="10" xfId="44" applyNumberFormat="1" applyFont="1" applyFill="1" applyBorder="1" applyAlignment="1" applyProtection="1">
      <alignment horizontal="center" vertical="center"/>
      <protection locked="0" hidden="1"/>
    </xf>
    <xf numFmtId="0" fontId="40" fillId="39" borderId="10" xfId="0" applyFont="1" applyFill="1" applyBorder="1" applyAlignment="1" applyProtection="1">
      <alignment horizontal="left" vertical="center"/>
      <protection hidden="1"/>
    </xf>
    <xf numFmtId="0" fontId="32" fillId="39" borderId="10" xfId="44" applyNumberFormat="1" applyFont="1" applyFill="1" applyBorder="1" applyAlignment="1" applyProtection="1">
      <alignment horizontal="center" vertical="center"/>
      <protection locked="0" hidden="1"/>
    </xf>
    <xf numFmtId="0" fontId="40" fillId="40" borderId="10" xfId="0" applyFont="1" applyFill="1" applyBorder="1" applyAlignment="1" applyProtection="1">
      <alignment horizontal="left" vertical="center"/>
      <protection hidden="1"/>
    </xf>
    <xf numFmtId="0" fontId="32" fillId="40" borderId="10" xfId="44" applyNumberFormat="1" applyFont="1" applyFill="1" applyBorder="1" applyAlignment="1" applyProtection="1">
      <alignment horizontal="center" vertical="center"/>
      <protection locked="0" hidden="1"/>
    </xf>
    <xf numFmtId="0" fontId="40" fillId="41" borderId="10" xfId="0" applyFont="1" applyFill="1" applyBorder="1" applyAlignment="1" applyProtection="1">
      <alignment horizontal="left" vertical="center"/>
      <protection hidden="1"/>
    </xf>
    <xf numFmtId="0" fontId="0" fillId="41" borderId="10" xfId="44" applyNumberFormat="1" applyFont="1" applyFill="1" applyBorder="1" applyAlignment="1" applyProtection="1">
      <alignment horizontal="center" vertical="center"/>
      <protection locked="0" hidden="1"/>
    </xf>
    <xf numFmtId="0" fontId="40" fillId="33" borderId="10" xfId="0" applyFont="1" applyFill="1" applyBorder="1" applyAlignment="1" applyProtection="1">
      <alignment horizontal="left" vertical="center"/>
      <protection hidden="1"/>
    </xf>
    <xf numFmtId="0" fontId="0" fillId="33" borderId="10" xfId="44" applyNumberFormat="1" applyFont="1" applyFill="1" applyBorder="1" applyAlignment="1" applyProtection="1">
      <alignment horizontal="center" vertical="center"/>
      <protection locked="0" hidden="1"/>
    </xf>
    <xf numFmtId="0" fontId="40" fillId="42" borderId="10" xfId="0" applyFont="1" applyFill="1" applyBorder="1" applyAlignment="1" applyProtection="1">
      <alignment horizontal="left" vertical="center"/>
      <protection hidden="1"/>
    </xf>
    <xf numFmtId="0" fontId="32" fillId="42" borderId="10" xfId="44" applyNumberFormat="1" applyFont="1" applyFill="1" applyBorder="1" applyAlignment="1" applyProtection="1">
      <alignment horizontal="center" vertical="center"/>
      <protection locked="0" hidden="1"/>
    </xf>
    <xf numFmtId="0" fontId="0" fillId="40" borderId="10" xfId="44" applyNumberFormat="1" applyFont="1" applyFill="1" applyBorder="1" applyAlignment="1" applyProtection="1">
      <alignment horizontal="center" vertical="center"/>
      <protection locked="0" hidden="1"/>
    </xf>
    <xf numFmtId="0" fontId="40" fillId="43" borderId="10" xfId="0" applyFont="1" applyFill="1" applyBorder="1" applyAlignment="1" applyProtection="1">
      <alignment horizontal="left" vertical="center"/>
      <protection hidden="1"/>
    </xf>
    <xf numFmtId="0" fontId="0" fillId="43" borderId="10" xfId="44" applyNumberFormat="1" applyFont="1" applyFill="1" applyBorder="1" applyAlignment="1" applyProtection="1">
      <alignment horizontal="center" vertical="center"/>
      <protection locked="0" hidden="1"/>
    </xf>
    <xf numFmtId="0" fontId="40" fillId="44" borderId="10" xfId="0" applyFont="1" applyFill="1" applyBorder="1" applyAlignment="1" applyProtection="1">
      <alignment horizontal="left" vertical="center"/>
      <protection hidden="1"/>
    </xf>
    <xf numFmtId="0" fontId="0" fillId="44" borderId="10" xfId="44" applyNumberFormat="1" applyFont="1" applyFill="1" applyBorder="1" applyAlignment="1" applyProtection="1">
      <alignment horizontal="center" vertical="center"/>
      <protection locked="0" hidden="1"/>
    </xf>
    <xf numFmtId="0" fontId="40" fillId="36" borderId="10" xfId="0" applyFont="1" applyFill="1" applyBorder="1" applyAlignment="1" applyProtection="1">
      <alignment horizontal="left" vertical="center"/>
      <protection hidden="1"/>
    </xf>
    <xf numFmtId="0" fontId="0" fillId="36" borderId="10" xfId="44" applyNumberFormat="1" applyFont="1" applyFill="1" applyBorder="1" applyAlignment="1" applyProtection="1">
      <alignment horizontal="center" vertical="center"/>
      <protection locked="0" hidden="1"/>
    </xf>
    <xf numFmtId="44" fontId="44" fillId="35" borderId="10" xfId="43" applyFont="1" applyFill="1" applyBorder="1" applyAlignment="1" applyProtection="1">
      <alignment horizontal="left" vertical="center"/>
      <protection hidden="1"/>
    </xf>
    <xf numFmtId="44" fontId="44" fillId="39" borderId="10" xfId="43" applyFont="1" applyFill="1" applyBorder="1" applyAlignment="1" applyProtection="1">
      <alignment horizontal="left" vertical="center"/>
      <protection hidden="1"/>
    </xf>
    <xf numFmtId="44" fontId="44" fillId="40" borderId="10" xfId="43" applyFont="1" applyFill="1" applyBorder="1" applyAlignment="1" applyProtection="1">
      <alignment horizontal="left" vertical="center"/>
      <protection hidden="1"/>
    </xf>
    <xf numFmtId="44" fontId="44" fillId="41" borderId="10" xfId="43" applyFont="1" applyFill="1" applyBorder="1" applyAlignment="1" applyProtection="1">
      <alignment horizontal="left" vertical="center"/>
      <protection hidden="1"/>
    </xf>
    <xf numFmtId="44" fontId="44" fillId="33" borderId="10" xfId="43" applyFont="1" applyFill="1" applyBorder="1" applyAlignment="1" applyProtection="1">
      <alignment horizontal="left" vertical="center"/>
      <protection hidden="1"/>
    </xf>
    <xf numFmtId="44" fontId="44" fillId="42" borderId="10" xfId="43" applyFont="1" applyFill="1" applyBorder="1" applyAlignment="1" applyProtection="1">
      <alignment horizontal="left" vertical="center"/>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BFBE00"/>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66"/>
  <sheetViews>
    <sheetView showGridLines="0" tabSelected="1" topLeftCell="A4" zoomScale="90" zoomScaleNormal="90" workbookViewId="0">
      <selection activeCell="M51" sqref="M51"/>
    </sheetView>
  </sheetViews>
  <sheetFormatPr baseColWidth="10" defaultColWidth="0" defaultRowHeight="15" zeroHeight="1" outlineLevelCol="1" x14ac:dyDescent="0.2"/>
  <cols>
    <col min="1" max="1" width="8.83203125" style="2" customWidth="1"/>
    <col min="2" max="2" width="6.5" style="2" customWidth="1"/>
    <col min="3" max="3" width="1.6640625" style="2" customWidth="1"/>
    <col min="4" max="4" width="3.6640625" style="2" customWidth="1"/>
    <col min="5" max="5" width="38.1640625" style="2" customWidth="1"/>
    <col min="6" max="6" width="22.6640625" style="2" customWidth="1"/>
    <col min="7" max="7" width="11" style="2" customWidth="1"/>
    <col min="8" max="8" width="18.83203125" style="2" customWidth="1"/>
    <col min="9" max="9" width="17.6640625" style="2" customWidth="1"/>
    <col min="10" max="11" width="12.6640625" style="2" customWidth="1"/>
    <col min="12" max="12" width="24.33203125" style="3" customWidth="1"/>
    <col min="13" max="13" width="10.6640625" style="2" customWidth="1"/>
    <col min="14" max="14" width="10.33203125" style="4" customWidth="1"/>
    <col min="15" max="15" width="10.33203125" style="33" customWidth="1"/>
    <col min="16" max="16" width="5" style="52" customWidth="1"/>
    <col min="17" max="17" width="14" style="52" hidden="1" outlineLevel="1"/>
    <col min="18" max="18" width="15" style="52" hidden="1" outlineLevel="1"/>
    <col min="19" max="19" width="16.5" style="52" hidden="1" outlineLevel="1"/>
    <col min="20" max="20" width="14.83203125" style="52" hidden="1" outlineLevel="1"/>
    <col min="21" max="21" width="14.1640625" style="52" hidden="1" outlineLevel="1"/>
    <col min="22" max="22" width="20.33203125" style="52" hidden="1" outlineLevel="1"/>
    <col min="23" max="23" width="3.6640625" style="52" hidden="1" outlineLevel="1"/>
    <col min="24" max="24" width="5.83203125" style="52" hidden="1" outlineLevel="1"/>
    <col min="25" max="25" width="3" style="52" hidden="1" outlineLevel="1"/>
    <col min="26" max="26" width="8.83203125" style="52" hidden="1" outlineLevel="1"/>
    <col min="27" max="27" width="42.6640625" style="52" hidden="1" outlineLevel="1"/>
    <col min="28" max="43" width="8.83203125" style="52" hidden="1" outlineLevel="1"/>
    <col min="44" max="16384" width="8.83203125" style="52" hidden="1"/>
  </cols>
  <sheetData>
    <row r="1" spans="5:27" x14ac:dyDescent="0.2">
      <c r="E1" s="1"/>
    </row>
    <row r="2" spans="5:27" ht="17" thickBot="1" x14ac:dyDescent="0.25">
      <c r="E2" s="5"/>
    </row>
    <row r="3" spans="5:27" ht="65.25" customHeight="1" thickBot="1" x14ac:dyDescent="0.25">
      <c r="E3" s="91" t="s">
        <v>24</v>
      </c>
      <c r="F3" s="92"/>
      <c r="G3" s="92"/>
      <c r="H3" s="92"/>
      <c r="I3" s="92"/>
      <c r="J3" s="92"/>
      <c r="K3" s="92"/>
      <c r="L3" s="93"/>
    </row>
    <row r="4" spans="5:27" ht="15" customHeight="1" x14ac:dyDescent="0.2">
      <c r="E4" s="6"/>
      <c r="F4" s="7"/>
      <c r="G4" s="7"/>
      <c r="H4" s="7"/>
      <c r="I4" s="7"/>
      <c r="J4" s="7"/>
      <c r="K4" s="7"/>
      <c r="L4" s="7"/>
    </row>
    <row r="5" spans="5:27" ht="65.25" customHeight="1" thickBot="1" x14ac:dyDescent="0.25">
      <c r="E5" s="8" t="s">
        <v>13</v>
      </c>
      <c r="F5" s="9" t="s">
        <v>15</v>
      </c>
      <c r="G5" s="10" t="s">
        <v>11</v>
      </c>
      <c r="H5" s="10" t="s">
        <v>1</v>
      </c>
      <c r="I5" s="11" t="s">
        <v>12</v>
      </c>
      <c r="L5" s="2"/>
      <c r="N5" s="2"/>
    </row>
    <row r="6" spans="5:27" ht="17" thickBot="1" x14ac:dyDescent="0.25">
      <c r="E6" s="58" t="s">
        <v>33</v>
      </c>
      <c r="F6" s="59"/>
      <c r="G6" s="59"/>
      <c r="H6" s="59"/>
      <c r="I6" s="60">
        <f>V6</f>
        <v>0</v>
      </c>
      <c r="L6" s="94" t="s">
        <v>20</v>
      </c>
      <c r="M6" s="95"/>
      <c r="N6" s="95"/>
      <c r="O6" s="96"/>
      <c r="P6" s="53"/>
      <c r="Q6" s="54">
        <f>$N$8*F6</f>
        <v>0</v>
      </c>
      <c r="R6" s="54">
        <f>$N$8-Q6</f>
        <v>500</v>
      </c>
      <c r="S6" s="54">
        <f>R6*G6</f>
        <v>0</v>
      </c>
      <c r="T6" s="54">
        <f>R6*H6</f>
        <v>0</v>
      </c>
      <c r="U6" s="54">
        <f>R6+S6+T6</f>
        <v>500</v>
      </c>
      <c r="V6" s="55">
        <f>($N$8-U6)/$N$8</f>
        <v>0</v>
      </c>
    </row>
    <row r="7" spans="5:27" ht="16" x14ac:dyDescent="0.2">
      <c r="E7" s="61" t="s">
        <v>31</v>
      </c>
      <c r="F7" s="62"/>
      <c r="G7" s="62"/>
      <c r="H7" s="62"/>
      <c r="I7" s="63">
        <f t="shared" ref="I7:I17" si="0">V7</f>
        <v>0</v>
      </c>
      <c r="L7" s="12" t="s">
        <v>6</v>
      </c>
      <c r="M7" s="40"/>
      <c r="N7" s="13"/>
      <c r="O7" s="34"/>
      <c r="P7" s="53"/>
      <c r="Q7" s="54">
        <f t="shared" ref="Q7:Q9" si="1">$N$8*F7</f>
        <v>0</v>
      </c>
      <c r="R7" s="54">
        <f t="shared" ref="R7:R9" si="2">$N$8-Q7</f>
        <v>500</v>
      </c>
      <c r="S7" s="54">
        <f t="shared" ref="S7:S9" si="3">R7*G7</f>
        <v>0</v>
      </c>
      <c r="T7" s="54">
        <f t="shared" ref="T7:T9" si="4">R7*H7</f>
        <v>0</v>
      </c>
      <c r="U7" s="54">
        <f t="shared" ref="U7:U9" si="5">R7+S7+T7</f>
        <v>500</v>
      </c>
      <c r="V7" s="55">
        <f t="shared" ref="V7:V9" si="6">($N$8-U7)/$N$8</f>
        <v>0</v>
      </c>
      <c r="AA7" s="56"/>
    </row>
    <row r="8" spans="5:27" ht="16" x14ac:dyDescent="0.2">
      <c r="E8" s="64" t="s">
        <v>34</v>
      </c>
      <c r="F8" s="65"/>
      <c r="G8" s="65"/>
      <c r="H8" s="65"/>
      <c r="I8" s="66">
        <f t="shared" si="0"/>
        <v>0</v>
      </c>
      <c r="L8" s="14" t="s">
        <v>7</v>
      </c>
      <c r="M8" s="15"/>
      <c r="N8" s="13">
        <v>500</v>
      </c>
      <c r="O8" s="34"/>
      <c r="P8" s="53"/>
      <c r="Q8" s="54">
        <f t="shared" si="1"/>
        <v>0</v>
      </c>
      <c r="R8" s="54">
        <f t="shared" si="2"/>
        <v>500</v>
      </c>
      <c r="S8" s="54">
        <f t="shared" si="3"/>
        <v>0</v>
      </c>
      <c r="T8" s="54">
        <f t="shared" si="4"/>
        <v>0</v>
      </c>
      <c r="U8" s="54">
        <f t="shared" si="5"/>
        <v>500</v>
      </c>
      <c r="V8" s="55">
        <f t="shared" si="6"/>
        <v>0</v>
      </c>
      <c r="AA8" s="56"/>
    </row>
    <row r="9" spans="5:27" ht="16" x14ac:dyDescent="0.2">
      <c r="E9" s="67" t="s">
        <v>42</v>
      </c>
      <c r="F9" s="68"/>
      <c r="G9" s="68"/>
      <c r="H9" s="68"/>
      <c r="I9" s="69">
        <f t="shared" si="0"/>
        <v>0</v>
      </c>
      <c r="L9" s="16"/>
      <c r="M9" s="15"/>
      <c r="N9" s="13"/>
      <c r="O9" s="34"/>
      <c r="P9" s="53"/>
      <c r="Q9" s="54">
        <f t="shared" si="1"/>
        <v>0</v>
      </c>
      <c r="R9" s="54">
        <f t="shared" si="2"/>
        <v>500</v>
      </c>
      <c r="S9" s="54">
        <f t="shared" si="3"/>
        <v>0</v>
      </c>
      <c r="T9" s="54">
        <f t="shared" si="4"/>
        <v>0</v>
      </c>
      <c r="U9" s="54">
        <f t="shared" si="5"/>
        <v>500</v>
      </c>
      <c r="V9" s="55">
        <f t="shared" si="6"/>
        <v>0</v>
      </c>
      <c r="AA9" s="56"/>
    </row>
    <row r="10" spans="5:27" ht="16" x14ac:dyDescent="0.2">
      <c r="E10" s="47" t="s">
        <v>35</v>
      </c>
      <c r="F10" s="38"/>
      <c r="G10" s="38"/>
      <c r="H10" s="38"/>
      <c r="I10" s="36">
        <f t="shared" si="0"/>
        <v>0</v>
      </c>
      <c r="L10" s="16"/>
      <c r="M10" s="15"/>
      <c r="N10" s="13"/>
      <c r="O10" s="34"/>
      <c r="P10" s="53"/>
      <c r="Q10" s="54">
        <f t="shared" ref="Q10:Q27" si="7">$N$8*F10</f>
        <v>0</v>
      </c>
      <c r="R10" s="54">
        <f t="shared" ref="R10:R27" si="8">$N$8-Q10</f>
        <v>500</v>
      </c>
      <c r="S10" s="54">
        <f t="shared" ref="S10:S27" si="9">R10*G10</f>
        <v>0</v>
      </c>
      <c r="T10" s="54">
        <f t="shared" ref="T10:T27" si="10">R10*H10</f>
        <v>0</v>
      </c>
      <c r="U10" s="54">
        <f t="shared" ref="U10:U27" si="11">R10+S10+T10</f>
        <v>500</v>
      </c>
      <c r="V10" s="55">
        <f t="shared" ref="V10:V27" si="12">($N$8-U10)/$N$8</f>
        <v>0</v>
      </c>
      <c r="AA10" s="56"/>
    </row>
    <row r="11" spans="5:27" ht="16" x14ac:dyDescent="0.2">
      <c r="E11" s="70" t="s">
        <v>36</v>
      </c>
      <c r="F11" s="71"/>
      <c r="G11" s="71"/>
      <c r="H11" s="71"/>
      <c r="I11" s="72">
        <f t="shared" si="0"/>
        <v>0</v>
      </c>
      <c r="L11" s="16" t="s">
        <v>8</v>
      </c>
      <c r="M11" s="15">
        <v>0.4</v>
      </c>
      <c r="N11" s="13">
        <f>N8*M11</f>
        <v>200</v>
      </c>
      <c r="O11" s="34"/>
      <c r="P11" s="53"/>
      <c r="Q11" s="54">
        <f t="shared" si="7"/>
        <v>0</v>
      </c>
      <c r="R11" s="54">
        <f t="shared" si="8"/>
        <v>500</v>
      </c>
      <c r="S11" s="54">
        <f t="shared" si="9"/>
        <v>0</v>
      </c>
      <c r="T11" s="54">
        <f t="shared" si="10"/>
        <v>0</v>
      </c>
      <c r="U11" s="54">
        <f t="shared" si="11"/>
        <v>500</v>
      </c>
      <c r="V11" s="55">
        <f t="shared" si="12"/>
        <v>0</v>
      </c>
      <c r="AA11" s="56"/>
    </row>
    <row r="12" spans="5:27" ht="16" x14ac:dyDescent="0.2">
      <c r="E12" s="64" t="s">
        <v>23</v>
      </c>
      <c r="F12" s="73"/>
      <c r="G12" s="73"/>
      <c r="H12" s="73"/>
      <c r="I12" s="74">
        <f t="shared" si="0"/>
        <v>0</v>
      </c>
      <c r="L12" s="14" t="s">
        <v>0</v>
      </c>
      <c r="M12" s="15"/>
      <c r="N12" s="13">
        <f>N8-N11</f>
        <v>300</v>
      </c>
      <c r="O12" s="34"/>
      <c r="P12" s="53"/>
      <c r="Q12" s="54">
        <f t="shared" si="7"/>
        <v>0</v>
      </c>
      <c r="R12" s="54">
        <f t="shared" si="8"/>
        <v>500</v>
      </c>
      <c r="S12" s="54">
        <f t="shared" si="9"/>
        <v>0</v>
      </c>
      <c r="T12" s="54">
        <f t="shared" si="10"/>
        <v>0</v>
      </c>
      <c r="U12" s="54">
        <f t="shared" si="11"/>
        <v>500</v>
      </c>
      <c r="V12" s="55">
        <f t="shared" si="12"/>
        <v>0</v>
      </c>
      <c r="AA12" s="56"/>
    </row>
    <row r="13" spans="5:27" ht="16" x14ac:dyDescent="0.2">
      <c r="E13" s="75" t="s">
        <v>28</v>
      </c>
      <c r="F13" s="76"/>
      <c r="G13" s="76"/>
      <c r="H13" s="76"/>
      <c r="I13" s="77">
        <f t="shared" si="0"/>
        <v>0</v>
      </c>
      <c r="L13" s="17" t="s">
        <v>5</v>
      </c>
      <c r="M13" s="18"/>
      <c r="N13" s="19"/>
      <c r="O13" s="34"/>
      <c r="P13" s="53"/>
      <c r="Q13" s="54">
        <f t="shared" si="7"/>
        <v>0</v>
      </c>
      <c r="R13" s="54">
        <f t="shared" si="8"/>
        <v>500</v>
      </c>
      <c r="S13" s="54">
        <f t="shared" si="9"/>
        <v>0</v>
      </c>
      <c r="T13" s="54">
        <f t="shared" si="10"/>
        <v>0</v>
      </c>
      <c r="U13" s="54">
        <f t="shared" si="11"/>
        <v>500</v>
      </c>
      <c r="V13" s="55">
        <f t="shared" si="12"/>
        <v>0</v>
      </c>
      <c r="AA13" s="56"/>
    </row>
    <row r="14" spans="5:27" ht="16" x14ac:dyDescent="0.2">
      <c r="E14" s="75" t="s">
        <v>29</v>
      </c>
      <c r="F14" s="76"/>
      <c r="G14" s="76"/>
      <c r="H14" s="76"/>
      <c r="I14" s="77">
        <f t="shared" si="0"/>
        <v>0</v>
      </c>
      <c r="L14" s="17"/>
      <c r="M14" s="18"/>
      <c r="N14" s="19"/>
      <c r="O14" s="34"/>
      <c r="P14" s="53"/>
      <c r="Q14" s="54">
        <f t="shared" si="7"/>
        <v>0</v>
      </c>
      <c r="R14" s="54">
        <f t="shared" si="8"/>
        <v>500</v>
      </c>
      <c r="S14" s="54">
        <f t="shared" si="9"/>
        <v>0</v>
      </c>
      <c r="T14" s="54">
        <f t="shared" si="10"/>
        <v>0</v>
      </c>
      <c r="U14" s="54">
        <f t="shared" si="11"/>
        <v>500</v>
      </c>
      <c r="V14" s="55">
        <f t="shared" si="12"/>
        <v>0</v>
      </c>
      <c r="AA14" s="56"/>
    </row>
    <row r="15" spans="5:27" ht="16" x14ac:dyDescent="0.2">
      <c r="E15" s="78" t="s">
        <v>26</v>
      </c>
      <c r="F15" s="79"/>
      <c r="G15" s="79"/>
      <c r="H15" s="79"/>
      <c r="I15" s="80">
        <f t="shared" si="0"/>
        <v>0</v>
      </c>
      <c r="L15" s="20" t="s">
        <v>2</v>
      </c>
      <c r="M15" s="21">
        <v>0.05</v>
      </c>
      <c r="N15" s="22">
        <f>N12*M15</f>
        <v>15</v>
      </c>
      <c r="O15" s="34"/>
      <c r="P15" s="53"/>
      <c r="Q15" s="54">
        <f t="shared" si="7"/>
        <v>0</v>
      </c>
      <c r="R15" s="54">
        <f t="shared" si="8"/>
        <v>500</v>
      </c>
      <c r="S15" s="54">
        <f t="shared" si="9"/>
        <v>0</v>
      </c>
      <c r="T15" s="54">
        <f t="shared" si="10"/>
        <v>0</v>
      </c>
      <c r="U15" s="54">
        <f t="shared" si="11"/>
        <v>500</v>
      </c>
      <c r="V15" s="55">
        <f t="shared" si="12"/>
        <v>0</v>
      </c>
      <c r="AA15" s="56"/>
    </row>
    <row r="16" spans="5:27" ht="16" x14ac:dyDescent="0.2">
      <c r="E16" s="78" t="s">
        <v>27</v>
      </c>
      <c r="F16" s="79"/>
      <c r="G16" s="79"/>
      <c r="H16" s="79"/>
      <c r="I16" s="80">
        <f t="shared" si="0"/>
        <v>0</v>
      </c>
      <c r="L16" s="20"/>
      <c r="M16" s="21"/>
      <c r="N16" s="22"/>
      <c r="O16" s="34"/>
      <c r="P16" s="53"/>
      <c r="Q16" s="54">
        <f t="shared" si="7"/>
        <v>0</v>
      </c>
      <c r="R16" s="54">
        <f t="shared" si="8"/>
        <v>500</v>
      </c>
      <c r="S16" s="54">
        <f t="shared" si="9"/>
        <v>0</v>
      </c>
      <c r="T16" s="54">
        <f t="shared" si="10"/>
        <v>0</v>
      </c>
      <c r="U16" s="54">
        <f t="shared" si="11"/>
        <v>500</v>
      </c>
      <c r="V16" s="55">
        <f t="shared" si="12"/>
        <v>0</v>
      </c>
      <c r="AA16" s="56"/>
    </row>
    <row r="17" spans="5:27" ht="16" x14ac:dyDescent="0.2">
      <c r="E17" s="48" t="s">
        <v>37</v>
      </c>
      <c r="F17" s="39"/>
      <c r="G17" s="39"/>
      <c r="H17" s="39"/>
      <c r="I17" s="37">
        <f t="shared" si="0"/>
        <v>0</v>
      </c>
      <c r="L17" s="20" t="s">
        <v>1</v>
      </c>
      <c r="M17" s="21">
        <v>7.4999999999999997E-2</v>
      </c>
      <c r="N17" s="22">
        <f>N12*M17</f>
        <v>22.5</v>
      </c>
      <c r="O17" s="34"/>
      <c r="P17" s="53"/>
      <c r="Q17" s="54">
        <f t="shared" si="7"/>
        <v>0</v>
      </c>
      <c r="R17" s="54">
        <f t="shared" si="8"/>
        <v>500</v>
      </c>
      <c r="S17" s="54">
        <f t="shared" si="9"/>
        <v>0</v>
      </c>
      <c r="T17" s="54">
        <f t="shared" si="10"/>
        <v>0</v>
      </c>
      <c r="U17" s="54">
        <f t="shared" si="11"/>
        <v>500</v>
      </c>
      <c r="V17" s="55">
        <f t="shared" si="12"/>
        <v>0</v>
      </c>
      <c r="AA17" s="56"/>
    </row>
    <row r="18" spans="5:27" ht="16" x14ac:dyDescent="0.2">
      <c r="E18" s="58" t="s">
        <v>38</v>
      </c>
      <c r="F18" s="59"/>
      <c r="G18" s="59"/>
      <c r="H18" s="59"/>
      <c r="I18" s="60">
        <f t="shared" ref="I18:I23" si="13">V18</f>
        <v>0</v>
      </c>
      <c r="L18" s="20" t="s">
        <v>3</v>
      </c>
      <c r="M18" s="41"/>
      <c r="N18" s="22">
        <f>SUM(N12:N17)</f>
        <v>337.5</v>
      </c>
      <c r="O18" s="34"/>
      <c r="P18" s="53"/>
      <c r="Q18" s="54">
        <f t="shared" si="7"/>
        <v>0</v>
      </c>
      <c r="R18" s="54">
        <f t="shared" si="8"/>
        <v>500</v>
      </c>
      <c r="S18" s="54">
        <f t="shared" si="9"/>
        <v>0</v>
      </c>
      <c r="T18" s="54">
        <f t="shared" si="10"/>
        <v>0</v>
      </c>
      <c r="U18" s="54">
        <f t="shared" si="11"/>
        <v>500</v>
      </c>
      <c r="V18" s="55">
        <f t="shared" si="12"/>
        <v>0</v>
      </c>
      <c r="AA18" s="56"/>
    </row>
    <row r="19" spans="5:27" ht="16" x14ac:dyDescent="0.2">
      <c r="E19" s="61" t="s">
        <v>39</v>
      </c>
      <c r="F19" s="62"/>
      <c r="G19" s="62"/>
      <c r="H19" s="62"/>
      <c r="I19" s="63">
        <f t="shared" si="13"/>
        <v>0</v>
      </c>
      <c r="L19" s="20"/>
      <c r="M19" s="41"/>
      <c r="N19" s="22"/>
      <c r="O19" s="34"/>
      <c r="P19" s="53"/>
      <c r="Q19" s="54">
        <f t="shared" ref="Q19" si="14">$N$8*F19</f>
        <v>0</v>
      </c>
      <c r="R19" s="54">
        <f t="shared" ref="R19" si="15">$N$8-Q19</f>
        <v>500</v>
      </c>
      <c r="S19" s="54">
        <f t="shared" ref="S19" si="16">R19*G19</f>
        <v>0</v>
      </c>
      <c r="T19" s="54">
        <f t="shared" ref="T19" si="17">R19*H19</f>
        <v>0</v>
      </c>
      <c r="U19" s="54">
        <f t="shared" ref="U19" si="18">R19+S19+T19</f>
        <v>500</v>
      </c>
      <c r="V19" s="55">
        <f t="shared" ref="V19" si="19">($N$8-U19)/$N$8</f>
        <v>0</v>
      </c>
      <c r="AA19" s="56"/>
    </row>
    <row r="20" spans="5:27" ht="16" x14ac:dyDescent="0.2">
      <c r="E20" s="64" t="s">
        <v>40</v>
      </c>
      <c r="F20" s="65"/>
      <c r="G20" s="65"/>
      <c r="H20" s="65"/>
      <c r="I20" s="66">
        <f t="shared" si="13"/>
        <v>0</v>
      </c>
      <c r="L20" s="23" t="s">
        <v>9</v>
      </c>
      <c r="M20" s="42"/>
      <c r="N20" s="19"/>
      <c r="O20" s="34"/>
      <c r="P20" s="53"/>
      <c r="Q20" s="54">
        <f t="shared" si="7"/>
        <v>0</v>
      </c>
      <c r="R20" s="54">
        <f t="shared" si="8"/>
        <v>500</v>
      </c>
      <c r="S20" s="54">
        <f t="shared" si="9"/>
        <v>0</v>
      </c>
      <c r="T20" s="54">
        <f t="shared" si="10"/>
        <v>0</v>
      </c>
      <c r="U20" s="54">
        <f t="shared" si="11"/>
        <v>500</v>
      </c>
      <c r="V20" s="55">
        <f t="shared" si="12"/>
        <v>0</v>
      </c>
      <c r="AA20" s="56"/>
    </row>
    <row r="21" spans="5:27" ht="16" x14ac:dyDescent="0.2">
      <c r="E21" s="67" t="s">
        <v>41</v>
      </c>
      <c r="F21" s="68"/>
      <c r="G21" s="68"/>
      <c r="H21" s="68"/>
      <c r="I21" s="69">
        <f t="shared" si="13"/>
        <v>0</v>
      </c>
      <c r="L21" s="24" t="s">
        <v>7</v>
      </c>
      <c r="M21" s="42"/>
      <c r="N21" s="19">
        <f>N8</f>
        <v>500</v>
      </c>
      <c r="O21" s="34"/>
      <c r="P21" s="53"/>
      <c r="Q21" s="54">
        <f t="shared" si="7"/>
        <v>0</v>
      </c>
      <c r="R21" s="54">
        <f t="shared" si="8"/>
        <v>500</v>
      </c>
      <c r="S21" s="54">
        <f t="shared" si="9"/>
        <v>0</v>
      </c>
      <c r="T21" s="54">
        <f t="shared" si="10"/>
        <v>0</v>
      </c>
      <c r="U21" s="54">
        <f t="shared" si="11"/>
        <v>500</v>
      </c>
      <c r="V21" s="55">
        <f t="shared" si="12"/>
        <v>0</v>
      </c>
      <c r="AA21" s="56"/>
    </row>
    <row r="22" spans="5:27" ht="17" thickBot="1" x14ac:dyDescent="0.25">
      <c r="E22" s="47" t="s">
        <v>43</v>
      </c>
      <c r="F22" s="38"/>
      <c r="G22" s="38"/>
      <c r="H22" s="38"/>
      <c r="I22" s="36">
        <f t="shared" si="13"/>
        <v>0</v>
      </c>
      <c r="L22" s="24" t="s">
        <v>14</v>
      </c>
      <c r="M22" s="42"/>
      <c r="N22" s="19">
        <f>N18</f>
        <v>337.5</v>
      </c>
      <c r="O22" s="34"/>
      <c r="P22" s="53"/>
      <c r="Q22" s="54">
        <f t="shared" si="7"/>
        <v>0</v>
      </c>
      <c r="R22" s="54">
        <f t="shared" si="8"/>
        <v>500</v>
      </c>
      <c r="S22" s="54">
        <f t="shared" si="9"/>
        <v>0</v>
      </c>
      <c r="T22" s="54">
        <f t="shared" si="10"/>
        <v>0</v>
      </c>
      <c r="U22" s="54">
        <f t="shared" si="11"/>
        <v>500</v>
      </c>
      <c r="V22" s="55">
        <f t="shared" si="12"/>
        <v>0</v>
      </c>
      <c r="AA22" s="56"/>
    </row>
    <row r="23" spans="5:27" ht="17" thickBot="1" x14ac:dyDescent="0.25">
      <c r="E23" s="70" t="s">
        <v>44</v>
      </c>
      <c r="F23" s="71"/>
      <c r="G23" s="71"/>
      <c r="H23" s="71"/>
      <c r="I23" s="72">
        <f t="shared" si="13"/>
        <v>0</v>
      </c>
      <c r="K23" s="25"/>
      <c r="L23" s="26" t="s">
        <v>32</v>
      </c>
      <c r="M23" s="27"/>
      <c r="N23" s="28">
        <f>(N8-N22)/N8*100</f>
        <v>32.5</v>
      </c>
      <c r="O23" s="35" t="s">
        <v>4</v>
      </c>
      <c r="P23" s="53"/>
      <c r="Q23" s="54">
        <f t="shared" si="7"/>
        <v>0</v>
      </c>
      <c r="R23" s="54">
        <f t="shared" si="8"/>
        <v>500</v>
      </c>
      <c r="S23" s="54">
        <f t="shared" si="9"/>
        <v>0</v>
      </c>
      <c r="T23" s="54">
        <f t="shared" si="10"/>
        <v>0</v>
      </c>
      <c r="U23" s="54">
        <f t="shared" si="11"/>
        <v>500</v>
      </c>
      <c r="V23" s="55">
        <f t="shared" si="12"/>
        <v>0</v>
      </c>
      <c r="AA23" s="56"/>
    </row>
    <row r="24" spans="5:27" x14ac:dyDescent="0.2">
      <c r="I24" s="45">
        <f t="shared" ref="I22:I27" si="20">V24</f>
        <v>0</v>
      </c>
      <c r="K24" s="44" t="s">
        <v>22</v>
      </c>
      <c r="P24" s="53"/>
      <c r="Q24" s="54">
        <f t="shared" si="7"/>
        <v>0</v>
      </c>
      <c r="R24" s="54">
        <f t="shared" si="8"/>
        <v>500</v>
      </c>
      <c r="S24" s="54">
        <f t="shared" si="9"/>
        <v>0</v>
      </c>
      <c r="T24" s="54">
        <f t="shared" si="10"/>
        <v>0</v>
      </c>
      <c r="U24" s="54">
        <f t="shared" si="11"/>
        <v>500</v>
      </c>
      <c r="V24" s="55">
        <f t="shared" si="12"/>
        <v>0</v>
      </c>
      <c r="AA24" s="56"/>
    </row>
    <row r="25" spans="5:27" x14ac:dyDescent="0.2">
      <c r="I25" s="45">
        <f t="shared" si="20"/>
        <v>0</v>
      </c>
      <c r="P25" s="53"/>
      <c r="Q25" s="54">
        <f t="shared" si="7"/>
        <v>0</v>
      </c>
      <c r="R25" s="54">
        <f t="shared" si="8"/>
        <v>500</v>
      </c>
      <c r="S25" s="54">
        <f t="shared" si="9"/>
        <v>0</v>
      </c>
      <c r="T25" s="54">
        <f t="shared" si="10"/>
        <v>0</v>
      </c>
      <c r="U25" s="54">
        <f t="shared" si="11"/>
        <v>500</v>
      </c>
      <c r="V25" s="55">
        <f t="shared" si="12"/>
        <v>0</v>
      </c>
      <c r="AA25" s="56"/>
    </row>
    <row r="26" spans="5:27" x14ac:dyDescent="0.2">
      <c r="I26" s="45">
        <f t="shared" ref="I26" si="21">V26</f>
        <v>0</v>
      </c>
      <c r="P26" s="53"/>
      <c r="Q26" s="54">
        <f t="shared" si="7"/>
        <v>0</v>
      </c>
      <c r="R26" s="54">
        <f t="shared" si="8"/>
        <v>500</v>
      </c>
      <c r="S26" s="54">
        <f t="shared" si="9"/>
        <v>0</v>
      </c>
      <c r="T26" s="54">
        <f t="shared" si="10"/>
        <v>0</v>
      </c>
      <c r="U26" s="54">
        <f t="shared" si="11"/>
        <v>500</v>
      </c>
      <c r="V26" s="55">
        <f t="shared" si="12"/>
        <v>0</v>
      </c>
      <c r="AA26" s="56"/>
    </row>
    <row r="27" spans="5:27" x14ac:dyDescent="0.2">
      <c r="I27" s="45">
        <f t="shared" si="20"/>
        <v>0</v>
      </c>
      <c r="P27" s="53"/>
      <c r="Q27" s="54">
        <f t="shared" si="7"/>
        <v>0</v>
      </c>
      <c r="R27" s="54">
        <f t="shared" si="8"/>
        <v>500</v>
      </c>
      <c r="S27" s="54">
        <f t="shared" si="9"/>
        <v>0</v>
      </c>
      <c r="T27" s="54">
        <f t="shared" si="10"/>
        <v>0</v>
      </c>
      <c r="U27" s="54">
        <f t="shared" si="11"/>
        <v>500</v>
      </c>
      <c r="V27" s="55">
        <f t="shared" si="12"/>
        <v>0</v>
      </c>
    </row>
    <row r="28" spans="5:27" x14ac:dyDescent="0.2">
      <c r="P28" s="53"/>
    </row>
    <row r="29" spans="5:27" ht="16" thickBot="1" x14ac:dyDescent="0.25">
      <c r="F29" s="29" t="s">
        <v>16</v>
      </c>
      <c r="G29" s="29" t="s">
        <v>18</v>
      </c>
      <c r="H29" s="29" t="s">
        <v>17</v>
      </c>
      <c r="I29" s="29" t="s">
        <v>19</v>
      </c>
      <c r="K29" s="25"/>
      <c r="P29" s="53"/>
    </row>
    <row r="30" spans="5:27" ht="15" customHeight="1" x14ac:dyDescent="0.2">
      <c r="E30" s="112" t="s">
        <v>33</v>
      </c>
      <c r="F30" s="113">
        <v>25</v>
      </c>
      <c r="G30" s="81">
        <v>350</v>
      </c>
      <c r="H30" s="81">
        <f>G30-(G30*I6)</f>
        <v>350</v>
      </c>
      <c r="I30" s="81">
        <f>F30*H30</f>
        <v>8750</v>
      </c>
      <c r="L30" s="97" t="s">
        <v>45</v>
      </c>
      <c r="M30" s="98"/>
      <c r="N30" s="98"/>
      <c r="O30" s="99"/>
      <c r="P30" s="53"/>
    </row>
    <row r="31" spans="5:27" ht="14.5" customHeight="1" x14ac:dyDescent="0.2">
      <c r="E31" s="114" t="s">
        <v>31</v>
      </c>
      <c r="F31" s="115">
        <v>100</v>
      </c>
      <c r="G31" s="82">
        <v>350</v>
      </c>
      <c r="H31" s="82">
        <f t="shared" ref="H31:H41" si="22">G31-(G31*I7)</f>
        <v>350</v>
      </c>
      <c r="I31" s="82">
        <f t="shared" ref="I31:I41" si="23">F31*H31</f>
        <v>35000</v>
      </c>
      <c r="L31" s="100"/>
      <c r="M31" s="101"/>
      <c r="N31" s="101"/>
      <c r="O31" s="102"/>
      <c r="P31" s="53"/>
    </row>
    <row r="32" spans="5:27" ht="17" customHeight="1" x14ac:dyDescent="0.2">
      <c r="E32" s="116" t="s">
        <v>34</v>
      </c>
      <c r="F32" s="117">
        <v>250</v>
      </c>
      <c r="G32" s="83">
        <v>350</v>
      </c>
      <c r="H32" s="83">
        <f t="shared" si="22"/>
        <v>350</v>
      </c>
      <c r="I32" s="83">
        <f t="shared" si="23"/>
        <v>87500</v>
      </c>
      <c r="L32" s="100"/>
      <c r="M32" s="101"/>
      <c r="N32" s="101"/>
      <c r="O32" s="102"/>
      <c r="P32" s="53"/>
    </row>
    <row r="33" spans="5:16" ht="14.5" customHeight="1" x14ac:dyDescent="0.2">
      <c r="E33" s="118" t="s">
        <v>42</v>
      </c>
      <c r="F33" s="119">
        <v>25</v>
      </c>
      <c r="G33" s="84">
        <v>350</v>
      </c>
      <c r="H33" s="84">
        <f t="shared" si="22"/>
        <v>350</v>
      </c>
      <c r="I33" s="84">
        <f t="shared" si="23"/>
        <v>8750</v>
      </c>
      <c r="J33" s="25"/>
      <c r="L33" s="100"/>
      <c r="M33" s="101"/>
      <c r="N33" s="101"/>
      <c r="O33" s="102"/>
      <c r="P33" s="53"/>
    </row>
    <row r="34" spans="5:16" ht="14.5" customHeight="1" x14ac:dyDescent="0.2">
      <c r="E34" s="120" t="s">
        <v>35</v>
      </c>
      <c r="F34" s="121">
        <v>250</v>
      </c>
      <c r="G34" s="85">
        <v>350</v>
      </c>
      <c r="H34" s="85">
        <f t="shared" si="22"/>
        <v>350</v>
      </c>
      <c r="I34" s="85">
        <f t="shared" si="23"/>
        <v>87500</v>
      </c>
      <c r="J34" s="25"/>
      <c r="L34" s="100"/>
      <c r="M34" s="101"/>
      <c r="N34" s="101"/>
      <c r="O34" s="102"/>
      <c r="P34" s="53"/>
    </row>
    <row r="35" spans="5:16" ht="14.5" customHeight="1" x14ac:dyDescent="0.2">
      <c r="E35" s="122" t="s">
        <v>36</v>
      </c>
      <c r="F35" s="123">
        <v>25</v>
      </c>
      <c r="G35" s="86">
        <v>350</v>
      </c>
      <c r="H35" s="86">
        <f t="shared" si="22"/>
        <v>350</v>
      </c>
      <c r="I35" s="86">
        <f t="shared" si="23"/>
        <v>8750</v>
      </c>
      <c r="J35" s="25"/>
      <c r="L35" s="100"/>
      <c r="M35" s="101"/>
      <c r="N35" s="101"/>
      <c r="O35" s="102"/>
      <c r="P35" s="53"/>
    </row>
    <row r="36" spans="5:16" ht="16" x14ac:dyDescent="0.2">
      <c r="E36" s="116" t="s">
        <v>23</v>
      </c>
      <c r="F36" s="124">
        <v>125</v>
      </c>
      <c r="G36" s="87">
        <v>350</v>
      </c>
      <c r="H36" s="87">
        <f t="shared" si="22"/>
        <v>350</v>
      </c>
      <c r="I36" s="87">
        <f t="shared" si="23"/>
        <v>43750</v>
      </c>
      <c r="L36" s="100"/>
      <c r="M36" s="101"/>
      <c r="N36" s="101"/>
      <c r="O36" s="102"/>
      <c r="P36" s="53"/>
    </row>
    <row r="37" spans="5:16" ht="15" customHeight="1" x14ac:dyDescent="0.2">
      <c r="E37" s="125" t="s">
        <v>28</v>
      </c>
      <c r="F37" s="126">
        <v>125</v>
      </c>
      <c r="G37" s="88">
        <v>350</v>
      </c>
      <c r="H37" s="88">
        <f t="shared" si="22"/>
        <v>350</v>
      </c>
      <c r="I37" s="88">
        <f t="shared" si="23"/>
        <v>43750</v>
      </c>
      <c r="L37" s="100"/>
      <c r="M37" s="101"/>
      <c r="N37" s="101"/>
      <c r="O37" s="102"/>
      <c r="P37" s="53"/>
    </row>
    <row r="38" spans="5:16" ht="15" customHeight="1" x14ac:dyDescent="0.2">
      <c r="E38" s="125" t="s">
        <v>29</v>
      </c>
      <c r="F38" s="126">
        <v>25</v>
      </c>
      <c r="G38" s="88">
        <v>350</v>
      </c>
      <c r="H38" s="88">
        <f t="shared" si="22"/>
        <v>350</v>
      </c>
      <c r="I38" s="88">
        <f t="shared" si="23"/>
        <v>8750</v>
      </c>
      <c r="L38" s="100"/>
      <c r="M38" s="101"/>
      <c r="N38" s="101"/>
      <c r="O38" s="102"/>
      <c r="P38" s="53"/>
    </row>
    <row r="39" spans="5:16" ht="17" customHeight="1" thickBot="1" x14ac:dyDescent="0.25">
      <c r="E39" s="127" t="s">
        <v>26</v>
      </c>
      <c r="F39" s="128">
        <v>125</v>
      </c>
      <c r="G39" s="89">
        <v>350</v>
      </c>
      <c r="H39" s="89">
        <f t="shared" si="22"/>
        <v>350</v>
      </c>
      <c r="I39" s="89">
        <f t="shared" si="23"/>
        <v>43750</v>
      </c>
      <c r="L39" s="103"/>
      <c r="M39" s="104"/>
      <c r="N39" s="104"/>
      <c r="O39" s="105"/>
    </row>
    <row r="40" spans="5:16" ht="17" customHeight="1" x14ac:dyDescent="0.2">
      <c r="E40" s="127" t="s">
        <v>27</v>
      </c>
      <c r="F40" s="128">
        <v>25</v>
      </c>
      <c r="G40" s="89">
        <v>350</v>
      </c>
      <c r="H40" s="89">
        <f t="shared" si="22"/>
        <v>350</v>
      </c>
      <c r="I40" s="89">
        <f t="shared" si="23"/>
        <v>8750</v>
      </c>
      <c r="L40" s="49"/>
      <c r="M40" s="49"/>
      <c r="N40" s="49"/>
      <c r="O40" s="49"/>
    </row>
    <row r="41" spans="5:16" ht="16" x14ac:dyDescent="0.2">
      <c r="E41" s="129" t="s">
        <v>37</v>
      </c>
      <c r="F41" s="130">
        <v>100</v>
      </c>
      <c r="G41" s="90">
        <v>350</v>
      </c>
      <c r="H41" s="90">
        <f t="shared" si="22"/>
        <v>350</v>
      </c>
      <c r="I41" s="90">
        <f t="shared" si="23"/>
        <v>35000</v>
      </c>
      <c r="L41" s="2"/>
      <c r="N41" s="2"/>
    </row>
    <row r="42" spans="5:16" ht="16" x14ac:dyDescent="0.2">
      <c r="E42" s="112" t="s">
        <v>38</v>
      </c>
      <c r="F42" s="113">
        <v>100</v>
      </c>
      <c r="G42" s="131">
        <v>350</v>
      </c>
      <c r="H42" s="131">
        <f t="shared" ref="H42:H47" si="24">G42-(G42*I18)</f>
        <v>350</v>
      </c>
      <c r="I42" s="131">
        <f t="shared" ref="I42:I47" si="25">F42*H42</f>
        <v>35000</v>
      </c>
    </row>
    <row r="43" spans="5:16" ht="16" x14ac:dyDescent="0.2">
      <c r="E43" s="114" t="s">
        <v>39</v>
      </c>
      <c r="F43" s="115">
        <v>100</v>
      </c>
      <c r="G43" s="132">
        <v>350</v>
      </c>
      <c r="H43" s="132">
        <f t="shared" si="24"/>
        <v>350</v>
      </c>
      <c r="I43" s="132">
        <f t="shared" si="25"/>
        <v>35000</v>
      </c>
    </row>
    <row r="44" spans="5:16" ht="16" x14ac:dyDescent="0.2">
      <c r="E44" s="116" t="s">
        <v>40</v>
      </c>
      <c r="F44" s="117">
        <v>100</v>
      </c>
      <c r="G44" s="133">
        <v>350</v>
      </c>
      <c r="H44" s="133">
        <f t="shared" si="24"/>
        <v>350</v>
      </c>
      <c r="I44" s="133">
        <f t="shared" si="25"/>
        <v>35000</v>
      </c>
      <c r="L44" s="2"/>
      <c r="N44" s="2"/>
    </row>
    <row r="45" spans="5:16" ht="16" x14ac:dyDescent="0.2">
      <c r="E45" s="118" t="s">
        <v>41</v>
      </c>
      <c r="F45" s="119">
        <v>100</v>
      </c>
      <c r="G45" s="134">
        <v>350</v>
      </c>
      <c r="H45" s="134">
        <f t="shared" si="24"/>
        <v>350</v>
      </c>
      <c r="I45" s="134">
        <f t="shared" si="25"/>
        <v>35000</v>
      </c>
      <c r="L45" s="2"/>
      <c r="N45" s="2"/>
    </row>
    <row r="46" spans="5:16" ht="17" customHeight="1" x14ac:dyDescent="0.2">
      <c r="E46" s="120" t="s">
        <v>43</v>
      </c>
      <c r="F46" s="121">
        <v>100</v>
      </c>
      <c r="G46" s="135">
        <v>350</v>
      </c>
      <c r="H46" s="135">
        <f t="shared" si="24"/>
        <v>350</v>
      </c>
      <c r="I46" s="135">
        <f t="shared" si="25"/>
        <v>35000</v>
      </c>
      <c r="L46" s="2"/>
      <c r="N46" s="2"/>
    </row>
    <row r="47" spans="5:16" ht="17" thickBot="1" x14ac:dyDescent="0.25">
      <c r="E47" s="122" t="s">
        <v>44</v>
      </c>
      <c r="F47" s="123">
        <v>100</v>
      </c>
      <c r="G47" s="136">
        <v>350</v>
      </c>
      <c r="H47" s="136">
        <f t="shared" si="24"/>
        <v>350</v>
      </c>
      <c r="I47" s="136">
        <f t="shared" si="25"/>
        <v>35000</v>
      </c>
      <c r="L47" s="2"/>
      <c r="N47" s="2"/>
    </row>
    <row r="48" spans="5:16" ht="16" thickBot="1" x14ac:dyDescent="0.25">
      <c r="F48" s="30"/>
      <c r="G48" s="31" t="s">
        <v>25</v>
      </c>
      <c r="H48" s="32">
        <f>I51/F54</f>
        <v>350</v>
      </c>
      <c r="L48" s="2"/>
      <c r="N48" s="2"/>
    </row>
    <row r="49" spans="5:14" x14ac:dyDescent="0.2">
      <c r="L49" s="2"/>
      <c r="N49" s="2"/>
    </row>
    <row r="50" spans="5:14" x14ac:dyDescent="0.2">
      <c r="L50" s="2"/>
      <c r="N50" s="2"/>
    </row>
    <row r="51" spans="5:14" x14ac:dyDescent="0.2">
      <c r="I51" s="46">
        <f>SUM(I30:I47)</f>
        <v>630000</v>
      </c>
      <c r="J51" s="25"/>
      <c r="L51" s="2"/>
      <c r="N51" s="2"/>
    </row>
    <row r="52" spans="5:14" x14ac:dyDescent="0.2">
      <c r="E52" s="33"/>
      <c r="F52" s="45"/>
      <c r="G52" s="45"/>
      <c r="H52" s="45"/>
      <c r="I52" s="45"/>
      <c r="J52" s="43"/>
      <c r="L52" s="2"/>
      <c r="N52" s="2"/>
    </row>
    <row r="53" spans="5:14" x14ac:dyDescent="0.2">
      <c r="E53" s="33"/>
      <c r="F53" s="44"/>
      <c r="G53" s="44"/>
      <c r="H53" s="44"/>
      <c r="I53" s="44"/>
      <c r="J53" s="43"/>
      <c r="L53" s="2"/>
      <c r="N53" s="2"/>
    </row>
    <row r="54" spans="5:14" ht="17" customHeight="1" x14ac:dyDescent="0.2">
      <c r="E54" s="50"/>
      <c r="F54" s="57">
        <f>SUM(F30:F47)</f>
        <v>1800</v>
      </c>
      <c r="G54" s="50"/>
      <c r="H54" s="50"/>
      <c r="I54" s="50"/>
      <c r="J54" s="50"/>
      <c r="L54" s="2"/>
      <c r="N54" s="2"/>
    </row>
    <row r="55" spans="5:14" x14ac:dyDescent="0.2">
      <c r="E55" s="50"/>
      <c r="F55" s="50"/>
      <c r="G55" s="50"/>
      <c r="H55" s="50"/>
      <c r="I55" s="50"/>
      <c r="J55" s="50"/>
      <c r="L55" s="2"/>
      <c r="N55" s="2"/>
    </row>
    <row r="56" spans="5:14" x14ac:dyDescent="0.2">
      <c r="E56" s="25" t="s">
        <v>10</v>
      </c>
      <c r="F56" s="25"/>
      <c r="G56" s="25"/>
      <c r="H56" s="25"/>
      <c r="I56" s="25"/>
      <c r="J56" s="25"/>
      <c r="L56" s="2"/>
      <c r="N56" s="2"/>
    </row>
    <row r="57" spans="5:14" ht="16" thickBot="1" x14ac:dyDescent="0.25">
      <c r="E57" s="25" t="s">
        <v>30</v>
      </c>
      <c r="F57" s="51"/>
      <c r="G57" s="51"/>
      <c r="H57" s="51"/>
      <c r="I57" s="51"/>
      <c r="J57" s="51"/>
      <c r="L57" s="2"/>
      <c r="N57" s="2"/>
    </row>
    <row r="58" spans="5:14" x14ac:dyDescent="0.2">
      <c r="E58" s="106" t="s">
        <v>21</v>
      </c>
      <c r="F58" s="107"/>
      <c r="G58" s="107"/>
      <c r="H58" s="107"/>
      <c r="I58" s="107"/>
      <c r="J58" s="108"/>
    </row>
    <row r="59" spans="5:14" ht="16" thickBot="1" x14ac:dyDescent="0.25">
      <c r="E59" s="109"/>
      <c r="F59" s="110"/>
      <c r="G59" s="110"/>
      <c r="H59" s="110"/>
      <c r="I59" s="110"/>
      <c r="J59" s="111"/>
    </row>
    <row r="60" spans="5:14" x14ac:dyDescent="0.2"/>
    <row r="61" spans="5:14" x14ac:dyDescent="0.2"/>
    <row r="62" spans="5:14" x14ac:dyDescent="0.2"/>
    <row r="63" spans="5:14" x14ac:dyDescent="0.2"/>
    <row r="64" spans="5:14" x14ac:dyDescent="0.2"/>
    <row r="65" x14ac:dyDescent="0.2"/>
    <row r="66" x14ac:dyDescent="0.2"/>
  </sheetData>
  <sheetProtection algorithmName="SHA-512" hashValue="A1B0N0N7s/Co0Pd28k0zd7RyxEZd24zRmhd76eGoJKPpGFMGd5n4iLhgyMP+DeVOIO/luYP7Imduq/pPUAhvIA==" saltValue="JmJdQz+s1U/7aSeSSNw2yQ==" spinCount="100000" sheet="1" objects="1" scenarios="1"/>
  <mergeCells count="4">
    <mergeCell ref="E3:L3"/>
    <mergeCell ref="L6:O6"/>
    <mergeCell ref="L30:O39"/>
    <mergeCell ref="E58:J59"/>
  </mergeCells>
  <phoneticPr fontId="31" type="noConversion"/>
  <pageMargins left="0.70866141732283472" right="0.70866141732283472" top="0.55118110236220474" bottom="0.55118110236220474" header="0.31496062992125984" footer="0.31496062992125984"/>
  <pageSetup paperSize="9" scale="78" orientation="landscape"/>
  <ignoredErrors>
    <ignoredError sqref="I24:I27 I6 I7:I17 H30:I41 I18:I23" unlockedFormula="1"/>
  </ignoredError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CEFC270323E14FAFC1F28E89E3ADF9" ma:contentTypeVersion="14" ma:contentTypeDescription="Een nieuw document maken." ma:contentTypeScope="" ma:versionID="53562668646db5e33a17a4c399cf4222">
  <xsd:schema xmlns:xsd="http://www.w3.org/2001/XMLSchema" xmlns:xs="http://www.w3.org/2001/XMLSchema" xmlns:p="http://schemas.microsoft.com/office/2006/metadata/properties" xmlns:ns2="3fe222f1-5598-47d2-8e9d-b4a554992b2d" xmlns:ns3="70b8d431-4209-411c-a5af-4521dcd37c9b" targetNamespace="http://schemas.microsoft.com/office/2006/metadata/properties" ma:root="true" ma:fieldsID="081e58fba9ec8835d926d48e3ad164b6" ns2:_="" ns3:_="">
    <xsd:import namespace="3fe222f1-5598-47d2-8e9d-b4a554992b2d"/>
    <xsd:import namespace="70b8d431-4209-411c-a5af-4521dcd37c9b"/>
    <xsd:element name="properties">
      <xsd:complexType>
        <xsd:sequence>
          <xsd:element name="documentManagement">
            <xsd:complexType>
              <xsd:all>
                <xsd:element ref="ns2:Documentactie" minOccurs="0"/>
                <xsd:element ref="ns2:Categorie" minOccurs="0"/>
                <xsd:element ref="ns2:GeplaatstopTenderNed" minOccurs="0"/>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222f1-5598-47d2-8e9d-b4a554992b2d" elementFormDefault="qualified">
    <xsd:import namespace="http://schemas.microsoft.com/office/2006/documentManagement/types"/>
    <xsd:import namespace="http://schemas.microsoft.com/office/infopath/2007/PartnerControls"/>
    <xsd:element name="Documentactie" ma:index="8" nillable="true" ma:displayName="Documentactie na afronding" ma:internalName="Documentactie">
      <xsd:simpleType>
        <xsd:restriction base="dms:Choice">
          <xsd:enumeration value="Zaaktype Inkoop"/>
          <xsd:enumeration value="Zaaktype Contract"/>
          <xsd:enumeration value="Teamsite"/>
          <xsd:enumeration value="Zaaktype inkoop en contract"/>
          <xsd:enumeration value="Verwijderen"/>
        </xsd:restriction>
      </xsd:simpleType>
    </xsd:element>
    <xsd:element name="Categorie" ma:index="9" nillable="true" ma:displayName="Categorie" ma:internalName="Categorie">
      <xsd:simpleType>
        <xsd:restriction base="dms:Choice">
          <xsd:enumeration value="Duurzaamheid"/>
          <xsd:enumeration value="JDA"/>
          <xsd:enumeration value="Inkoop"/>
        </xsd:restriction>
      </xsd:simpleType>
    </xsd:element>
    <xsd:element name="GeplaatstopTenderNed" ma:index="10" nillable="true" ma:displayName="Geplaatst op TenderNed" ma:internalName="GeplaatstopTenderNed">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b8d431-4209-411c-a5af-4521dcd37c9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8de0a1f-1996-4e6a-b0de-320362692b4d}" ma:internalName="TaxCatchAll" ma:showField="CatchAllData" ma:web="70b8d431-4209-411c-a5af-4521dcd37c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b8d431-4209-411c-a5af-4521dcd37c9b" xsi:nil="true"/>
    <lcf76f155ced4ddcb4097134ff3c332f xmlns="3fe222f1-5598-47d2-8e9d-b4a554992b2d">
      <Terms xmlns="http://schemas.microsoft.com/office/infopath/2007/PartnerControls"/>
    </lcf76f155ced4ddcb4097134ff3c332f>
    <Documentactie xmlns="3fe222f1-5598-47d2-8e9d-b4a554992b2d" xsi:nil="true"/>
    <GeplaatstopTenderNed xmlns="3fe222f1-5598-47d2-8e9d-b4a554992b2d" xsi:nil="true"/>
    <Categorie xmlns="3fe222f1-5598-47d2-8e9d-b4a554992b2d" xsi:nil="true"/>
  </documentManagement>
</p:properties>
</file>

<file path=customXml/itemProps1.xml><?xml version="1.0" encoding="utf-8"?>
<ds:datastoreItem xmlns:ds="http://schemas.openxmlformats.org/officeDocument/2006/customXml" ds:itemID="{C2138C88-B345-4F6F-A356-94CB6FE7BBEF}"/>
</file>

<file path=customXml/itemProps2.xml><?xml version="1.0" encoding="utf-8"?>
<ds:datastoreItem xmlns:ds="http://schemas.openxmlformats.org/officeDocument/2006/customXml" ds:itemID="{F06E5883-AFC1-4DCE-AFAA-68658C0F623C}"/>
</file>

<file path=customXml/itemProps3.xml><?xml version="1.0" encoding="utf-8"?>
<ds:datastoreItem xmlns:ds="http://schemas.openxmlformats.org/officeDocument/2006/customXml" ds:itemID="{59DDDF85-67A1-41AB-98CF-7F527F24C3A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2025-12-05T13:47:30Z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0x010100A2CEFC270323E14FAFC1F28E89E3ADF9</vt:lpwstr>
  </property>
</Properties>
</file>