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raymo\Documents\DOCS ODNL\LAATSTE VERSIE DD 5 MEI 2026\"/>
    </mc:Choice>
  </mc:AlternateContent>
  <xr:revisionPtr revIDLastSave="0" documentId="13_ncr:1_{8D349897-2E2B-4E36-AF89-E822DE3B99BE}" xr6:coauthVersionLast="47" xr6:coauthVersionMax="47" xr10:uidLastSave="{00000000-0000-0000-0000-000000000000}"/>
  <bookViews>
    <workbookView xWindow="-98" yWindow="-98" windowWidth="21795" windowHeight="12975" firstSheet="4" activeTab="7" xr2:uid="{AA72B67A-69D2-1547-9558-258A830D5D10}"/>
  </bookViews>
  <sheets>
    <sheet name="Voorblad" sheetId="1" r:id="rId1"/>
    <sheet name=" Invulinstructie" sheetId="2" r:id="rId2"/>
    <sheet name="0. Totale Inschrijfprijs" sheetId="9" r:id="rId3"/>
    <sheet name="1. Programmatuur ITSM Oplossing" sheetId="8" r:id="rId4"/>
    <sheet name="2. Implementatie" sheetId="17" r:id="rId5"/>
    <sheet name="3. Training" sheetId="18" r:id="rId6"/>
    <sheet name="4. Beheer en onderhoud (SLA)" sheetId="11" r:id="rId7"/>
    <sheet name="5. Additionele diensten" sheetId="13" r:id="rId8"/>
  </sheets>
  <externalReferences>
    <externalReference r:id="rId9"/>
    <externalReference r:id="rId10"/>
  </externalReferences>
  <definedNames>
    <definedName name="_AMO_UniqueIdentifier" hidden="1">"'a8b43c25-150a-4d84-a538-779f9bcc13c1'"</definedName>
    <definedName name="AuthenticatieBeheerPerMedewerker">'[1]13. TCO - Housing | Datacenter'!#REF!</definedName>
    <definedName name="AuthenticatieInitieelPerMedewerker">'[1]13. TCO - Housing | Datacenter'!#REF!</definedName>
    <definedName name="BKNKoppelingPerMaand">#REF!</definedName>
    <definedName name="BKNSnelheidsmatrix">#REF!</definedName>
    <definedName name="BKNSnleheidskeuze">#REF!</definedName>
    <definedName name="HousingPerUPerJaar">'[1]13. TCO - Housing | Datacenter'!$C$16</definedName>
    <definedName name="InrichtingBegeleidingHousing">'[1]13. TCO - Housing | Datacenter'!$C$17</definedName>
    <definedName name="LAQ">[2]Superformule!$K$22</definedName>
    <definedName name="Maximaal">'[2]HULP-velden'!$L$20</definedName>
    <definedName name="Percentage_Qeisen">'[2]HULP-velden'!$J$80</definedName>
    <definedName name="Staffel1" localSheetId="7">#REF!</definedName>
    <definedName name="Staffel1">#REF!</definedName>
    <definedName name="staffel2" localSheetId="7">#REF!</definedName>
    <definedName name="staffel2">#REF!</definedName>
    <definedName name="staffel3" localSheetId="7">#REF!</definedName>
    <definedName name="staffel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9" l="1"/>
  <c r="G20" i="9"/>
  <c r="E20" i="9"/>
  <c r="G18" i="9"/>
  <c r="F18" i="9"/>
  <c r="E18" i="9"/>
  <c r="D18" i="9"/>
  <c r="I16" i="9"/>
  <c r="I15" i="9"/>
  <c r="G16" i="9"/>
  <c r="F16" i="9"/>
  <c r="E16" i="9"/>
  <c r="D16" i="9"/>
  <c r="D15" i="9"/>
  <c r="G12" i="9"/>
  <c r="F12" i="9"/>
  <c r="E12" i="9"/>
  <c r="D12" i="9"/>
  <c r="D18" i="18"/>
  <c r="G21" i="18"/>
  <c r="G23" i="18" s="1"/>
  <c r="H21" i="18"/>
  <c r="I21" i="18"/>
  <c r="J21" i="18"/>
  <c r="G27" i="17"/>
  <c r="G26" i="17"/>
  <c r="G25" i="17"/>
  <c r="G24" i="17"/>
  <c r="G23" i="17"/>
  <c r="G22" i="17"/>
  <c r="G21" i="17"/>
  <c r="G20" i="17"/>
  <c r="G19" i="17"/>
  <c r="G18" i="17"/>
  <c r="G17" i="17"/>
  <c r="G16" i="17"/>
  <c r="G15" i="17"/>
  <c r="G13" i="17"/>
  <c r="H22" i="13" l="1"/>
  <c r="G22" i="13"/>
  <c r="F20" i="9" s="1"/>
  <c r="F22" i="13"/>
  <c r="F14" i="11"/>
  <c r="E14" i="11"/>
  <c r="D14" i="11"/>
  <c r="C14" i="11"/>
  <c r="G28" i="8"/>
  <c r="F28" i="8"/>
  <c r="E28" i="8"/>
  <c r="H25" i="8"/>
  <c r="H27" i="8"/>
  <c r="H32" i="8"/>
  <c r="D23" i="9"/>
  <c r="E23" i="9"/>
  <c r="I23" i="9" s="1"/>
  <c r="F23" i="9"/>
  <c r="L32" i="8"/>
  <c r="I25" i="8"/>
  <c r="J25" i="8"/>
  <c r="K25" i="8"/>
  <c r="L25" i="8"/>
  <c r="J27" i="8"/>
  <c r="K27" i="8"/>
  <c r="L27" i="8"/>
  <c r="I27" i="8"/>
  <c r="D27" i="8"/>
  <c r="M32" i="8"/>
  <c r="K32" i="8"/>
  <c r="J32" i="8"/>
  <c r="I32" i="8"/>
  <c r="G32" i="8"/>
  <c r="F32" i="8"/>
  <c r="E32" i="8"/>
  <c r="D32" i="8"/>
  <c r="B32" i="8"/>
  <c r="B31" i="8"/>
  <c r="F30" i="8"/>
  <c r="G30" i="8" s="1"/>
  <c r="M27" i="8"/>
  <c r="G27" i="8"/>
  <c r="F27" i="8"/>
  <c r="E27" i="8"/>
  <c r="B27" i="8"/>
  <c r="M25" i="8"/>
  <c r="D25" i="8"/>
  <c r="C19" i="8"/>
  <c r="F24" i="13" l="1"/>
  <c r="C16" i="11"/>
  <c r="H33" i="8"/>
  <c r="H28" i="8"/>
  <c r="I18" i="9"/>
  <c r="I26" i="8"/>
  <c r="I28" i="8" s="1"/>
  <c r="K26" i="8"/>
  <c r="K28" i="8" s="1"/>
  <c r="F33" i="8"/>
  <c r="J26" i="8"/>
  <c r="J28" i="8" s="1"/>
  <c r="L33" i="8"/>
  <c r="I30" i="8"/>
  <c r="J30" i="8" s="1"/>
  <c r="K30" i="8" s="1"/>
  <c r="M26" i="8"/>
  <c r="M28" i="8" s="1"/>
  <c r="L26" i="8"/>
  <c r="L28" i="8" s="1"/>
  <c r="E33" i="8"/>
  <c r="M33" i="8"/>
  <c r="G33" i="8"/>
  <c r="J33" i="8"/>
  <c r="K33" i="8"/>
  <c r="D31" i="8"/>
  <c r="D26" i="8"/>
  <c r="I33" i="8"/>
  <c r="I20" i="9" l="1"/>
  <c r="D33" i="8"/>
  <c r="D28" i="8"/>
  <c r="D37" i="8" s="1"/>
  <c r="H35" i="8"/>
  <c r="G35" i="8"/>
  <c r="G29" i="9"/>
  <c r="L35" i="8"/>
  <c r="M35" i="8"/>
  <c r="D35" i="8"/>
  <c r="I35" i="8"/>
  <c r="F35" i="8"/>
  <c r="K35" i="8"/>
  <c r="E35" i="8"/>
  <c r="J35" i="8"/>
  <c r="M30" i="8"/>
  <c r="L30" i="8"/>
  <c r="F26" i="9" l="1"/>
  <c r="F29" i="9" s="1"/>
  <c r="E26" i="9"/>
  <c r="E29" i="9" s="1"/>
  <c r="D26" i="9"/>
  <c r="I25" i="9" l="1"/>
  <c r="I12" i="9"/>
  <c r="D29" i="9"/>
  <c r="I31" i="9" s="1"/>
</calcChain>
</file>

<file path=xl/sharedStrings.xml><?xml version="1.0" encoding="utf-8"?>
<sst xmlns="http://schemas.openxmlformats.org/spreadsheetml/2006/main" count="148" uniqueCount="104">
  <si>
    <t>Naam inschrijver:</t>
  </si>
  <si>
    <t xml:space="preserve">Openbare aanbesteding  </t>
  </si>
  <si>
    <t xml:space="preserve"> Kenmerk: </t>
  </si>
  <si>
    <t xml:space="preserve"> (bedragen exclusief BTW)</t>
  </si>
  <si>
    <t xml:space="preserve"> </t>
  </si>
  <si>
    <t>Naam Inschrijver:</t>
  </si>
  <si>
    <t>Vergelijkingsprijs</t>
  </si>
  <si>
    <t>Voortbrenging</t>
  </si>
  <si>
    <t>Additionele diensten</t>
  </si>
  <si>
    <t>TCO - Energie</t>
  </si>
  <si>
    <t>Totalen per jaar</t>
  </si>
  <si>
    <t>Totalen per jaar (Netto Contante Waarde)</t>
  </si>
  <si>
    <t>Kenmerk</t>
  </si>
  <si>
    <t xml:space="preserve"> (bedragen zijn exclusief BTW)</t>
  </si>
  <si>
    <t>1e verlengingsoptie 3 jaar</t>
  </si>
  <si>
    <t>2e verlengingsoptie 3 jaar</t>
  </si>
  <si>
    <t>Aanschaf inclusief Onderhoud &amp; Support</t>
  </si>
  <si>
    <t>Grondslag</t>
  </si>
  <si>
    <t>Vergoeding 
Onderhoud &amp; Support
op jaarbasis</t>
  </si>
  <si>
    <t>Gebruiker</t>
  </si>
  <si>
    <t>A1. Gebruiksrecht o.b.v. Aanschaf</t>
  </si>
  <si>
    <t>Benodigde aantallen cumulatief</t>
  </si>
  <si>
    <t>Aantal aan te schaffen in jaar</t>
  </si>
  <si>
    <t>(Sub)totaal aanschaf per jaar</t>
  </si>
  <si>
    <t>A2. Onderhoud &amp; Support</t>
  </si>
  <si>
    <t>(Sub)totaalkosten Onderhoud &amp; Support per jaar</t>
  </si>
  <si>
    <t>Subtotaal A1 + A2  (Aanschaf + Onderhoud &amp; Support)</t>
  </si>
  <si>
    <t>Tabtotaal t.b.v. Vergelijkingsprijs:</t>
  </si>
  <si>
    <t>rollen/functionarissen</t>
  </si>
  <si>
    <t>Vergoeding 
per dag*</t>
  </si>
  <si>
    <t>benodigd aantal dagen</t>
  </si>
  <si>
    <t xml:space="preserve">kosten </t>
  </si>
  <si>
    <t>Projectmanager</t>
  </si>
  <si>
    <t>Security specialist</t>
  </si>
  <si>
    <t>Junior consultant</t>
  </si>
  <si>
    <t>*dagtarief inclusief evt. reis- en verblijfkosten</t>
  </si>
  <si>
    <t>Aanschaf per locatie *1</t>
  </si>
  <si>
    <t>*1 Additioneel benodige investering per locatie</t>
  </si>
  <si>
    <t>De inzet die wordt bedoeld met dit tabblad is in Bijlage III-A Specificatie van opdracht en Bijlage III-K1 Programma van Eisen besproken. De behoefte aan deze inzet zal steeds met een lead-time van minimaal één maand worden aangekondigd.</t>
  </si>
  <si>
    <t xml:space="preserve">Aantal op te leiden personen (n.n.t.b): </t>
  </si>
  <si>
    <t>Naam / Omschrijving
(exacte beschrijving n.n.t.b.)</t>
  </si>
  <si>
    <t>Aantal benodigde dagen per training</t>
  </si>
  <si>
    <t>Tarief per training</t>
  </si>
  <si>
    <t>maximum aantal deelnemers per training</t>
  </si>
  <si>
    <t>Jaar 1</t>
  </si>
  <si>
    <t>Jaar 2</t>
  </si>
  <si>
    <t>Jaar 5</t>
  </si>
  <si>
    <t>inclusief</t>
  </si>
  <si>
    <t>n.v.t.</t>
  </si>
  <si>
    <t>Totaal kosten per jaar</t>
  </si>
  <si>
    <t>Tabtotaal t.b.v. Vergelijkingsprijs</t>
  </si>
  <si>
    <t>De inzet die wordt bedoeld met dit tabblad is beschreven in specificatie van de Opdracht De behoefte aan deze inzet zal steeds met een lead-time van minimaal één maand worden aangekondigd.</t>
  </si>
  <si>
    <t>Overige werkzaamheden, los oproepbare functionarissen</t>
  </si>
  <si>
    <t>Omschrijving beschikbare rollen</t>
  </si>
  <si>
    <t>Dagtarief*</t>
  </si>
  <si>
    <t>Solution Architect</t>
  </si>
  <si>
    <t>Projectleider</t>
  </si>
  <si>
    <t>Applicatiebeheerder</t>
  </si>
  <si>
    <t>Technisch (AI) consultant</t>
  </si>
  <si>
    <t>Tot jaar 1</t>
  </si>
  <si>
    <t xml:space="preserve">Jaar 3   </t>
  </si>
  <si>
    <t>Tot jaar 2027</t>
  </si>
  <si>
    <t>Jaar  4</t>
  </si>
  <si>
    <t>Jaar 7</t>
  </si>
  <si>
    <t>Jaar 6</t>
  </si>
  <si>
    <t>Jaar 8</t>
  </si>
  <si>
    <t>Jaar 9</t>
  </si>
  <si>
    <t>Implementatie (spoor 1)</t>
  </si>
  <si>
    <t>Jaar 2027</t>
  </si>
  <si>
    <t>Jaar 2028</t>
  </si>
  <si>
    <t>Tot jaar  2027</t>
  </si>
  <si>
    <t>Jaar 2029</t>
  </si>
  <si>
    <t>Jaarkosten beheer</t>
  </si>
  <si>
    <t>Jaarkosten onderhoud</t>
  </si>
  <si>
    <t>Totaal</t>
  </si>
  <si>
    <t>Datum: 11 mei 2026</t>
  </si>
  <si>
    <t>Aanbesteding UPLO &amp; ITSM Omgevingsdienst NL</t>
  </si>
  <si>
    <t>Beheer en onderhoud,  inclusief 'small'-wijzigingen (SLA)</t>
  </si>
  <si>
    <t>Totale Inschrijfprijs</t>
  </si>
  <si>
    <t>Eindtotaal</t>
  </si>
  <si>
    <t>Bijlage III-J2 Prijzenblad Perceel 2</t>
  </si>
  <si>
    <r>
      <rPr>
        <b/>
        <sz val="11"/>
        <rFont val="Aptos Narrow"/>
        <family val="2"/>
        <scheme val="minor"/>
      </rPr>
      <t>Invulinstructie</t>
    </r>
    <r>
      <rPr>
        <sz val="11"/>
        <rFont val="Aptos Narrow"/>
        <family val="2"/>
        <scheme val="minor"/>
      </rPr>
      <t xml:space="preserve">
………………………………………………………………………………………………………………….......................
De Inschrijver dient voor het gunnigscriterium prijs dit Prijzenblad in te vullen. De Inschrijver is verantwoordelijk om het Prijzenblad juist en volledig op uitsluitend de gele vakken in Tab 1 t/m 5 in te vullen.  Alle in te vullen tarieven zijn exclusief BTW.
Per invulling wordt per tabblad de gehele prijs automatisch berekend. De totale Inschrijfprijs wordt ook automatisch berekend op het tabblad 0. Totale Inschrijfprijs. Het is niet toegestaan om wijzingen aan te brengen aan velden die niet geel zijn gemarkeerd. Wijzigingen zijn bijvoorbeeld het toevoegen van regels, het verwijderen van regels, het toevoegen van kolommen, het verwijderen van kolommen of het maken van aanpassingen aan regels en kolommen. Een aanpassing aan het Prijzenblad zal worden aangemerkt als ongeldige inschijving. 
Alle volumes c.q. aantallen zijn indicatief en hieraan kunnen geen rechten worden ontleend.
Het ingevulde Prijzenblad dient met 'Opslaan als' opgeslagen te worden, waarbij vooraf aan de bestandsnamen de bedrijfsnaam (eventueel afgekort) van de Opdrachtnemer toegevoegd dient te worden. Dit bestand dient vervolgens bij de Inschrijving te worden ingediend.
</t>
    </r>
  </si>
  <si>
    <t>Totale Inschrijfprijs - Programmatuur ITSM Oplossing (perceel 2)</t>
  </si>
  <si>
    <t>Programmatuur ITSM Oplossing incl. Onderhoud en Support</t>
  </si>
  <si>
    <t>Kosten ITSM Oplossing</t>
  </si>
  <si>
    <t>Implementatie  van ITSM Oplossing (perceel 2)</t>
  </si>
  <si>
    <t xml:space="preserve">Hier dient de benodigde inzet ten behoeve van de ITSM Implementatie te worden gespecificeerd in de gele cellen, met:
- een beschrijving van de benodigde soorten functionarissen;
- de benodigde aantallen uren per functionaris;     
- het dagtarief van elke functionaris.
Tezamen vormen deze elementen een totaalprijs voor de Implementatie. 
</t>
  </si>
  <si>
    <t>Begroting ten behoeve van de Implementatie ITSM Oplossing</t>
  </si>
  <si>
    <t>ITSM Consultant</t>
  </si>
  <si>
    <t>Aanschaf Programmatuur ITSM Oplossing (perceel 2)</t>
  </si>
  <si>
    <t>Aanschaf ITSM Oplossing</t>
  </si>
  <si>
    <t>Deze prijzen dienen geldig te zijn tot en met 100 Gebruikers</t>
  </si>
  <si>
    <t xml:space="preserve"> Gebruikers ITSM Oplossing</t>
  </si>
  <si>
    <r>
      <t xml:space="preserve">Het doel van dit tabblad is primair een representatieve optelling van licentiekosten te verkrijgen tot en met 31 december 2029. De kosten van de verlengingen 2 x 3 jaar zijn buiten beschuwing gelaten. De daaraan voorafgaande Voortbrenging (lees: Implementatie en verzorgen van tool gerichtte trainingen) wordt niet meegerekend omdat op voorhand onbekend is op welk moment de ITSM programmatuur daadwerkelijk wordt aangeschaft èn omdat verschillen die hierdoor zouden kunnen ontstaan marginaal zijn. Aan de aantallen kunnen geen rechten worden ontleend.
De grondslag waarlangs de aanschaf en het Onderhoud en Support van uw ITSM Oplossing beprijsd kan worden is het aantal IT Regie medewerkers die met het ITSM Oplossing gaat werken. Eventuele andere variabelen die mogelijk van invloed zijn op uw prijsstelling dient u zelf in te schatten en te </t>
    </r>
    <r>
      <rPr>
        <u/>
        <sz val="8"/>
        <rFont val="Arial"/>
        <family val="2"/>
      </rPr>
      <t xml:space="preserve">verrekenen in uw prijzen </t>
    </r>
    <r>
      <rPr>
        <sz val="8"/>
        <rFont val="Arial"/>
        <family val="2"/>
      </rPr>
      <t xml:space="preserve">in dit tabblad. 
</t>
    </r>
  </si>
  <si>
    <t>ITSM Gevorderd klassikaal</t>
  </si>
  <si>
    <t>ITSM Foundation klassikaal</t>
  </si>
  <si>
    <t>Online training ITSM Oplossing</t>
  </si>
  <si>
    <t>Training en/of lesmaterialen</t>
  </si>
  <si>
    <t>Training ITSM Oplossing aan IT Regie  (perceel 2)</t>
  </si>
  <si>
    <t>Jaar  2028</t>
  </si>
  <si>
    <t>Beheer en onderhoud (SLA) Programmatuur ITSM Oplossing (perceel 2)</t>
  </si>
  <si>
    <t>Additionele diensten Programmatuur ITSM Oplossing (perceel 2)</t>
  </si>
  <si>
    <t>Training</t>
  </si>
  <si>
    <t>Beheer en onderhoud (spoor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</si>
</sst>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 #,##0.00;&quot;€&quot;\ \-#,##0.00"/>
    <numFmt numFmtId="44" formatCode="_ &quot;€&quot;\ * #,##0.00_ ;_ &quot;€&quot;\ * \-#,##0.00_ ;_ &quot;€&quot;\ * &quot;-&quot;??_ ;_ @_ "/>
    <numFmt numFmtId="43" formatCode="_ * #,##0.00_ ;_ * \-#,##0.00_ ;_ * &quot;-&quot;??_ ;_ @_ "/>
    <numFmt numFmtId="164" formatCode="&quot;€&quot;\ #,##0.00"/>
    <numFmt numFmtId="165" formatCode="&quot;€&quot;\ #,##0.00_-"/>
    <numFmt numFmtId="166" formatCode="&quot;jaar&quot;\ ##0"/>
    <numFmt numFmtId="167" formatCode="##0\ &quot;gebr.&quot;"/>
    <numFmt numFmtId="168" formatCode="_ * #,##0_ ;_ * \-#,##0_ ;_ * &quot;-&quot;??_ ;_ @_ "/>
    <numFmt numFmtId="169" formatCode="_-* #,##0_-;_-* #,##0\-;_-* &quot;-&quot;??_-;_-@_-"/>
    <numFmt numFmtId="170" formatCode="_(&quot;€&quot;* #,##0.00_);_(&quot;€&quot;* \(#,##0.00\);_(&quot;€&quot;* &quot;-&quot;??_);_(@_)"/>
    <numFmt numFmtId="171" formatCode="&quot;Jaar &quot;##0"/>
    <numFmt numFmtId="172" formatCode="0_ ;\-0\ "/>
    <numFmt numFmtId="173" formatCode="_-* #,##0.00_-;_-* #,##0.00\-;_-* &quot;-&quot;??_-;_-@_-"/>
    <numFmt numFmtId="174" formatCode="0.0&quot; uur&quot;"/>
  </numFmts>
  <fonts count="66">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2"/>
      <color theme="0"/>
      <name val="Aptos Narrow"/>
      <family val="2"/>
      <scheme val="minor"/>
    </font>
    <font>
      <sz val="9"/>
      <name val="Verdana"/>
      <family val="2"/>
    </font>
    <font>
      <sz val="14"/>
      <color theme="0"/>
      <name val="Aptos Narrow"/>
      <family val="2"/>
      <scheme val="minor"/>
    </font>
    <font>
      <sz val="10"/>
      <name val="RijksoverheidSansWebText Regula"/>
      <family val="2"/>
    </font>
    <font>
      <sz val="11"/>
      <color theme="1"/>
      <name val="RijksoverheidSansWebText Regula"/>
      <family val="2"/>
    </font>
    <font>
      <b/>
      <sz val="12"/>
      <color indexed="10"/>
      <name val="RijksoverheidSansWebText Regula"/>
      <family val="2"/>
    </font>
    <font>
      <b/>
      <sz val="18"/>
      <color theme="1"/>
      <name val="RijksoverheidSansWebText Regula"/>
      <family val="2"/>
    </font>
    <font>
      <b/>
      <sz val="8"/>
      <color indexed="10"/>
      <name val="RijksoverheidSansWebText Regula"/>
      <family val="2"/>
    </font>
    <font>
      <b/>
      <sz val="16"/>
      <color theme="0"/>
      <name val="RijksoverheidSansWebText Regula"/>
      <family val="2"/>
    </font>
    <font>
      <sz val="8"/>
      <color theme="1"/>
      <name val="RijksoverheidSansWebText Regula"/>
      <family val="2"/>
    </font>
    <font>
      <b/>
      <sz val="10"/>
      <color theme="1"/>
      <name val="RijksoverheidSansWebText Regula"/>
      <family val="2"/>
    </font>
    <font>
      <sz val="10"/>
      <color theme="1"/>
      <name val="RijksoverheidSansWebText Regula"/>
      <family val="2"/>
    </font>
    <font>
      <sz val="8"/>
      <name val="RijksoverheidSansWebText Regula"/>
      <family val="2"/>
    </font>
    <font>
      <b/>
      <sz val="10"/>
      <name val="RijksoverheidSansWebText Regula"/>
      <family val="2"/>
    </font>
    <font>
      <sz val="10"/>
      <color indexed="8"/>
      <name val="RijksoverheidSansWebText Regula"/>
      <family val="2"/>
    </font>
    <font>
      <b/>
      <sz val="18"/>
      <color indexed="10"/>
      <name val="Arial"/>
      <family val="2"/>
    </font>
    <font>
      <b/>
      <sz val="18"/>
      <color theme="1"/>
      <name val="Arial"/>
      <family val="2"/>
    </font>
    <font>
      <sz val="18"/>
      <color theme="1"/>
      <name val="Arial"/>
      <family val="2"/>
    </font>
    <font>
      <b/>
      <sz val="12"/>
      <color indexed="10"/>
      <name val="Arial"/>
      <family val="2"/>
    </font>
    <font>
      <b/>
      <sz val="8"/>
      <color indexed="10"/>
      <name val="Arial"/>
      <family val="2"/>
    </font>
    <font>
      <b/>
      <sz val="16"/>
      <name val="Arial"/>
      <family val="2"/>
    </font>
    <font>
      <b/>
      <sz val="8"/>
      <color theme="1"/>
      <name val="Arial"/>
      <family val="2"/>
    </font>
    <font>
      <sz val="8"/>
      <color theme="1"/>
      <name val="Arial"/>
      <family val="2"/>
    </font>
    <font>
      <b/>
      <sz val="10"/>
      <color theme="1"/>
      <name val="Arial"/>
      <family val="2"/>
    </font>
    <font>
      <sz val="10"/>
      <color theme="1"/>
      <name val="Arial"/>
      <family val="2"/>
    </font>
    <font>
      <sz val="10"/>
      <name val="Arial"/>
      <family val="2"/>
    </font>
    <font>
      <sz val="8"/>
      <name val="Arial"/>
      <family val="2"/>
    </font>
    <font>
      <b/>
      <sz val="10"/>
      <name val="Arial"/>
      <family val="2"/>
    </font>
    <font>
      <b/>
      <sz val="8"/>
      <name val="Arial"/>
      <family val="2"/>
    </font>
    <font>
      <sz val="8"/>
      <color rgb="FFFF0000"/>
      <name val="Arial"/>
      <family val="2"/>
    </font>
    <font>
      <u/>
      <sz val="8"/>
      <name val="Arial"/>
      <family val="2"/>
    </font>
    <font>
      <b/>
      <sz val="10"/>
      <color indexed="10"/>
      <name val="Arial"/>
      <family val="2"/>
    </font>
    <font>
      <i/>
      <sz val="10"/>
      <color theme="1"/>
      <name val="RijksoverheidSansWebText Regula"/>
      <family val="2"/>
    </font>
    <font>
      <b/>
      <sz val="12"/>
      <name val="RijksoverheidSansWebText Regula"/>
      <family val="2"/>
    </font>
    <font>
      <sz val="12"/>
      <color theme="1"/>
      <name val="Arial"/>
      <family val="2"/>
    </font>
    <font>
      <b/>
      <sz val="12"/>
      <color theme="1"/>
      <name val="Arial"/>
      <family val="2"/>
    </font>
    <font>
      <sz val="10"/>
      <name val="Verdana"/>
      <family val="2"/>
    </font>
    <font>
      <b/>
      <sz val="10"/>
      <name val="Verdana"/>
      <family val="2"/>
    </font>
    <font>
      <b/>
      <sz val="8"/>
      <color indexed="10"/>
      <name val="Verdana"/>
      <family val="2"/>
    </font>
    <font>
      <b/>
      <sz val="14"/>
      <color theme="1"/>
      <name val="RijksoverheidSansWebText Regula"/>
      <family val="2"/>
    </font>
    <font>
      <b/>
      <sz val="14"/>
      <color theme="1"/>
      <name val="Verdana"/>
      <family val="2"/>
    </font>
    <font>
      <b/>
      <sz val="10"/>
      <color theme="1"/>
      <name val="Verdana"/>
      <family val="2"/>
    </font>
    <font>
      <sz val="10"/>
      <color indexed="9"/>
      <name val="Verdana"/>
      <family val="2"/>
    </font>
    <font>
      <sz val="10"/>
      <color indexed="8"/>
      <name val="Verdana"/>
      <family val="2"/>
    </font>
    <font>
      <b/>
      <sz val="18"/>
      <color indexed="10"/>
      <name val="Verdana"/>
      <family val="2"/>
    </font>
    <font>
      <i/>
      <sz val="10"/>
      <name val="Verdana"/>
      <family val="2"/>
    </font>
    <font>
      <b/>
      <i/>
      <sz val="10"/>
      <color theme="1"/>
      <name val="Arial"/>
      <family val="2"/>
    </font>
    <font>
      <b/>
      <i/>
      <sz val="10"/>
      <color rgb="FFFF0000"/>
      <name val="Arial"/>
      <family val="2"/>
    </font>
    <font>
      <i/>
      <sz val="10"/>
      <name val="RijksoverheidSansWebText Regula"/>
      <family val="2"/>
    </font>
    <font>
      <sz val="10"/>
      <color theme="0" tint="-4.9989318521683403E-2"/>
      <name val="RijksoverheidSansWebText Regula"/>
      <family val="2"/>
    </font>
    <font>
      <b/>
      <sz val="16"/>
      <color theme="0"/>
      <name val="Arial"/>
      <family val="2"/>
    </font>
    <font>
      <sz val="10"/>
      <color rgb="FFFF0000"/>
      <name val="Arial"/>
      <family val="2"/>
    </font>
    <font>
      <i/>
      <sz val="10"/>
      <color theme="1"/>
      <name val="Arial"/>
      <family val="2"/>
    </font>
    <font>
      <sz val="11"/>
      <color theme="1"/>
      <name val="Arial"/>
      <family val="2"/>
    </font>
    <font>
      <b/>
      <sz val="36"/>
      <name val="Arial"/>
      <family val="2"/>
    </font>
    <font>
      <sz val="10"/>
      <color indexed="8"/>
      <name val="Arial"/>
      <family val="2"/>
    </font>
    <font>
      <sz val="10"/>
      <color indexed="9"/>
      <name val="Arial"/>
      <family val="2"/>
    </font>
    <font>
      <b/>
      <sz val="14"/>
      <color theme="1"/>
      <name val="Arial"/>
      <family val="2"/>
    </font>
    <font>
      <b/>
      <sz val="10"/>
      <color rgb="FFFF0000"/>
      <name val="Arial"/>
      <family val="2"/>
    </font>
    <font>
      <sz val="11"/>
      <name val="Aptos Narrow"/>
      <family val="2"/>
      <scheme val="minor"/>
    </font>
    <font>
      <b/>
      <sz val="11"/>
      <name val="Aptos Narrow"/>
      <family val="2"/>
      <scheme val="minor"/>
    </font>
    <font>
      <b/>
      <sz val="12"/>
      <color theme="1"/>
      <name val="Aptos Narrow"/>
      <family val="2"/>
      <scheme val="minor"/>
    </font>
  </fonts>
  <fills count="20">
    <fill>
      <patternFill patternType="none"/>
    </fill>
    <fill>
      <patternFill patternType="gray125"/>
    </fill>
    <fill>
      <patternFill patternType="solid">
        <fgColor theme="4"/>
        <bgColor indexed="64"/>
      </patternFill>
    </fill>
    <fill>
      <patternFill patternType="solid">
        <fgColor rgb="FF8FCAE7"/>
        <bgColor indexed="64"/>
      </patternFill>
    </fill>
    <fill>
      <patternFill patternType="solid">
        <fgColor theme="0"/>
        <bgColor indexed="64"/>
      </patternFill>
    </fill>
    <fill>
      <patternFill patternType="solid">
        <fgColor indexed="43"/>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FF99"/>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CC"/>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3">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170" fontId="3" fillId="0" borderId="0" applyFont="0" applyFill="0" applyBorder="0" applyAlignment="0" applyProtection="0"/>
    <xf numFmtId="9" fontId="3" fillId="0" borderId="0" applyFont="0" applyFill="0" applyBorder="0" applyAlignment="0" applyProtection="0"/>
    <xf numFmtId="0" fontId="29" fillId="0" borderId="0"/>
    <xf numFmtId="173" fontId="29" fillId="0" borderId="0" applyFont="0" applyFill="0" applyBorder="0" applyAlignment="0" applyProtection="0"/>
    <xf numFmtId="173" fontId="29" fillId="0" borderId="0" applyFont="0" applyFill="0" applyBorder="0" applyAlignment="0" applyProtection="0"/>
    <xf numFmtId="44"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cellStyleXfs>
  <cellXfs count="409">
    <xf numFmtId="0" fontId="0" fillId="0" borderId="0" xfId="0"/>
    <xf numFmtId="0" fontId="4" fillId="2" borderId="0" xfId="0" applyFont="1" applyFill="1"/>
    <xf numFmtId="0" fontId="4" fillId="2" borderId="0" xfId="0" applyFont="1" applyFill="1" applyAlignment="1">
      <alignment wrapText="1"/>
    </xf>
    <xf numFmtId="0" fontId="6" fillId="2" borderId="0" xfId="0" applyFont="1" applyFill="1"/>
    <xf numFmtId="0" fontId="7" fillId="0" borderId="0" xfId="1" applyFont="1"/>
    <xf numFmtId="0" fontId="8" fillId="0" borderId="0" xfId="1" applyFont="1"/>
    <xf numFmtId="165" fontId="8" fillId="0" borderId="0" xfId="1" applyNumberFormat="1" applyFont="1"/>
    <xf numFmtId="0" fontId="15" fillId="0" borderId="0" xfId="1" applyFont="1"/>
    <xf numFmtId="0" fontId="19" fillId="0" borderId="0" xfId="1" applyFont="1"/>
    <xf numFmtId="0" fontId="20" fillId="3" borderId="0" xfId="1" applyFont="1" applyFill="1"/>
    <xf numFmtId="165" fontId="20" fillId="3" borderId="0" xfId="1" applyNumberFormat="1" applyFont="1" applyFill="1"/>
    <xf numFmtId="0" fontId="19" fillId="3" borderId="0" xfId="1" applyFont="1" applyFill="1"/>
    <xf numFmtId="0" fontId="21" fillId="3" borderId="0" xfId="1" applyFont="1" applyFill="1"/>
    <xf numFmtId="165" fontId="22" fillId="3" borderId="0" xfId="1" applyNumberFormat="1" applyFont="1" applyFill="1"/>
    <xf numFmtId="0" fontId="21" fillId="0" borderId="0" xfId="1" applyFont="1"/>
    <xf numFmtId="0" fontId="23" fillId="0" borderId="0" xfId="1" applyFont="1"/>
    <xf numFmtId="0" fontId="26" fillId="3" borderId="0" xfId="1" applyFont="1" applyFill="1"/>
    <xf numFmtId="0" fontId="26" fillId="0" borderId="0" xfId="1" applyFont="1"/>
    <xf numFmtId="1" fontId="29" fillId="0" borderId="0" xfId="1" applyNumberFormat="1" applyFont="1"/>
    <xf numFmtId="1" fontId="30" fillId="0" borderId="0" xfId="1" applyNumberFormat="1" applyFont="1"/>
    <xf numFmtId="1" fontId="31" fillId="10" borderId="6" xfId="1" applyNumberFormat="1" applyFont="1" applyFill="1" applyBorder="1" applyAlignment="1">
      <alignment horizontal="center" vertical="center"/>
    </xf>
    <xf numFmtId="1" fontId="31" fillId="10" borderId="7" xfId="1" applyNumberFormat="1" applyFont="1" applyFill="1" applyBorder="1" applyAlignment="1">
      <alignment horizontal="center" vertical="center"/>
    </xf>
    <xf numFmtId="166" fontId="31" fillId="3" borderId="13" xfId="2" applyNumberFormat="1" applyFont="1" applyFill="1" applyBorder="1" applyAlignment="1" applyProtection="1">
      <alignment horizontal="center"/>
    </xf>
    <xf numFmtId="166" fontId="27" fillId="3" borderId="1" xfId="2" applyNumberFormat="1" applyFont="1" applyFill="1" applyBorder="1" applyAlignment="1" applyProtection="1">
      <alignment horizontal="center"/>
    </xf>
    <xf numFmtId="166" fontId="27" fillId="3" borderId="13" xfId="2" applyNumberFormat="1" applyFont="1" applyFill="1" applyBorder="1" applyAlignment="1" applyProtection="1">
      <alignment horizontal="center"/>
    </xf>
    <xf numFmtId="166" fontId="27" fillId="3" borderId="5" xfId="2" applyNumberFormat="1" applyFont="1" applyFill="1" applyBorder="1" applyAlignment="1" applyProtection="1">
      <alignment horizontal="center"/>
    </xf>
    <xf numFmtId="3" fontId="27" fillId="4" borderId="2" xfId="2" applyNumberFormat="1" applyFont="1" applyFill="1" applyBorder="1" applyAlignment="1" applyProtection="1">
      <alignment horizontal="center"/>
    </xf>
    <xf numFmtId="3" fontId="27" fillId="4" borderId="13" xfId="2" applyNumberFormat="1" applyFont="1" applyFill="1" applyBorder="1" applyAlignment="1" applyProtection="1">
      <alignment horizontal="center"/>
    </xf>
    <xf numFmtId="3" fontId="27" fillId="4" borderId="1" xfId="2" applyNumberFormat="1" applyFont="1" applyFill="1" applyBorder="1" applyAlignment="1" applyProtection="1">
      <alignment horizontal="center"/>
    </xf>
    <xf numFmtId="3" fontId="27" fillId="4" borderId="5" xfId="2" applyNumberFormat="1" applyFont="1" applyFill="1" applyBorder="1" applyAlignment="1" applyProtection="1">
      <alignment horizontal="center"/>
    </xf>
    <xf numFmtId="3" fontId="27" fillId="4" borderId="34" xfId="2" applyNumberFormat="1" applyFont="1" applyFill="1" applyBorder="1" applyAlignment="1" applyProtection="1">
      <alignment horizontal="center"/>
    </xf>
    <xf numFmtId="167" fontId="27" fillId="4" borderId="0" xfId="2" applyNumberFormat="1" applyFont="1" applyFill="1" applyBorder="1" applyAlignment="1" applyProtection="1">
      <alignment horizontal="center"/>
    </xf>
    <xf numFmtId="1" fontId="30" fillId="0" borderId="19" xfId="1" applyNumberFormat="1" applyFont="1" applyBorder="1"/>
    <xf numFmtId="1" fontId="33" fillId="0" borderId="33" xfId="1" applyNumberFormat="1" applyFont="1" applyBorder="1"/>
    <xf numFmtId="1" fontId="30" fillId="0" borderId="20" xfId="1" applyNumberFormat="1" applyFont="1" applyBorder="1"/>
    <xf numFmtId="1" fontId="30" fillId="0" borderId="33" xfId="1" applyNumberFormat="1" applyFont="1" applyBorder="1"/>
    <xf numFmtId="1" fontId="31" fillId="11" borderId="35" xfId="1" applyNumberFormat="1" applyFont="1" applyFill="1" applyBorder="1" applyAlignment="1">
      <alignment horizontal="center" vertical="center"/>
    </xf>
    <xf numFmtId="1" fontId="31" fillId="11" borderId="0" xfId="1" applyNumberFormat="1" applyFont="1" applyFill="1" applyAlignment="1">
      <alignment horizontal="center" vertical="center"/>
    </xf>
    <xf numFmtId="166" fontId="27" fillId="3" borderId="2" xfId="2" applyNumberFormat="1" applyFont="1" applyFill="1" applyBorder="1" applyAlignment="1" applyProtection="1">
      <alignment horizontal="center"/>
    </xf>
    <xf numFmtId="3" fontId="27" fillId="4" borderId="3" xfId="2" applyNumberFormat="1" applyFont="1" applyFill="1" applyBorder="1" applyAlignment="1" applyProtection="1">
      <alignment horizontal="center"/>
    </xf>
    <xf numFmtId="166" fontId="27" fillId="3" borderId="34" xfId="2" applyNumberFormat="1" applyFont="1" applyFill="1" applyBorder="1" applyAlignment="1" applyProtection="1">
      <alignment horizontal="center"/>
    </xf>
    <xf numFmtId="0" fontId="27" fillId="11" borderId="35" xfId="1" applyFont="1" applyFill="1" applyBorder="1" applyAlignment="1">
      <alignment horizontal="center"/>
    </xf>
    <xf numFmtId="0" fontId="27" fillId="11" borderId="0" xfId="1" applyFont="1" applyFill="1" applyAlignment="1">
      <alignment horizontal="center"/>
    </xf>
    <xf numFmtId="0" fontId="27" fillId="11" borderId="36" xfId="1" applyFont="1" applyFill="1" applyBorder="1" applyAlignment="1">
      <alignment horizontal="center"/>
    </xf>
    <xf numFmtId="0" fontId="11" fillId="0" borderId="0" xfId="6" applyFont="1"/>
    <xf numFmtId="0" fontId="11" fillId="12" borderId="0" xfId="6" applyFont="1" applyFill="1"/>
    <xf numFmtId="0" fontId="9" fillId="0" borderId="0" xfId="6" applyFont="1"/>
    <xf numFmtId="0" fontId="7" fillId="0" borderId="0" xfId="6" applyFont="1"/>
    <xf numFmtId="165" fontId="7" fillId="0" borderId="0" xfId="6" applyNumberFormat="1" applyFont="1" applyAlignment="1">
      <alignment horizontal="right"/>
    </xf>
    <xf numFmtId="165" fontId="7" fillId="0" borderId="0" xfId="6" applyNumberFormat="1" applyFont="1"/>
    <xf numFmtId="165" fontId="15" fillId="0" borderId="0" xfId="6" applyNumberFormat="1" applyFont="1"/>
    <xf numFmtId="44" fontId="37" fillId="7" borderId="29" xfId="3" applyFont="1" applyFill="1" applyBorder="1" applyProtection="1"/>
    <xf numFmtId="0" fontId="24" fillId="13" borderId="0" xfId="1" applyFont="1" applyFill="1"/>
    <xf numFmtId="0" fontId="27" fillId="13" borderId="0" xfId="1" applyFont="1" applyFill="1"/>
    <xf numFmtId="0" fontId="28" fillId="13" borderId="0" xfId="1" applyFont="1" applyFill="1"/>
    <xf numFmtId="0" fontId="27" fillId="13" borderId="2" xfId="1" applyFont="1" applyFill="1" applyBorder="1" applyAlignment="1">
      <alignment horizontal="left"/>
    </xf>
    <xf numFmtId="0" fontId="27" fillId="13" borderId="2" xfId="1" applyFont="1" applyFill="1" applyBorder="1" applyAlignment="1">
      <alignment horizontal="center" wrapText="1"/>
    </xf>
    <xf numFmtId="165" fontId="25" fillId="13" borderId="0" xfId="1" applyNumberFormat="1" applyFont="1" applyFill="1"/>
    <xf numFmtId="165" fontId="22" fillId="13" borderId="0" xfId="1" applyNumberFormat="1" applyFont="1" applyFill="1"/>
    <xf numFmtId="0" fontId="26" fillId="13" borderId="0" xfId="1" applyFont="1" applyFill="1"/>
    <xf numFmtId="0" fontId="31" fillId="0" borderId="1" xfId="1" applyFont="1" applyBorder="1" applyAlignment="1">
      <alignment horizontal="left"/>
    </xf>
    <xf numFmtId="0" fontId="11" fillId="0" borderId="0" xfId="1" applyFont="1"/>
    <xf numFmtId="0" fontId="13" fillId="0" borderId="0" xfId="1" applyFont="1"/>
    <xf numFmtId="0" fontId="14" fillId="0" borderId="0" xfId="1" applyFont="1"/>
    <xf numFmtId="165" fontId="9" fillId="0" borderId="0" xfId="1" applyNumberFormat="1" applyFont="1"/>
    <xf numFmtId="1" fontId="7" fillId="0" borderId="0" xfId="1" applyNumberFormat="1" applyFont="1"/>
    <xf numFmtId="1" fontId="16" fillId="0" borderId="0" xfId="1" applyNumberFormat="1" applyFont="1"/>
    <xf numFmtId="165" fontId="28" fillId="3" borderId="26" xfId="1" applyNumberFormat="1" applyFont="1" applyFill="1" applyBorder="1" applyAlignment="1">
      <alignment horizontal="left" vertical="top"/>
    </xf>
    <xf numFmtId="165" fontId="27" fillId="3" borderId="0" xfId="1" applyNumberFormat="1" applyFont="1" applyFill="1" applyAlignment="1">
      <alignment horizontal="center"/>
    </xf>
    <xf numFmtId="165" fontId="27" fillId="3" borderId="0" xfId="1" applyNumberFormat="1" applyFont="1" applyFill="1" applyAlignment="1">
      <alignment horizontal="right"/>
    </xf>
    <xf numFmtId="165" fontId="22" fillId="0" borderId="0" xfId="1" applyNumberFormat="1" applyFont="1"/>
    <xf numFmtId="0" fontId="28" fillId="3" borderId="28" xfId="1" applyFont="1" applyFill="1" applyBorder="1" applyAlignment="1">
      <alignment horizontal="left"/>
    </xf>
    <xf numFmtId="165" fontId="31" fillId="3" borderId="18" xfId="1" applyNumberFormat="1" applyFont="1" applyFill="1" applyBorder="1" applyAlignment="1">
      <alignment horizontal="center"/>
    </xf>
    <xf numFmtId="165" fontId="31" fillId="3" borderId="18" xfId="1" applyNumberFormat="1" applyFont="1" applyFill="1" applyBorder="1" applyAlignment="1">
      <alignment horizontal="right" wrapText="1"/>
    </xf>
    <xf numFmtId="165" fontId="31" fillId="3" borderId="18" xfId="1" applyNumberFormat="1" applyFont="1" applyFill="1" applyBorder="1" applyAlignment="1">
      <alignment horizontal="right"/>
    </xf>
    <xf numFmtId="0" fontId="27" fillId="0" borderId="0" xfId="1" applyFont="1"/>
    <xf numFmtId="44" fontId="26" fillId="0" borderId="0" xfId="1" applyNumberFormat="1" applyFont="1"/>
    <xf numFmtId="0" fontId="28" fillId="4" borderId="0" xfId="1" applyFont="1" applyFill="1" applyAlignment="1">
      <alignment horizontal="center"/>
    </xf>
    <xf numFmtId="165" fontId="38" fillId="0" borderId="0" xfId="1" applyNumberFormat="1" applyFont="1"/>
    <xf numFmtId="0" fontId="39" fillId="3" borderId="2" xfId="1" applyFont="1" applyFill="1" applyBorder="1"/>
    <xf numFmtId="166" fontId="27" fillId="10" borderId="11" xfId="2" applyNumberFormat="1" applyFont="1" applyFill="1" applyBorder="1" applyAlignment="1" applyProtection="1">
      <alignment horizontal="center"/>
    </xf>
    <xf numFmtId="166" fontId="27" fillId="10" borderId="12" xfId="2" applyNumberFormat="1" applyFont="1" applyFill="1" applyBorder="1" applyAlignment="1" applyProtection="1">
      <alignment horizontal="center"/>
    </xf>
    <xf numFmtId="166" fontId="27" fillId="11" borderId="13" xfId="2" applyNumberFormat="1" applyFont="1" applyFill="1" applyBorder="1" applyAlignment="1" applyProtection="1">
      <alignment horizontal="center"/>
    </xf>
    <xf numFmtId="166" fontId="27" fillId="11" borderId="1" xfId="2" applyNumberFormat="1" applyFont="1" applyFill="1" applyBorder="1" applyAlignment="1" applyProtection="1">
      <alignment horizontal="center"/>
    </xf>
    <xf numFmtId="166" fontId="27" fillId="11" borderId="32" xfId="2" applyNumberFormat="1" applyFont="1" applyFill="1" applyBorder="1" applyAlignment="1" applyProtection="1">
      <alignment horizontal="center"/>
    </xf>
    <xf numFmtId="0" fontId="28" fillId="4" borderId="1" xfId="1" applyFont="1" applyFill="1" applyBorder="1" applyAlignment="1">
      <alignment horizontal="right"/>
    </xf>
    <xf numFmtId="0" fontId="28" fillId="4" borderId="2" xfId="1" applyFont="1" applyFill="1" applyBorder="1" applyAlignment="1">
      <alignment horizontal="right"/>
    </xf>
    <xf numFmtId="168" fontId="28" fillId="0" borderId="13" xfId="2" applyNumberFormat="1" applyFont="1" applyFill="1" applyBorder="1" applyAlignment="1" applyProtection="1">
      <alignment horizontal="right"/>
    </xf>
    <xf numFmtId="168" fontId="28" fillId="0" borderId="1" xfId="2" applyNumberFormat="1" applyFont="1" applyFill="1" applyBorder="1" applyAlignment="1" applyProtection="1">
      <alignment horizontal="right"/>
    </xf>
    <xf numFmtId="168" fontId="28" fillId="0" borderId="32" xfId="2" applyNumberFormat="1" applyFont="1" applyFill="1" applyBorder="1" applyAlignment="1" applyProtection="1">
      <alignment horizontal="right"/>
    </xf>
    <xf numFmtId="0" fontId="28" fillId="4" borderId="23" xfId="1" applyFont="1" applyFill="1" applyBorder="1" applyAlignment="1">
      <alignment horizontal="right"/>
    </xf>
    <xf numFmtId="44" fontId="28" fillId="0" borderId="38" xfId="3" applyFont="1" applyFill="1" applyBorder="1" applyAlignment="1" applyProtection="1"/>
    <xf numFmtId="44" fontId="28" fillId="0" borderId="29" xfId="3" applyFont="1" applyFill="1" applyBorder="1" applyAlignment="1" applyProtection="1"/>
    <xf numFmtId="44" fontId="28" fillId="0" borderId="39" xfId="3" applyFont="1" applyFill="1" applyBorder="1" applyAlignment="1" applyProtection="1"/>
    <xf numFmtId="165" fontId="28" fillId="6" borderId="40" xfId="1" applyNumberFormat="1" applyFont="1" applyFill="1" applyBorder="1"/>
    <xf numFmtId="165" fontId="28" fillId="6" borderId="30" xfId="1" applyNumberFormat="1" applyFont="1" applyFill="1" applyBorder="1"/>
    <xf numFmtId="165" fontId="28" fillId="6" borderId="41" xfId="1" applyNumberFormat="1" applyFont="1" applyFill="1" applyBorder="1"/>
    <xf numFmtId="0" fontId="27" fillId="0" borderId="35" xfId="1" applyFont="1" applyBorder="1"/>
    <xf numFmtId="0" fontId="27" fillId="0" borderId="36" xfId="1" applyFont="1" applyBorder="1"/>
    <xf numFmtId="166" fontId="27" fillId="10" borderId="13" xfId="2" applyNumberFormat="1" applyFont="1" applyFill="1" applyBorder="1" applyAlignment="1" applyProtection="1">
      <alignment horizontal="center"/>
    </xf>
    <xf numFmtId="166" fontId="27" fillId="10" borderId="1" xfId="2" applyNumberFormat="1" applyFont="1" applyFill="1" applyBorder="1" applyAlignment="1" applyProtection="1">
      <alignment horizontal="center"/>
    </xf>
    <xf numFmtId="165" fontId="28" fillId="6" borderId="42" xfId="1" applyNumberFormat="1" applyFont="1" applyFill="1" applyBorder="1"/>
    <xf numFmtId="165" fontId="28" fillId="6" borderId="43" xfId="1" applyNumberFormat="1" applyFont="1" applyFill="1" applyBorder="1"/>
    <xf numFmtId="165" fontId="28" fillId="6" borderId="44" xfId="1" applyNumberFormat="1" applyFont="1" applyFill="1" applyBorder="1"/>
    <xf numFmtId="164" fontId="27" fillId="6" borderId="1" xfId="1" applyNumberFormat="1" applyFont="1" applyFill="1" applyBorder="1"/>
    <xf numFmtId="1" fontId="29" fillId="0" borderId="19" xfId="1" applyNumberFormat="1" applyFont="1" applyBorder="1"/>
    <xf numFmtId="0" fontId="23" fillId="0" borderId="0" xfId="1" applyFont="1" applyAlignment="1">
      <alignment horizontal="right" vertical="center"/>
    </xf>
    <xf numFmtId="0" fontId="27" fillId="0" borderId="0" xfId="1" applyFont="1" applyAlignment="1">
      <alignment horizontal="right" vertical="center"/>
    </xf>
    <xf numFmtId="165" fontId="22" fillId="0" borderId="0" xfId="1" applyNumberFormat="1" applyFont="1" applyAlignment="1">
      <alignment horizontal="right" vertical="center"/>
    </xf>
    <xf numFmtId="0" fontId="26" fillId="0" borderId="0" xfId="1" applyFont="1" applyAlignment="1">
      <alignment horizontal="right" vertical="center"/>
    </xf>
    <xf numFmtId="0" fontId="40" fillId="0" borderId="0" xfId="6" applyFont="1"/>
    <xf numFmtId="0" fontId="41" fillId="0" borderId="19" xfId="6" applyFont="1" applyBorder="1"/>
    <xf numFmtId="165" fontId="40" fillId="0" borderId="19" xfId="6" applyNumberFormat="1" applyFont="1" applyBorder="1"/>
    <xf numFmtId="172" fontId="40" fillId="0" borderId="19" xfId="7" applyNumberFormat="1" applyFont="1" applyFill="1" applyBorder="1" applyProtection="1"/>
    <xf numFmtId="0" fontId="42" fillId="12" borderId="0" xfId="6" applyFont="1" applyFill="1"/>
    <xf numFmtId="0" fontId="41" fillId="0" borderId="0" xfId="6" applyFont="1"/>
    <xf numFmtId="165" fontId="40" fillId="0" borderId="0" xfId="6" applyNumberFormat="1" applyFont="1" applyAlignment="1">
      <alignment horizontal="right"/>
    </xf>
    <xf numFmtId="0" fontId="7" fillId="0" borderId="0" xfId="6" applyFont="1" applyAlignment="1">
      <alignment horizontal="right"/>
    </xf>
    <xf numFmtId="165" fontId="17" fillId="7" borderId="29" xfId="6" applyNumberFormat="1" applyFont="1" applyFill="1" applyBorder="1"/>
    <xf numFmtId="0" fontId="7" fillId="8" borderId="2" xfId="6" quotePrefix="1" applyFont="1" applyFill="1" applyBorder="1"/>
    <xf numFmtId="169" fontId="40" fillId="0" borderId="19" xfId="7" applyNumberFormat="1" applyFont="1" applyFill="1" applyBorder="1" applyAlignment="1" applyProtection="1">
      <alignment horizontal="center"/>
    </xf>
    <xf numFmtId="165" fontId="17" fillId="0" borderId="0" xfId="6" applyNumberFormat="1" applyFont="1"/>
    <xf numFmtId="165" fontId="18" fillId="0" borderId="0" xfId="6" applyNumberFormat="1" applyFont="1"/>
    <xf numFmtId="0" fontId="42" fillId="0" borderId="0" xfId="6" applyFont="1" applyProtection="1">
      <protection hidden="1"/>
    </xf>
    <xf numFmtId="0" fontId="42" fillId="12" borderId="0" xfId="6" applyFont="1" applyFill="1" applyProtection="1">
      <protection hidden="1"/>
    </xf>
    <xf numFmtId="0" fontId="40" fillId="0" borderId="0" xfId="6" applyFont="1" applyProtection="1">
      <protection hidden="1"/>
    </xf>
    <xf numFmtId="0" fontId="41" fillId="0" borderId="19" xfId="6" applyFont="1" applyBorder="1" applyProtection="1">
      <protection hidden="1"/>
    </xf>
    <xf numFmtId="165" fontId="40" fillId="0" borderId="19" xfId="6" applyNumberFormat="1" applyFont="1" applyBorder="1" applyProtection="1">
      <protection hidden="1"/>
    </xf>
    <xf numFmtId="0" fontId="41" fillId="0" borderId="0" xfId="6" applyFont="1" applyProtection="1">
      <protection hidden="1"/>
    </xf>
    <xf numFmtId="165" fontId="40" fillId="0" borderId="0" xfId="6" applyNumberFormat="1" applyFont="1" applyAlignment="1" applyProtection="1">
      <alignment horizontal="right"/>
      <protection hidden="1"/>
    </xf>
    <xf numFmtId="165" fontId="40" fillId="0" borderId="0" xfId="6" applyNumberFormat="1" applyFont="1" applyProtection="1">
      <protection hidden="1"/>
    </xf>
    <xf numFmtId="165" fontId="47" fillId="4" borderId="0" xfId="6" applyNumberFormat="1" applyFont="1" applyFill="1" applyAlignment="1" applyProtection="1">
      <alignment horizontal="right"/>
      <protection hidden="1"/>
    </xf>
    <xf numFmtId="0" fontId="48" fillId="0" borderId="0" xfId="6" applyFont="1" applyProtection="1">
      <protection hidden="1"/>
    </xf>
    <xf numFmtId="0" fontId="48" fillId="12" borderId="0" xfId="6" applyFont="1" applyFill="1" applyProtection="1">
      <protection hidden="1"/>
    </xf>
    <xf numFmtId="169" fontId="46" fillId="0" borderId="19" xfId="8" applyNumberFormat="1" applyFont="1" applyFill="1" applyBorder="1" applyProtection="1">
      <protection hidden="1"/>
    </xf>
    <xf numFmtId="172" fontId="40" fillId="0" borderId="19" xfId="8" applyNumberFormat="1" applyFont="1" applyFill="1" applyBorder="1" applyProtection="1">
      <protection hidden="1"/>
    </xf>
    <xf numFmtId="169" fontId="46" fillId="0" borderId="0" xfId="8" applyNumberFormat="1" applyFont="1" applyFill="1" applyBorder="1" applyProtection="1">
      <protection hidden="1"/>
    </xf>
    <xf numFmtId="172" fontId="40" fillId="0" borderId="0" xfId="8" applyNumberFormat="1" applyFont="1" applyFill="1" applyBorder="1" applyProtection="1">
      <protection hidden="1"/>
    </xf>
    <xf numFmtId="169" fontId="40" fillId="0" borderId="0" xfId="8" applyNumberFormat="1" applyFont="1" applyFill="1" applyBorder="1" applyAlignment="1" applyProtection="1">
      <alignment horizontal="center"/>
      <protection hidden="1"/>
    </xf>
    <xf numFmtId="165" fontId="41" fillId="0" borderId="0" xfId="6" applyNumberFormat="1" applyFont="1" applyAlignment="1" applyProtection="1">
      <alignment horizontal="right"/>
      <protection hidden="1"/>
    </xf>
    <xf numFmtId="0" fontId="40" fillId="0" borderId="0" xfId="6" applyFont="1" applyAlignment="1" applyProtection="1">
      <alignment wrapText="1"/>
      <protection hidden="1"/>
    </xf>
    <xf numFmtId="0" fontId="40" fillId="0" borderId="0" xfId="6" quotePrefix="1" applyFont="1" applyProtection="1">
      <protection hidden="1"/>
    </xf>
    <xf numFmtId="0" fontId="49" fillId="0" borderId="0" xfId="6" applyFont="1" applyAlignment="1" applyProtection="1">
      <alignment horizontal="left" vertical="top" wrapText="1"/>
      <protection hidden="1"/>
    </xf>
    <xf numFmtId="0" fontId="7" fillId="0" borderId="0" xfId="6" applyFont="1" applyProtection="1">
      <protection hidden="1"/>
    </xf>
    <xf numFmtId="165" fontId="7" fillId="0" borderId="0" xfId="6" applyNumberFormat="1" applyFont="1" applyAlignment="1" applyProtection="1">
      <alignment horizontal="right"/>
      <protection hidden="1"/>
    </xf>
    <xf numFmtId="172" fontId="7" fillId="0" borderId="0" xfId="8" applyNumberFormat="1" applyFont="1" applyFill="1" applyBorder="1" applyAlignment="1" applyProtection="1">
      <alignment horizontal="right"/>
      <protection hidden="1"/>
    </xf>
    <xf numFmtId="0" fontId="52" fillId="0" borderId="0" xfId="6" applyFont="1" applyAlignment="1" applyProtection="1">
      <alignment horizontal="right"/>
      <protection hidden="1"/>
    </xf>
    <xf numFmtId="165" fontId="17" fillId="3" borderId="0" xfId="6" applyNumberFormat="1" applyFont="1" applyFill="1" applyAlignment="1" applyProtection="1">
      <alignment horizontal="left"/>
      <protection hidden="1"/>
    </xf>
    <xf numFmtId="165" fontId="7" fillId="3" borderId="0" xfId="6" applyNumberFormat="1" applyFont="1" applyFill="1" applyAlignment="1" applyProtection="1">
      <alignment horizontal="right"/>
      <protection hidden="1"/>
    </xf>
    <xf numFmtId="0" fontId="52" fillId="3" borderId="0" xfId="6" applyFont="1" applyFill="1" applyAlignment="1" applyProtection="1">
      <alignment horizontal="right"/>
      <protection hidden="1"/>
    </xf>
    <xf numFmtId="44" fontId="7" fillId="17" borderId="29" xfId="6" applyNumberFormat="1" applyFont="1" applyFill="1" applyBorder="1" applyAlignment="1" applyProtection="1">
      <alignment horizontal="right"/>
      <protection hidden="1"/>
    </xf>
    <xf numFmtId="165" fontId="17" fillId="7" borderId="1" xfId="6" applyNumberFormat="1" applyFont="1" applyFill="1" applyBorder="1" applyAlignment="1" applyProtection="1">
      <alignment horizontal="right"/>
      <protection hidden="1"/>
    </xf>
    <xf numFmtId="0" fontId="17" fillId="0" borderId="19" xfId="6" applyFont="1" applyBorder="1" applyProtection="1">
      <protection hidden="1"/>
    </xf>
    <xf numFmtId="0" fontId="53" fillId="0" borderId="19" xfId="6" applyFont="1" applyBorder="1" applyProtection="1">
      <protection hidden="1"/>
    </xf>
    <xf numFmtId="172" fontId="7" fillId="0" borderId="19" xfId="8" applyNumberFormat="1" applyFont="1" applyFill="1" applyBorder="1" applyProtection="1">
      <protection hidden="1"/>
    </xf>
    <xf numFmtId="169" fontId="7" fillId="0" borderId="19" xfId="8" applyNumberFormat="1" applyFont="1" applyFill="1" applyBorder="1" applyAlignment="1" applyProtection="1">
      <alignment horizontal="center"/>
      <protection hidden="1"/>
    </xf>
    <xf numFmtId="0" fontId="17" fillId="0" borderId="0" xfId="6" applyFont="1" applyProtection="1">
      <protection hidden="1"/>
    </xf>
    <xf numFmtId="0" fontId="7" fillId="0" borderId="0" xfId="6" applyFont="1" applyAlignment="1" applyProtection="1">
      <alignment horizontal="right"/>
      <protection hidden="1"/>
    </xf>
    <xf numFmtId="165" fontId="7" fillId="0" borderId="0" xfId="6" applyNumberFormat="1" applyFont="1" applyProtection="1">
      <protection hidden="1"/>
    </xf>
    <xf numFmtId="165" fontId="17" fillId="0" borderId="0" xfId="6" applyNumberFormat="1" applyFont="1" applyProtection="1">
      <protection hidden="1"/>
    </xf>
    <xf numFmtId="165" fontId="18" fillId="0" borderId="0" xfId="6" applyNumberFormat="1" applyFont="1" applyProtection="1">
      <protection hidden="1"/>
    </xf>
    <xf numFmtId="0" fontId="20" fillId="15" borderId="6" xfId="1" applyFont="1" applyFill="1" applyBorder="1"/>
    <xf numFmtId="0" fontId="24" fillId="15" borderId="35" xfId="1" applyFont="1" applyFill="1" applyBorder="1"/>
    <xf numFmtId="0" fontId="27" fillId="15" borderId="35" xfId="1" applyFont="1" applyFill="1" applyBorder="1"/>
    <xf numFmtId="0" fontId="28" fillId="15" borderId="35" xfId="1" applyFont="1" applyFill="1" applyBorder="1"/>
    <xf numFmtId="165" fontId="7" fillId="5" borderId="1" xfId="6" applyNumberFormat="1" applyFont="1" applyFill="1" applyBorder="1" applyAlignment="1" applyProtection="1">
      <alignment horizontal="center" vertical="center"/>
      <protection locked="0"/>
    </xf>
    <xf numFmtId="0" fontId="7" fillId="8" borderId="1" xfId="6" applyFont="1" applyFill="1" applyBorder="1" applyAlignment="1">
      <alignment horizontal="center" vertical="center"/>
    </xf>
    <xf numFmtId="165" fontId="7" fillId="4" borderId="1" xfId="6" applyNumberFormat="1" applyFont="1" applyFill="1" applyBorder="1" applyAlignment="1">
      <alignment horizontal="center" vertical="center"/>
    </xf>
    <xf numFmtId="0" fontId="7" fillId="8" borderId="21" xfId="6" applyFont="1" applyFill="1" applyBorder="1" applyAlignment="1">
      <alignment horizontal="center" vertical="center"/>
    </xf>
    <xf numFmtId="0" fontId="29" fillId="0" borderId="0" xfId="6"/>
    <xf numFmtId="165" fontId="29" fillId="0" borderId="19" xfId="6" applyNumberFormat="1" applyBorder="1"/>
    <xf numFmtId="165" fontId="29" fillId="0" borderId="0" xfId="6" applyNumberFormat="1" applyAlignment="1">
      <alignment horizontal="right"/>
    </xf>
    <xf numFmtId="165" fontId="27" fillId="3" borderId="3" xfId="1" applyNumberFormat="1" applyFont="1" applyFill="1" applyBorder="1" applyAlignment="1">
      <alignment horizontal="right" vertical="top"/>
    </xf>
    <xf numFmtId="165" fontId="27" fillId="3" borderId="3" xfId="1" applyNumberFormat="1" applyFont="1" applyFill="1" applyBorder="1" applyAlignment="1">
      <alignment horizontal="right"/>
    </xf>
    <xf numFmtId="165" fontId="29" fillId="0" borderId="0" xfId="6" applyNumberFormat="1"/>
    <xf numFmtId="172" fontId="28" fillId="0" borderId="0" xfId="2" applyNumberFormat="1" applyFont="1" applyFill="1" applyBorder="1" applyAlignment="1" applyProtection="1">
      <alignment vertical="top"/>
    </xf>
    <xf numFmtId="44" fontId="29" fillId="0" borderId="0" xfId="3" applyFont="1" applyProtection="1"/>
    <xf numFmtId="0" fontId="35" fillId="0" borderId="0" xfId="6" applyFont="1"/>
    <xf numFmtId="0" fontId="35" fillId="12" borderId="0" xfId="6" applyFont="1" applyFill="1"/>
    <xf numFmtId="0" fontId="27" fillId="3" borderId="2" xfId="1" applyFont="1" applyFill="1" applyBorder="1" applyAlignment="1">
      <alignment horizontal="left" vertical="top"/>
    </xf>
    <xf numFmtId="1" fontId="29" fillId="0" borderId="24" xfId="1" applyNumberFormat="1" applyFont="1" applyBorder="1"/>
    <xf numFmtId="1" fontId="29" fillId="3" borderId="5" xfId="1" applyNumberFormat="1" applyFont="1" applyFill="1" applyBorder="1"/>
    <xf numFmtId="44" fontId="29" fillId="0" borderId="1" xfId="3" applyFont="1" applyFill="1" applyBorder="1" applyProtection="1"/>
    <xf numFmtId="1" fontId="29" fillId="0" borderId="22" xfId="1" applyNumberFormat="1" applyFont="1" applyBorder="1"/>
    <xf numFmtId="44" fontId="29" fillId="0" borderId="0" xfId="3" applyFont="1" applyFill="1" applyBorder="1" applyProtection="1"/>
    <xf numFmtId="1" fontId="29" fillId="3" borderId="1" xfId="1" applyNumberFormat="1" applyFont="1" applyFill="1" applyBorder="1"/>
    <xf numFmtId="7" fontId="29" fillId="0" borderId="1" xfId="3" applyNumberFormat="1" applyFont="1" applyFill="1" applyBorder="1" applyProtection="1"/>
    <xf numFmtId="7" fontId="29" fillId="0" borderId="0" xfId="3" applyNumberFormat="1" applyFont="1" applyFill="1" applyBorder="1" applyProtection="1"/>
    <xf numFmtId="1" fontId="31" fillId="3" borderId="5" xfId="1" applyNumberFormat="1" applyFont="1" applyFill="1" applyBorder="1" applyAlignment="1">
      <alignment horizontal="right"/>
    </xf>
    <xf numFmtId="1" fontId="29" fillId="0" borderId="26" xfId="1" applyNumberFormat="1" applyFont="1" applyBorder="1"/>
    <xf numFmtId="0" fontId="57" fillId="0" borderId="0" xfId="1" applyFont="1"/>
    <xf numFmtId="0" fontId="29" fillId="0" borderId="0" xfId="1" applyFont="1"/>
    <xf numFmtId="165" fontId="57" fillId="0" borderId="0" xfId="1" applyNumberFormat="1" applyFont="1"/>
    <xf numFmtId="165" fontId="28" fillId="0" borderId="0" xfId="1" applyNumberFormat="1" applyFont="1"/>
    <xf numFmtId="0" fontId="39" fillId="3" borderId="2" xfId="1" applyFont="1" applyFill="1" applyBorder="1" applyAlignment="1">
      <alignment vertical="center"/>
    </xf>
    <xf numFmtId="165" fontId="28" fillId="3" borderId="3" xfId="1" applyNumberFormat="1" applyFont="1" applyFill="1" applyBorder="1"/>
    <xf numFmtId="165" fontId="22" fillId="3" borderId="3" xfId="1" applyNumberFormat="1" applyFont="1" applyFill="1" applyBorder="1"/>
    <xf numFmtId="0" fontId="39" fillId="9" borderId="23" xfId="1" applyFont="1" applyFill="1" applyBorder="1" applyAlignment="1">
      <alignment horizontal="left"/>
    </xf>
    <xf numFmtId="0" fontId="27" fillId="9" borderId="24" xfId="1" applyFont="1" applyFill="1" applyBorder="1" applyAlignment="1">
      <alignment horizontal="right"/>
    </xf>
    <xf numFmtId="165" fontId="27" fillId="9" borderId="24" xfId="1" applyNumberFormat="1" applyFont="1" applyFill="1" applyBorder="1" applyAlignment="1">
      <alignment horizontal="right"/>
    </xf>
    <xf numFmtId="165" fontId="27" fillId="9" borderId="24" xfId="1" applyNumberFormat="1" applyFont="1" applyFill="1" applyBorder="1" applyAlignment="1">
      <alignment horizontal="center"/>
    </xf>
    <xf numFmtId="0" fontId="27" fillId="9" borderId="26" xfId="1" applyFont="1" applyFill="1" applyBorder="1" applyAlignment="1">
      <alignment horizontal="left"/>
    </xf>
    <xf numFmtId="0" fontId="27" fillId="9" borderId="0" xfId="1" applyFont="1" applyFill="1" applyAlignment="1">
      <alignment horizontal="center" vertical="center" wrapText="1"/>
    </xf>
    <xf numFmtId="165" fontId="27" fillId="9" borderId="0" xfId="1" applyNumberFormat="1" applyFont="1" applyFill="1" applyAlignment="1">
      <alignment horizontal="center" vertical="center" wrapText="1"/>
    </xf>
    <xf numFmtId="165" fontId="27" fillId="9" borderId="0" xfId="1" applyNumberFormat="1" applyFont="1" applyFill="1" applyAlignment="1">
      <alignment horizontal="center"/>
    </xf>
    <xf numFmtId="0" fontId="59" fillId="4" borderId="1" xfId="1" applyFont="1" applyFill="1" applyBorder="1" applyAlignment="1" applyProtection="1">
      <alignment horizontal="left"/>
      <protection locked="0"/>
    </xf>
    <xf numFmtId="44" fontId="28" fillId="5" borderId="1" xfId="3" applyFont="1" applyFill="1" applyBorder="1" applyAlignment="1" applyProtection="1">
      <alignment horizontal="right"/>
      <protection locked="0"/>
    </xf>
    <xf numFmtId="44" fontId="28" fillId="5" borderId="1" xfId="3" applyFont="1" applyFill="1" applyBorder="1" applyAlignment="1" applyProtection="1">
      <protection locked="0"/>
    </xf>
    <xf numFmtId="0" fontId="39" fillId="0" borderId="0" xfId="1" applyFont="1"/>
    <xf numFmtId="166" fontId="27" fillId="0" borderId="0" xfId="2" applyNumberFormat="1" applyFont="1" applyFill="1" applyBorder="1" applyAlignment="1" applyProtection="1">
      <alignment horizontal="center"/>
    </xf>
    <xf numFmtId="0" fontId="28" fillId="0" borderId="0" xfId="1" applyFont="1" applyAlignment="1">
      <alignment horizontal="right"/>
    </xf>
    <xf numFmtId="165" fontId="28" fillId="0" borderId="0" xfId="1" applyNumberFormat="1" applyFont="1" applyProtection="1">
      <protection locked="0"/>
    </xf>
    <xf numFmtId="44" fontId="28" fillId="0" borderId="0" xfId="3" applyFont="1" applyFill="1" applyBorder="1" applyAlignment="1" applyProtection="1"/>
    <xf numFmtId="0" fontId="27" fillId="0" borderId="0" xfId="1" applyFont="1" applyAlignment="1">
      <alignment horizontal="right"/>
    </xf>
    <xf numFmtId="165" fontId="27" fillId="0" borderId="0" xfId="1" applyNumberFormat="1" applyFont="1"/>
    <xf numFmtId="164" fontId="27" fillId="18" borderId="45" xfId="1" applyNumberFormat="1" applyFont="1" applyFill="1" applyBorder="1" applyAlignment="1">
      <alignment horizontal="right" vertical="center"/>
    </xf>
    <xf numFmtId="44" fontId="29" fillId="10" borderId="1" xfId="3" applyFont="1" applyFill="1" applyBorder="1" applyProtection="1"/>
    <xf numFmtId="165" fontId="14" fillId="3" borderId="0" xfId="0" applyNumberFormat="1" applyFont="1" applyFill="1" applyAlignment="1" applyProtection="1">
      <alignment wrapText="1"/>
      <protection hidden="1"/>
    </xf>
    <xf numFmtId="0" fontId="7" fillId="5" borderId="2" xfId="6" applyFont="1" applyFill="1" applyBorder="1" applyAlignment="1" applyProtection="1">
      <alignment horizontal="center" vertical="center"/>
      <protection locked="0"/>
    </xf>
    <xf numFmtId="165" fontId="7" fillId="0" borderId="1" xfId="6" applyNumberFormat="1" applyFont="1" applyBorder="1" applyAlignment="1" applyProtection="1">
      <alignment horizontal="center" vertical="center"/>
      <protection locked="0"/>
    </xf>
    <xf numFmtId="0" fontId="23" fillId="0" borderId="0" xfId="6" applyFont="1" applyProtection="1">
      <protection hidden="1"/>
    </xf>
    <xf numFmtId="0" fontId="29" fillId="0" borderId="0" xfId="6" applyProtection="1">
      <protection hidden="1"/>
    </xf>
    <xf numFmtId="0" fontId="23" fillId="12" borderId="0" xfId="6" applyFont="1" applyFill="1" applyProtection="1">
      <protection hidden="1"/>
    </xf>
    <xf numFmtId="165" fontId="28" fillId="15" borderId="7" xfId="1" applyNumberFormat="1" applyFont="1" applyFill="1" applyBorder="1" applyAlignment="1">
      <alignment horizontal="right"/>
    </xf>
    <xf numFmtId="0" fontId="54" fillId="15" borderId="0" xfId="1" applyFont="1" applyFill="1"/>
    <xf numFmtId="165" fontId="27" fillId="15" borderId="0" xfId="1" applyNumberFormat="1" applyFont="1" applyFill="1"/>
    <xf numFmtId="165" fontId="28" fillId="15" borderId="0" xfId="1" applyNumberFormat="1" applyFont="1" applyFill="1" applyAlignment="1">
      <alignment horizontal="right"/>
    </xf>
    <xf numFmtId="165" fontId="28" fillId="15" borderId="0" xfId="1" applyNumberFormat="1" applyFont="1" applyFill="1"/>
    <xf numFmtId="0" fontId="27" fillId="15" borderId="0" xfId="1" applyFont="1" applyFill="1"/>
    <xf numFmtId="0" fontId="56" fillId="15" borderId="0" xfId="1" applyFont="1" applyFill="1"/>
    <xf numFmtId="165" fontId="27" fillId="15" borderId="0" xfId="1" applyNumberFormat="1" applyFont="1" applyFill="1" applyAlignment="1">
      <alignment horizontal="right"/>
    </xf>
    <xf numFmtId="0" fontId="27" fillId="15" borderId="33" xfId="1" applyFont="1" applyFill="1" applyBorder="1"/>
    <xf numFmtId="165" fontId="27" fillId="15" borderId="19" xfId="1" applyNumberFormat="1" applyFont="1" applyFill="1" applyBorder="1" applyAlignment="1">
      <alignment horizontal="right"/>
    </xf>
    <xf numFmtId="165" fontId="27" fillId="15" borderId="20" xfId="1" applyNumberFormat="1" applyFont="1" applyFill="1" applyBorder="1" applyAlignment="1">
      <alignment horizontal="right"/>
    </xf>
    <xf numFmtId="0" fontId="31" fillId="0" borderId="0" xfId="6" applyFont="1" applyProtection="1">
      <protection hidden="1"/>
    </xf>
    <xf numFmtId="0" fontId="31" fillId="0" borderId="19" xfId="6" applyFont="1" applyBorder="1" applyProtection="1">
      <protection hidden="1"/>
    </xf>
    <xf numFmtId="165" fontId="29" fillId="0" borderId="19" xfId="6" applyNumberFormat="1" applyBorder="1" applyProtection="1">
      <protection hidden="1"/>
    </xf>
    <xf numFmtId="165" fontId="29" fillId="0" borderId="0" xfId="6" applyNumberFormat="1" applyAlignment="1" applyProtection="1">
      <alignment horizontal="right"/>
      <protection hidden="1"/>
    </xf>
    <xf numFmtId="165" fontId="31" fillId="7" borderId="1" xfId="6" applyNumberFormat="1" applyFont="1" applyFill="1" applyBorder="1" applyAlignment="1" applyProtection="1">
      <alignment horizontal="right"/>
      <protection hidden="1"/>
    </xf>
    <xf numFmtId="0" fontId="7" fillId="5" borderId="1" xfId="6" applyFont="1" applyFill="1" applyBorder="1" applyProtection="1">
      <protection locked="0"/>
    </xf>
    <xf numFmtId="169" fontId="60" fillId="0" borderId="19" xfId="7" applyNumberFormat="1" applyFont="1" applyFill="1" applyBorder="1" applyProtection="1">
      <protection hidden="1"/>
    </xf>
    <xf numFmtId="165" fontId="61" fillId="3" borderId="2" xfId="1" applyNumberFormat="1" applyFont="1" applyFill="1" applyBorder="1" applyProtection="1">
      <protection hidden="1"/>
    </xf>
    <xf numFmtId="165" fontId="62" fillId="3" borderId="3" xfId="1" applyNumberFormat="1" applyFont="1" applyFill="1" applyBorder="1" applyAlignment="1" applyProtection="1">
      <alignment horizontal="right"/>
      <protection hidden="1"/>
    </xf>
    <xf numFmtId="165" fontId="27" fillId="3" borderId="3" xfId="1" applyNumberFormat="1" applyFont="1" applyFill="1" applyBorder="1" applyAlignment="1" applyProtection="1">
      <alignment horizontal="right"/>
      <protection hidden="1"/>
    </xf>
    <xf numFmtId="0" fontId="23" fillId="0" borderId="0" xfId="1" applyFont="1" applyProtection="1">
      <protection hidden="1"/>
    </xf>
    <xf numFmtId="0" fontId="27" fillId="0" borderId="0" xfId="1" applyFont="1" applyProtection="1">
      <protection hidden="1"/>
    </xf>
    <xf numFmtId="1" fontId="27" fillId="0" borderId="0" xfId="1" applyNumberFormat="1" applyFont="1" applyProtection="1">
      <protection hidden="1"/>
    </xf>
    <xf numFmtId="0" fontId="39" fillId="3" borderId="2" xfId="1" applyFont="1" applyFill="1" applyBorder="1" applyAlignment="1" applyProtection="1">
      <alignment vertical="center"/>
      <protection hidden="1"/>
    </xf>
    <xf numFmtId="1" fontId="27" fillId="3" borderId="3" xfId="1" applyNumberFormat="1" applyFont="1" applyFill="1" applyBorder="1" applyAlignment="1" applyProtection="1">
      <alignment horizontal="right"/>
      <protection hidden="1"/>
    </xf>
    <xf numFmtId="0" fontId="56" fillId="4" borderId="28" xfId="1" applyFont="1" applyFill="1" applyBorder="1" applyAlignment="1" applyProtection="1">
      <alignment horizontal="right" wrapText="1"/>
      <protection hidden="1"/>
    </xf>
    <xf numFmtId="44" fontId="28" fillId="5" borderId="1" xfId="3" applyFont="1" applyFill="1" applyBorder="1" applyAlignment="1" applyProtection="1">
      <alignment horizontal="right" vertical="center"/>
      <protection locked="0"/>
    </xf>
    <xf numFmtId="165" fontId="27" fillId="0" borderId="0" xfId="1" applyNumberFormat="1" applyFont="1" applyProtection="1">
      <protection hidden="1"/>
    </xf>
    <xf numFmtId="0" fontId="27" fillId="0" borderId="1" xfId="1" applyFont="1" applyBorder="1" applyAlignment="1" applyProtection="1">
      <alignment horizontal="right"/>
      <protection hidden="1"/>
    </xf>
    <xf numFmtId="1" fontId="29" fillId="0" borderId="19" xfId="1" applyNumberFormat="1" applyFont="1" applyBorder="1" applyProtection="1">
      <protection hidden="1"/>
    </xf>
    <xf numFmtId="1" fontId="32" fillId="0" borderId="19" xfId="1" applyNumberFormat="1" applyFont="1" applyBorder="1" applyProtection="1">
      <protection hidden="1"/>
    </xf>
    <xf numFmtId="1" fontId="30" fillId="0" borderId="19" xfId="1" applyNumberFormat="1" applyFont="1" applyBorder="1" applyProtection="1">
      <protection hidden="1"/>
    </xf>
    <xf numFmtId="1" fontId="30" fillId="0" borderId="19" xfId="1" applyNumberFormat="1" applyFont="1" applyBorder="1" applyAlignment="1" applyProtection="1">
      <alignment horizontal="right"/>
      <protection hidden="1"/>
    </xf>
    <xf numFmtId="0" fontId="20" fillId="15" borderId="23" xfId="1" applyFont="1" applyFill="1" applyBorder="1"/>
    <xf numFmtId="0" fontId="20" fillId="15" borderId="24" xfId="1" applyFont="1" applyFill="1" applyBorder="1"/>
    <xf numFmtId="165" fontId="27" fillId="15" borderId="24" xfId="1" applyNumberFormat="1" applyFont="1" applyFill="1" applyBorder="1"/>
    <xf numFmtId="165" fontId="28" fillId="15" borderId="24" xfId="1" applyNumberFormat="1" applyFont="1" applyFill="1" applyBorder="1" applyAlignment="1">
      <alignment horizontal="right"/>
    </xf>
    <xf numFmtId="165" fontId="28" fillId="15" borderId="24" xfId="1" applyNumberFormat="1" applyFont="1" applyFill="1" applyBorder="1"/>
    <xf numFmtId="0" fontId="24" fillId="15" borderId="26" xfId="1" applyFont="1" applyFill="1" applyBorder="1"/>
    <xf numFmtId="0" fontId="27" fillId="15" borderId="26" xfId="1" applyFont="1" applyFill="1" applyBorder="1"/>
    <xf numFmtId="0" fontId="28" fillId="15" borderId="26" xfId="1" applyFont="1" applyFill="1" applyBorder="1"/>
    <xf numFmtId="0" fontId="27" fillId="15" borderId="28" xfId="1" applyFont="1" applyFill="1" applyBorder="1"/>
    <xf numFmtId="0" fontId="27" fillId="15" borderId="18" xfId="1" applyFont="1" applyFill="1" applyBorder="1"/>
    <xf numFmtId="165" fontId="27" fillId="15" borderId="18" xfId="1" applyNumberFormat="1" applyFont="1" applyFill="1" applyBorder="1" applyAlignment="1">
      <alignment horizontal="right"/>
    </xf>
    <xf numFmtId="0" fontId="40" fillId="8" borderId="1" xfId="6" quotePrefix="1" applyFont="1" applyFill="1" applyBorder="1" applyProtection="1">
      <protection hidden="1"/>
    </xf>
    <xf numFmtId="44" fontId="29" fillId="16" borderId="1" xfId="3" applyFont="1" applyFill="1" applyBorder="1" applyProtection="1"/>
    <xf numFmtId="165" fontId="27" fillId="3" borderId="5" xfId="1" applyNumberFormat="1" applyFont="1" applyFill="1" applyBorder="1" applyAlignment="1">
      <alignment horizontal="center" wrapText="1"/>
    </xf>
    <xf numFmtId="165" fontId="55" fillId="15" borderId="0" xfId="1" applyNumberFormat="1" applyFont="1" applyFill="1" applyAlignment="1">
      <alignment horizontal="right"/>
    </xf>
    <xf numFmtId="0" fontId="56" fillId="15" borderId="35" xfId="1" applyFont="1" applyFill="1" applyBorder="1"/>
    <xf numFmtId="0" fontId="27" fillId="15" borderId="35" xfId="1" applyFont="1" applyFill="1" applyBorder="1" applyAlignment="1">
      <alignment horizontal="right"/>
    </xf>
    <xf numFmtId="0" fontId="27" fillId="15" borderId="0" xfId="1" applyFont="1" applyFill="1" applyAlignment="1">
      <alignment horizontal="right"/>
    </xf>
    <xf numFmtId="165" fontId="28" fillId="15" borderId="31" xfId="1" applyNumberFormat="1" applyFont="1" applyFill="1" applyBorder="1" applyAlignment="1">
      <alignment horizontal="right"/>
    </xf>
    <xf numFmtId="165" fontId="28" fillId="15" borderId="36" xfId="1" applyNumberFormat="1" applyFont="1" applyFill="1" applyBorder="1" applyAlignment="1">
      <alignment horizontal="right"/>
    </xf>
    <xf numFmtId="165" fontId="27" fillId="15" borderId="36" xfId="1" applyNumberFormat="1" applyFont="1" applyFill="1" applyBorder="1" applyAlignment="1">
      <alignment horizontal="right"/>
    </xf>
    <xf numFmtId="171" fontId="27" fillId="3" borderId="1" xfId="1" applyNumberFormat="1" applyFont="1" applyFill="1" applyBorder="1" applyAlignment="1">
      <alignment horizontal="center" vertical="center"/>
    </xf>
    <xf numFmtId="44" fontId="29" fillId="18" borderId="1" xfId="3" applyFont="1" applyFill="1" applyBorder="1" applyProtection="1"/>
    <xf numFmtId="0" fontId="58" fillId="0" borderId="0" xfId="1" applyFont="1" applyAlignment="1">
      <alignment horizontal="center"/>
    </xf>
    <xf numFmtId="0" fontId="56" fillId="4" borderId="0" xfId="1" applyFont="1" applyFill="1" applyAlignment="1" applyProtection="1">
      <alignment horizontal="right" wrapText="1"/>
      <protection hidden="1"/>
    </xf>
    <xf numFmtId="44" fontId="28" fillId="10" borderId="1" xfId="3" applyFont="1" applyFill="1" applyBorder="1" applyAlignment="1" applyProtection="1">
      <alignment horizontal="right" vertical="center"/>
      <protection locked="0"/>
    </xf>
    <xf numFmtId="0" fontId="40" fillId="0" borderId="1" xfId="6" quotePrefix="1" applyFont="1" applyBorder="1" applyProtection="1">
      <protection hidden="1"/>
    </xf>
    <xf numFmtId="0" fontId="40" fillId="0" borderId="0" xfId="6" applyFont="1" applyAlignment="1" applyProtection="1">
      <alignment horizontal="center"/>
      <protection hidden="1"/>
    </xf>
    <xf numFmtId="165" fontId="41" fillId="3" borderId="1" xfId="1" applyNumberFormat="1" applyFont="1" applyFill="1" applyBorder="1" applyAlignment="1" applyProtection="1">
      <alignment horizontal="center" wrapText="1"/>
      <protection hidden="1"/>
    </xf>
    <xf numFmtId="44" fontId="28" fillId="0" borderId="0" xfId="3" applyFont="1" applyFill="1" applyBorder="1" applyAlignment="1" applyProtection="1">
      <alignment horizontal="right" vertical="center"/>
      <protection locked="0"/>
    </xf>
    <xf numFmtId="165" fontId="44" fillId="3" borderId="1" xfId="1" applyNumberFormat="1" applyFont="1" applyFill="1" applyBorder="1" applyProtection="1">
      <protection hidden="1"/>
    </xf>
    <xf numFmtId="165" fontId="50" fillId="3" borderId="1" xfId="1" applyNumberFormat="1" applyFont="1" applyFill="1" applyBorder="1" applyAlignment="1" applyProtection="1">
      <alignment horizontal="right"/>
      <protection hidden="1"/>
    </xf>
    <xf numFmtId="165" fontId="50" fillId="3" borderId="1" xfId="1" applyNumberFormat="1" applyFont="1" applyFill="1" applyBorder="1" applyProtection="1">
      <protection hidden="1"/>
    </xf>
    <xf numFmtId="165" fontId="51" fillId="3" borderId="1" xfId="1" applyNumberFormat="1" applyFont="1" applyFill="1" applyBorder="1" applyAlignment="1" applyProtection="1">
      <alignment horizontal="left"/>
      <protection hidden="1"/>
    </xf>
    <xf numFmtId="165" fontId="45" fillId="3" borderId="1" xfId="1" applyNumberFormat="1" applyFont="1" applyFill="1" applyBorder="1" applyAlignment="1" applyProtection="1">
      <alignment horizontal="center"/>
      <protection hidden="1"/>
    </xf>
    <xf numFmtId="165" fontId="45" fillId="3" borderId="1" xfId="1" applyNumberFormat="1" applyFont="1" applyFill="1" applyBorder="1" applyAlignment="1" applyProtection="1">
      <alignment horizontal="center" wrapText="1"/>
      <protection hidden="1"/>
    </xf>
    <xf numFmtId="0" fontId="20" fillId="15" borderId="7" xfId="1" applyFont="1" applyFill="1" applyBorder="1"/>
    <xf numFmtId="165" fontId="27" fillId="15" borderId="7" xfId="1" applyNumberFormat="1" applyFont="1" applyFill="1" applyBorder="1"/>
    <xf numFmtId="165" fontId="28" fillId="15" borderId="7" xfId="1" applyNumberFormat="1" applyFont="1" applyFill="1" applyBorder="1"/>
    <xf numFmtId="165" fontId="28" fillId="15" borderId="31" xfId="1" applyNumberFormat="1" applyFont="1" applyFill="1" applyBorder="1"/>
    <xf numFmtId="165" fontId="28" fillId="15" borderId="36" xfId="1" applyNumberFormat="1" applyFont="1" applyFill="1" applyBorder="1"/>
    <xf numFmtId="165" fontId="27" fillId="15" borderId="36" xfId="1" applyNumberFormat="1" applyFont="1" applyFill="1" applyBorder="1"/>
    <xf numFmtId="0" fontId="27" fillId="15" borderId="46" xfId="1" applyFont="1" applyFill="1" applyBorder="1"/>
    <xf numFmtId="165" fontId="27" fillId="15" borderId="47" xfId="1" applyNumberFormat="1" applyFont="1" applyFill="1" applyBorder="1" applyAlignment="1">
      <alignment horizontal="right"/>
    </xf>
    <xf numFmtId="0" fontId="41" fillId="0" borderId="33" xfId="6" applyFont="1" applyBorder="1" applyProtection="1">
      <protection hidden="1"/>
    </xf>
    <xf numFmtId="172" fontId="40" fillId="0" borderId="20" xfId="8" applyNumberFormat="1" applyFont="1" applyFill="1" applyBorder="1" applyProtection="1">
      <protection hidden="1"/>
    </xf>
    <xf numFmtId="0" fontId="41" fillId="0" borderId="35" xfId="6" applyFont="1" applyBorder="1" applyProtection="1">
      <protection hidden="1"/>
    </xf>
    <xf numFmtId="172" fontId="40" fillId="0" borderId="36" xfId="8" applyNumberFormat="1" applyFont="1" applyFill="1" applyBorder="1" applyProtection="1">
      <protection hidden="1"/>
    </xf>
    <xf numFmtId="0" fontId="40" fillId="8" borderId="1" xfId="6" quotePrefix="1" applyFont="1" applyFill="1" applyBorder="1" applyAlignment="1" applyProtection="1">
      <alignment horizontal="center"/>
      <protection hidden="1"/>
    </xf>
    <xf numFmtId="7" fontId="29" fillId="0" borderId="4" xfId="3" applyNumberFormat="1" applyFont="1" applyFill="1" applyBorder="1" applyProtection="1"/>
    <xf numFmtId="0" fontId="0" fillId="13" borderId="9" xfId="0" applyFill="1" applyBorder="1"/>
    <xf numFmtId="0" fontId="0" fillId="13" borderId="10" xfId="0" applyFill="1" applyBorder="1"/>
    <xf numFmtId="165" fontId="45" fillId="3" borderId="1" xfId="1" applyNumberFormat="1" applyFont="1" applyFill="1" applyBorder="1" applyAlignment="1" applyProtection="1">
      <alignment horizontal="left"/>
      <protection hidden="1"/>
    </xf>
    <xf numFmtId="0" fontId="63" fillId="13" borderId="6" xfId="0" applyFont="1" applyFill="1" applyBorder="1" applyAlignment="1">
      <alignment horizontal="left" vertical="top" wrapText="1"/>
    </xf>
    <xf numFmtId="0" fontId="63" fillId="13" borderId="7" xfId="0" applyFont="1" applyFill="1" applyBorder="1" applyAlignment="1">
      <alignment horizontal="left" vertical="top" wrapText="1"/>
    </xf>
    <xf numFmtId="0" fontId="63" fillId="13" borderId="31" xfId="0" applyFont="1" applyFill="1" applyBorder="1" applyAlignment="1">
      <alignment horizontal="left" vertical="top" wrapText="1"/>
    </xf>
    <xf numFmtId="0" fontId="63" fillId="13" borderId="35" xfId="0" applyFont="1" applyFill="1" applyBorder="1" applyAlignment="1">
      <alignment horizontal="left" vertical="top" wrapText="1"/>
    </xf>
    <xf numFmtId="0" fontId="63" fillId="13" borderId="0" xfId="0" applyFont="1" applyFill="1" applyAlignment="1">
      <alignment horizontal="left" vertical="top" wrapText="1"/>
    </xf>
    <xf numFmtId="0" fontId="63" fillId="13" borderId="36" xfId="0" applyFont="1" applyFill="1" applyBorder="1" applyAlignment="1">
      <alignment horizontal="left" vertical="top" wrapText="1"/>
    </xf>
    <xf numFmtId="0" fontId="63" fillId="13" borderId="33" xfId="0" applyFont="1" applyFill="1" applyBorder="1" applyAlignment="1">
      <alignment horizontal="left" vertical="top" wrapText="1"/>
    </xf>
    <xf numFmtId="0" fontId="63" fillId="13" borderId="19" xfId="0" applyFont="1" applyFill="1" applyBorder="1" applyAlignment="1">
      <alignment horizontal="left" vertical="top" wrapText="1"/>
    </xf>
    <xf numFmtId="0" fontId="63" fillId="13" borderId="20" xfId="0" applyFont="1" applyFill="1" applyBorder="1" applyAlignment="1">
      <alignment horizontal="left" vertical="top" wrapText="1"/>
    </xf>
    <xf numFmtId="0" fontId="6" fillId="2" borderId="0" xfId="0" applyFont="1" applyFill="1" applyAlignment="1">
      <alignment horizontal="left"/>
    </xf>
    <xf numFmtId="0" fontId="0" fillId="13" borderId="8" xfId="0" applyFill="1" applyBorder="1" applyAlignment="1">
      <alignment horizontal="left" vertical="top"/>
    </xf>
    <xf numFmtId="0" fontId="0" fillId="13" borderId="9" xfId="0" applyFill="1" applyBorder="1" applyAlignment="1">
      <alignment horizontal="left" vertical="top"/>
    </xf>
    <xf numFmtId="0" fontId="0" fillId="0" borderId="0" xfId="0" applyAlignment="1">
      <alignment horizontal="center"/>
    </xf>
    <xf numFmtId="0" fontId="29" fillId="19" borderId="1" xfId="6" quotePrefix="1" applyFill="1" applyBorder="1" applyAlignment="1" applyProtection="1">
      <alignment horizontal="center"/>
      <protection locked="0"/>
    </xf>
    <xf numFmtId="44" fontId="29" fillId="0" borderId="0" xfId="3" applyFont="1" applyFill="1" applyBorder="1" applyAlignment="1" applyProtection="1">
      <alignment horizontal="center"/>
    </xf>
    <xf numFmtId="165" fontId="10" fillId="3" borderId="2" xfId="1" applyNumberFormat="1" applyFont="1" applyFill="1" applyBorder="1" applyAlignment="1">
      <alignment horizontal="right"/>
    </xf>
    <xf numFmtId="165" fontId="10" fillId="3" borderId="3" xfId="1" applyNumberFormat="1" applyFont="1" applyFill="1" applyBorder="1" applyAlignment="1">
      <alignment horizontal="right"/>
    </xf>
    <xf numFmtId="1" fontId="31" fillId="14" borderId="2" xfId="1" applyNumberFormat="1" applyFont="1" applyFill="1" applyBorder="1"/>
    <xf numFmtId="0" fontId="65" fillId="14" borderId="3" xfId="0" applyFont="1" applyFill="1" applyBorder="1"/>
    <xf numFmtId="0" fontId="65" fillId="14" borderId="5" xfId="0" applyFont="1" applyFill="1" applyBorder="1"/>
    <xf numFmtId="0" fontId="58" fillId="0" borderId="0" xfId="1" applyFont="1" applyAlignment="1">
      <alignment horizontal="center"/>
    </xf>
    <xf numFmtId="0" fontId="39" fillId="3" borderId="8" xfId="1" applyFont="1" applyFill="1" applyBorder="1" applyAlignment="1">
      <alignment horizontal="right" vertical="center"/>
    </xf>
    <xf numFmtId="0" fontId="38" fillId="0" borderId="14" xfId="0" applyFont="1" applyBorder="1" applyAlignment="1">
      <alignment horizontal="right" vertical="center"/>
    </xf>
    <xf numFmtId="0" fontId="39" fillId="0" borderId="33" xfId="1" applyFont="1" applyBorder="1" applyAlignment="1">
      <alignment horizontal="center"/>
    </xf>
    <xf numFmtId="0" fontId="0" fillId="0" borderId="19" xfId="0" applyBorder="1" applyAlignment="1">
      <alignment horizontal="center"/>
    </xf>
    <xf numFmtId="0" fontId="39" fillId="3" borderId="1" xfId="1" applyFont="1" applyFill="1" applyBorder="1" applyAlignment="1">
      <alignment horizontal="right"/>
    </xf>
    <xf numFmtId="0" fontId="0" fillId="0" borderId="1" xfId="0" applyBorder="1" applyAlignment="1">
      <alignment horizontal="right"/>
    </xf>
    <xf numFmtId="0" fontId="27" fillId="14" borderId="37" xfId="1" applyFont="1" applyFill="1" applyBorder="1" applyAlignment="1">
      <alignment horizontal="center"/>
    </xf>
    <xf numFmtId="0" fontId="27" fillId="14" borderId="15" xfId="0" applyFont="1" applyFill="1" applyBorder="1" applyAlignment="1">
      <alignment horizontal="center"/>
    </xf>
    <xf numFmtId="0" fontId="27" fillId="14" borderId="16" xfId="0" applyFont="1" applyFill="1" applyBorder="1" applyAlignment="1">
      <alignment horizontal="center"/>
    </xf>
    <xf numFmtId="165" fontId="31" fillId="14" borderId="37" xfId="1" applyNumberFormat="1" applyFont="1" applyFill="1" applyBorder="1" applyAlignment="1">
      <alignment horizontal="center"/>
    </xf>
    <xf numFmtId="0" fontId="29" fillId="14" borderId="15" xfId="0" applyFont="1" applyFill="1" applyBorder="1" applyAlignment="1">
      <alignment horizontal="center"/>
    </xf>
    <xf numFmtId="0" fontId="29" fillId="14" borderId="16" xfId="0" applyFont="1" applyFill="1" applyBorder="1" applyAlignment="1">
      <alignment horizontal="center"/>
    </xf>
    <xf numFmtId="165" fontId="31" fillId="14" borderId="2" xfId="1" applyNumberFormat="1" applyFont="1" applyFill="1" applyBorder="1" applyAlignment="1">
      <alignment horizontal="center"/>
    </xf>
    <xf numFmtId="0" fontId="29" fillId="14" borderId="3" xfId="0" applyFont="1" applyFill="1" applyBorder="1" applyAlignment="1">
      <alignment horizontal="center"/>
    </xf>
    <xf numFmtId="0" fontId="5" fillId="0" borderId="0" xfId="6" applyFont="1" applyAlignment="1">
      <alignment horizontal="left" vertical="top" wrapText="1"/>
    </xf>
    <xf numFmtId="0" fontId="40" fillId="0" borderId="0" xfId="6" applyFont="1" applyAlignment="1" applyProtection="1">
      <alignment horizontal="left" vertical="top" wrapText="1"/>
      <protection hidden="1"/>
    </xf>
    <xf numFmtId="0" fontId="40" fillId="0" borderId="35" xfId="6" applyFont="1" applyBorder="1" applyAlignment="1" applyProtection="1">
      <alignment horizontal="left" vertical="top" wrapText="1"/>
      <protection hidden="1"/>
    </xf>
    <xf numFmtId="0" fontId="40" fillId="0" borderId="36" xfId="6" applyFont="1" applyBorder="1" applyAlignment="1" applyProtection="1">
      <alignment horizontal="left" vertical="top" wrapText="1"/>
      <protection hidden="1"/>
    </xf>
    <xf numFmtId="0" fontId="49" fillId="0" borderId="19" xfId="6" applyFont="1" applyBorder="1" applyAlignment="1" applyProtection="1">
      <alignment horizontal="left" vertical="top" wrapText="1"/>
      <protection hidden="1"/>
    </xf>
    <xf numFmtId="0" fontId="20" fillId="15" borderId="6" xfId="11" applyFont="1" applyFill="1" applyBorder="1"/>
    <xf numFmtId="0" fontId="10" fillId="15" borderId="7" xfId="11" applyFont="1" applyFill="1" applyBorder="1"/>
    <xf numFmtId="165" fontId="14" fillId="15" borderId="7" xfId="11" applyNumberFormat="1" applyFont="1" applyFill="1" applyBorder="1"/>
    <xf numFmtId="165" fontId="15" fillId="15" borderId="7" xfId="11" applyNumberFormat="1" applyFont="1" applyFill="1" applyBorder="1" applyAlignment="1">
      <alignment horizontal="right"/>
    </xf>
    <xf numFmtId="165" fontId="15" fillId="15" borderId="7" xfId="11" applyNumberFormat="1" applyFont="1" applyFill="1" applyBorder="1"/>
    <xf numFmtId="165" fontId="15" fillId="15" borderId="31" xfId="11" applyNumberFormat="1" applyFont="1" applyFill="1" applyBorder="1"/>
    <xf numFmtId="0" fontId="24" fillId="15" borderId="35" xfId="11" applyFont="1" applyFill="1" applyBorder="1"/>
    <xf numFmtId="0" fontId="12" fillId="15" borderId="0" xfId="11" applyFont="1" applyFill="1"/>
    <xf numFmtId="165" fontId="14" fillId="15" borderId="0" xfId="11" applyNumberFormat="1" applyFont="1" applyFill="1"/>
    <xf numFmtId="165" fontId="15" fillId="15" borderId="0" xfId="11" applyNumberFormat="1" applyFont="1" applyFill="1" applyAlignment="1">
      <alignment horizontal="right"/>
    </xf>
    <xf numFmtId="165" fontId="15" fillId="15" borderId="0" xfId="11" applyNumberFormat="1" applyFont="1" applyFill="1"/>
    <xf numFmtId="0" fontId="0" fillId="15" borderId="0" xfId="0" applyFill="1"/>
    <xf numFmtId="165" fontId="15" fillId="15" borderId="36" xfId="11" applyNumberFormat="1" applyFont="1" applyFill="1" applyBorder="1"/>
    <xf numFmtId="0" fontId="27" fillId="15" borderId="35" xfId="11" applyFont="1" applyFill="1" applyBorder="1"/>
    <xf numFmtId="0" fontId="14" fillId="15" borderId="0" xfId="11" applyFont="1" applyFill="1"/>
    <xf numFmtId="0" fontId="28" fillId="15" borderId="35" xfId="11" applyFont="1" applyFill="1" applyBorder="1"/>
    <xf numFmtId="0" fontId="36" fillId="15" borderId="0" xfId="11" applyFont="1" applyFill="1"/>
    <xf numFmtId="165" fontId="14" fillId="15" borderId="0" xfId="11" applyNumberFormat="1" applyFont="1" applyFill="1" applyAlignment="1">
      <alignment horizontal="right"/>
    </xf>
    <xf numFmtId="165" fontId="14" fillId="15" borderId="36" xfId="11" applyNumberFormat="1" applyFont="1" applyFill="1" applyBorder="1"/>
    <xf numFmtId="0" fontId="14" fillId="15" borderId="33" xfId="11" applyFont="1" applyFill="1" applyBorder="1"/>
    <xf numFmtId="0" fontId="14" fillId="15" borderId="19" xfId="11" applyFont="1" applyFill="1" applyBorder="1"/>
    <xf numFmtId="165" fontId="14" fillId="15" borderId="19" xfId="11" applyNumberFormat="1" applyFont="1" applyFill="1" applyBorder="1" applyAlignment="1">
      <alignment horizontal="right"/>
    </xf>
    <xf numFmtId="165" fontId="14" fillId="15" borderId="20" xfId="11" applyNumberFormat="1" applyFont="1" applyFill="1" applyBorder="1" applyAlignment="1">
      <alignment horizontal="right"/>
    </xf>
    <xf numFmtId="165" fontId="43" fillId="3" borderId="23" xfId="11" applyNumberFormat="1" applyFont="1" applyFill="1" applyBorder="1"/>
    <xf numFmtId="165" fontId="43" fillId="3" borderId="24" xfId="11" applyNumberFormat="1" applyFont="1" applyFill="1" applyBorder="1"/>
    <xf numFmtId="165" fontId="14" fillId="3" borderId="24" xfId="11" applyNumberFormat="1" applyFont="1" applyFill="1" applyBorder="1"/>
    <xf numFmtId="174" fontId="14" fillId="3" borderId="24" xfId="11" applyNumberFormat="1" applyFont="1" applyFill="1" applyBorder="1"/>
    <xf numFmtId="165" fontId="14" fillId="3" borderId="3" xfId="11" applyNumberFormat="1" applyFont="1" applyFill="1" applyBorder="1" applyAlignment="1">
      <alignment horizontal="center" wrapText="1"/>
    </xf>
    <xf numFmtId="165" fontId="14" fillId="3" borderId="24" xfId="11" applyNumberFormat="1" applyFont="1" applyFill="1" applyBorder="1" applyAlignment="1">
      <alignment horizontal="center" wrapText="1"/>
    </xf>
    <xf numFmtId="165" fontId="14" fillId="3" borderId="25" xfId="11" applyNumberFormat="1" applyFont="1" applyFill="1" applyBorder="1" applyAlignment="1">
      <alignment wrapText="1"/>
    </xf>
    <xf numFmtId="165" fontId="43" fillId="3" borderId="26" xfId="11" applyNumberFormat="1" applyFont="1" applyFill="1" applyBorder="1"/>
    <xf numFmtId="165" fontId="43" fillId="3" borderId="0" xfId="11" applyNumberFormat="1" applyFont="1" applyFill="1"/>
    <xf numFmtId="165" fontId="14" fillId="3" borderId="0" xfId="11" applyNumberFormat="1" applyFont="1" applyFill="1"/>
    <xf numFmtId="174" fontId="14" fillId="3" borderId="0" xfId="11" applyNumberFormat="1" applyFont="1" applyFill="1"/>
    <xf numFmtId="165" fontId="14" fillId="3" borderId="0" xfId="11" applyNumberFormat="1" applyFont="1" applyFill="1" applyAlignment="1">
      <alignment wrapText="1"/>
    </xf>
    <xf numFmtId="165" fontId="14" fillId="3" borderId="27" xfId="11" applyNumberFormat="1" applyFont="1" applyFill="1" applyBorder="1" applyAlignment="1">
      <alignment wrapText="1"/>
    </xf>
    <xf numFmtId="165" fontId="14" fillId="3" borderId="26" xfId="11" applyNumberFormat="1" applyFont="1" applyFill="1" applyBorder="1"/>
    <xf numFmtId="165" fontId="14" fillId="3" borderId="0" xfId="11" applyNumberFormat="1" applyFont="1" applyFill="1" applyAlignment="1">
      <alignment horizontal="left" wrapText="1"/>
    </xf>
    <xf numFmtId="165" fontId="14" fillId="3" borderId="0" xfId="11" applyNumberFormat="1" applyFont="1" applyFill="1" applyAlignment="1">
      <alignment horizontal="center" vertical="center" wrapText="1"/>
    </xf>
    <xf numFmtId="165" fontId="14" fillId="3" borderId="0" xfId="11" applyNumberFormat="1" applyFont="1" applyFill="1" applyAlignment="1">
      <alignment horizontal="center" vertical="center"/>
    </xf>
    <xf numFmtId="165" fontId="14" fillId="3" borderId="22" xfId="11" applyNumberFormat="1" applyFont="1" applyFill="1" applyBorder="1" applyAlignment="1">
      <alignment horizontal="center" vertical="center"/>
    </xf>
    <xf numFmtId="165" fontId="14" fillId="3" borderId="28" xfId="11" applyNumberFormat="1" applyFont="1" applyFill="1" applyBorder="1" applyAlignment="1">
      <alignment wrapText="1"/>
    </xf>
    <xf numFmtId="165" fontId="14" fillId="3" borderId="18" xfId="11" applyNumberFormat="1" applyFont="1" applyFill="1" applyBorder="1" applyAlignment="1">
      <alignment wrapText="1"/>
    </xf>
    <xf numFmtId="165" fontId="14" fillId="3" borderId="17" xfId="11" applyNumberFormat="1" applyFont="1" applyFill="1" applyBorder="1" applyAlignment="1">
      <alignment wrapText="1"/>
    </xf>
    <xf numFmtId="1" fontId="30" fillId="0" borderId="0" xfId="11" applyNumberFormat="1" applyFont="1" applyAlignment="1">
      <alignment horizontal="left" vertical="top" wrapText="1"/>
    </xf>
    <xf numFmtId="1" fontId="32" fillId="0" borderId="0" xfId="11" applyNumberFormat="1" applyFont="1" applyAlignment="1">
      <alignment horizontal="left" vertical="top" wrapText="1"/>
    </xf>
    <xf numFmtId="0" fontId="14" fillId="0" borderId="0" xfId="11" applyFont="1" applyAlignment="1" applyProtection="1">
      <alignment horizontal="right"/>
      <protection hidden="1"/>
    </xf>
    <xf numFmtId="166" fontId="14" fillId="3" borderId="1" xfId="12" applyNumberFormat="1" applyFont="1" applyFill="1" applyBorder="1" applyAlignment="1" applyProtection="1">
      <alignment horizontal="center"/>
    </xf>
    <xf numFmtId="168" fontId="7" fillId="0" borderId="1" xfId="12" applyNumberFormat="1" applyFont="1" applyFill="1" applyBorder="1" applyAlignment="1" applyProtection="1">
      <alignment horizontal="center" vertical="center"/>
      <protection hidden="1"/>
    </xf>
    <xf numFmtId="168" fontId="7" fillId="5" borderId="1" xfId="12" applyNumberFormat="1" applyFont="1" applyFill="1" applyBorder="1" applyAlignment="1" applyProtection="1">
      <alignment horizontal="center" vertical="center"/>
      <protection locked="0"/>
    </xf>
    <xf numFmtId="168" fontId="7" fillId="0" borderId="1" xfId="12" applyNumberFormat="1" applyFont="1" applyFill="1" applyBorder="1" applyAlignment="1" applyProtection="1">
      <alignment horizontal="center" vertical="center"/>
      <protection locked="0"/>
    </xf>
    <xf numFmtId="165" fontId="14" fillId="3" borderId="0" xfId="11" applyNumberFormat="1" applyFont="1" applyFill="1" applyAlignment="1" applyProtection="1">
      <alignment horizontal="right"/>
      <protection hidden="1"/>
    </xf>
    <xf numFmtId="165" fontId="14" fillId="3" borderId="0" xfId="11" applyNumberFormat="1" applyFont="1" applyFill="1" applyAlignment="1" applyProtection="1">
      <alignment horizontal="center" vertical="center" wrapText="1"/>
      <protection hidden="1"/>
    </xf>
    <xf numFmtId="165" fontId="14" fillId="3" borderId="0" xfId="11" applyNumberFormat="1" applyFont="1" applyFill="1" applyAlignment="1" applyProtection="1">
      <alignment wrapText="1"/>
      <protection hidden="1"/>
    </xf>
    <xf numFmtId="165" fontId="14" fillId="3" borderId="0" xfId="11" applyNumberFormat="1" applyFont="1" applyFill="1" applyProtection="1">
      <protection hidden="1"/>
    </xf>
    <xf numFmtId="165" fontId="14" fillId="3" borderId="24" xfId="11" applyNumberFormat="1" applyFont="1" applyFill="1" applyBorder="1" applyProtection="1">
      <protection hidden="1"/>
    </xf>
    <xf numFmtId="165" fontId="14" fillId="3" borderId="23" xfId="11" applyNumberFormat="1" applyFont="1" applyFill="1" applyBorder="1" applyProtection="1">
      <protection hidden="1"/>
    </xf>
    <xf numFmtId="0" fontId="14" fillId="3" borderId="0" xfId="11" applyFont="1" applyFill="1" applyProtection="1">
      <protection hidden="1"/>
    </xf>
    <xf numFmtId="165" fontId="43" fillId="3" borderId="0" xfId="11" applyNumberFormat="1" applyFont="1" applyFill="1" applyProtection="1">
      <protection hidden="1"/>
    </xf>
  </cellXfs>
  <cellStyles count="13">
    <cellStyle name="Komma 2" xfId="2" xr:uid="{583102CE-A183-4C2C-B16F-08CA2E8DE8F7}"/>
    <cellStyle name="Komma 2 2" xfId="7" xr:uid="{CF309E56-551A-4774-86BB-F9BD3078A9FC}"/>
    <cellStyle name="Komma 2 2 2" xfId="8" xr:uid="{3330209E-9E03-44E1-8F97-B823D6D9344A}"/>
    <cellStyle name="Komma 2 3" xfId="12" xr:uid="{923E9747-5BE7-418D-B776-1E3783029435}"/>
    <cellStyle name="Procent 2" xfId="5" xr:uid="{980D9073-21B6-4C55-8656-357B447E0DEF}"/>
    <cellStyle name="Standaard" xfId="0" builtinId="0"/>
    <cellStyle name="Standaard 2" xfId="1" xr:uid="{15E4EBB1-6A3B-4796-9D6D-933CAC48798C}"/>
    <cellStyle name="Standaard 2 2" xfId="11" xr:uid="{90B9C57A-60F5-4596-A413-0CEE43D59C10}"/>
    <cellStyle name="Standaard 3" xfId="10" xr:uid="{CD1B745F-F4C8-437E-AA57-BB92A54AC6F5}"/>
    <cellStyle name="Standaard 4" xfId="6" xr:uid="{7E0B71AF-E34D-4F69-9B6E-D0BC393DDC7D}"/>
    <cellStyle name="Valuta 2 2" xfId="9" xr:uid="{7EBDEE0C-FB98-4169-819C-FB98466CB2FD}"/>
    <cellStyle name="Valuta 2 4" xfId="4" xr:uid="{81479112-F424-4B38-9499-9694F417E994}"/>
    <cellStyle name="Valuta 3" xfId="3" xr:uid="{96553284-59BD-44D5-8367-94C1B8B8C899}"/>
  </cellStyles>
  <dxfs count="0"/>
  <tableStyles count="0" defaultTableStyle="TableStyleMedium2" defaultPivotStyle="PivotStyleLight16"/>
  <colors>
    <mruColors>
      <color rgb="FFFFFFCC"/>
      <color rgb="FFD8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625475</xdr:colOff>
      <xdr:row>5</xdr:row>
      <xdr:rowOff>0</xdr:rowOff>
    </xdr:from>
    <xdr:to>
      <xdr:col>7</xdr:col>
      <xdr:colOff>482600</xdr:colOff>
      <xdr:row>6</xdr:row>
      <xdr:rowOff>219075</xdr:rowOff>
    </xdr:to>
    <xdr:pic>
      <xdr:nvPicPr>
        <xdr:cNvPr id="2" name="Picture 1">
          <a:extLst>
            <a:ext uri="{FF2B5EF4-FFF2-40B4-BE49-F238E27FC236}">
              <a16:creationId xmlns:a16="http://schemas.microsoft.com/office/drawing/2014/main" id="{5997D56B-F8C1-4036-9B94-C245A5A8968F}"/>
            </a:ext>
            <a:ext uri="{147F2762-F138-4A5C-976F-8EAC2B608ADB}">
              <a16:predDERef xmlns:a16="http://schemas.microsoft.com/office/drawing/2014/main" pred="{36CAC3F1-F88C-476B-8007-07F7A6A27392}"/>
            </a:ext>
          </a:extLst>
        </xdr:cNvPr>
        <xdr:cNvPicPr>
          <a:picLocks noChangeAspect="1"/>
        </xdr:cNvPicPr>
      </xdr:nvPicPr>
      <xdr:blipFill>
        <a:blip xmlns:r="http://schemas.openxmlformats.org/officeDocument/2006/relationships" r:embed="rId1"/>
        <a:stretch>
          <a:fillRect/>
        </a:stretch>
      </xdr:blipFill>
      <xdr:spPr>
        <a:xfrm>
          <a:off x="4816475" y="2054225"/>
          <a:ext cx="1533525" cy="47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466725</xdr:colOff>
      <xdr:row>1</xdr:row>
      <xdr:rowOff>66675</xdr:rowOff>
    </xdr:from>
    <xdr:to>
      <xdr:col>8</xdr:col>
      <xdr:colOff>582704</xdr:colOff>
      <xdr:row>3</xdr:row>
      <xdr:rowOff>93382</xdr:rowOff>
    </xdr:to>
    <xdr:pic>
      <xdr:nvPicPr>
        <xdr:cNvPr id="3" name="Afbeelding 2">
          <a:extLst>
            <a:ext uri="{FF2B5EF4-FFF2-40B4-BE49-F238E27FC236}">
              <a16:creationId xmlns:a16="http://schemas.microsoft.com/office/drawing/2014/main" id="{0F414DDD-9CE4-26C3-895A-3FF00FDEC516}"/>
            </a:ext>
          </a:extLst>
        </xdr:cNvPr>
        <xdr:cNvPicPr>
          <a:picLocks noChangeAspect="1"/>
        </xdr:cNvPicPr>
      </xdr:nvPicPr>
      <xdr:blipFill>
        <a:blip xmlns:r="http://schemas.openxmlformats.org/officeDocument/2006/relationships" r:embed="rId1"/>
        <a:stretch>
          <a:fillRect/>
        </a:stretch>
      </xdr:blipFill>
      <xdr:spPr>
        <a:xfrm>
          <a:off x="5010150" y="271463"/>
          <a:ext cx="1792379" cy="4267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85725</xdr:colOff>
      <xdr:row>1</xdr:row>
      <xdr:rowOff>76200</xdr:rowOff>
    </xdr:from>
    <xdr:to>
      <xdr:col>8</xdr:col>
      <xdr:colOff>1619250</xdr:colOff>
      <xdr:row>2</xdr:row>
      <xdr:rowOff>266700</xdr:rowOff>
    </xdr:to>
    <xdr:pic>
      <xdr:nvPicPr>
        <xdr:cNvPr id="3" name="Picture 2">
          <a:extLst>
            <a:ext uri="{FF2B5EF4-FFF2-40B4-BE49-F238E27FC236}">
              <a16:creationId xmlns:a16="http://schemas.microsoft.com/office/drawing/2014/main" id="{2F9EB328-3567-4753-A49A-93FD6F5F5586}"/>
            </a:ext>
            <a:ext uri="{147F2762-F138-4A5C-976F-8EAC2B608ADB}">
              <a16:predDERef xmlns:a16="http://schemas.microsoft.com/office/drawing/2014/main" pred="{EBBB24C1-904C-4E34-92D6-8C518987A2E7}"/>
            </a:ext>
          </a:extLst>
        </xdr:cNvPr>
        <xdr:cNvPicPr>
          <a:picLocks noChangeAspect="1"/>
        </xdr:cNvPicPr>
      </xdr:nvPicPr>
      <xdr:blipFill>
        <a:blip xmlns:r="http://schemas.openxmlformats.org/officeDocument/2006/relationships" r:embed="rId1"/>
        <a:stretch>
          <a:fillRect/>
        </a:stretch>
      </xdr:blipFill>
      <xdr:spPr>
        <a:xfrm>
          <a:off x="10715625" y="247650"/>
          <a:ext cx="1533525"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657374</xdr:colOff>
      <xdr:row>3</xdr:row>
      <xdr:rowOff>33851</xdr:rowOff>
    </xdr:from>
    <xdr:ext cx="1743075" cy="520125"/>
    <xdr:pic>
      <xdr:nvPicPr>
        <xdr:cNvPr id="3" name="Afbeelding 2">
          <a:extLst>
            <a:ext uri="{FF2B5EF4-FFF2-40B4-BE49-F238E27FC236}">
              <a16:creationId xmlns:a16="http://schemas.microsoft.com/office/drawing/2014/main" id="{1C6BE52E-6467-4FB3-9E96-D22D81F9F51D}"/>
            </a:ext>
          </a:extLst>
        </xdr:cNvPr>
        <xdr:cNvPicPr>
          <a:picLocks noChangeAspect="1"/>
        </xdr:cNvPicPr>
      </xdr:nvPicPr>
      <xdr:blipFill>
        <a:blip xmlns:r="http://schemas.openxmlformats.org/officeDocument/2006/relationships" r:embed="rId1"/>
        <a:stretch>
          <a:fillRect/>
        </a:stretch>
      </xdr:blipFill>
      <xdr:spPr>
        <a:xfrm>
          <a:off x="4872187" y="795851"/>
          <a:ext cx="1743075" cy="520125"/>
        </a:xfrm>
        <a:prstGeom prst="rect">
          <a:avLst/>
        </a:prstGeom>
        <a:solidFill>
          <a:schemeClr val="accent4">
            <a:lumMod val="20000"/>
            <a:lumOff val="80000"/>
          </a:schemeClr>
        </a:solidFill>
      </xdr:spPr>
    </xdr:pic>
    <xdr:clientData/>
  </xdr:oneCellAnchor>
  <xdr:twoCellAnchor editAs="oneCell">
    <xdr:from>
      <xdr:col>11</xdr:col>
      <xdr:colOff>819150</xdr:colOff>
      <xdr:row>2</xdr:row>
      <xdr:rowOff>47625</xdr:rowOff>
    </xdr:from>
    <xdr:to>
      <xdr:col>12</xdr:col>
      <xdr:colOff>1028701</xdr:colOff>
      <xdr:row>4</xdr:row>
      <xdr:rowOff>66675</xdr:rowOff>
    </xdr:to>
    <xdr:pic>
      <xdr:nvPicPr>
        <xdr:cNvPr id="2" name="Picture 1">
          <a:extLst>
            <a:ext uri="{FF2B5EF4-FFF2-40B4-BE49-F238E27FC236}">
              <a16:creationId xmlns:a16="http://schemas.microsoft.com/office/drawing/2014/main" id="{ABFCD160-C5F0-43B0-96E9-66CF4E2297A8}"/>
            </a:ext>
            <a:ext uri="{147F2762-F138-4A5C-976F-8EAC2B608ADB}">
              <a16:predDERef xmlns:a16="http://schemas.microsoft.com/office/drawing/2014/main" pred="{1C6BE52E-6467-4FB3-9E96-D22D81F9F51D}"/>
            </a:ext>
          </a:extLst>
        </xdr:cNvPr>
        <xdr:cNvPicPr>
          <a:picLocks noChangeAspect="1"/>
        </xdr:cNvPicPr>
      </xdr:nvPicPr>
      <xdr:blipFill>
        <a:blip xmlns:r="http://schemas.openxmlformats.org/officeDocument/2006/relationships" r:embed="rId2"/>
        <a:stretch>
          <a:fillRect/>
        </a:stretch>
      </xdr:blipFill>
      <xdr:spPr>
        <a:xfrm>
          <a:off x="18278475" y="542925"/>
          <a:ext cx="1533525"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908180</xdr:colOff>
      <xdr:row>3</xdr:row>
      <xdr:rowOff>5186</xdr:rowOff>
    </xdr:from>
    <xdr:to>
      <xdr:col>6</xdr:col>
      <xdr:colOff>228155</xdr:colOff>
      <xdr:row>5</xdr:row>
      <xdr:rowOff>119517</xdr:rowOff>
    </xdr:to>
    <xdr:pic>
      <xdr:nvPicPr>
        <xdr:cNvPr id="2" name="Afbeelding 1">
          <a:extLst>
            <a:ext uri="{FF2B5EF4-FFF2-40B4-BE49-F238E27FC236}">
              <a16:creationId xmlns:a16="http://schemas.microsoft.com/office/drawing/2014/main" id="{78C17432-BA7C-4966-A88A-D87C2F221138}"/>
            </a:ext>
          </a:extLst>
        </xdr:cNvPr>
        <xdr:cNvPicPr>
          <a:picLocks noChangeAspect="1"/>
        </xdr:cNvPicPr>
      </xdr:nvPicPr>
      <xdr:blipFill>
        <a:blip xmlns:r="http://schemas.openxmlformats.org/officeDocument/2006/relationships" r:embed="rId1"/>
        <a:stretch>
          <a:fillRect/>
        </a:stretch>
      </xdr:blipFill>
      <xdr:spPr>
        <a:xfrm>
          <a:off x="4765806" y="846562"/>
          <a:ext cx="2119266" cy="463581"/>
        </a:xfrm>
        <a:prstGeom prst="rect">
          <a:avLst/>
        </a:prstGeom>
      </xdr:spPr>
    </xdr:pic>
    <xdr:clientData/>
  </xdr:twoCellAnchor>
  <xdr:twoCellAnchor editAs="oneCell">
    <xdr:from>
      <xdr:col>6</xdr:col>
      <xdr:colOff>285749</xdr:colOff>
      <xdr:row>1</xdr:row>
      <xdr:rowOff>127000</xdr:rowOff>
    </xdr:from>
    <xdr:to>
      <xdr:col>8</xdr:col>
      <xdr:colOff>221191</xdr:colOff>
      <xdr:row>3</xdr:row>
      <xdr:rowOff>32280</xdr:rowOff>
    </xdr:to>
    <xdr:pic>
      <xdr:nvPicPr>
        <xdr:cNvPr id="3" name="Afbeelding 2">
          <a:extLst>
            <a:ext uri="{FF2B5EF4-FFF2-40B4-BE49-F238E27FC236}">
              <a16:creationId xmlns:a16="http://schemas.microsoft.com/office/drawing/2014/main" id="{B81F2BF0-B80D-4453-AF97-63293B3B02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42666" y="407459"/>
          <a:ext cx="1533525" cy="466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120347</xdr:colOff>
      <xdr:row>1</xdr:row>
      <xdr:rowOff>192262</xdr:rowOff>
    </xdr:from>
    <xdr:ext cx="2120666" cy="430243"/>
    <xdr:pic>
      <xdr:nvPicPr>
        <xdr:cNvPr id="2" name="Afbeelding 1">
          <a:extLst>
            <a:ext uri="{FF2B5EF4-FFF2-40B4-BE49-F238E27FC236}">
              <a16:creationId xmlns:a16="http://schemas.microsoft.com/office/drawing/2014/main" id="{764AC270-8F32-482A-B085-DCEDD12A2AFE}"/>
            </a:ext>
          </a:extLst>
        </xdr:cNvPr>
        <xdr:cNvPicPr>
          <a:picLocks noChangeAspect="1"/>
        </xdr:cNvPicPr>
      </xdr:nvPicPr>
      <xdr:blipFill>
        <a:blip xmlns:r="http://schemas.openxmlformats.org/officeDocument/2006/relationships" r:embed="rId1"/>
        <a:stretch>
          <a:fillRect/>
        </a:stretch>
      </xdr:blipFill>
      <xdr:spPr>
        <a:xfrm>
          <a:off x="6899906" y="365954"/>
          <a:ext cx="2120666" cy="430243"/>
        </a:xfrm>
        <a:prstGeom prst="rect">
          <a:avLst/>
        </a:prstGeom>
      </xdr:spPr>
    </xdr:pic>
    <xdr:clientData/>
  </xdr:oneCellAnchor>
  <xdr:oneCellAnchor>
    <xdr:from>
      <xdr:col>8</xdr:col>
      <xdr:colOff>599515</xdr:colOff>
      <xdr:row>1</xdr:row>
      <xdr:rowOff>140073</xdr:rowOff>
    </xdr:from>
    <xdr:ext cx="1533525" cy="468406"/>
    <xdr:pic>
      <xdr:nvPicPr>
        <xdr:cNvPr id="3" name="Afbeelding 2">
          <a:extLst>
            <a:ext uri="{FF2B5EF4-FFF2-40B4-BE49-F238E27FC236}">
              <a16:creationId xmlns:a16="http://schemas.microsoft.com/office/drawing/2014/main" id="{852BE89F-DF95-4C7D-A384-F7FD9ED854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65074" y="313765"/>
          <a:ext cx="1533525" cy="4684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2</xdr:col>
      <xdr:colOff>485378</xdr:colOff>
      <xdr:row>3</xdr:row>
      <xdr:rowOff>34820</xdr:rowOff>
    </xdr:from>
    <xdr:to>
      <xdr:col>3</xdr:col>
      <xdr:colOff>1128268</xdr:colOff>
      <xdr:row>5</xdr:row>
      <xdr:rowOff>127206</xdr:rowOff>
    </xdr:to>
    <xdr:pic>
      <xdr:nvPicPr>
        <xdr:cNvPr id="5" name="Afbeelding 4">
          <a:extLst>
            <a:ext uri="{FF2B5EF4-FFF2-40B4-BE49-F238E27FC236}">
              <a16:creationId xmlns:a16="http://schemas.microsoft.com/office/drawing/2014/main" id="{34E2F523-3FF0-4EB8-AD29-B85CD6BFF997}"/>
            </a:ext>
          </a:extLst>
        </xdr:cNvPr>
        <xdr:cNvPicPr>
          <a:picLocks noChangeAspect="1"/>
        </xdr:cNvPicPr>
      </xdr:nvPicPr>
      <xdr:blipFill>
        <a:blip xmlns:r="http://schemas.openxmlformats.org/officeDocument/2006/relationships" r:embed="rId1"/>
        <a:stretch>
          <a:fillRect/>
        </a:stretch>
      </xdr:blipFill>
      <xdr:spPr>
        <a:xfrm>
          <a:off x="3828653" y="753958"/>
          <a:ext cx="2119265" cy="435286"/>
        </a:xfrm>
        <a:prstGeom prst="rect">
          <a:avLst/>
        </a:prstGeom>
      </xdr:spPr>
    </xdr:pic>
    <xdr:clientData/>
  </xdr:twoCellAnchor>
  <xdr:twoCellAnchor editAs="oneCell">
    <xdr:from>
      <xdr:col>5</xdr:col>
      <xdr:colOff>95251</xdr:colOff>
      <xdr:row>1</xdr:row>
      <xdr:rowOff>100012</xdr:rowOff>
    </xdr:from>
    <xdr:to>
      <xdr:col>5</xdr:col>
      <xdr:colOff>1371601</xdr:colOff>
      <xdr:row>2</xdr:row>
      <xdr:rowOff>206681</xdr:rowOff>
    </xdr:to>
    <xdr:pic>
      <xdr:nvPicPr>
        <xdr:cNvPr id="2" name="Picture 1">
          <a:extLst>
            <a:ext uri="{FF2B5EF4-FFF2-40B4-BE49-F238E27FC236}">
              <a16:creationId xmlns:a16="http://schemas.microsoft.com/office/drawing/2014/main" id="{ADAD6ABF-6ADA-48C6-93F0-97EA8A8935B8}"/>
            </a:ext>
            <a:ext uri="{147F2762-F138-4A5C-976F-8EAC2B608ADB}">
              <a16:predDERef xmlns:a16="http://schemas.microsoft.com/office/drawing/2014/main" pred="{34E2F523-3FF0-4EB8-AD29-B85CD6BFF997}"/>
            </a:ext>
          </a:extLst>
        </xdr:cNvPr>
        <xdr:cNvPicPr>
          <a:picLocks noChangeAspect="1"/>
        </xdr:cNvPicPr>
      </xdr:nvPicPr>
      <xdr:blipFill>
        <a:blip xmlns:r="http://schemas.openxmlformats.org/officeDocument/2006/relationships" r:embed="rId2"/>
        <a:stretch>
          <a:fillRect/>
        </a:stretch>
      </xdr:blipFill>
      <xdr:spPr>
        <a:xfrm>
          <a:off x="7867651" y="271462"/>
          <a:ext cx="1276350" cy="3924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47624</xdr:colOff>
      <xdr:row>3</xdr:row>
      <xdr:rowOff>8123</xdr:rowOff>
    </xdr:from>
    <xdr:to>
      <xdr:col>6</xdr:col>
      <xdr:colOff>470205</xdr:colOff>
      <xdr:row>5</xdr:row>
      <xdr:rowOff>118222</xdr:rowOff>
    </xdr:to>
    <xdr:pic>
      <xdr:nvPicPr>
        <xdr:cNvPr id="3" name="Afbeelding 2">
          <a:extLst>
            <a:ext uri="{FF2B5EF4-FFF2-40B4-BE49-F238E27FC236}">
              <a16:creationId xmlns:a16="http://schemas.microsoft.com/office/drawing/2014/main" id="{149FFB99-B96C-4445-96FC-4F27182D20C6}"/>
            </a:ext>
          </a:extLst>
        </xdr:cNvPr>
        <xdr:cNvPicPr>
          <a:picLocks noChangeAspect="1"/>
        </xdr:cNvPicPr>
      </xdr:nvPicPr>
      <xdr:blipFill rotWithShape="1">
        <a:blip xmlns:r="http://schemas.openxmlformats.org/officeDocument/2006/relationships" r:embed="rId1"/>
        <a:srcRect l="11158"/>
        <a:stretch/>
      </xdr:blipFill>
      <xdr:spPr>
        <a:xfrm>
          <a:off x="5506640" y="722498"/>
          <a:ext cx="1642971" cy="437522"/>
        </a:xfrm>
        <a:prstGeom prst="rect">
          <a:avLst/>
        </a:prstGeom>
      </xdr:spPr>
    </xdr:pic>
    <xdr:clientData/>
  </xdr:twoCellAnchor>
  <xdr:twoCellAnchor editAs="oneCell">
    <xdr:from>
      <xdr:col>6</xdr:col>
      <xdr:colOff>839392</xdr:colOff>
      <xdr:row>2</xdr:row>
      <xdr:rowOff>35719</xdr:rowOff>
    </xdr:from>
    <xdr:to>
      <xdr:col>8</xdr:col>
      <xdr:colOff>158354</xdr:colOff>
      <xdr:row>4</xdr:row>
      <xdr:rowOff>83345</xdr:rowOff>
    </xdr:to>
    <xdr:pic>
      <xdr:nvPicPr>
        <xdr:cNvPr id="2" name="Picture 1">
          <a:extLst>
            <a:ext uri="{FF2B5EF4-FFF2-40B4-BE49-F238E27FC236}">
              <a16:creationId xmlns:a16="http://schemas.microsoft.com/office/drawing/2014/main" id="{0390E5BE-962A-4CC2-8015-35B6D773BB60}"/>
            </a:ext>
            <a:ext uri="{147F2762-F138-4A5C-976F-8EAC2B608ADB}">
              <a16:predDERef xmlns:a16="http://schemas.microsoft.com/office/drawing/2014/main" pred="{149FFB99-B96C-4445-96FC-4F27182D20C6}"/>
            </a:ext>
          </a:extLst>
        </xdr:cNvPr>
        <xdr:cNvPicPr>
          <a:picLocks noChangeAspect="1"/>
        </xdr:cNvPicPr>
      </xdr:nvPicPr>
      <xdr:blipFill>
        <a:blip xmlns:r="http://schemas.openxmlformats.org/officeDocument/2006/relationships" r:embed="rId2"/>
        <a:stretch>
          <a:fillRect/>
        </a:stretch>
      </xdr:blipFill>
      <xdr:spPr>
        <a:xfrm>
          <a:off x="9679783" y="482204"/>
          <a:ext cx="1533525" cy="4702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Gunningscriteria/Laatste%20versie/Bijlage%203%20-%20Prijzenformulier%20V0.99.xlsx" TargetMode="External"/><Relationship Id="rId2" Type="http://schemas.openxmlformats.org/officeDocument/2006/relationships/externalLinkPath" Target="file:///C:\Users\raymo\Documents\DOCS%20ODNL\Gunningscriteria\Laatste%20versie\Bijlage%203%20-%20Prijzenformulier%20V0.99.xlsx" TargetMode="External"/><Relationship Id="rId1" Type="http://schemas.openxmlformats.org/officeDocument/2006/relationships/externalLinkPath" Target="/Users/raymo/Documents/DOCS%20ODNL/Gunningscriteria/Laatste%20versie/Bijlage%203%20-%20Prijzenformulier%20V0.9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ijn%20Documenten\AANBESTEDINGEN\IUC%2019-015%20FMIS\Gunningssystematiek\UITGANGSPUNTEN%20-%20IUC19-015%20def%20-%20FMI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amenvatting"/>
      <sheetName val="1. Programmatuur OB Oplossing"/>
      <sheetName val="2. Real. OB NL en NL-KOR"/>
      <sheetName val="3. Real. OSS"/>
      <sheetName val="4. Real. VAT Refund"/>
      <sheetName val="5. Real. EU-KOR"/>
      <sheetName val="6. Real. ICP"/>
      <sheetName val="7. Real. &quot;tezamen&quot;"/>
      <sheetName val="8. Beheer en Onderhoud SLA"/>
      <sheetName val="9. Config. ad. functionaliteit"/>
      <sheetName val="10. Additionele diensten"/>
      <sheetName val="11. Opleidingen"/>
      <sheetName val="12. Managed Service"/>
      <sheetName val="13. TCO - Housing | Datacenter"/>
      <sheetName val="14. TCO - Energie"/>
      <sheetName val="BPK-Grafiek"/>
      <sheetName val="DATA"/>
      <sheetName val="3. Adoptie bijdr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6">
          <cell r="C16">
            <v>1600</v>
          </cell>
        </row>
        <row r="17">
          <cell r="C17">
            <v>120</v>
          </cell>
        </row>
      </sheetData>
      <sheetData sheetId="14">
        <row r="68">
          <cell r="S68">
            <v>91433.376000000018</v>
          </cell>
          <cell r="T68">
            <v>91433.376000000018</v>
          </cell>
          <cell r="U68">
            <v>98095.356000000014</v>
          </cell>
        </row>
      </sheetData>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Superformule"/>
      <sheetName val="Info BD"/>
      <sheetName val="Evaluatie"/>
      <sheetName val="TBV Onderzoek"/>
      <sheetName val="BPK-Grafiek"/>
      <sheetName val="HULP-velden"/>
      <sheetName val="DATA"/>
      <sheetName val="HULP-data"/>
    </sheetNames>
    <sheetDataSet>
      <sheetData sheetId="0"/>
      <sheetData sheetId="1"/>
      <sheetData sheetId="2"/>
      <sheetData sheetId="3"/>
      <sheetData sheetId="4"/>
      <sheetData sheetId="5"/>
      <sheetData sheetId="6">
        <row r="20">
          <cell r="L20">
            <v>1.2820512820512822</v>
          </cell>
        </row>
        <row r="80">
          <cell r="J80">
            <v>0.6</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225E-EDD4-BD4E-A4DA-01C66341F240}">
  <dimension ref="A4:H11"/>
  <sheetViews>
    <sheetView zoomScale="150" zoomScaleNormal="150" workbookViewId="0">
      <selection activeCell="B6" sqref="B6"/>
    </sheetView>
  </sheetViews>
  <sheetFormatPr defaultColWidth="11" defaultRowHeight="15.75"/>
  <sheetData>
    <row r="4" spans="1:8" ht="20" customHeight="1">
      <c r="A4" s="1"/>
      <c r="B4" s="1" t="s">
        <v>80</v>
      </c>
      <c r="C4" s="1"/>
      <c r="D4" s="1"/>
      <c r="E4" s="1"/>
      <c r="F4" s="1"/>
      <c r="G4" s="2"/>
      <c r="H4" s="1"/>
    </row>
    <row r="5" spans="1:8" ht="20" customHeight="1">
      <c r="A5" s="1"/>
      <c r="B5" s="1"/>
      <c r="C5" s="1"/>
      <c r="D5" s="1"/>
      <c r="E5" s="1"/>
      <c r="F5" s="1"/>
      <c r="G5" s="2"/>
      <c r="H5" s="1"/>
    </row>
    <row r="6" spans="1:8" ht="20" customHeight="1">
      <c r="A6" s="1"/>
      <c r="B6" s="3" t="s">
        <v>76</v>
      </c>
      <c r="C6" s="3"/>
      <c r="D6" s="3"/>
      <c r="E6" s="3"/>
      <c r="F6" s="3"/>
      <c r="G6" s="3"/>
      <c r="H6" s="1"/>
    </row>
    <row r="7" spans="1:8" ht="20" customHeight="1">
      <c r="A7" s="1"/>
      <c r="B7" s="319" t="s">
        <v>75</v>
      </c>
      <c r="C7" s="319"/>
      <c r="D7" s="319"/>
      <c r="E7" s="319"/>
      <c r="F7" s="3"/>
      <c r="G7" s="2"/>
      <c r="H7" s="1"/>
    </row>
    <row r="8" spans="1:8" ht="20" customHeight="1">
      <c r="A8" s="1"/>
      <c r="B8" s="1"/>
      <c r="C8" s="1"/>
      <c r="D8" s="1"/>
      <c r="E8" s="1"/>
      <c r="F8" s="1"/>
      <c r="G8" s="2"/>
      <c r="H8" s="1"/>
    </row>
    <row r="9" spans="1:8" ht="16.149999999999999" thickBot="1"/>
    <row r="10" spans="1:8" ht="16.149999999999999" thickBot="1">
      <c r="B10" s="320" t="s">
        <v>0</v>
      </c>
      <c r="C10" s="321"/>
      <c r="D10" s="307"/>
      <c r="E10" s="307"/>
      <c r="F10" s="308"/>
    </row>
    <row r="11" spans="1:8">
      <c r="B11" s="322"/>
      <c r="C11" s="322"/>
    </row>
  </sheetData>
  <mergeCells count="3">
    <mergeCell ref="B7:E7"/>
    <mergeCell ref="B10:C10"/>
    <mergeCell ref="B11:C11"/>
  </mergeCells>
  <pageMargins left="0.7" right="0.7" top="0.75" bottom="0.75" header="0.3" footer="0.3"/>
  <headerFooter>
    <oddFooter>&amp;L_x000D_&amp;1#&amp;"Aptos"&amp;10&amp;K000000 Internal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F35E9-BA3F-534C-94EE-A220AC7F766E}">
  <dimension ref="B1:I18"/>
  <sheetViews>
    <sheetView workbookViewId="0">
      <selection activeCell="B2" sqref="B2:I18"/>
    </sheetView>
  </sheetViews>
  <sheetFormatPr defaultColWidth="11" defaultRowHeight="15.75"/>
  <cols>
    <col min="1" max="1" width="4.625" customWidth="1"/>
  </cols>
  <sheetData>
    <row r="1" spans="2:9" ht="16.149999999999999" thickBot="1"/>
    <row r="2" spans="2:9" ht="15.95" customHeight="1">
      <c r="B2" s="310" t="s">
        <v>81</v>
      </c>
      <c r="C2" s="311"/>
      <c r="D2" s="311"/>
      <c r="E2" s="311"/>
      <c r="F2" s="311"/>
      <c r="G2" s="311"/>
      <c r="H2" s="311"/>
      <c r="I2" s="312"/>
    </row>
    <row r="3" spans="2:9">
      <c r="B3" s="313"/>
      <c r="C3" s="314"/>
      <c r="D3" s="314"/>
      <c r="E3" s="314"/>
      <c r="F3" s="314"/>
      <c r="G3" s="314"/>
      <c r="H3" s="314"/>
      <c r="I3" s="315"/>
    </row>
    <row r="4" spans="2:9">
      <c r="B4" s="313"/>
      <c r="C4" s="314"/>
      <c r="D4" s="314"/>
      <c r="E4" s="314"/>
      <c r="F4" s="314"/>
      <c r="G4" s="314"/>
      <c r="H4" s="314"/>
      <c r="I4" s="315"/>
    </row>
    <row r="5" spans="2:9">
      <c r="B5" s="313"/>
      <c r="C5" s="314"/>
      <c r="D5" s="314"/>
      <c r="E5" s="314"/>
      <c r="F5" s="314"/>
      <c r="G5" s="314"/>
      <c r="H5" s="314"/>
      <c r="I5" s="315"/>
    </row>
    <row r="6" spans="2:9">
      <c r="B6" s="313"/>
      <c r="C6" s="314"/>
      <c r="D6" s="314"/>
      <c r="E6" s="314"/>
      <c r="F6" s="314"/>
      <c r="G6" s="314"/>
      <c r="H6" s="314"/>
      <c r="I6" s="315"/>
    </row>
    <row r="7" spans="2:9">
      <c r="B7" s="313"/>
      <c r="C7" s="314"/>
      <c r="D7" s="314"/>
      <c r="E7" s="314"/>
      <c r="F7" s="314"/>
      <c r="G7" s="314"/>
      <c r="H7" s="314"/>
      <c r="I7" s="315"/>
    </row>
    <row r="8" spans="2:9">
      <c r="B8" s="313"/>
      <c r="C8" s="314"/>
      <c r="D8" s="314"/>
      <c r="E8" s="314"/>
      <c r="F8" s="314"/>
      <c r="G8" s="314"/>
      <c r="H8" s="314"/>
      <c r="I8" s="315"/>
    </row>
    <row r="9" spans="2:9">
      <c r="B9" s="313"/>
      <c r="C9" s="314"/>
      <c r="D9" s="314"/>
      <c r="E9" s="314"/>
      <c r="F9" s="314"/>
      <c r="G9" s="314"/>
      <c r="H9" s="314"/>
      <c r="I9" s="315"/>
    </row>
    <row r="10" spans="2:9">
      <c r="B10" s="313"/>
      <c r="C10" s="314"/>
      <c r="D10" s="314"/>
      <c r="E10" s="314"/>
      <c r="F10" s="314"/>
      <c r="G10" s="314"/>
      <c r="H10" s="314"/>
      <c r="I10" s="315"/>
    </row>
    <row r="11" spans="2:9">
      <c r="B11" s="313"/>
      <c r="C11" s="314"/>
      <c r="D11" s="314"/>
      <c r="E11" s="314"/>
      <c r="F11" s="314"/>
      <c r="G11" s="314"/>
      <c r="H11" s="314"/>
      <c r="I11" s="315"/>
    </row>
    <row r="12" spans="2:9">
      <c r="B12" s="313"/>
      <c r="C12" s="314"/>
      <c r="D12" s="314"/>
      <c r="E12" s="314"/>
      <c r="F12" s="314"/>
      <c r="G12" s="314"/>
      <c r="H12" s="314"/>
      <c r="I12" s="315"/>
    </row>
    <row r="13" spans="2:9">
      <c r="B13" s="313"/>
      <c r="C13" s="314"/>
      <c r="D13" s="314"/>
      <c r="E13" s="314"/>
      <c r="F13" s="314"/>
      <c r="G13" s="314"/>
      <c r="H13" s="314"/>
      <c r="I13" s="315"/>
    </row>
    <row r="14" spans="2:9">
      <c r="B14" s="313"/>
      <c r="C14" s="314"/>
      <c r="D14" s="314"/>
      <c r="E14" s="314"/>
      <c r="F14" s="314"/>
      <c r="G14" s="314"/>
      <c r="H14" s="314"/>
      <c r="I14" s="315"/>
    </row>
    <row r="15" spans="2:9">
      <c r="B15" s="313"/>
      <c r="C15" s="314"/>
      <c r="D15" s="314"/>
      <c r="E15" s="314"/>
      <c r="F15" s="314"/>
      <c r="G15" s="314"/>
      <c r="H15" s="314"/>
      <c r="I15" s="315"/>
    </row>
    <row r="16" spans="2:9">
      <c r="B16" s="313"/>
      <c r="C16" s="314"/>
      <c r="D16" s="314"/>
      <c r="E16" s="314"/>
      <c r="F16" s="314"/>
      <c r="G16" s="314"/>
      <c r="H16" s="314"/>
      <c r="I16" s="315"/>
    </row>
    <row r="17" spans="2:9">
      <c r="B17" s="313"/>
      <c r="C17" s="314"/>
      <c r="D17" s="314"/>
      <c r="E17" s="314"/>
      <c r="F17" s="314"/>
      <c r="G17" s="314"/>
      <c r="H17" s="314"/>
      <c r="I17" s="315"/>
    </row>
    <row r="18" spans="2:9" ht="16.149999999999999" thickBot="1">
      <c r="B18" s="316"/>
      <c r="C18" s="317"/>
      <c r="D18" s="317"/>
      <c r="E18" s="317"/>
      <c r="F18" s="317"/>
      <c r="G18" s="317"/>
      <c r="H18" s="317"/>
      <c r="I18" s="318"/>
    </row>
  </sheetData>
  <mergeCells count="1">
    <mergeCell ref="B2:I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FC69F-65A8-4721-884B-2B939C71EC69}">
  <sheetPr>
    <pageSetUpPr fitToPage="1"/>
  </sheetPr>
  <dimension ref="A1:AD33"/>
  <sheetViews>
    <sheetView showGridLines="0" showZeros="0" zoomScale="85" zoomScaleNormal="85" workbookViewId="0">
      <selection activeCell="I12" sqref="I12:I20"/>
    </sheetView>
  </sheetViews>
  <sheetFormatPr defaultColWidth="0" defaultRowHeight="0" customHeight="1" zeroHeight="1"/>
  <cols>
    <col min="1" max="1" width="3.625" style="47" customWidth="1"/>
    <col min="2" max="2" width="8" style="50" customWidth="1"/>
    <col min="3" max="3" width="52.25" style="50" customWidth="1"/>
    <col min="4" max="4" width="14.625" style="50" customWidth="1"/>
    <col min="5" max="7" width="14.625" style="47" customWidth="1"/>
    <col min="8" max="8" width="2.5" style="47" customWidth="1"/>
    <col min="9" max="9" width="22.625" style="47" customWidth="1"/>
    <col min="10" max="10" width="3.625" style="47" customWidth="1"/>
    <col min="11" max="30" width="9.875" style="47" hidden="1" customWidth="1"/>
    <col min="31" max="16384" width="8.625" style="47" hidden="1"/>
  </cols>
  <sheetData>
    <row r="1" spans="1:11" s="178" customFormat="1" ht="14.1" customHeight="1" thickBot="1">
      <c r="A1" s="177"/>
      <c r="B1" s="177"/>
      <c r="C1" s="177"/>
      <c r="D1" s="177"/>
    </row>
    <row r="2" spans="1:11" s="177" customFormat="1" ht="22.15" customHeight="1">
      <c r="B2" s="161" t="s">
        <v>1</v>
      </c>
      <c r="C2" s="223"/>
      <c r="D2" s="223"/>
      <c r="E2" s="223"/>
      <c r="F2" s="223"/>
      <c r="G2" s="223"/>
      <c r="H2" s="223"/>
      <c r="I2" s="275"/>
    </row>
    <row r="3" spans="1:11" s="177" customFormat="1" ht="31.9" customHeight="1">
      <c r="B3" s="162" t="s">
        <v>82</v>
      </c>
      <c r="C3" s="226"/>
      <c r="D3" s="226"/>
      <c r="E3" s="226"/>
      <c r="F3" s="226"/>
      <c r="G3" s="226"/>
      <c r="H3" s="226"/>
      <c r="I3" s="276"/>
    </row>
    <row r="4" spans="1:11" s="177" customFormat="1" ht="21.4" customHeight="1">
      <c r="B4" s="163" t="s">
        <v>2</v>
      </c>
      <c r="C4" s="271"/>
      <c r="D4" s="226"/>
      <c r="E4" s="226"/>
      <c r="F4" s="226"/>
      <c r="G4" s="226"/>
      <c r="H4" s="226"/>
      <c r="I4" s="276"/>
    </row>
    <row r="5" spans="1:11" s="177" customFormat="1" ht="14.1" customHeight="1">
      <c r="B5" s="272" t="s">
        <v>3</v>
      </c>
      <c r="C5" s="226"/>
      <c r="D5" s="226"/>
      <c r="E5" s="226"/>
      <c r="F5" s="226"/>
      <c r="G5" s="226"/>
      <c r="H5" s="226"/>
      <c r="I5" s="276"/>
    </row>
    <row r="6" spans="1:11" s="169" customFormat="1" ht="15" customHeight="1">
      <c r="B6" s="273" t="s">
        <v>4</v>
      </c>
      <c r="C6" s="274" t="s">
        <v>5</v>
      </c>
      <c r="D6" s="323"/>
      <c r="E6" s="323"/>
      <c r="F6" s="230"/>
      <c r="G6" s="230"/>
      <c r="H6" s="230"/>
      <c r="I6" s="277"/>
    </row>
    <row r="7" spans="1:11" s="169" customFormat="1" ht="15" customHeight="1" thickBot="1">
      <c r="B7" s="231"/>
      <c r="C7" s="232"/>
      <c r="D7" s="232"/>
      <c r="E7" s="232"/>
      <c r="F7" s="232"/>
      <c r="G7" s="232"/>
      <c r="H7" s="232"/>
      <c r="I7" s="233"/>
    </row>
    <row r="8" spans="1:11" s="169" customFormat="1" ht="15" customHeight="1" thickBot="1">
      <c r="B8" s="170"/>
      <c r="C8" s="170"/>
      <c r="D8" s="170"/>
      <c r="E8" s="170"/>
      <c r="F8" s="170"/>
      <c r="G8" s="170"/>
      <c r="H8" s="170"/>
      <c r="I8" s="170"/>
    </row>
    <row r="9" spans="1:11" s="169" customFormat="1" ht="14.1" customHeight="1">
      <c r="B9" s="171"/>
      <c r="C9" s="171"/>
      <c r="D9" s="171"/>
      <c r="E9" s="171"/>
      <c r="F9" s="171"/>
      <c r="G9" s="171"/>
      <c r="H9" s="171"/>
      <c r="I9" s="171"/>
    </row>
    <row r="10" spans="1:11" s="169" customFormat="1" ht="14.1" customHeight="1">
      <c r="B10" s="179" t="s">
        <v>84</v>
      </c>
      <c r="C10" s="172"/>
      <c r="D10" s="278" t="s">
        <v>61</v>
      </c>
      <c r="E10" s="278">
        <v>2027</v>
      </c>
      <c r="F10" s="278">
        <v>2028</v>
      </c>
      <c r="G10" s="278">
        <v>2029</v>
      </c>
      <c r="H10" s="173"/>
      <c r="I10" s="270" t="s">
        <v>6</v>
      </c>
      <c r="K10" s="174"/>
    </row>
    <row r="11" spans="1:11" s="169" customFormat="1" ht="14.1" customHeight="1">
      <c r="B11" s="175"/>
      <c r="C11" s="18"/>
      <c r="D11" s="18"/>
      <c r="E11" s="18"/>
      <c r="F11" s="18"/>
      <c r="G11" s="18"/>
      <c r="H11" s="180"/>
      <c r="I11" s="18"/>
    </row>
    <row r="12" spans="1:11" s="169" customFormat="1" ht="14.1" customHeight="1">
      <c r="A12" s="169">
        <v>1</v>
      </c>
      <c r="B12" s="179" t="s">
        <v>83</v>
      </c>
      <c r="C12" s="181"/>
      <c r="D12" s="216">
        <f>'1. Programmatuur ITSM Oplossing'!D35</f>
        <v>40</v>
      </c>
      <c r="E12" s="216">
        <f>'1. Programmatuur ITSM Oplossing'!E35</f>
        <v>40</v>
      </c>
      <c r="F12" s="216">
        <f>'1. Programmatuur ITSM Oplossing'!F35</f>
        <v>80</v>
      </c>
      <c r="G12" s="216">
        <f>'1. Programmatuur ITSM Oplossing'!G35</f>
        <v>80</v>
      </c>
      <c r="H12" s="183"/>
      <c r="I12" s="269">
        <f>SUM(D12:G12)</f>
        <v>240</v>
      </c>
    </row>
    <row r="13" spans="1:11" s="169" customFormat="1" ht="14.1" customHeight="1">
      <c r="B13" s="175"/>
      <c r="C13" s="18"/>
      <c r="D13" s="18"/>
      <c r="E13" s="18"/>
      <c r="F13" s="18"/>
      <c r="G13" s="18"/>
      <c r="H13" s="18"/>
      <c r="I13" s="184"/>
    </row>
    <row r="14" spans="1:11" s="169" customFormat="1" ht="14.1" customHeight="1">
      <c r="B14" s="179" t="s">
        <v>7</v>
      </c>
      <c r="C14" s="181"/>
      <c r="D14" s="18"/>
      <c r="E14" s="18"/>
      <c r="F14" s="18"/>
      <c r="G14" s="18"/>
      <c r="H14" s="18"/>
      <c r="I14" s="184"/>
    </row>
    <row r="15" spans="1:11" s="169" customFormat="1" ht="14.1" customHeight="1">
      <c r="B15" s="169">
        <v>2</v>
      </c>
      <c r="C15" s="185" t="s">
        <v>67</v>
      </c>
      <c r="D15" s="216">
        <f>'2. Implementatie'!$G$13</f>
        <v>194000</v>
      </c>
      <c r="E15" s="18"/>
      <c r="F15" s="18"/>
      <c r="G15" s="18"/>
      <c r="H15" s="18"/>
      <c r="I15" s="269">
        <f>D15</f>
        <v>194000</v>
      </c>
    </row>
    <row r="16" spans="1:11" s="169" customFormat="1" ht="14.1" customHeight="1">
      <c r="B16" s="169">
        <v>3</v>
      </c>
      <c r="C16" s="185" t="s">
        <v>102</v>
      </c>
      <c r="D16" s="216">
        <f>'3. Training'!G21</f>
        <v>6750</v>
      </c>
      <c r="E16" s="216">
        <f>'3. Training'!H21</f>
        <v>6750</v>
      </c>
      <c r="F16" s="216">
        <f>'3. Training'!I21</f>
        <v>6750</v>
      </c>
      <c r="G16" s="216">
        <f>'3. Training'!J21</f>
        <v>6750</v>
      </c>
      <c r="H16" s="183"/>
      <c r="I16" s="269">
        <f>SUM(D16:G16)</f>
        <v>27000</v>
      </c>
    </row>
    <row r="17" spans="1:9" s="169" customFormat="1" ht="14.1" customHeight="1">
      <c r="B17" s="175"/>
      <c r="C17" s="18"/>
      <c r="D17" s="18"/>
      <c r="E17" s="18"/>
      <c r="F17" s="18"/>
      <c r="G17" s="18"/>
      <c r="H17" s="18"/>
      <c r="I17" s="184"/>
    </row>
    <row r="18" spans="1:9" s="169" customFormat="1" ht="14.1" customHeight="1">
      <c r="A18" s="169">
        <v>4</v>
      </c>
      <c r="B18" s="179" t="s">
        <v>103</v>
      </c>
      <c r="C18" s="181"/>
      <c r="D18" s="216">
        <f>'4. Beheer en onderhoud (SLA)'!C14</f>
        <v>5000</v>
      </c>
      <c r="E18" s="216">
        <f>'4. Beheer en onderhoud (SLA)'!D14</f>
        <v>20000</v>
      </c>
      <c r="F18" s="216">
        <f>'4. Beheer en onderhoud (SLA)'!E14</f>
        <v>16000</v>
      </c>
      <c r="G18" s="216">
        <f>'4. Beheer en onderhoud (SLA)'!F14</f>
        <v>12000</v>
      </c>
      <c r="H18" s="183"/>
      <c r="I18" s="269">
        <f>SUM(D18:G18)</f>
        <v>53000</v>
      </c>
    </row>
    <row r="19" spans="1:9" s="169" customFormat="1" ht="14.1" customHeight="1">
      <c r="B19" s="175"/>
      <c r="C19" s="18"/>
      <c r="D19" s="18"/>
      <c r="E19" s="18"/>
      <c r="F19" s="18"/>
      <c r="G19" s="18"/>
      <c r="H19" s="18"/>
      <c r="I19" s="184"/>
    </row>
    <row r="20" spans="1:9" s="169" customFormat="1" ht="15" customHeight="1">
      <c r="A20" s="169">
        <v>5</v>
      </c>
      <c r="B20" s="179" t="s">
        <v>8</v>
      </c>
      <c r="C20" s="181"/>
      <c r="D20" s="18"/>
      <c r="E20" s="216">
        <f>'5. Additionele diensten'!F22</f>
        <v>40500</v>
      </c>
      <c r="F20" s="216">
        <f>'5. Additionele diensten'!$G$22</f>
        <v>40500</v>
      </c>
      <c r="G20" s="216">
        <f>'5. Additionele diensten'!H22</f>
        <v>25500</v>
      </c>
      <c r="H20" s="183"/>
      <c r="I20" s="269">
        <f>SUM(D20:G20)</f>
        <v>106500</v>
      </c>
    </row>
    <row r="21" spans="1:9" s="169" customFormat="1" ht="15" customHeight="1">
      <c r="B21" s="175"/>
      <c r="C21" s="18"/>
      <c r="D21" s="18"/>
      <c r="E21" s="18"/>
      <c r="F21" s="18"/>
      <c r="G21" s="18"/>
      <c r="H21" s="18"/>
      <c r="I21" s="184"/>
    </row>
    <row r="22" spans="1:9" s="169" customFormat="1" ht="14.1" customHeight="1">
      <c r="B22" s="175"/>
      <c r="C22" s="18"/>
      <c r="D22" s="18"/>
      <c r="E22" s="327" t="s">
        <v>78</v>
      </c>
      <c r="F22" s="328"/>
      <c r="G22" s="329"/>
      <c r="H22" s="18"/>
      <c r="I22" s="279">
        <f>SUM(I12:I20)</f>
        <v>380740</v>
      </c>
    </row>
    <row r="23" spans="1:9" s="169" customFormat="1" ht="13.15" hidden="1">
      <c r="B23" s="179" t="s">
        <v>9</v>
      </c>
      <c r="C23" s="181"/>
      <c r="D23" s="186">
        <f>'[1]14. TCO - Energie'!S68*2</f>
        <v>182866.75200000004</v>
      </c>
      <c r="E23" s="306">
        <f>'[1]14. TCO - Energie'!T68*2</f>
        <v>182866.75200000004</v>
      </c>
      <c r="F23" s="306">
        <f>'[1]14. TCO - Energie'!U68*2</f>
        <v>196190.71200000003</v>
      </c>
      <c r="G23" s="18"/>
      <c r="H23" s="183"/>
      <c r="I23" s="182">
        <f>SUM(D23:G23)</f>
        <v>561924.21600000013</v>
      </c>
    </row>
    <row r="24" spans="1:9" s="169" customFormat="1" ht="12.75" hidden="1">
      <c r="D24" s="187"/>
      <c r="E24" s="187"/>
      <c r="F24" s="187"/>
      <c r="G24" s="18"/>
      <c r="H24" s="18"/>
      <c r="I24" s="184"/>
    </row>
    <row r="25" spans="1:9" s="169" customFormat="1" ht="12.75" hidden="1">
      <c r="D25" s="187"/>
      <c r="E25" s="187"/>
      <c r="F25" s="187"/>
      <c r="G25" s="18"/>
      <c r="H25" s="18"/>
      <c r="I25" s="324">
        <f>SUM(D26:G26)</f>
        <v>898334.21600000013</v>
      </c>
    </row>
    <row r="26" spans="1:9" s="169" customFormat="1" ht="13.15" hidden="1">
      <c r="B26" s="179"/>
      <c r="C26" s="188" t="s">
        <v>10</v>
      </c>
      <c r="D26" s="182">
        <f>SUM(D12:D23)</f>
        <v>388656.75200000004</v>
      </c>
      <c r="E26" s="182">
        <f>SUM(E12:E23)</f>
        <v>250156.75200000004</v>
      </c>
      <c r="F26" s="182">
        <f>SUM(F12:F23)</f>
        <v>259520.71200000003</v>
      </c>
      <c r="G26" s="18"/>
      <c r="H26" s="189"/>
      <c r="I26" s="324"/>
    </row>
    <row r="27" spans="1:9" s="169" customFormat="1" ht="15" customHeight="1" thickBot="1">
      <c r="B27" s="170"/>
      <c r="C27" s="170"/>
      <c r="D27" s="170"/>
      <c r="E27" s="170"/>
      <c r="F27" s="170"/>
      <c r="G27" s="170"/>
      <c r="I27" s="176"/>
    </row>
    <row r="28" spans="1:9" s="169" customFormat="1" ht="15" customHeight="1">
      <c r="B28" s="174"/>
      <c r="C28" s="174"/>
      <c r="D28" s="174"/>
      <c r="E28" s="174"/>
      <c r="F28" s="174"/>
      <c r="G28" s="174"/>
      <c r="I28" s="176"/>
    </row>
    <row r="29" spans="1:9" s="169" customFormat="1" ht="13.15" hidden="1">
      <c r="B29" s="179"/>
      <c r="C29" s="188" t="s">
        <v>11</v>
      </c>
      <c r="D29" s="182" t="e">
        <f>D26/1.05^D10</f>
        <v>#VALUE!</v>
      </c>
      <c r="E29" s="182">
        <f>E26/1.05^E10</f>
        <v>2.8022250734609071E-38</v>
      </c>
      <c r="F29" s="182">
        <f>F26/1.05^F10</f>
        <v>2.7686847601205054E-38</v>
      </c>
      <c r="G29" s="182">
        <f>G26/1.05^G10</f>
        <v>0</v>
      </c>
      <c r="H29" s="189"/>
      <c r="I29" s="184"/>
    </row>
    <row r="30" spans="1:9" s="169" customFormat="1" ht="15" customHeight="1">
      <c r="B30" s="171"/>
      <c r="C30" s="171"/>
      <c r="D30" s="171"/>
      <c r="E30" s="171"/>
      <c r="F30" s="171"/>
      <c r="G30" s="171"/>
      <c r="I30" s="176"/>
    </row>
    <row r="31" spans="1:9" ht="22.9" hidden="1" thickBot="1">
      <c r="B31" s="325" t="s">
        <v>6</v>
      </c>
      <c r="C31" s="326"/>
      <c r="D31" s="326"/>
      <c r="E31" s="326"/>
      <c r="F31" s="326"/>
      <c r="G31" s="326"/>
      <c r="I31" s="51" t="e">
        <f>SUM(D29:G29)</f>
        <v>#VALUE!</v>
      </c>
    </row>
    <row r="32" spans="1:9" ht="0" hidden="1" customHeight="1"/>
    <row r="33" ht="0" hidden="1" customHeight="1"/>
  </sheetData>
  <mergeCells count="4">
    <mergeCell ref="D6:E6"/>
    <mergeCell ref="I25:I26"/>
    <mergeCell ref="B31:G31"/>
    <mergeCell ref="E22:G22"/>
  </mergeCells>
  <pageMargins left="0.75" right="0.75" top="0.51" bottom="0.46" header="0.5" footer="0.5"/>
  <pageSetup paperSize="9" scale="42" orientation="landscape" r:id="rId1"/>
  <headerFooter alignWithMargins="0">
    <oddFooter>&amp;L_x000D_&amp;1#&amp;"Arial"&amp;10&amp;K000000 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DA817-D584-44E0-B060-45BEDFE8CB69}">
  <dimension ref="A1:Y57"/>
  <sheetViews>
    <sheetView showGridLines="0" topLeftCell="A10" zoomScale="85" zoomScaleNormal="85" workbookViewId="0">
      <selection activeCell="H31" sqref="H31"/>
    </sheetView>
  </sheetViews>
  <sheetFormatPr defaultColWidth="0" defaultRowHeight="0" customHeight="1" zeroHeight="1"/>
  <cols>
    <col min="1" max="1" width="9" style="5" customWidth="1"/>
    <col min="2" max="2" width="46.375" style="4" customWidth="1"/>
    <col min="3" max="3" width="17.375" style="5" customWidth="1"/>
    <col min="4" max="7" width="17.375" style="6" customWidth="1"/>
    <col min="8" max="8" width="17.375" style="7" customWidth="1"/>
    <col min="9" max="13" width="17.375" style="5" customWidth="1"/>
    <col min="14" max="14" width="18" style="5" customWidth="1"/>
    <col min="15" max="15" width="3.875" style="5" hidden="1" customWidth="1"/>
    <col min="16" max="16" width="3.25" style="5" hidden="1" customWidth="1"/>
    <col min="17" max="17" width="8" style="5" hidden="1" customWidth="1"/>
    <col min="18" max="18" width="8.375" style="5" hidden="1" customWidth="1"/>
    <col min="19" max="19" width="3.375" style="5" hidden="1" customWidth="1"/>
    <col min="20" max="22" width="22.125" style="5" hidden="1" customWidth="1"/>
    <col min="23" max="16384" width="8.375" style="5" hidden="1"/>
  </cols>
  <sheetData>
    <row r="1" spans="1:24" s="190" customFormat="1" ht="17.100000000000001" customHeight="1">
      <c r="A1" s="8"/>
      <c r="B1" s="191"/>
      <c r="D1" s="192"/>
      <c r="E1" s="192"/>
      <c r="F1" s="192"/>
      <c r="G1" s="192"/>
      <c r="H1" s="70"/>
    </row>
    <row r="2" spans="1:24" s="8" customFormat="1" ht="22.5">
      <c r="B2" s="9" t="s">
        <v>1</v>
      </c>
      <c r="C2" s="9"/>
      <c r="D2" s="10"/>
      <c r="E2" s="9"/>
      <c r="F2" s="9"/>
      <c r="G2" s="9"/>
      <c r="H2" s="11"/>
      <c r="I2" s="12"/>
      <c r="J2" s="12"/>
      <c r="K2" s="13"/>
      <c r="L2" s="13"/>
      <c r="M2" s="13"/>
      <c r="N2" s="13"/>
      <c r="O2" s="14"/>
      <c r="P2" s="14"/>
      <c r="Q2" s="14"/>
      <c r="R2" s="14"/>
      <c r="S2" s="14"/>
      <c r="T2" s="14"/>
      <c r="U2" s="14"/>
      <c r="V2" s="14"/>
      <c r="W2" s="14"/>
    </row>
    <row r="3" spans="1:24" s="15" customFormat="1" ht="20.65">
      <c r="B3" s="52" t="s">
        <v>89</v>
      </c>
      <c r="C3" s="57"/>
      <c r="D3" s="57"/>
      <c r="E3" s="57"/>
      <c r="F3" s="57"/>
      <c r="G3" s="57"/>
      <c r="H3" s="58"/>
      <c r="I3" s="59"/>
      <c r="J3" s="59"/>
      <c r="K3" s="59"/>
      <c r="L3" s="59"/>
      <c r="M3" s="59"/>
      <c r="N3" s="16"/>
      <c r="O3" s="17"/>
      <c r="P3" s="17"/>
      <c r="Q3" s="17"/>
      <c r="R3" s="17"/>
      <c r="S3" s="17"/>
      <c r="T3" s="17"/>
      <c r="U3" s="17"/>
      <c r="V3" s="17"/>
      <c r="W3" s="17"/>
    </row>
    <row r="4" spans="1:24" s="15" customFormat="1" ht="15">
      <c r="B4" s="53" t="s">
        <v>12</v>
      </c>
      <c r="C4" s="57"/>
      <c r="D4" s="57"/>
      <c r="E4" s="57"/>
      <c r="F4" s="57"/>
      <c r="G4" s="57"/>
      <c r="H4" s="58"/>
      <c r="I4" s="59"/>
      <c r="J4" s="59"/>
      <c r="K4" s="59"/>
      <c r="L4" s="59"/>
      <c r="M4" s="59"/>
      <c r="N4" s="16"/>
      <c r="O4" s="17"/>
      <c r="P4" s="17"/>
      <c r="Q4" s="17"/>
      <c r="R4" s="17"/>
      <c r="S4" s="17"/>
      <c r="T4" s="17"/>
      <c r="U4" s="17"/>
      <c r="V4" s="17"/>
      <c r="W4" s="17"/>
    </row>
    <row r="5" spans="1:24" s="15" customFormat="1" ht="15.4" thickBot="1">
      <c r="B5" s="54" t="s">
        <v>13</v>
      </c>
      <c r="C5" s="57"/>
      <c r="D5" s="57"/>
      <c r="E5" s="57"/>
      <c r="F5" s="57"/>
      <c r="G5" s="57"/>
      <c r="H5" s="58"/>
      <c r="I5" s="59"/>
      <c r="J5" s="59"/>
      <c r="K5" s="59"/>
      <c r="L5" s="59"/>
      <c r="M5" s="59"/>
      <c r="N5" s="16"/>
      <c r="O5" s="17"/>
      <c r="P5" s="17"/>
      <c r="Q5" s="17"/>
      <c r="R5" s="17"/>
      <c r="S5" s="17"/>
      <c r="T5" s="17"/>
      <c r="U5" s="17"/>
      <c r="V5" s="17"/>
      <c r="W5" s="17"/>
    </row>
    <row r="6" spans="1:24" s="15" customFormat="1" ht="13.5" thickBot="1">
      <c r="B6" s="54"/>
      <c r="C6" s="57"/>
      <c r="D6" s="57"/>
      <c r="E6" s="57"/>
      <c r="F6" s="57"/>
      <c r="G6" s="57"/>
      <c r="H6" s="343" t="s">
        <v>14</v>
      </c>
      <c r="I6" s="344"/>
      <c r="J6" s="344"/>
      <c r="K6" s="337" t="s">
        <v>15</v>
      </c>
      <c r="L6" s="338"/>
      <c r="M6" s="339"/>
      <c r="N6" s="16"/>
      <c r="O6" s="17"/>
      <c r="P6" s="17"/>
      <c r="Q6" s="17"/>
      <c r="R6" s="17"/>
      <c r="S6" s="17"/>
      <c r="T6" s="17"/>
      <c r="U6" s="17"/>
      <c r="V6" s="17"/>
      <c r="W6" s="17"/>
    </row>
    <row r="7" spans="1:24" s="15" customFormat="1" ht="13.15">
      <c r="B7" s="18"/>
      <c r="C7" s="19"/>
      <c r="D7" s="20">
        <v>2026</v>
      </c>
      <c r="E7" s="21">
        <v>2027</v>
      </c>
      <c r="F7" s="21">
        <v>2028</v>
      </c>
      <c r="G7" s="21">
        <v>2029</v>
      </c>
      <c r="H7" s="36">
        <v>2030</v>
      </c>
      <c r="I7" s="37">
        <v>2031</v>
      </c>
      <c r="J7" s="37">
        <v>2032</v>
      </c>
      <c r="K7" s="41">
        <v>2033</v>
      </c>
      <c r="L7" s="42">
        <v>2034</v>
      </c>
      <c r="M7" s="43">
        <v>2035</v>
      </c>
      <c r="N7" s="17"/>
      <c r="O7" s="17"/>
      <c r="P7" s="17"/>
      <c r="Q7" s="17"/>
      <c r="R7" s="17"/>
      <c r="S7" s="17"/>
      <c r="T7" s="17"/>
      <c r="U7" s="17"/>
      <c r="V7" s="17"/>
      <c r="W7" s="17"/>
    </row>
    <row r="8" spans="1:24" s="15" customFormat="1" ht="28.5" customHeight="1">
      <c r="B8" s="55"/>
      <c r="C8" s="56" t="s">
        <v>7</v>
      </c>
      <c r="D8" s="22" t="s">
        <v>59</v>
      </c>
      <c r="E8" s="23" t="s">
        <v>44</v>
      </c>
      <c r="F8" s="23" t="s">
        <v>45</v>
      </c>
      <c r="G8" s="23" t="s">
        <v>60</v>
      </c>
      <c r="H8" s="24" t="s">
        <v>62</v>
      </c>
      <c r="I8" s="23" t="s">
        <v>46</v>
      </c>
      <c r="J8" s="38" t="s">
        <v>64</v>
      </c>
      <c r="K8" s="24" t="s">
        <v>63</v>
      </c>
      <c r="L8" s="25" t="s">
        <v>65</v>
      </c>
      <c r="M8" s="40" t="s">
        <v>66</v>
      </c>
      <c r="O8" s="17"/>
      <c r="P8" s="17"/>
      <c r="Q8" s="17"/>
      <c r="R8" s="17"/>
      <c r="S8" s="17"/>
      <c r="T8" s="17"/>
      <c r="U8" s="17"/>
      <c r="V8" s="17"/>
      <c r="W8" s="17"/>
      <c r="X8" s="17"/>
    </row>
    <row r="9" spans="1:24" s="15" customFormat="1" ht="13.15">
      <c r="B9" s="60" t="s">
        <v>92</v>
      </c>
      <c r="C9" s="26">
        <v>0</v>
      </c>
      <c r="D9" s="27">
        <v>5</v>
      </c>
      <c r="E9" s="28">
        <v>10</v>
      </c>
      <c r="F9" s="28">
        <v>20</v>
      </c>
      <c r="G9" s="28">
        <v>30</v>
      </c>
      <c r="H9" s="27">
        <v>30</v>
      </c>
      <c r="I9" s="29">
        <v>30</v>
      </c>
      <c r="J9" s="39">
        <v>30</v>
      </c>
      <c r="K9" s="27">
        <v>30</v>
      </c>
      <c r="L9" s="29">
        <v>30</v>
      </c>
      <c r="M9" s="30">
        <v>30</v>
      </c>
      <c r="O9" s="31"/>
      <c r="P9" s="17"/>
      <c r="Q9" s="17"/>
      <c r="R9" s="17"/>
      <c r="S9" s="17"/>
      <c r="T9" s="17"/>
      <c r="U9" s="17"/>
      <c r="V9" s="17"/>
      <c r="W9" s="17"/>
      <c r="X9" s="17"/>
    </row>
    <row r="10" spans="1:24" s="15" customFormat="1" ht="10.5" thickBot="1">
      <c r="B10" s="32"/>
      <c r="C10" s="32"/>
      <c r="D10" s="33"/>
      <c r="E10" s="32"/>
      <c r="F10" s="32"/>
      <c r="G10" s="32"/>
      <c r="H10" s="35"/>
      <c r="I10" s="32"/>
      <c r="J10" s="32"/>
      <c r="K10" s="35"/>
      <c r="L10" s="32"/>
      <c r="M10" s="34"/>
      <c r="N10" s="17"/>
      <c r="O10" s="17"/>
      <c r="P10" s="17"/>
      <c r="Q10" s="17"/>
      <c r="R10" s="17"/>
      <c r="S10" s="17"/>
      <c r="T10" s="17"/>
      <c r="U10" s="17"/>
      <c r="V10" s="17"/>
      <c r="W10" s="17"/>
    </row>
    <row r="11" spans="1:24" s="15" customFormat="1" ht="10.15">
      <c r="B11" s="19"/>
      <c r="C11" s="19"/>
      <c r="D11" s="19"/>
      <c r="E11" s="19"/>
      <c r="F11" s="19"/>
      <c r="G11" s="19"/>
      <c r="H11" s="19"/>
      <c r="I11" s="19"/>
      <c r="J11" s="19"/>
      <c r="K11" s="19"/>
      <c r="L11" s="19"/>
      <c r="M11" s="19"/>
      <c r="N11" s="17"/>
      <c r="O11" s="17"/>
      <c r="P11" s="17"/>
      <c r="Q11" s="17"/>
      <c r="R11" s="17"/>
      <c r="S11" s="17"/>
      <c r="T11" s="17"/>
      <c r="U11" s="17"/>
      <c r="V11" s="17"/>
      <c r="W11" s="17"/>
    </row>
    <row r="12" spans="1:24" s="15" customFormat="1" ht="48.75" customHeight="1">
      <c r="B12" s="394" t="s">
        <v>93</v>
      </c>
      <c r="C12" s="395"/>
      <c r="D12" s="395"/>
      <c r="E12" s="395"/>
      <c r="F12" s="395"/>
      <c r="G12" s="395"/>
      <c r="H12" s="395"/>
      <c r="I12" s="395"/>
      <c r="J12" s="395"/>
      <c r="K12" s="395"/>
      <c r="L12" s="395"/>
      <c r="M12" s="395"/>
      <c r="N12" s="395"/>
      <c r="O12" s="17"/>
      <c r="P12" s="17"/>
      <c r="Q12" s="17"/>
      <c r="R12" s="17"/>
      <c r="S12" s="17"/>
      <c r="T12" s="17"/>
      <c r="U12" s="17"/>
      <c r="V12" s="17"/>
      <c r="W12" s="17"/>
    </row>
    <row r="13" spans="1:24" s="15" customFormat="1" ht="10.5" thickBot="1">
      <c r="B13" s="32"/>
      <c r="C13" s="32"/>
      <c r="D13" s="32"/>
      <c r="E13" s="32"/>
      <c r="F13" s="32"/>
      <c r="G13" s="32"/>
      <c r="H13" s="32"/>
      <c r="I13" s="32"/>
      <c r="J13" s="32"/>
      <c r="K13" s="32"/>
      <c r="L13" s="32"/>
      <c r="M13" s="32"/>
      <c r="N13" s="17"/>
      <c r="O13" s="17"/>
      <c r="P13" s="17"/>
      <c r="Q13" s="17"/>
      <c r="R13" s="17"/>
      <c r="S13" s="17"/>
      <c r="T13" s="17"/>
      <c r="U13" s="17"/>
      <c r="V13" s="17"/>
      <c r="W13" s="17"/>
    </row>
    <row r="14" spans="1:24" s="15" customFormat="1" ht="10.15">
      <c r="B14" s="19"/>
      <c r="C14" s="19"/>
      <c r="D14" s="19"/>
      <c r="E14" s="19"/>
      <c r="F14" s="19"/>
      <c r="G14" s="19"/>
      <c r="H14" s="19"/>
      <c r="I14" s="19"/>
      <c r="J14" s="19"/>
      <c r="K14" s="19"/>
      <c r="L14" s="19"/>
      <c r="M14" s="19"/>
      <c r="N14" s="17"/>
      <c r="O14" s="17"/>
      <c r="P14" s="17"/>
      <c r="Q14" s="17"/>
      <c r="R14" s="17"/>
      <c r="S14" s="17"/>
      <c r="T14" s="17"/>
      <c r="U14" s="17"/>
      <c r="V14" s="17"/>
      <c r="W14" s="17"/>
    </row>
    <row r="15" spans="1:24" s="15" customFormat="1" ht="12.75">
      <c r="B15" s="18"/>
      <c r="C15" s="19"/>
      <c r="D15" s="19"/>
      <c r="E15" s="19"/>
      <c r="F15" s="19"/>
      <c r="G15" s="19"/>
      <c r="H15" s="19"/>
      <c r="I15" s="19"/>
      <c r="J15" s="19"/>
      <c r="K15" s="19"/>
      <c r="L15" s="19"/>
      <c r="M15" s="19"/>
      <c r="N15" s="17"/>
      <c r="O15" s="17"/>
      <c r="P15" s="17"/>
      <c r="Q15" s="17"/>
      <c r="R15" s="17"/>
      <c r="S15" s="17"/>
      <c r="T15" s="17"/>
      <c r="U15" s="17"/>
      <c r="V15" s="17"/>
      <c r="W15" s="17"/>
    </row>
    <row r="16" spans="1:24" s="15" customFormat="1" ht="15">
      <c r="A16" s="330"/>
      <c r="B16" s="194" t="s">
        <v>16</v>
      </c>
      <c r="C16" s="195"/>
      <c r="D16" s="195"/>
      <c r="E16" s="196"/>
      <c r="F16" s="196"/>
      <c r="G16" s="196"/>
      <c r="H16" s="196"/>
      <c r="I16" s="196"/>
      <c r="J16" s="13"/>
      <c r="K16" s="13"/>
      <c r="L16" s="13"/>
      <c r="M16" s="13"/>
      <c r="N16" s="17"/>
      <c r="O16" s="17"/>
      <c r="P16" s="17"/>
      <c r="Q16" s="17"/>
      <c r="R16" s="17"/>
      <c r="S16" s="17"/>
      <c r="T16" s="17"/>
      <c r="U16" s="17"/>
      <c r="V16" s="17"/>
      <c r="W16" s="17"/>
    </row>
    <row r="17" spans="1:25" s="15" customFormat="1" ht="15">
      <c r="A17" s="330"/>
      <c r="B17" s="75"/>
      <c r="C17" s="75"/>
      <c r="D17" s="75"/>
      <c r="E17" s="75"/>
      <c r="F17" s="75"/>
      <c r="G17" s="75"/>
      <c r="H17" s="70"/>
      <c r="I17" s="17"/>
      <c r="J17" s="17"/>
      <c r="K17" s="17"/>
      <c r="L17" s="17"/>
      <c r="M17" s="17"/>
      <c r="N17" s="17"/>
      <c r="O17" s="17"/>
      <c r="P17" s="17"/>
      <c r="Q17" s="17"/>
      <c r="R17" s="17"/>
      <c r="S17" s="17"/>
      <c r="T17" s="17"/>
      <c r="U17" s="17"/>
      <c r="V17" s="17"/>
      <c r="W17" s="17"/>
    </row>
    <row r="18" spans="1:25" s="15" customFormat="1" ht="15">
      <c r="A18" s="330"/>
      <c r="B18" s="197" t="s">
        <v>90</v>
      </c>
      <c r="C18" s="198" t="s">
        <v>4</v>
      </c>
      <c r="D18" s="199"/>
      <c r="E18" s="200" t="s">
        <v>4</v>
      </c>
      <c r="F18" s="200"/>
      <c r="G18" s="200"/>
      <c r="H18" s="70"/>
      <c r="I18" s="70"/>
      <c r="J18" s="70"/>
      <c r="K18" s="70"/>
      <c r="L18" s="70"/>
      <c r="M18" s="17"/>
      <c r="N18" s="17"/>
      <c r="O18" s="17"/>
      <c r="P18" s="17"/>
      <c r="Q18" s="17"/>
      <c r="R18" s="17"/>
      <c r="S18" s="17"/>
      <c r="T18" s="17"/>
      <c r="U18" s="17"/>
      <c r="V18" s="17"/>
      <c r="W18" s="17"/>
    </row>
    <row r="19" spans="1:25" s="15" customFormat="1" ht="52.5">
      <c r="B19" s="201" t="s">
        <v>17</v>
      </c>
      <c r="C19" s="202" t="str">
        <f>"Vergoeding per " &amp;+B20&amp;" eenmalig"</f>
        <v>Vergoeding per Gebruiker eenmalig</v>
      </c>
      <c r="D19" s="203" t="s">
        <v>18</v>
      </c>
      <c r="E19" s="204"/>
      <c r="F19" s="204"/>
      <c r="G19" s="204"/>
      <c r="H19" s="70"/>
      <c r="I19" s="70"/>
      <c r="J19" s="70"/>
      <c r="K19" s="70"/>
      <c r="L19" s="70"/>
      <c r="M19" s="17"/>
      <c r="N19" s="17"/>
      <c r="O19" s="17"/>
      <c r="P19" s="17"/>
      <c r="Q19" s="17"/>
      <c r="R19" s="17"/>
      <c r="S19" s="17"/>
      <c r="T19" s="17"/>
      <c r="U19" s="17"/>
      <c r="V19" s="17"/>
      <c r="W19" s="17"/>
    </row>
    <row r="20" spans="1:25" s="15" customFormat="1" ht="15">
      <c r="B20" s="205" t="s">
        <v>19</v>
      </c>
      <c r="C20" s="206">
        <v>6</v>
      </c>
      <c r="D20" s="207">
        <v>2</v>
      </c>
      <c r="E20" s="68" t="s">
        <v>4</v>
      </c>
      <c r="F20" s="68"/>
      <c r="G20" s="68"/>
      <c r="H20" s="70"/>
      <c r="I20" s="70"/>
      <c r="J20" s="70"/>
      <c r="K20" s="70"/>
      <c r="L20" s="70"/>
      <c r="M20" s="17"/>
      <c r="N20" s="17"/>
      <c r="O20" s="17"/>
      <c r="P20" s="17"/>
      <c r="Q20" s="17"/>
      <c r="R20" s="17"/>
      <c r="S20" s="17"/>
      <c r="T20" s="17"/>
      <c r="U20" s="17"/>
      <c r="V20" s="17"/>
      <c r="W20" s="17"/>
    </row>
    <row r="21" spans="1:25" s="15" customFormat="1" ht="15">
      <c r="B21" s="67" t="s">
        <v>91</v>
      </c>
      <c r="C21" s="68"/>
      <c r="D21" s="68"/>
      <c r="E21" s="69" t="s">
        <v>4</v>
      </c>
      <c r="F21" s="69"/>
      <c r="G21" s="69" t="s">
        <v>4</v>
      </c>
      <c r="H21" s="70"/>
      <c r="I21" s="70"/>
      <c r="J21" s="70"/>
      <c r="K21" s="70"/>
      <c r="L21" s="70"/>
      <c r="M21" s="17"/>
      <c r="N21" s="17"/>
      <c r="O21" s="17"/>
      <c r="P21" s="17"/>
      <c r="Q21" s="17"/>
      <c r="R21" s="17"/>
      <c r="S21" s="17"/>
      <c r="T21" s="17"/>
      <c r="U21" s="17"/>
      <c r="V21" s="17"/>
      <c r="W21" s="17"/>
    </row>
    <row r="22" spans="1:25" s="15" customFormat="1" ht="15.6" customHeight="1" thickBot="1">
      <c r="B22" s="71"/>
      <c r="C22" s="72"/>
      <c r="D22" s="72"/>
      <c r="E22" s="73"/>
      <c r="F22" s="74"/>
      <c r="G22" s="74" t="s">
        <v>4</v>
      </c>
      <c r="H22" s="70"/>
      <c r="I22" s="70"/>
      <c r="J22" s="70"/>
      <c r="K22" s="70"/>
      <c r="L22" s="70"/>
      <c r="M22" s="17"/>
      <c r="N22" s="17"/>
      <c r="O22" s="17"/>
      <c r="P22" s="17"/>
      <c r="Q22" s="17"/>
      <c r="R22" s="17"/>
      <c r="S22" s="17"/>
      <c r="T22" s="17"/>
      <c r="U22" s="17"/>
      <c r="V22" s="17"/>
      <c r="W22" s="17"/>
      <c r="X22" s="17"/>
    </row>
    <row r="23" spans="1:25" s="15" customFormat="1" ht="15.4" thickBot="1">
      <c r="B23" s="17"/>
      <c r="C23" s="75"/>
      <c r="D23" s="75"/>
      <c r="E23" s="75"/>
      <c r="F23" s="75"/>
      <c r="H23" s="340" t="s">
        <v>14</v>
      </c>
      <c r="I23" s="341"/>
      <c r="J23" s="342"/>
      <c r="K23" s="337" t="s">
        <v>15</v>
      </c>
      <c r="L23" s="338"/>
      <c r="M23" s="339"/>
      <c r="N23" s="70"/>
      <c r="O23" s="70"/>
      <c r="P23" s="76"/>
      <c r="Q23" s="77"/>
      <c r="R23" s="78"/>
      <c r="S23" s="17"/>
      <c r="T23" s="17"/>
      <c r="U23" s="17"/>
      <c r="V23" s="17"/>
      <c r="W23" s="17"/>
      <c r="X23" s="17"/>
    </row>
    <row r="24" spans="1:25" s="15" customFormat="1" ht="15">
      <c r="B24" s="79" t="s">
        <v>20</v>
      </c>
      <c r="C24" s="79"/>
      <c r="D24" s="80" t="s">
        <v>61</v>
      </c>
      <c r="E24" s="81">
        <v>2027</v>
      </c>
      <c r="F24" s="81">
        <v>2028</v>
      </c>
      <c r="G24" s="81">
        <v>2029</v>
      </c>
      <c r="H24" s="82">
        <v>2030</v>
      </c>
      <c r="I24" s="83">
        <v>2031</v>
      </c>
      <c r="J24" s="84">
        <v>2032</v>
      </c>
      <c r="K24" s="82">
        <v>2033</v>
      </c>
      <c r="L24" s="83">
        <v>2034</v>
      </c>
      <c r="M24" s="84">
        <v>2035</v>
      </c>
      <c r="N24" s="70"/>
      <c r="O24" s="70"/>
      <c r="P24" s="70"/>
      <c r="Q24" s="17"/>
      <c r="R24" s="17"/>
      <c r="S24" s="17"/>
      <c r="T24" s="17"/>
      <c r="U24" s="17"/>
      <c r="V24" s="17"/>
      <c r="W24" s="17"/>
      <c r="X24" s="17"/>
      <c r="Y24" s="17"/>
    </row>
    <row r="25" spans="1:25" s="15" customFormat="1" ht="15">
      <c r="B25" s="85" t="s">
        <v>21</v>
      </c>
      <c r="C25" s="86"/>
      <c r="D25" s="87">
        <f>D9</f>
        <v>5</v>
      </c>
      <c r="E25" s="88">
        <v>10</v>
      </c>
      <c r="F25" s="88">
        <v>20</v>
      </c>
      <c r="G25" s="88">
        <v>30</v>
      </c>
      <c r="H25" s="87">
        <f t="shared" ref="H25:M25" si="0">H9</f>
        <v>30</v>
      </c>
      <c r="I25" s="88">
        <f t="shared" si="0"/>
        <v>30</v>
      </c>
      <c r="J25" s="89">
        <f t="shared" si="0"/>
        <v>30</v>
      </c>
      <c r="K25" s="87">
        <f t="shared" si="0"/>
        <v>30</v>
      </c>
      <c r="L25" s="88">
        <f t="shared" si="0"/>
        <v>30</v>
      </c>
      <c r="M25" s="89">
        <f t="shared" si="0"/>
        <v>30</v>
      </c>
      <c r="N25" s="70"/>
      <c r="O25" s="70"/>
      <c r="P25" s="70"/>
      <c r="Q25" s="17"/>
      <c r="R25" s="17"/>
      <c r="S25" s="17"/>
      <c r="T25" s="17"/>
      <c r="U25" s="17"/>
      <c r="V25" s="17"/>
      <c r="W25" s="17"/>
      <c r="X25" s="17"/>
      <c r="Y25" s="17"/>
    </row>
    <row r="26" spans="1:25" s="15" customFormat="1" ht="15">
      <c r="B26" s="85" t="s">
        <v>22</v>
      </c>
      <c r="C26" s="86"/>
      <c r="D26" s="87">
        <f>+D25</f>
        <v>5</v>
      </c>
      <c r="E26" s="88">
        <v>5</v>
      </c>
      <c r="F26" s="88">
        <v>10</v>
      </c>
      <c r="G26" s="88">
        <v>10</v>
      </c>
      <c r="H26" s="87">
        <v>0</v>
      </c>
      <c r="I26" s="88">
        <f>I25-H25</f>
        <v>0</v>
      </c>
      <c r="J26" s="89">
        <f t="shared" ref="J26" si="1">J25-I25</f>
        <v>0</v>
      </c>
      <c r="K26" s="87">
        <f t="shared" ref="K26" si="2">K25-J25</f>
        <v>0</v>
      </c>
      <c r="L26" s="88">
        <f t="shared" ref="L26" si="3">L25-K25</f>
        <v>0</v>
      </c>
      <c r="M26" s="89">
        <f>M25-K25</f>
        <v>0</v>
      </c>
      <c r="N26" s="70"/>
      <c r="O26" s="70"/>
      <c r="P26" s="70"/>
      <c r="Q26" s="17"/>
      <c r="R26" s="17"/>
      <c r="S26" s="17"/>
      <c r="T26" s="17"/>
      <c r="U26" s="17"/>
      <c r="V26" s="17"/>
      <c r="W26" s="17"/>
      <c r="X26" s="17"/>
      <c r="Y26" s="17"/>
    </row>
    <row r="27" spans="1:25" s="15" customFormat="1" ht="15.4" thickBot="1">
      <c r="B27" s="85" t="str">
        <f>"Prijs per "&amp;B20</f>
        <v>Prijs per Gebruiker</v>
      </c>
      <c r="C27" s="90"/>
      <c r="D27" s="91">
        <f>$C$20</f>
        <v>6</v>
      </c>
      <c r="E27" s="92">
        <f t="shared" ref="E27:M27" si="4">$C$20</f>
        <v>6</v>
      </c>
      <c r="F27" s="92">
        <f t="shared" si="4"/>
        <v>6</v>
      </c>
      <c r="G27" s="92">
        <f t="shared" si="4"/>
        <v>6</v>
      </c>
      <c r="H27" s="91">
        <f t="shared" si="4"/>
        <v>6</v>
      </c>
      <c r="I27" s="92">
        <f t="shared" si="4"/>
        <v>6</v>
      </c>
      <c r="J27" s="93">
        <f t="shared" si="4"/>
        <v>6</v>
      </c>
      <c r="K27" s="91">
        <f t="shared" si="4"/>
        <v>6</v>
      </c>
      <c r="L27" s="92">
        <f t="shared" si="4"/>
        <v>6</v>
      </c>
      <c r="M27" s="93">
        <f t="shared" si="4"/>
        <v>6</v>
      </c>
      <c r="N27" s="70"/>
      <c r="O27" s="17"/>
      <c r="P27" s="17"/>
      <c r="Q27" s="17"/>
      <c r="R27" s="17"/>
      <c r="S27" s="17"/>
      <c r="T27" s="17"/>
      <c r="U27" s="17"/>
      <c r="V27" s="17"/>
      <c r="W27" s="17"/>
      <c r="X27" s="17"/>
    </row>
    <row r="28" spans="1:25" s="15" customFormat="1" ht="15" customHeight="1" thickTop="1">
      <c r="B28" s="85" t="s">
        <v>23</v>
      </c>
      <c r="C28" s="86"/>
      <c r="D28" s="94">
        <f>D31*C20</f>
        <v>30</v>
      </c>
      <c r="E28" s="94">
        <f>E31*C20</f>
        <v>30</v>
      </c>
      <c r="F28" s="94">
        <f>F31*C20</f>
        <v>60</v>
      </c>
      <c r="G28" s="94">
        <f>G31*C20</f>
        <v>60</v>
      </c>
      <c r="H28" s="94">
        <f t="shared" ref="H28:M28" si="5">IF(ISERROR(+H27*H26),0,+H27*H26)</f>
        <v>0</v>
      </c>
      <c r="I28" s="95">
        <f t="shared" si="5"/>
        <v>0</v>
      </c>
      <c r="J28" s="96">
        <f t="shared" si="5"/>
        <v>0</v>
      </c>
      <c r="K28" s="94">
        <f t="shared" si="5"/>
        <v>0</v>
      </c>
      <c r="L28" s="95">
        <f t="shared" si="5"/>
        <v>0</v>
      </c>
      <c r="M28" s="96">
        <f t="shared" si="5"/>
        <v>0</v>
      </c>
      <c r="N28" s="70"/>
      <c r="O28" s="17"/>
      <c r="P28" s="17"/>
      <c r="Q28" s="17"/>
      <c r="R28" s="17"/>
      <c r="S28" s="17"/>
      <c r="T28" s="17"/>
      <c r="U28" s="17"/>
      <c r="V28" s="17"/>
      <c r="W28" s="17"/>
      <c r="X28" s="17"/>
    </row>
    <row r="29" spans="1:25" s="15" customFormat="1" ht="15">
      <c r="B29" s="75"/>
      <c r="C29" s="75"/>
      <c r="D29" s="97"/>
      <c r="E29" s="75"/>
      <c r="F29" s="75"/>
      <c r="G29" s="75"/>
      <c r="H29" s="97"/>
      <c r="I29" s="75"/>
      <c r="J29" s="98"/>
      <c r="K29" s="97"/>
      <c r="L29" s="75"/>
      <c r="M29" s="98"/>
      <c r="N29" s="70"/>
      <c r="O29" s="17"/>
      <c r="P29" s="17"/>
      <c r="Q29" s="17"/>
      <c r="R29" s="17"/>
      <c r="S29" s="17"/>
      <c r="T29" s="17"/>
      <c r="U29" s="17"/>
      <c r="V29" s="17"/>
      <c r="W29" s="17"/>
      <c r="X29" s="17"/>
    </row>
    <row r="30" spans="1:25" s="15" customFormat="1" ht="15">
      <c r="B30" s="79" t="s">
        <v>24</v>
      </c>
      <c r="C30" s="79"/>
      <c r="D30" s="99" t="s">
        <v>61</v>
      </c>
      <c r="E30" s="100">
        <v>2027</v>
      </c>
      <c r="F30" s="100">
        <f t="shared" ref="F30:L30" si="6">E30+1</f>
        <v>2028</v>
      </c>
      <c r="G30" s="100">
        <f t="shared" si="6"/>
        <v>2029</v>
      </c>
      <c r="H30" s="82">
        <v>2030</v>
      </c>
      <c r="I30" s="83">
        <f>H30+1</f>
        <v>2031</v>
      </c>
      <c r="J30" s="84">
        <f t="shared" si="6"/>
        <v>2032</v>
      </c>
      <c r="K30" s="82">
        <f t="shared" si="6"/>
        <v>2033</v>
      </c>
      <c r="L30" s="83">
        <f t="shared" si="6"/>
        <v>2034</v>
      </c>
      <c r="M30" s="84">
        <f>K30+1</f>
        <v>2034</v>
      </c>
      <c r="N30" s="70"/>
      <c r="O30" s="17"/>
      <c r="P30" s="17"/>
      <c r="Q30" s="17"/>
      <c r="R30" s="17"/>
      <c r="S30" s="17"/>
      <c r="T30" s="17"/>
      <c r="U30" s="17"/>
      <c r="V30" s="17"/>
      <c r="W30" s="17"/>
      <c r="X30" s="17"/>
    </row>
    <row r="31" spans="1:25" s="15" customFormat="1" ht="15" customHeight="1">
      <c r="B31" s="85" t="str">
        <f>"Benodigd aantal "</f>
        <v xml:space="preserve">Benodigd aantal </v>
      </c>
      <c r="C31" s="86"/>
      <c r="D31" s="87">
        <f t="shared" ref="D31" si="7">D25</f>
        <v>5</v>
      </c>
      <c r="E31" s="88">
        <v>5</v>
      </c>
      <c r="F31" s="88">
        <v>10</v>
      </c>
      <c r="G31" s="88">
        <v>10</v>
      </c>
      <c r="H31" s="87">
        <v>0</v>
      </c>
      <c r="I31" s="88">
        <v>0</v>
      </c>
      <c r="J31" s="89">
        <v>0</v>
      </c>
      <c r="K31" s="87">
        <v>0</v>
      </c>
      <c r="L31" s="88">
        <v>0</v>
      </c>
      <c r="M31" s="89">
        <v>0</v>
      </c>
      <c r="N31" s="70"/>
      <c r="O31" s="17"/>
      <c r="P31" s="17"/>
      <c r="Q31" s="17"/>
      <c r="R31" s="17"/>
      <c r="S31" s="17"/>
      <c r="T31" s="17"/>
      <c r="U31" s="17"/>
      <c r="V31" s="17"/>
      <c r="W31" s="17"/>
      <c r="X31" s="17"/>
    </row>
    <row r="32" spans="1:25" s="15" customFormat="1" ht="15" customHeight="1" thickBot="1">
      <c r="B32" s="85" t="str">
        <f>"Prijs per "&amp;B20</f>
        <v>Prijs per Gebruiker</v>
      </c>
      <c r="C32" s="90"/>
      <c r="D32" s="91">
        <f>$D$20</f>
        <v>2</v>
      </c>
      <c r="E32" s="92">
        <f t="shared" ref="E32:M32" si="8">$D$20</f>
        <v>2</v>
      </c>
      <c r="F32" s="92">
        <f t="shared" si="8"/>
        <v>2</v>
      </c>
      <c r="G32" s="92">
        <f t="shared" si="8"/>
        <v>2</v>
      </c>
      <c r="H32" s="91">
        <f t="shared" si="8"/>
        <v>2</v>
      </c>
      <c r="I32" s="92">
        <f t="shared" si="8"/>
        <v>2</v>
      </c>
      <c r="J32" s="93">
        <f t="shared" si="8"/>
        <v>2</v>
      </c>
      <c r="K32" s="91">
        <f t="shared" si="8"/>
        <v>2</v>
      </c>
      <c r="L32" s="92">
        <f t="shared" si="8"/>
        <v>2</v>
      </c>
      <c r="M32" s="93">
        <f t="shared" si="8"/>
        <v>2</v>
      </c>
      <c r="N32" s="70"/>
      <c r="O32" s="17"/>
      <c r="P32" s="17"/>
      <c r="Q32" s="17"/>
      <c r="R32" s="17"/>
      <c r="S32" s="17"/>
      <c r="T32" s="17"/>
      <c r="U32" s="17"/>
      <c r="V32" s="17"/>
      <c r="W32" s="17"/>
      <c r="X32" s="17"/>
    </row>
    <row r="33" spans="1:25" s="15" customFormat="1" ht="15.6" customHeight="1" thickTop="1" thickBot="1">
      <c r="B33" s="85" t="s">
        <v>25</v>
      </c>
      <c r="C33" s="86"/>
      <c r="D33" s="101">
        <f>IF(ISERROR(+D32*D31),0,+D32*D31)</f>
        <v>10</v>
      </c>
      <c r="E33" s="102">
        <f>IF(ISERROR(+E32*E31),0,+E32*E31)</f>
        <v>10</v>
      </c>
      <c r="F33" s="102">
        <f>IF(ISERROR(+F32*F31),0,+F32*F31)</f>
        <v>20</v>
      </c>
      <c r="G33" s="102">
        <f>IF(ISERROR(+G32*G31),0,+G32*G31)</f>
        <v>20</v>
      </c>
      <c r="H33" s="101">
        <f t="shared" ref="H33:M33" si="9">IF(ISERROR(+H32*H31),0,+H32*H31)</f>
        <v>0</v>
      </c>
      <c r="I33" s="102">
        <f t="shared" si="9"/>
        <v>0</v>
      </c>
      <c r="J33" s="103">
        <f t="shared" si="9"/>
        <v>0</v>
      </c>
      <c r="K33" s="101">
        <f t="shared" si="9"/>
        <v>0</v>
      </c>
      <c r="L33" s="102">
        <f t="shared" ref="L33" si="10">IF(ISERROR(+L32*L31),0,+L32*L31)</f>
        <v>0</v>
      </c>
      <c r="M33" s="103">
        <f t="shared" si="9"/>
        <v>0</v>
      </c>
      <c r="N33" s="70"/>
      <c r="O33" s="17"/>
      <c r="P33" s="17"/>
      <c r="Q33" s="17"/>
      <c r="R33" s="17"/>
      <c r="S33" s="17"/>
      <c r="T33" s="17"/>
      <c r="U33" s="17"/>
      <c r="V33" s="17"/>
      <c r="W33" s="17"/>
      <c r="X33" s="17"/>
    </row>
    <row r="34" spans="1:25" s="15" customFormat="1" ht="15" hidden="1">
      <c r="B34" s="75"/>
      <c r="C34" s="75"/>
      <c r="D34" s="75"/>
      <c r="E34" s="75"/>
      <c r="F34" s="75"/>
      <c r="G34" s="75"/>
      <c r="H34" s="70"/>
      <c r="I34" s="17"/>
      <c r="J34" s="17"/>
      <c r="K34" s="17"/>
      <c r="L34" s="17"/>
      <c r="M34" s="17"/>
      <c r="N34" s="70"/>
      <c r="O34" s="17"/>
      <c r="P34" s="17"/>
      <c r="Q34" s="17"/>
      <c r="R34" s="17"/>
      <c r="S34" s="17"/>
      <c r="T34" s="17"/>
      <c r="U34" s="17"/>
      <c r="V34" s="17"/>
      <c r="W34" s="17"/>
    </row>
    <row r="35" spans="1:25" s="15" customFormat="1" ht="19.149999999999999" customHeight="1" thickBot="1">
      <c r="B35" s="335" t="s">
        <v>26</v>
      </c>
      <c r="C35" s="336"/>
      <c r="D35" s="104">
        <f>SUM(D28,D33)</f>
        <v>40</v>
      </c>
      <c r="E35" s="104">
        <f t="shared" ref="E35:M35" si="11">SUM(E28,E33)</f>
        <v>40</v>
      </c>
      <c r="F35" s="104">
        <f t="shared" si="11"/>
        <v>80</v>
      </c>
      <c r="G35" s="104">
        <f t="shared" si="11"/>
        <v>80</v>
      </c>
      <c r="H35" s="104">
        <f t="shared" si="11"/>
        <v>0</v>
      </c>
      <c r="I35" s="104">
        <f t="shared" si="11"/>
        <v>0</v>
      </c>
      <c r="J35" s="104">
        <f t="shared" si="11"/>
        <v>0</v>
      </c>
      <c r="K35" s="104">
        <f t="shared" si="11"/>
        <v>0</v>
      </c>
      <c r="L35" s="104">
        <f t="shared" si="11"/>
        <v>0</v>
      </c>
      <c r="M35" s="104">
        <f t="shared" si="11"/>
        <v>0</v>
      </c>
      <c r="N35" s="70"/>
      <c r="O35" s="17"/>
      <c r="P35" s="17"/>
      <c r="Q35" s="17"/>
      <c r="R35" s="17"/>
      <c r="S35" s="17"/>
      <c r="T35" s="17"/>
      <c r="U35" s="17"/>
      <c r="V35" s="17"/>
      <c r="W35" s="17"/>
    </row>
    <row r="36" spans="1:25" s="15" customFormat="1" ht="16.149999999999999" hidden="1" thickBot="1">
      <c r="B36" s="333"/>
      <c r="C36" s="334"/>
      <c r="D36" s="75"/>
      <c r="E36" s="75"/>
      <c r="F36" s="75"/>
      <c r="G36" s="75"/>
      <c r="H36" s="70"/>
      <c r="I36" s="17"/>
      <c r="J36" s="17"/>
      <c r="K36" s="17"/>
      <c r="L36" s="17"/>
      <c r="M36" s="17"/>
      <c r="N36" s="70"/>
      <c r="O36" s="17"/>
      <c r="P36" s="17"/>
      <c r="Q36" s="17"/>
      <c r="R36" s="17"/>
      <c r="S36" s="17"/>
      <c r="T36" s="17"/>
      <c r="U36" s="17"/>
      <c r="V36" s="17"/>
      <c r="W36" s="17"/>
    </row>
    <row r="37" spans="1:25" s="106" customFormat="1" ht="22.5" customHeight="1" thickBot="1">
      <c r="B37" s="331" t="s">
        <v>79</v>
      </c>
      <c r="C37" s="332"/>
      <c r="D37" s="215">
        <f>SUM(C28:G28)+SUM(C33:G33)</f>
        <v>240</v>
      </c>
      <c r="F37" s="107"/>
      <c r="G37" s="107"/>
      <c r="H37" s="108"/>
      <c r="I37" s="109"/>
      <c r="J37" s="109"/>
      <c r="K37" s="109"/>
      <c r="L37" s="109"/>
      <c r="M37" s="109"/>
      <c r="N37" s="108"/>
      <c r="O37" s="109"/>
      <c r="P37" s="109"/>
      <c r="Q37" s="109"/>
      <c r="R37" s="109"/>
      <c r="S37" s="109"/>
      <c r="T37" s="109"/>
      <c r="U37" s="109"/>
      <c r="V37" s="109"/>
      <c r="W37" s="109"/>
    </row>
    <row r="38" spans="1:25" s="15" customFormat="1" ht="15.4" hidden="1" thickBot="1">
      <c r="B38" s="105"/>
      <c r="C38" s="32"/>
      <c r="D38" s="32"/>
      <c r="E38" s="32"/>
      <c r="F38" s="32"/>
      <c r="G38" s="32"/>
      <c r="H38" s="32"/>
      <c r="I38" s="32"/>
      <c r="J38" s="32"/>
      <c r="K38" s="32"/>
      <c r="L38" s="32"/>
      <c r="M38" s="32"/>
      <c r="N38" s="70"/>
      <c r="O38" s="17"/>
      <c r="P38" s="17"/>
      <c r="Q38" s="17"/>
      <c r="R38" s="17"/>
      <c r="S38" s="17"/>
      <c r="T38" s="17"/>
      <c r="U38" s="17"/>
      <c r="V38" s="17"/>
      <c r="W38" s="17"/>
    </row>
    <row r="39" spans="1:25" s="15" customFormat="1" ht="12.75" hidden="1">
      <c r="B39" s="18"/>
      <c r="C39" s="19"/>
      <c r="D39" s="19"/>
      <c r="E39" s="19"/>
      <c r="F39" s="19"/>
      <c r="G39" s="19"/>
      <c r="H39" s="19"/>
      <c r="I39" s="19"/>
      <c r="J39" s="19"/>
      <c r="K39" s="19"/>
      <c r="L39" s="19"/>
      <c r="M39" s="19"/>
      <c r="N39" s="17"/>
      <c r="O39" s="17"/>
      <c r="P39" s="17"/>
      <c r="Q39" s="17"/>
      <c r="R39" s="17"/>
      <c r="S39" s="17"/>
      <c r="T39" s="17"/>
      <c r="U39" s="17"/>
      <c r="V39" s="17"/>
      <c r="W39" s="17"/>
    </row>
    <row r="40" spans="1:25" s="15" customFormat="1" ht="13.15" hidden="1">
      <c r="B40" s="75"/>
      <c r="C40" s="75"/>
      <c r="D40" s="75"/>
      <c r="E40" s="75"/>
      <c r="F40" s="75"/>
      <c r="G40" s="75"/>
      <c r="H40" s="75"/>
      <c r="I40" s="75"/>
      <c r="J40" s="75"/>
      <c r="K40" s="75"/>
      <c r="L40" s="75"/>
      <c r="M40" s="75"/>
      <c r="O40" s="17"/>
      <c r="P40" s="17"/>
      <c r="Q40" s="17"/>
      <c r="R40" s="17"/>
      <c r="S40" s="17"/>
      <c r="T40" s="17"/>
      <c r="U40" s="17"/>
      <c r="V40" s="17"/>
      <c r="W40" s="17"/>
      <c r="X40" s="17"/>
    </row>
    <row r="41" spans="1:25" s="15" customFormat="1" ht="22.5" customHeight="1">
      <c r="A41" s="280"/>
      <c r="B41" s="75"/>
      <c r="C41" s="75"/>
      <c r="D41" s="75"/>
      <c r="E41" s="75"/>
      <c r="F41" s="75"/>
      <c r="G41" s="75"/>
      <c r="H41" s="70"/>
      <c r="I41" s="17"/>
      <c r="J41" s="17"/>
      <c r="K41" s="17"/>
      <c r="L41" s="17"/>
      <c r="M41" s="17"/>
      <c r="N41" s="17"/>
      <c r="O41" s="17"/>
      <c r="P41" s="17"/>
      <c r="Q41" s="17"/>
      <c r="R41" s="17"/>
      <c r="S41" s="17"/>
      <c r="T41" s="17"/>
      <c r="U41" s="17"/>
      <c r="V41" s="17"/>
      <c r="W41" s="17"/>
      <c r="X41" s="17"/>
    </row>
    <row r="42" spans="1:25" s="15" customFormat="1" ht="15.95" customHeight="1">
      <c r="A42" s="280"/>
      <c r="B42" s="208"/>
      <c r="C42" s="208"/>
      <c r="D42" s="209"/>
      <c r="E42" s="209"/>
      <c r="F42" s="209"/>
      <c r="G42" s="209"/>
      <c r="H42" s="209"/>
      <c r="I42" s="209"/>
      <c r="J42" s="209"/>
      <c r="K42" s="209"/>
      <c r="L42" s="209"/>
      <c r="M42" s="209"/>
      <c r="N42" s="70"/>
      <c r="O42" s="70"/>
      <c r="P42" s="70"/>
      <c r="Q42" s="17"/>
      <c r="R42" s="17"/>
      <c r="S42" s="17"/>
      <c r="T42" s="17"/>
      <c r="U42" s="17"/>
      <c r="V42" s="17"/>
      <c r="W42" s="17"/>
      <c r="X42" s="17"/>
      <c r="Y42" s="17"/>
    </row>
    <row r="43" spans="1:25" s="15" customFormat="1" ht="15" customHeight="1">
      <c r="B43" s="210"/>
      <c r="C43" s="210"/>
      <c r="D43" s="211"/>
      <c r="E43" s="70"/>
      <c r="F43" s="70"/>
      <c r="G43" s="70"/>
      <c r="H43" s="70"/>
      <c r="I43" s="70"/>
      <c r="J43" s="70"/>
      <c r="K43" s="70"/>
      <c r="L43" s="70"/>
      <c r="M43" s="70"/>
      <c r="N43" s="70"/>
      <c r="O43" s="17"/>
      <c r="P43" s="17"/>
      <c r="Q43" s="17"/>
      <c r="R43" s="17"/>
      <c r="S43" s="17"/>
      <c r="T43" s="17"/>
      <c r="U43" s="17"/>
      <c r="V43" s="17"/>
      <c r="W43" s="17"/>
      <c r="X43" s="17"/>
    </row>
    <row r="44" spans="1:25" s="15" customFormat="1" ht="15" hidden="1">
      <c r="B44" s="75"/>
      <c r="C44" s="75"/>
      <c r="D44" s="75"/>
      <c r="E44" s="75"/>
      <c r="F44" s="75"/>
      <c r="G44" s="75"/>
      <c r="H44" s="75"/>
      <c r="I44" s="75"/>
      <c r="J44" s="75"/>
      <c r="K44" s="75"/>
      <c r="L44" s="75"/>
      <c r="M44" s="75"/>
      <c r="N44" s="70"/>
      <c r="O44" s="17"/>
      <c r="P44" s="17"/>
      <c r="Q44" s="17"/>
      <c r="R44" s="17"/>
      <c r="S44" s="17"/>
      <c r="T44" s="17"/>
      <c r="U44" s="17"/>
      <c r="V44" s="17"/>
      <c r="W44" s="17"/>
      <c r="X44" s="17"/>
    </row>
    <row r="45" spans="1:25" s="15" customFormat="1" ht="15" hidden="1">
      <c r="B45" s="208"/>
      <c r="C45" s="208"/>
      <c r="D45" s="209"/>
      <c r="E45" s="209"/>
      <c r="F45" s="209"/>
      <c r="G45" s="209"/>
      <c r="H45" s="209"/>
      <c r="I45" s="209"/>
      <c r="J45" s="209"/>
      <c r="K45" s="209"/>
      <c r="L45" s="209"/>
      <c r="M45" s="209"/>
      <c r="N45" s="70"/>
      <c r="O45" s="17"/>
      <c r="P45" s="17"/>
      <c r="Q45" s="17"/>
      <c r="R45" s="17"/>
      <c r="S45" s="17"/>
      <c r="T45" s="17"/>
      <c r="U45" s="17"/>
      <c r="V45" s="17"/>
      <c r="W45" s="17"/>
      <c r="X45" s="17"/>
    </row>
    <row r="46" spans="1:25" s="15" customFormat="1" ht="15" customHeight="1">
      <c r="B46" s="210"/>
      <c r="C46" s="210"/>
      <c r="D46" s="212"/>
      <c r="E46" s="212"/>
      <c r="F46" s="212"/>
      <c r="G46" s="212"/>
      <c r="H46" s="212"/>
      <c r="I46" s="212"/>
      <c r="J46" s="212"/>
      <c r="K46" s="212"/>
      <c r="L46" s="212"/>
      <c r="M46" s="212"/>
      <c r="N46" s="70"/>
      <c r="O46" s="17"/>
      <c r="P46" s="17"/>
      <c r="Q46" s="17"/>
      <c r="R46" s="17"/>
      <c r="S46" s="17"/>
      <c r="T46" s="17"/>
      <c r="U46" s="17"/>
      <c r="V46" s="17"/>
      <c r="W46" s="17"/>
      <c r="X46" s="17"/>
    </row>
    <row r="47" spans="1:25" s="15" customFormat="1" ht="15.6" customHeight="1">
      <c r="B47" s="210"/>
      <c r="C47" s="210"/>
      <c r="D47" s="193"/>
      <c r="E47" s="193"/>
      <c r="F47" s="193"/>
      <c r="G47" s="193"/>
      <c r="H47" s="193"/>
      <c r="I47" s="193"/>
      <c r="J47" s="193"/>
      <c r="K47" s="193"/>
      <c r="L47" s="193"/>
      <c r="M47" s="193"/>
      <c r="N47" s="70"/>
      <c r="O47" s="17"/>
      <c r="P47" s="17"/>
      <c r="Q47" s="17"/>
      <c r="R47" s="17"/>
      <c r="S47" s="17"/>
      <c r="T47" s="17"/>
      <c r="U47" s="17"/>
      <c r="V47" s="17"/>
      <c r="W47" s="17"/>
      <c r="X47" s="17"/>
    </row>
    <row r="48" spans="1:25" s="15" customFormat="1" ht="15" hidden="1">
      <c r="B48" s="75"/>
      <c r="C48" s="75"/>
      <c r="D48" s="75"/>
      <c r="E48" s="75"/>
      <c r="F48" s="75"/>
      <c r="G48" s="75"/>
      <c r="H48" s="70"/>
      <c r="I48" s="17"/>
      <c r="J48" s="17"/>
      <c r="K48" s="17"/>
      <c r="L48" s="17"/>
      <c r="M48" s="17"/>
      <c r="N48" s="70"/>
      <c r="O48" s="17"/>
      <c r="P48" s="17"/>
      <c r="Q48" s="17"/>
      <c r="R48" s="17"/>
      <c r="S48" s="17"/>
      <c r="T48" s="17"/>
      <c r="U48" s="17"/>
      <c r="V48" s="17"/>
      <c r="W48" s="17"/>
    </row>
    <row r="49" spans="2:23" s="15" customFormat="1" ht="15" hidden="1">
      <c r="B49" s="208"/>
      <c r="C49" s="208"/>
      <c r="D49" s="213"/>
      <c r="E49" s="75"/>
      <c r="F49" s="75"/>
      <c r="G49" s="75"/>
      <c r="H49" s="70"/>
      <c r="I49" s="17"/>
      <c r="J49" s="17"/>
      <c r="K49" s="17"/>
      <c r="L49" s="17"/>
      <c r="M49" s="17"/>
      <c r="N49" s="70"/>
      <c r="O49" s="17"/>
      <c r="P49" s="17"/>
      <c r="Q49" s="17"/>
      <c r="R49" s="17"/>
      <c r="S49" s="17"/>
      <c r="T49" s="17"/>
      <c r="U49" s="17"/>
      <c r="V49" s="17"/>
      <c r="W49" s="17"/>
    </row>
    <row r="50" spans="2:23" s="15" customFormat="1" ht="15" hidden="1">
      <c r="B50" s="75"/>
      <c r="C50" s="75"/>
      <c r="D50" s="214"/>
      <c r="F50" s="75"/>
      <c r="G50" s="75"/>
      <c r="H50" s="70"/>
      <c r="I50" s="17"/>
      <c r="J50" s="17"/>
      <c r="K50" s="17"/>
      <c r="L50" s="17"/>
      <c r="M50" s="17"/>
      <c r="N50" s="70"/>
      <c r="O50" s="17"/>
      <c r="P50" s="17"/>
      <c r="Q50" s="17"/>
      <c r="R50" s="17"/>
      <c r="S50" s="17"/>
      <c r="T50" s="17"/>
      <c r="U50" s="17"/>
      <c r="V50" s="17"/>
      <c r="W50" s="17"/>
    </row>
    <row r="51" spans="2:23" s="15" customFormat="1" ht="26.1" customHeight="1">
      <c r="B51" s="75"/>
      <c r="C51" s="75"/>
      <c r="D51" s="75"/>
      <c r="E51" s="75"/>
      <c r="F51" s="75"/>
      <c r="G51" s="75"/>
      <c r="H51" s="70"/>
      <c r="I51" s="17"/>
      <c r="J51" s="17"/>
      <c r="K51" s="17"/>
      <c r="L51" s="17"/>
      <c r="M51" s="17"/>
      <c r="N51" s="17"/>
      <c r="O51" s="17"/>
      <c r="P51" s="17"/>
      <c r="Q51" s="17"/>
      <c r="R51" s="17"/>
      <c r="S51" s="17"/>
      <c r="T51" s="17"/>
      <c r="U51" s="17"/>
      <c r="V51" s="17"/>
      <c r="W51" s="17"/>
    </row>
    <row r="52" spans="2:23" s="15" customFormat="1" ht="15" hidden="1">
      <c r="B52" s="18"/>
      <c r="C52" s="19"/>
      <c r="D52" s="19"/>
      <c r="E52" s="19"/>
      <c r="F52" s="19"/>
      <c r="G52" s="19"/>
      <c r="H52" s="19"/>
      <c r="I52" s="19"/>
      <c r="J52" s="19"/>
      <c r="K52" s="19"/>
      <c r="L52" s="19"/>
      <c r="M52" s="19"/>
      <c r="N52" s="70"/>
      <c r="O52" s="17"/>
      <c r="P52" s="17"/>
      <c r="Q52" s="17"/>
      <c r="R52" s="17"/>
      <c r="S52" s="17"/>
      <c r="T52" s="17"/>
      <c r="U52" s="17"/>
      <c r="V52" s="17"/>
      <c r="W52" s="17"/>
    </row>
    <row r="53" spans="2:23" s="15" customFormat="1" ht="12.75" hidden="1">
      <c r="B53" s="18"/>
      <c r="C53" s="19"/>
      <c r="D53" s="19"/>
      <c r="E53" s="19"/>
      <c r="F53" s="19"/>
      <c r="G53" s="19"/>
      <c r="H53" s="19"/>
      <c r="I53" s="19"/>
      <c r="J53" s="19"/>
      <c r="K53" s="19"/>
      <c r="L53" s="19"/>
      <c r="M53" s="19"/>
      <c r="N53" s="17"/>
      <c r="O53" s="17"/>
      <c r="P53" s="17"/>
      <c r="Q53" s="17"/>
      <c r="R53" s="17"/>
      <c r="S53" s="17"/>
      <c r="T53" s="17"/>
      <c r="U53" s="17"/>
      <c r="V53" s="17"/>
      <c r="W53" s="17"/>
    </row>
    <row r="54" spans="2:23" s="61" customFormat="1" ht="26.1" customHeight="1">
      <c r="B54" s="63"/>
      <c r="C54" s="63"/>
      <c r="D54" s="63"/>
      <c r="E54" s="63"/>
      <c r="F54" s="63"/>
      <c r="G54" s="63"/>
      <c r="H54" s="64"/>
      <c r="I54" s="62"/>
      <c r="J54" s="62"/>
      <c r="K54" s="62"/>
      <c r="L54" s="62"/>
      <c r="M54" s="62"/>
      <c r="N54" s="62"/>
      <c r="O54" s="62"/>
      <c r="P54" s="62"/>
      <c r="Q54" s="62"/>
      <c r="R54" s="62"/>
      <c r="S54" s="62"/>
      <c r="T54" s="62"/>
      <c r="U54" s="62"/>
      <c r="V54" s="62"/>
      <c r="W54" s="62"/>
    </row>
    <row r="55" spans="2:23" s="61" customFormat="1" ht="26.1" customHeight="1">
      <c r="B55" s="63"/>
      <c r="C55" s="63"/>
      <c r="D55" s="63"/>
      <c r="E55" s="63"/>
      <c r="F55" s="63"/>
      <c r="G55" s="63"/>
      <c r="H55" s="64"/>
      <c r="I55" s="62"/>
      <c r="J55" s="62"/>
      <c r="K55" s="62"/>
      <c r="L55" s="62"/>
      <c r="M55" s="62"/>
      <c r="N55" s="62"/>
      <c r="O55" s="62"/>
      <c r="P55" s="62"/>
      <c r="Q55" s="62"/>
      <c r="R55" s="62"/>
      <c r="S55" s="62"/>
      <c r="T55" s="62"/>
      <c r="U55" s="62"/>
      <c r="V55" s="62"/>
      <c r="W55" s="62"/>
    </row>
    <row r="56" spans="2:23" s="61" customFormat="1" ht="26.1" customHeight="1">
      <c r="B56" s="63"/>
      <c r="C56" s="63"/>
      <c r="D56" s="63"/>
      <c r="E56" s="63"/>
      <c r="F56" s="63"/>
      <c r="G56" s="63"/>
      <c r="H56" s="64"/>
      <c r="I56" s="62"/>
      <c r="J56" s="62"/>
      <c r="K56" s="62"/>
      <c r="L56" s="62"/>
      <c r="M56" s="62"/>
      <c r="N56" s="62"/>
      <c r="O56" s="62"/>
      <c r="P56" s="62"/>
      <c r="Q56" s="62"/>
      <c r="R56" s="62"/>
      <c r="S56" s="62"/>
      <c r="T56" s="62"/>
      <c r="U56" s="62"/>
      <c r="V56" s="62"/>
      <c r="W56" s="62"/>
    </row>
    <row r="57" spans="2:23" s="61" customFormat="1" ht="12.75" hidden="1">
      <c r="B57" s="65"/>
      <c r="C57" s="66"/>
      <c r="D57" s="66"/>
      <c r="E57" s="66"/>
      <c r="F57" s="66"/>
      <c r="G57" s="66"/>
      <c r="H57" s="66"/>
      <c r="I57" s="66"/>
      <c r="J57" s="66"/>
      <c r="K57" s="66"/>
      <c r="L57" s="66"/>
      <c r="M57" s="66"/>
      <c r="N57" s="62"/>
      <c r="O57" s="62"/>
      <c r="P57" s="62"/>
      <c r="Q57" s="62"/>
      <c r="R57" s="62"/>
      <c r="S57" s="62"/>
      <c r="T57" s="62"/>
      <c r="U57" s="62"/>
      <c r="V57" s="62"/>
      <c r="W57" s="62"/>
    </row>
  </sheetData>
  <mergeCells count="9">
    <mergeCell ref="K6:M6"/>
    <mergeCell ref="H23:J23"/>
    <mergeCell ref="K23:M23"/>
    <mergeCell ref="H6:J6"/>
    <mergeCell ref="B12:N12"/>
    <mergeCell ref="A16:A18"/>
    <mergeCell ref="B37:C37"/>
    <mergeCell ref="B36:C36"/>
    <mergeCell ref="B35:C35"/>
  </mergeCells>
  <pageMargins left="0.7" right="0.7" top="0.75" bottom="0.75" header="0.3" footer="0.3"/>
  <pageSetup paperSize="9" orientation="portrait" r:id="rId1"/>
  <headerFooter>
    <oddFooter>&amp;L_x000D_&amp;1#&amp;"Arial"&amp;10&amp;K000000 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D3FA0-BBDB-43DD-8946-0B73CFB67A11}">
  <sheetPr>
    <pageSetUpPr fitToPage="1"/>
  </sheetPr>
  <dimension ref="A1:K39"/>
  <sheetViews>
    <sheetView showGridLines="0" showZeros="0" zoomScale="90" zoomScaleNormal="90" workbookViewId="0">
      <selection activeCell="D27" sqref="D27"/>
    </sheetView>
  </sheetViews>
  <sheetFormatPr defaultColWidth="8.125" defaultRowHeight="0" customHeight="1" zeroHeight="1"/>
  <cols>
    <col min="1" max="1" width="3.3125" style="47" customWidth="1"/>
    <col min="2" max="2" width="6.6875" style="47" customWidth="1"/>
    <col min="3" max="3" width="40.625" style="47" customWidth="1"/>
    <col min="4" max="4" width="20.5" style="47" customWidth="1"/>
    <col min="5" max="5" width="12.625" style="49" customWidth="1"/>
    <col min="6" max="6" width="3.625" style="49" customWidth="1"/>
    <col min="7" max="7" width="16.875" style="49" customWidth="1"/>
    <col min="8" max="8" width="4.0625" style="49" customWidth="1"/>
    <col min="9" max="9" width="4.5625" style="49" customWidth="1"/>
    <col min="10" max="10" width="3.3125" style="47" customWidth="1"/>
    <col min="11" max="12" width="2.375" style="47" customWidth="1"/>
    <col min="13" max="19" width="9.875" style="47" customWidth="1"/>
    <col min="20" max="16384" width="8.125" style="47"/>
  </cols>
  <sheetData>
    <row r="1" spans="1:11" s="45" customFormat="1" ht="22.25" customHeight="1" thickBot="1">
      <c r="A1" s="44"/>
      <c r="B1" s="44"/>
      <c r="C1" s="44"/>
      <c r="D1" s="44"/>
      <c r="E1" s="44"/>
      <c r="F1" s="44"/>
      <c r="G1" s="44"/>
      <c r="H1" s="44"/>
      <c r="I1" s="44"/>
    </row>
    <row r="2" spans="1:11" s="46" customFormat="1" ht="22.25" customHeight="1">
      <c r="B2" s="350" t="s">
        <v>1</v>
      </c>
      <c r="C2" s="351"/>
      <c r="D2" s="352"/>
      <c r="E2" s="353"/>
      <c r="F2" s="354"/>
      <c r="G2" s="354"/>
      <c r="H2" s="354"/>
      <c r="I2" s="355"/>
    </row>
    <row r="3" spans="1:11" s="46" customFormat="1" ht="22.25" customHeight="1">
      <c r="B3" s="356" t="s">
        <v>85</v>
      </c>
      <c r="C3" s="357"/>
      <c r="D3" s="358"/>
      <c r="E3" s="359"/>
      <c r="F3" s="360"/>
      <c r="G3" s="361"/>
      <c r="H3" s="360"/>
      <c r="I3" s="362"/>
    </row>
    <row r="4" spans="1:11" s="46" customFormat="1" ht="14" customHeight="1">
      <c r="B4" s="363" t="s">
        <v>12</v>
      </c>
      <c r="C4" s="364"/>
      <c r="D4" s="358"/>
      <c r="E4" s="359"/>
      <c r="F4" s="360"/>
      <c r="G4" s="360"/>
      <c r="H4" s="360"/>
      <c r="I4" s="362"/>
    </row>
    <row r="5" spans="1:11" ht="14" customHeight="1">
      <c r="B5" s="365" t="s">
        <v>13</v>
      </c>
      <c r="C5" s="366"/>
      <c r="D5" s="358"/>
      <c r="E5" s="367"/>
      <c r="F5" s="358"/>
      <c r="G5" s="358"/>
      <c r="H5" s="358"/>
      <c r="I5" s="368"/>
    </row>
    <row r="6" spans="1:11" ht="14" customHeight="1" thickBot="1">
      <c r="B6" s="369"/>
      <c r="C6" s="370"/>
      <c r="D6" s="371"/>
      <c r="E6" s="371"/>
      <c r="F6" s="371"/>
      <c r="G6" s="371"/>
      <c r="H6" s="371"/>
      <c r="I6" s="372"/>
    </row>
    <row r="7" spans="1:11" s="110" customFormat="1" ht="14" customHeight="1" thickBot="1">
      <c r="B7" s="111"/>
      <c r="C7" s="111"/>
      <c r="D7" s="111"/>
      <c r="E7" s="111"/>
      <c r="F7" s="112"/>
      <c r="G7" s="113"/>
      <c r="H7" s="113"/>
      <c r="I7" s="113"/>
      <c r="J7" s="47"/>
      <c r="K7" s="114"/>
    </row>
    <row r="8" spans="1:11" s="110" customFormat="1" ht="14" customHeight="1">
      <c r="B8" s="115"/>
      <c r="C8" s="115"/>
      <c r="D8" s="115"/>
      <c r="E8" s="116"/>
      <c r="F8" s="116"/>
      <c r="G8" s="116"/>
      <c r="H8" s="116"/>
      <c r="I8" s="116"/>
      <c r="J8" s="47"/>
      <c r="K8" s="114"/>
    </row>
    <row r="9" spans="1:11" s="110" customFormat="1" ht="14" customHeight="1">
      <c r="B9" s="345" t="s">
        <v>86</v>
      </c>
      <c r="C9" s="345"/>
      <c r="D9" s="345"/>
      <c r="E9" s="345"/>
      <c r="F9" s="345"/>
      <c r="G9" s="345"/>
      <c r="H9" s="345"/>
      <c r="I9" s="345"/>
      <c r="J9" s="47"/>
      <c r="K9" s="114"/>
    </row>
    <row r="10" spans="1:11" s="110" customFormat="1" ht="14" customHeight="1" thickBot="1">
      <c r="B10" s="111"/>
      <c r="C10" s="111"/>
      <c r="D10" s="111"/>
      <c r="E10" s="111"/>
      <c r="F10" s="112"/>
      <c r="G10" s="113"/>
      <c r="H10" s="113"/>
      <c r="I10" s="113"/>
      <c r="J10" s="47"/>
      <c r="K10" s="114"/>
    </row>
    <row r="11" spans="1:11" ht="14" customHeight="1">
      <c r="B11" s="48"/>
      <c r="C11" s="48"/>
      <c r="D11" s="48"/>
      <c r="E11" s="48"/>
      <c r="F11" s="48"/>
      <c r="G11" s="117"/>
      <c r="H11" s="117"/>
      <c r="I11" s="117"/>
    </row>
    <row r="12" spans="1:11" ht="31.9" customHeight="1">
      <c r="B12" s="373" t="s">
        <v>87</v>
      </c>
      <c r="C12" s="374"/>
      <c r="D12" s="375"/>
      <c r="E12" s="376"/>
      <c r="F12" s="375"/>
      <c r="G12" s="377" t="s">
        <v>27</v>
      </c>
      <c r="H12" s="378"/>
      <c r="I12" s="379"/>
    </row>
    <row r="13" spans="1:11" ht="14" customHeight="1" thickBot="1">
      <c r="B13" s="380"/>
      <c r="C13" s="381"/>
      <c r="D13" s="382"/>
      <c r="E13" s="383"/>
      <c r="F13" s="382"/>
      <c r="G13" s="118">
        <f>SUM(G15:G27)</f>
        <v>194000</v>
      </c>
      <c r="H13" s="384"/>
      <c r="I13" s="385"/>
    </row>
    <row r="14" spans="1:11" ht="25.9" customHeight="1" thickTop="1">
      <c r="B14" s="386"/>
      <c r="C14" s="387" t="s">
        <v>28</v>
      </c>
      <c r="D14" s="388" t="s">
        <v>29</v>
      </c>
      <c r="E14" s="388" t="s">
        <v>30</v>
      </c>
      <c r="F14" s="389"/>
      <c r="G14" s="388" t="s">
        <v>31</v>
      </c>
      <c r="H14" s="384"/>
      <c r="I14" s="385"/>
    </row>
    <row r="15" spans="1:11" ht="14" customHeight="1">
      <c r="B15" s="386"/>
      <c r="C15" s="119" t="s">
        <v>88</v>
      </c>
      <c r="D15" s="165">
        <v>1200</v>
      </c>
      <c r="E15" s="166">
        <v>80</v>
      </c>
      <c r="F15" s="390"/>
      <c r="G15" s="167">
        <f>D15*E15</f>
        <v>96000</v>
      </c>
      <c r="H15" s="384"/>
      <c r="I15" s="385"/>
    </row>
    <row r="16" spans="1:11" ht="15" customHeight="1">
      <c r="B16" s="386"/>
      <c r="C16" s="119" t="s">
        <v>32</v>
      </c>
      <c r="D16" s="165">
        <v>900</v>
      </c>
      <c r="E16" s="166">
        <v>30</v>
      </c>
      <c r="F16" s="390"/>
      <c r="G16" s="167">
        <f t="shared" ref="G16:G27" si="0">D16*E16</f>
        <v>27000</v>
      </c>
      <c r="H16" s="384"/>
      <c r="I16" s="385"/>
    </row>
    <row r="17" spans="2:11" ht="15" customHeight="1">
      <c r="B17" s="386"/>
      <c r="C17" s="119" t="s">
        <v>33</v>
      </c>
      <c r="D17" s="165">
        <v>1150</v>
      </c>
      <c r="E17" s="166">
        <v>25</v>
      </c>
      <c r="F17" s="390"/>
      <c r="G17" s="167">
        <f t="shared" si="0"/>
        <v>28750</v>
      </c>
      <c r="H17" s="384"/>
      <c r="I17" s="385"/>
    </row>
    <row r="18" spans="2:11" ht="15" customHeight="1">
      <c r="B18" s="386"/>
      <c r="C18" s="119" t="s">
        <v>34</v>
      </c>
      <c r="D18" s="165">
        <v>750</v>
      </c>
      <c r="E18" s="166">
        <v>35</v>
      </c>
      <c r="F18" s="390"/>
      <c r="G18" s="167">
        <f t="shared" si="0"/>
        <v>26250</v>
      </c>
      <c r="H18" s="384"/>
      <c r="I18" s="385"/>
    </row>
    <row r="19" spans="2:11" ht="15" customHeight="1">
      <c r="B19" s="386"/>
      <c r="C19" s="119" t="s">
        <v>55</v>
      </c>
      <c r="D19" s="165">
        <v>800</v>
      </c>
      <c r="E19" s="166">
        <v>20</v>
      </c>
      <c r="F19" s="390"/>
      <c r="G19" s="167">
        <f t="shared" si="0"/>
        <v>16000</v>
      </c>
      <c r="H19" s="384"/>
      <c r="I19" s="385"/>
    </row>
    <row r="20" spans="2:11" ht="15" customHeight="1">
      <c r="B20" s="386"/>
      <c r="C20" s="119"/>
      <c r="D20" s="165"/>
      <c r="E20" s="166"/>
      <c r="F20" s="390"/>
      <c r="G20" s="167">
        <f t="shared" si="0"/>
        <v>0</v>
      </c>
      <c r="H20" s="384"/>
      <c r="I20" s="385"/>
    </row>
    <row r="21" spans="2:11" ht="15" customHeight="1">
      <c r="B21" s="386"/>
      <c r="C21" s="119"/>
      <c r="D21" s="165"/>
      <c r="E21" s="168"/>
      <c r="F21" s="390"/>
      <c r="G21" s="167">
        <f t="shared" si="0"/>
        <v>0</v>
      </c>
      <c r="H21" s="384"/>
      <c r="I21" s="385"/>
    </row>
    <row r="22" spans="2:11" ht="15" customHeight="1">
      <c r="B22" s="386"/>
      <c r="C22" s="119"/>
      <c r="D22" s="165"/>
      <c r="E22" s="168"/>
      <c r="F22" s="390"/>
      <c r="G22" s="167">
        <f t="shared" si="0"/>
        <v>0</v>
      </c>
      <c r="H22" s="384"/>
      <c r="I22" s="385"/>
    </row>
    <row r="23" spans="2:11" ht="15" customHeight="1">
      <c r="B23" s="386"/>
      <c r="C23" s="119"/>
      <c r="D23" s="165"/>
      <c r="E23" s="168"/>
      <c r="F23" s="390"/>
      <c r="G23" s="167">
        <f t="shared" si="0"/>
        <v>0</v>
      </c>
      <c r="H23" s="384"/>
      <c r="I23" s="385"/>
    </row>
    <row r="24" spans="2:11" ht="15" customHeight="1">
      <c r="B24" s="386"/>
      <c r="C24" s="119"/>
      <c r="D24" s="165"/>
      <c r="E24" s="168"/>
      <c r="F24" s="390"/>
      <c r="G24" s="167">
        <f t="shared" si="0"/>
        <v>0</v>
      </c>
      <c r="H24" s="384"/>
      <c r="I24" s="385"/>
    </row>
    <row r="25" spans="2:11" ht="15" customHeight="1">
      <c r="B25" s="386"/>
      <c r="C25" s="119"/>
      <c r="D25" s="165"/>
      <c r="E25" s="168"/>
      <c r="F25" s="390"/>
      <c r="G25" s="167">
        <f t="shared" si="0"/>
        <v>0</v>
      </c>
      <c r="H25" s="384"/>
      <c r="I25" s="385"/>
    </row>
    <row r="26" spans="2:11" ht="15" customHeight="1">
      <c r="B26" s="386"/>
      <c r="C26" s="119"/>
      <c r="D26" s="165"/>
      <c r="E26" s="168"/>
      <c r="F26" s="390"/>
      <c r="G26" s="167">
        <f t="shared" si="0"/>
        <v>0</v>
      </c>
      <c r="H26" s="384"/>
      <c r="I26" s="385"/>
    </row>
    <row r="27" spans="2:11" ht="15" customHeight="1">
      <c r="B27" s="386"/>
      <c r="C27" s="119"/>
      <c r="D27" s="165"/>
      <c r="E27" s="166"/>
      <c r="F27" s="390"/>
      <c r="G27" s="167">
        <f t="shared" si="0"/>
        <v>0</v>
      </c>
      <c r="H27" s="384"/>
      <c r="I27" s="385"/>
    </row>
    <row r="28" spans="2:11" ht="15" customHeight="1">
      <c r="B28" s="391"/>
      <c r="C28" s="392"/>
      <c r="D28" s="392"/>
      <c r="E28" s="392"/>
      <c r="F28" s="392"/>
      <c r="G28" s="392"/>
      <c r="H28" s="392"/>
      <c r="I28" s="393"/>
    </row>
    <row r="29" spans="2:11" s="110" customFormat="1" ht="15" customHeight="1" thickBot="1">
      <c r="B29" s="111"/>
      <c r="C29" s="111"/>
      <c r="D29" s="111"/>
      <c r="E29" s="112"/>
      <c r="F29" s="113"/>
      <c r="G29" s="113"/>
      <c r="H29" s="113"/>
      <c r="I29" s="113"/>
      <c r="J29" s="120"/>
      <c r="K29" s="114"/>
    </row>
    <row r="30" spans="2:11" ht="15" customHeight="1">
      <c r="B30" s="47" t="s">
        <v>35</v>
      </c>
      <c r="C30" s="48"/>
      <c r="D30" s="48"/>
      <c r="E30" s="48"/>
      <c r="F30" s="48"/>
      <c r="G30" s="117"/>
      <c r="H30" s="117"/>
      <c r="I30" s="117"/>
    </row>
    <row r="37" spans="5:11" ht="0" hidden="1" customHeight="1">
      <c r="E37" s="121" t="s">
        <v>36</v>
      </c>
    </row>
    <row r="39" spans="5:11" ht="0" hidden="1" customHeight="1">
      <c r="E39" s="122" t="s">
        <v>37</v>
      </c>
      <c r="J39" s="49"/>
      <c r="K39" s="49"/>
    </row>
  </sheetData>
  <mergeCells count="1">
    <mergeCell ref="B9:I9"/>
  </mergeCells>
  <pageMargins left="0.75" right="0.75" top="0.51" bottom="0.46" header="0.5" footer="0.5"/>
  <pageSetup paperSize="9" scale="97" orientation="landscape" r:id="rId1"/>
  <headerFooter alignWithMargins="0">
    <oddFooter>&amp;L_x000D_&amp;1#&amp;"Arial"&amp;10&amp;K000000 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1D5D7-A127-4E21-A9F6-AB7D620A88EB}">
  <sheetPr>
    <pageSetUpPr fitToPage="1"/>
  </sheetPr>
  <dimension ref="A1:AG155"/>
  <sheetViews>
    <sheetView showGridLines="0" showZeros="0" zoomScale="85" zoomScaleNormal="85" workbookViewId="0">
      <selection activeCell="G20" sqref="G20:J20"/>
    </sheetView>
  </sheetViews>
  <sheetFormatPr defaultColWidth="0" defaultRowHeight="0" customHeight="1" zeroHeight="1"/>
  <cols>
    <col min="1" max="1" width="2.375" style="125" customWidth="1"/>
    <col min="2" max="2" width="30.9375" style="143" customWidth="1"/>
    <col min="3" max="3" width="5.1875" style="143" customWidth="1"/>
    <col min="4" max="4" width="13.25" style="143" customWidth="1"/>
    <col min="5" max="6" width="18.625" style="143" customWidth="1"/>
    <col min="7" max="10" width="15" style="158" customWidth="1"/>
    <col min="11" max="11" width="2.375" style="158" customWidth="1"/>
    <col min="12" max="12" width="19.25" style="143" hidden="1" customWidth="1"/>
    <col min="13" max="13" width="1.4375" style="143" customWidth="1"/>
    <col min="14" max="15" width="2.375" style="143" hidden="1" customWidth="1"/>
    <col min="16" max="32" width="9.875" style="143" hidden="1" customWidth="1"/>
    <col min="33" max="33" width="9.875" style="143" hidden="1"/>
    <col min="34" max="16384" width="0" style="143" hidden="1"/>
  </cols>
  <sheetData>
    <row r="1" spans="1:12" s="124" customFormat="1" ht="14" customHeight="1" thickBot="1">
      <c r="A1" s="123"/>
      <c r="B1" s="123"/>
      <c r="C1" s="123"/>
      <c r="D1" s="123"/>
      <c r="E1" s="123"/>
      <c r="F1" s="123"/>
      <c r="G1" s="123"/>
      <c r="H1" s="123"/>
      <c r="I1" s="123"/>
      <c r="J1" s="123"/>
      <c r="K1" s="123"/>
      <c r="L1" s="143"/>
    </row>
    <row r="2" spans="1:12" s="46" customFormat="1" ht="27" customHeight="1">
      <c r="B2" s="350" t="s">
        <v>1</v>
      </c>
      <c r="C2" s="351"/>
      <c r="D2" s="352"/>
      <c r="E2" s="353"/>
      <c r="F2" s="354"/>
      <c r="G2" s="354"/>
      <c r="H2" s="354"/>
      <c r="I2" s="354"/>
      <c r="J2" s="355"/>
    </row>
    <row r="3" spans="1:12" s="46" customFormat="1" ht="23.25" customHeight="1">
      <c r="B3" s="356" t="s">
        <v>98</v>
      </c>
      <c r="C3" s="357"/>
      <c r="D3" s="358"/>
      <c r="E3" s="359"/>
      <c r="F3" s="360"/>
      <c r="G3" s="360"/>
      <c r="H3" s="360"/>
      <c r="I3" s="361"/>
      <c r="J3" s="362"/>
    </row>
    <row r="4" spans="1:12" s="46" customFormat="1" ht="14" customHeight="1">
      <c r="B4" s="363" t="s">
        <v>12</v>
      </c>
      <c r="C4" s="364"/>
      <c r="D4" s="358"/>
      <c r="E4" s="359"/>
      <c r="F4" s="360"/>
      <c r="G4" s="360"/>
      <c r="H4" s="360"/>
      <c r="I4" s="360"/>
      <c r="J4" s="362"/>
    </row>
    <row r="5" spans="1:12" s="47" customFormat="1" ht="14" customHeight="1">
      <c r="B5" s="365" t="s">
        <v>13</v>
      </c>
      <c r="C5" s="366"/>
      <c r="D5" s="358"/>
      <c r="E5" s="367"/>
      <c r="F5" s="358"/>
      <c r="G5" s="358"/>
      <c r="H5" s="358"/>
      <c r="I5" s="358"/>
      <c r="J5" s="368"/>
    </row>
    <row r="6" spans="1:12" s="47" customFormat="1" ht="14" customHeight="1" thickBot="1">
      <c r="B6" s="369"/>
      <c r="C6" s="370"/>
      <c r="D6" s="371"/>
      <c r="E6" s="371"/>
      <c r="F6" s="371"/>
      <c r="G6" s="371"/>
      <c r="H6" s="371"/>
      <c r="I6" s="371"/>
      <c r="J6" s="372"/>
    </row>
    <row r="7" spans="1:12" s="125" customFormat="1" ht="14" customHeight="1">
      <c r="B7" s="128"/>
      <c r="C7" s="128"/>
      <c r="D7" s="130"/>
      <c r="E7" s="130"/>
      <c r="F7" s="136"/>
      <c r="G7" s="137"/>
      <c r="H7" s="138"/>
      <c r="I7" s="128"/>
      <c r="J7" s="128"/>
      <c r="L7" s="143"/>
    </row>
    <row r="8" spans="1:12" s="140" customFormat="1" ht="29.25" customHeight="1">
      <c r="B8" s="346" t="s">
        <v>38</v>
      </c>
      <c r="C8" s="346"/>
      <c r="D8" s="346"/>
      <c r="E8" s="346"/>
      <c r="F8" s="346"/>
      <c r="G8" s="346"/>
      <c r="H8" s="346"/>
      <c r="I8" s="346"/>
      <c r="J8" s="346"/>
      <c r="L8" s="143"/>
    </row>
    <row r="9" spans="1:12" s="125" customFormat="1" ht="14" customHeight="1" thickBot="1">
      <c r="B9" s="126"/>
      <c r="C9" s="126"/>
      <c r="D9" s="126"/>
      <c r="E9" s="126"/>
      <c r="F9" s="126"/>
      <c r="G9" s="127"/>
      <c r="H9" s="127"/>
      <c r="I9" s="127"/>
      <c r="J9" s="126"/>
      <c r="K9" s="135"/>
      <c r="L9" s="143"/>
    </row>
    <row r="10" spans="1:12" s="125" customFormat="1" ht="14" customHeight="1">
      <c r="B10" s="128"/>
      <c r="C10" s="128"/>
      <c r="D10" s="129"/>
      <c r="E10" s="129"/>
      <c r="F10" s="129"/>
      <c r="G10" s="129"/>
      <c r="H10" s="129"/>
      <c r="I10" s="129"/>
      <c r="J10" s="129"/>
      <c r="K10" s="129"/>
      <c r="L10" s="143"/>
    </row>
    <row r="11" spans="1:12" ht="30.4" customHeight="1">
      <c r="B11" s="408" t="s">
        <v>97</v>
      </c>
      <c r="C11" s="408"/>
      <c r="D11" s="404"/>
      <c r="E11" s="404"/>
      <c r="F11" s="404"/>
      <c r="G11" s="407"/>
      <c r="H11" s="407"/>
      <c r="I11" s="407"/>
      <c r="J11" s="407"/>
      <c r="K11" s="404"/>
    </row>
    <row r="12" spans="1:12" ht="14" customHeight="1">
      <c r="B12" s="404"/>
      <c r="C12" s="404"/>
      <c r="D12" s="404"/>
      <c r="E12" s="404"/>
      <c r="F12" s="404"/>
      <c r="G12" s="406" t="s">
        <v>39</v>
      </c>
      <c r="H12" s="405"/>
      <c r="I12" s="405"/>
      <c r="J12" s="405"/>
      <c r="K12" s="404"/>
    </row>
    <row r="13" spans="1:12" ht="69" customHeight="1">
      <c r="B13" s="217" t="s">
        <v>40</v>
      </c>
      <c r="C13" s="403"/>
      <c r="D13" s="402" t="s">
        <v>41</v>
      </c>
      <c r="E13" s="402" t="s">
        <v>42</v>
      </c>
      <c r="F13" s="402" t="s">
        <v>43</v>
      </c>
      <c r="G13" s="397" t="s">
        <v>61</v>
      </c>
      <c r="H13" s="397" t="s">
        <v>68</v>
      </c>
      <c r="I13" s="397" t="s">
        <v>99</v>
      </c>
      <c r="J13" s="397" t="s">
        <v>71</v>
      </c>
      <c r="K13" s="401"/>
    </row>
    <row r="14" spans="1:12" ht="14" customHeight="1">
      <c r="B14" s="239" t="s">
        <v>96</v>
      </c>
      <c r="C14" s="144"/>
      <c r="D14" s="218">
        <v>0.25</v>
      </c>
      <c r="E14" s="219" t="s">
        <v>47</v>
      </c>
      <c r="F14" s="400" t="s">
        <v>48</v>
      </c>
      <c r="G14" s="398">
        <v>6</v>
      </c>
      <c r="H14" s="398">
        <v>6</v>
      </c>
      <c r="I14" s="398">
        <v>4</v>
      </c>
      <c r="J14" s="398">
        <v>2</v>
      </c>
      <c r="K14" s="145"/>
    </row>
    <row r="15" spans="1:12" ht="14" customHeight="1">
      <c r="B15" s="239" t="s">
        <v>95</v>
      </c>
      <c r="C15" s="144"/>
      <c r="D15" s="218">
        <v>1.5</v>
      </c>
      <c r="E15" s="165">
        <v>1500</v>
      </c>
      <c r="F15" s="399">
        <v>6</v>
      </c>
      <c r="G15" s="398">
        <v>6</v>
      </c>
      <c r="H15" s="398">
        <v>6</v>
      </c>
      <c r="I15" s="398">
        <v>4</v>
      </c>
      <c r="J15" s="398">
        <v>2</v>
      </c>
      <c r="K15" s="145"/>
    </row>
    <row r="16" spans="1:12" ht="14" customHeight="1">
      <c r="B16" s="239" t="s">
        <v>94</v>
      </c>
      <c r="C16" s="144"/>
      <c r="D16" s="218">
        <v>3</v>
      </c>
      <c r="E16" s="165">
        <v>1500</v>
      </c>
      <c r="F16" s="399">
        <v>6</v>
      </c>
      <c r="G16" s="398">
        <v>6</v>
      </c>
      <c r="H16" s="398">
        <v>6</v>
      </c>
      <c r="I16" s="398">
        <v>4</v>
      </c>
      <c r="J16" s="398">
        <v>2</v>
      </c>
      <c r="K16" s="145"/>
    </row>
    <row r="17" spans="1:12" ht="16.350000000000001" customHeight="1">
      <c r="B17" s="239"/>
      <c r="C17" s="144"/>
      <c r="D17" s="218"/>
      <c r="E17" s="165"/>
      <c r="F17" s="399">
        <v>1</v>
      </c>
      <c r="G17" s="398">
        <v>1</v>
      </c>
      <c r="H17" s="398">
        <v>1</v>
      </c>
      <c r="I17" s="398">
        <v>1</v>
      </c>
      <c r="J17" s="398">
        <v>1</v>
      </c>
      <c r="K17" s="145"/>
    </row>
    <row r="18" spans="1:12" ht="16.350000000000001" customHeight="1">
      <c r="A18" s="129"/>
      <c r="B18" s="144"/>
      <c r="C18" s="144"/>
      <c r="D18" s="146" t="str">
        <f>"totaal # dagen: "&amp;D14*SUM(G14:J14)+D15*SUM(G15:J15)+D16*SUM(G16:J16)+D17*SUM(G17:J17)</f>
        <v>totaal # dagen: 85,5</v>
      </c>
      <c r="E18" s="146"/>
      <c r="F18" s="146"/>
      <c r="G18" s="143"/>
      <c r="H18" s="143"/>
      <c r="I18" s="143"/>
      <c r="J18" s="143"/>
      <c r="K18" s="145"/>
    </row>
    <row r="19" spans="1:12" ht="16.350000000000001" customHeight="1">
      <c r="A19" s="129"/>
      <c r="B19" s="144"/>
      <c r="C19" s="144"/>
      <c r="D19" s="146"/>
      <c r="E19" s="146"/>
      <c r="F19" s="146"/>
      <c r="G19" s="144"/>
      <c r="H19" s="144"/>
      <c r="I19" s="144"/>
      <c r="J19" s="144" t="s">
        <v>4</v>
      </c>
      <c r="K19" s="145"/>
    </row>
    <row r="20" spans="1:12" ht="16.350000000000001" customHeight="1">
      <c r="A20" s="129"/>
      <c r="B20" s="147" t="s">
        <v>49</v>
      </c>
      <c r="C20" s="148"/>
      <c r="D20" s="149"/>
      <c r="E20" s="149"/>
      <c r="F20" s="149"/>
      <c r="G20" s="397" t="s">
        <v>61</v>
      </c>
      <c r="H20" s="397" t="s">
        <v>68</v>
      </c>
      <c r="I20" s="397" t="s">
        <v>99</v>
      </c>
      <c r="J20" s="397" t="s">
        <v>71</v>
      </c>
      <c r="K20" s="145"/>
    </row>
    <row r="21" spans="1:12" ht="16.350000000000001" customHeight="1" thickBot="1">
      <c r="A21" s="129"/>
      <c r="G21" s="150">
        <f>CEILING(G15/$F15,1)*$E15*$D15+CEILING(G16/$F16,1)*$E16*$D16+CEILING(G17/$F17,1)*$E17*$D17</f>
        <v>6750</v>
      </c>
      <c r="H21" s="150">
        <f>CEILING(H15/$F15,1)*$E15*$D15+CEILING(H16/$F16,1)*$E16*$D16+CEILING(H17/$F17,1)*$E17*$D17</f>
        <v>6750</v>
      </c>
      <c r="I21" s="150">
        <f>CEILING(I15/$F15,1)*$E15*$D15+CEILING(I16/$F16,1)*$E16*$D16+CEILING(I17/$F17,1)*$E17*$D17</f>
        <v>6750</v>
      </c>
      <c r="J21" s="150">
        <f>CEILING(J15/$F15,1)*$E15*$D15+CEILING(J16/$F16,1)*$E16*$D16+CEILING(J17/$F17,1)*$E17*$D17</f>
        <v>6750</v>
      </c>
      <c r="K21" s="145"/>
    </row>
    <row r="22" spans="1:12" ht="16.350000000000001" customHeight="1" thickTop="1">
      <c r="A22" s="129"/>
      <c r="B22" s="144"/>
      <c r="C22" s="144"/>
      <c r="D22" s="146"/>
      <c r="E22" s="146"/>
      <c r="F22" s="146"/>
      <c r="G22" s="144"/>
      <c r="H22" s="144"/>
      <c r="I22" s="144"/>
      <c r="J22" s="144"/>
      <c r="K22" s="145"/>
    </row>
    <row r="23" spans="1:12" ht="16.350000000000001" customHeight="1">
      <c r="A23" s="129"/>
      <c r="B23" s="144"/>
      <c r="C23" s="144"/>
      <c r="D23" s="396"/>
      <c r="E23" s="139" t="s">
        <v>50</v>
      </c>
      <c r="F23" s="139"/>
      <c r="G23" s="151">
        <f>SUM(G21:J21)</f>
        <v>27000</v>
      </c>
      <c r="H23" s="143"/>
      <c r="I23" s="143"/>
      <c r="J23" s="145"/>
      <c r="K23" s="143"/>
    </row>
    <row r="24" spans="1:12" ht="16.350000000000001" customHeight="1" thickBot="1">
      <c r="B24" s="152"/>
      <c r="C24" s="152"/>
      <c r="D24" s="152"/>
      <c r="E24" s="152"/>
      <c r="F24" s="152"/>
      <c r="G24" s="153"/>
      <c r="H24" s="153"/>
      <c r="I24" s="153"/>
      <c r="J24" s="153"/>
      <c r="K24" s="154"/>
      <c r="L24" s="155"/>
    </row>
    <row r="25" spans="1:12" ht="16.350000000000001" customHeight="1">
      <c r="B25" s="156"/>
      <c r="C25" s="156"/>
      <c r="D25" s="144"/>
      <c r="E25" s="144"/>
      <c r="F25" s="144"/>
      <c r="G25" s="144"/>
      <c r="H25" s="144"/>
      <c r="I25" s="144"/>
      <c r="J25" s="144"/>
      <c r="K25" s="144"/>
      <c r="L25" s="157"/>
    </row>
    <row r="26" spans="1:12" ht="12.75" hidden="1"/>
    <row r="27" spans="1:12" ht="12.75" hidden="1"/>
    <row r="28" spans="1:12" ht="12.75" hidden="1"/>
    <row r="29" spans="1:12" ht="12.75" hidden="1"/>
    <row r="30" spans="1:12" ht="12.75" hidden="1"/>
    <row r="31" spans="1:12" ht="12.75" hidden="1"/>
    <row r="32" spans="1:12" ht="12.75" hidden="1"/>
    <row r="33" spans="2:26" ht="12.75" hidden="1"/>
    <row r="34" spans="2:26" ht="12.75" hidden="1"/>
    <row r="35" spans="2:26" ht="12.75" hidden="1"/>
    <row r="36" spans="2:26" ht="12.75" hidden="1"/>
    <row r="37" spans="2:26" ht="12.75" hidden="1"/>
    <row r="38" spans="2:26" ht="12.75" hidden="1"/>
    <row r="39" spans="2:26" ht="12.75" hidden="1"/>
    <row r="40" spans="2:26" ht="13.15" hidden="1">
      <c r="G40" s="159"/>
      <c r="H40" s="159"/>
      <c r="I40" s="159"/>
    </row>
    <row r="41" spans="2:26" ht="12.75" hidden="1"/>
    <row r="42" spans="2:26" ht="12.75" hidden="1">
      <c r="G42" s="160"/>
      <c r="H42" s="160"/>
      <c r="I42" s="160"/>
      <c r="L42" s="158"/>
      <c r="M42" s="158"/>
      <c r="N42" s="158"/>
    </row>
    <row r="43" spans="2:26" ht="12.75" hidden="1"/>
    <row r="44" spans="2:26" ht="12.75" hidden="1"/>
    <row r="45" spans="2:26" ht="12.75" hidden="1"/>
    <row r="46" spans="2:26" ht="12.75" hidden="1"/>
    <row r="47" spans="2:26" s="125" customFormat="1" ht="12.75" hidden="1">
      <c r="B47" s="143"/>
      <c r="C47" s="143"/>
      <c r="D47" s="143"/>
      <c r="E47" s="143"/>
      <c r="F47" s="143"/>
      <c r="G47" s="158"/>
      <c r="H47" s="158"/>
      <c r="I47" s="158"/>
      <c r="J47" s="158"/>
      <c r="K47" s="158"/>
      <c r="L47" s="143"/>
      <c r="M47" s="143"/>
      <c r="N47" s="143"/>
      <c r="O47" s="143"/>
      <c r="P47" s="143"/>
      <c r="Q47" s="143"/>
      <c r="R47" s="143"/>
      <c r="S47" s="143"/>
      <c r="T47" s="143"/>
      <c r="U47" s="143"/>
      <c r="V47" s="143"/>
      <c r="W47" s="143"/>
      <c r="X47" s="143"/>
      <c r="Y47" s="143"/>
      <c r="Z47" s="143"/>
    </row>
    <row r="48" spans="2:26" s="125" customFormat="1" ht="12.75" hidden="1">
      <c r="B48" s="143"/>
      <c r="C48" s="143"/>
      <c r="D48" s="143"/>
      <c r="E48" s="143"/>
      <c r="F48" s="143"/>
      <c r="G48" s="158"/>
      <c r="H48" s="158"/>
      <c r="I48" s="158"/>
      <c r="J48" s="158"/>
      <c r="K48" s="158"/>
      <c r="L48" s="143"/>
      <c r="M48" s="143"/>
      <c r="N48" s="143"/>
      <c r="O48" s="143"/>
      <c r="P48" s="143"/>
      <c r="Q48" s="143"/>
      <c r="R48" s="143"/>
      <c r="S48" s="143"/>
      <c r="T48" s="143"/>
      <c r="U48" s="143"/>
      <c r="V48" s="143"/>
      <c r="W48" s="143"/>
      <c r="X48" s="143"/>
      <c r="Y48" s="143"/>
      <c r="Z48" s="143"/>
    </row>
    <row r="49" spans="2:26" s="125" customFormat="1" ht="12.75" hidden="1">
      <c r="B49" s="143"/>
      <c r="C49" s="143"/>
      <c r="D49" s="143"/>
      <c r="E49" s="143"/>
      <c r="F49" s="143"/>
      <c r="G49" s="158"/>
      <c r="H49" s="158"/>
      <c r="I49" s="158"/>
      <c r="J49" s="158"/>
      <c r="K49" s="158"/>
      <c r="L49" s="143"/>
      <c r="M49" s="143"/>
      <c r="N49" s="143"/>
      <c r="O49" s="143"/>
      <c r="P49" s="143"/>
      <c r="Q49" s="143"/>
      <c r="R49" s="143"/>
      <c r="S49" s="143"/>
      <c r="T49" s="143"/>
      <c r="U49" s="143"/>
      <c r="V49" s="143"/>
      <c r="W49" s="143"/>
      <c r="X49" s="143"/>
      <c r="Y49" s="143"/>
      <c r="Z49" s="143"/>
    </row>
    <row r="50" spans="2:26" s="125" customFormat="1" ht="12.75" hidden="1">
      <c r="B50" s="143"/>
      <c r="C50" s="143"/>
      <c r="D50" s="143"/>
      <c r="E50" s="143"/>
      <c r="F50" s="143"/>
      <c r="G50" s="158"/>
      <c r="H50" s="158"/>
      <c r="I50" s="158"/>
      <c r="J50" s="158"/>
      <c r="K50" s="158"/>
      <c r="L50" s="143"/>
      <c r="M50" s="143"/>
      <c r="N50" s="143"/>
      <c r="O50" s="143"/>
      <c r="P50" s="143"/>
      <c r="Q50" s="143"/>
      <c r="R50" s="143"/>
      <c r="S50" s="143"/>
      <c r="T50" s="143"/>
      <c r="U50" s="143"/>
      <c r="V50" s="143"/>
      <c r="W50" s="143"/>
      <c r="X50" s="143"/>
      <c r="Y50" s="143"/>
      <c r="Z50" s="143"/>
    </row>
    <row r="51" spans="2:26" s="125" customFormat="1" ht="12.75" hidden="1">
      <c r="B51" s="143"/>
      <c r="C51" s="143"/>
      <c r="D51" s="143"/>
      <c r="E51" s="143"/>
      <c r="F51" s="143"/>
      <c r="G51" s="158"/>
      <c r="H51" s="158"/>
      <c r="I51" s="158"/>
      <c r="J51" s="158"/>
      <c r="K51" s="158"/>
      <c r="L51" s="143"/>
      <c r="M51" s="143"/>
      <c r="N51" s="143"/>
      <c r="O51" s="143"/>
      <c r="P51" s="143"/>
      <c r="Q51" s="143"/>
      <c r="R51" s="143"/>
      <c r="S51" s="143"/>
      <c r="T51" s="143"/>
      <c r="U51" s="143"/>
      <c r="V51" s="143"/>
      <c r="W51" s="143"/>
      <c r="X51" s="143"/>
      <c r="Y51" s="143"/>
      <c r="Z51" s="143"/>
    </row>
    <row r="52" spans="2:26" s="125" customFormat="1" ht="12.75" hidden="1">
      <c r="B52" s="143"/>
      <c r="C52" s="143"/>
      <c r="D52" s="143"/>
      <c r="E52" s="143"/>
      <c r="F52" s="143"/>
      <c r="G52" s="158"/>
      <c r="H52" s="158"/>
      <c r="I52" s="158"/>
      <c r="J52" s="158"/>
      <c r="K52" s="158"/>
      <c r="L52" s="143"/>
      <c r="M52" s="143"/>
      <c r="N52" s="143"/>
      <c r="O52" s="143"/>
      <c r="P52" s="143"/>
      <c r="Q52" s="143"/>
      <c r="R52" s="143"/>
      <c r="S52" s="143"/>
      <c r="T52" s="143"/>
      <c r="U52" s="143"/>
      <c r="V52" s="143"/>
      <c r="W52" s="143"/>
      <c r="X52" s="143"/>
      <c r="Y52" s="143"/>
      <c r="Z52" s="143"/>
    </row>
    <row r="53" spans="2:26" s="125" customFormat="1" ht="12.75" hidden="1">
      <c r="B53" s="143"/>
      <c r="C53" s="143"/>
      <c r="D53" s="143"/>
      <c r="E53" s="143"/>
      <c r="F53" s="143"/>
      <c r="G53" s="158"/>
      <c r="H53" s="158"/>
      <c r="I53" s="158"/>
      <c r="J53" s="158"/>
      <c r="K53" s="158"/>
      <c r="L53" s="143"/>
      <c r="M53" s="143"/>
      <c r="N53" s="143"/>
      <c r="O53" s="143"/>
      <c r="P53" s="143"/>
      <c r="Q53" s="143"/>
      <c r="R53" s="143"/>
      <c r="S53" s="143"/>
      <c r="T53" s="143"/>
      <c r="U53" s="143"/>
      <c r="V53" s="143"/>
      <c r="W53" s="143"/>
      <c r="X53" s="143"/>
      <c r="Y53" s="143"/>
      <c r="Z53" s="143"/>
    </row>
    <row r="54" spans="2:26" s="125" customFormat="1" ht="12.75" hidden="1">
      <c r="B54" s="143"/>
      <c r="C54" s="143"/>
      <c r="D54" s="143"/>
      <c r="E54" s="143"/>
      <c r="F54" s="143"/>
      <c r="G54" s="158"/>
      <c r="H54" s="158"/>
      <c r="I54" s="158"/>
      <c r="J54" s="158"/>
      <c r="K54" s="158"/>
      <c r="L54" s="143"/>
      <c r="M54" s="143"/>
      <c r="N54" s="143"/>
      <c r="O54" s="143"/>
      <c r="P54" s="143"/>
      <c r="Q54" s="143"/>
      <c r="R54" s="143"/>
      <c r="S54" s="143"/>
      <c r="T54" s="143"/>
      <c r="U54" s="143"/>
      <c r="V54" s="143"/>
      <c r="W54" s="143"/>
      <c r="X54" s="143"/>
      <c r="Y54" s="143"/>
      <c r="Z54" s="143"/>
    </row>
    <row r="55" spans="2:26" s="125" customFormat="1" ht="12.75" hidden="1">
      <c r="B55" s="143"/>
      <c r="C55" s="143"/>
      <c r="D55" s="143"/>
      <c r="E55" s="143"/>
      <c r="F55" s="143"/>
      <c r="G55" s="158"/>
      <c r="H55" s="158"/>
      <c r="I55" s="158"/>
      <c r="J55" s="158"/>
      <c r="K55" s="158"/>
      <c r="L55" s="143"/>
      <c r="M55" s="143"/>
      <c r="N55" s="143"/>
      <c r="O55" s="143"/>
      <c r="P55" s="143"/>
      <c r="Q55" s="143"/>
      <c r="R55" s="143"/>
      <c r="S55" s="143"/>
      <c r="T55" s="143"/>
      <c r="U55" s="143"/>
      <c r="V55" s="143"/>
      <c r="W55" s="143"/>
      <c r="X55" s="143"/>
      <c r="Y55" s="143"/>
      <c r="Z55" s="143"/>
    </row>
    <row r="56" spans="2:26" s="125" customFormat="1" ht="12.75" hidden="1">
      <c r="B56" s="143"/>
      <c r="C56" s="143"/>
      <c r="D56" s="143"/>
      <c r="E56" s="143"/>
      <c r="F56" s="143"/>
      <c r="G56" s="158"/>
      <c r="H56" s="158"/>
      <c r="I56" s="158"/>
      <c r="J56" s="158"/>
      <c r="K56" s="158"/>
      <c r="L56" s="143"/>
      <c r="M56" s="143"/>
      <c r="N56" s="143"/>
      <c r="O56" s="143"/>
      <c r="P56" s="143"/>
      <c r="Q56" s="143"/>
      <c r="R56" s="143"/>
      <c r="S56" s="143"/>
      <c r="T56" s="143"/>
      <c r="U56" s="143"/>
      <c r="V56" s="143"/>
      <c r="W56" s="143"/>
      <c r="X56" s="143"/>
      <c r="Y56" s="143"/>
      <c r="Z56" s="143"/>
    </row>
    <row r="57" spans="2:26" s="125" customFormat="1" ht="12.75" hidden="1">
      <c r="B57" s="143"/>
      <c r="C57" s="143"/>
      <c r="D57" s="143"/>
      <c r="E57" s="143"/>
      <c r="F57" s="143"/>
      <c r="G57" s="158"/>
      <c r="H57" s="158"/>
      <c r="I57" s="158"/>
      <c r="J57" s="158"/>
      <c r="K57" s="158"/>
      <c r="L57" s="143"/>
      <c r="M57" s="143"/>
      <c r="N57" s="143"/>
      <c r="O57" s="143"/>
      <c r="P57" s="143"/>
      <c r="Q57" s="143"/>
      <c r="R57" s="143"/>
      <c r="S57" s="143"/>
      <c r="T57" s="143"/>
      <c r="U57" s="143"/>
      <c r="V57" s="143"/>
      <c r="W57" s="143"/>
      <c r="X57" s="143"/>
      <c r="Y57" s="143"/>
      <c r="Z57" s="143"/>
    </row>
    <row r="58" spans="2:26" s="125" customFormat="1" ht="12.75" hidden="1">
      <c r="B58" s="143"/>
      <c r="C58" s="143"/>
      <c r="D58" s="143"/>
      <c r="E58" s="143"/>
      <c r="F58" s="143"/>
      <c r="G58" s="158"/>
      <c r="H58" s="158"/>
      <c r="I58" s="158"/>
      <c r="J58" s="158"/>
      <c r="K58" s="158"/>
      <c r="L58" s="143"/>
      <c r="M58" s="143"/>
      <c r="N58" s="143"/>
      <c r="O58" s="143"/>
      <c r="P58" s="143"/>
      <c r="Q58" s="143"/>
      <c r="R58" s="143"/>
      <c r="S58" s="143"/>
      <c r="T58" s="143"/>
      <c r="U58" s="143"/>
      <c r="V58" s="143"/>
      <c r="W58" s="143"/>
      <c r="X58" s="143"/>
      <c r="Y58" s="143"/>
      <c r="Z58" s="143"/>
    </row>
    <row r="59" spans="2:26" s="125" customFormat="1" ht="12.75" hidden="1">
      <c r="B59" s="143"/>
      <c r="C59" s="143"/>
      <c r="D59" s="143"/>
      <c r="E59" s="143"/>
      <c r="F59" s="143"/>
      <c r="G59" s="158"/>
      <c r="H59" s="158"/>
      <c r="I59" s="158"/>
      <c r="J59" s="158"/>
      <c r="K59" s="158"/>
      <c r="L59" s="143"/>
      <c r="M59" s="143"/>
      <c r="N59" s="143"/>
      <c r="O59" s="143"/>
      <c r="P59" s="143"/>
      <c r="Q59" s="143"/>
      <c r="R59" s="143"/>
      <c r="S59" s="143"/>
      <c r="T59" s="143"/>
      <c r="U59" s="143"/>
      <c r="V59" s="143"/>
      <c r="W59" s="143"/>
      <c r="X59" s="143"/>
      <c r="Y59" s="143"/>
      <c r="Z59" s="143"/>
    </row>
    <row r="60" spans="2:26" s="125" customFormat="1" ht="12.75" hidden="1">
      <c r="B60" s="143"/>
      <c r="C60" s="143"/>
      <c r="D60" s="143"/>
      <c r="E60" s="143"/>
      <c r="F60" s="143"/>
      <c r="G60" s="158"/>
      <c r="H60" s="158"/>
      <c r="I60" s="158"/>
      <c r="J60" s="158"/>
      <c r="K60" s="158"/>
      <c r="L60" s="143"/>
      <c r="M60" s="143"/>
      <c r="N60" s="143"/>
      <c r="O60" s="143"/>
      <c r="P60" s="143"/>
      <c r="Q60" s="143"/>
      <c r="R60" s="143"/>
      <c r="S60" s="143"/>
      <c r="T60" s="143"/>
      <c r="U60" s="143"/>
      <c r="V60" s="143"/>
      <c r="W60" s="143"/>
      <c r="X60" s="143"/>
      <c r="Y60" s="143"/>
      <c r="Z60" s="143"/>
    </row>
    <row r="61" spans="2:26" s="125" customFormat="1" ht="12.75" hidden="1">
      <c r="B61" s="143"/>
      <c r="C61" s="143"/>
      <c r="D61" s="143"/>
      <c r="E61" s="143"/>
      <c r="F61" s="143"/>
      <c r="G61" s="158"/>
      <c r="H61" s="158"/>
      <c r="I61" s="158"/>
      <c r="J61" s="158"/>
      <c r="K61" s="158"/>
      <c r="L61" s="143"/>
      <c r="M61" s="143"/>
      <c r="N61" s="143"/>
      <c r="O61" s="143"/>
      <c r="P61" s="143"/>
      <c r="Q61" s="143"/>
      <c r="R61" s="143"/>
      <c r="S61" s="143"/>
      <c r="T61" s="143"/>
      <c r="U61" s="143"/>
      <c r="V61" s="143"/>
      <c r="W61" s="143"/>
      <c r="X61" s="143"/>
      <c r="Y61" s="143"/>
      <c r="Z61" s="143"/>
    </row>
    <row r="62" spans="2:26" s="125" customFormat="1" ht="12.75" hidden="1">
      <c r="B62" s="143"/>
      <c r="C62" s="143"/>
      <c r="D62" s="143"/>
      <c r="E62" s="143"/>
      <c r="F62" s="143"/>
      <c r="G62" s="158"/>
      <c r="H62" s="158"/>
      <c r="I62" s="158"/>
      <c r="J62" s="158"/>
      <c r="K62" s="158"/>
      <c r="L62" s="143"/>
      <c r="M62" s="143"/>
      <c r="N62" s="143"/>
      <c r="O62" s="143"/>
      <c r="P62" s="143"/>
      <c r="Q62" s="143"/>
      <c r="R62" s="143"/>
      <c r="S62" s="143"/>
      <c r="T62" s="143"/>
      <c r="U62" s="143"/>
      <c r="V62" s="143"/>
      <c r="W62" s="143"/>
      <c r="X62" s="143"/>
      <c r="Y62" s="143"/>
      <c r="Z62" s="143"/>
    </row>
    <row r="63" spans="2:26" s="125" customFormat="1" ht="12.75" hidden="1">
      <c r="B63" s="143"/>
      <c r="C63" s="143"/>
      <c r="D63" s="143"/>
      <c r="E63" s="143"/>
      <c r="F63" s="143"/>
      <c r="G63" s="158"/>
      <c r="H63" s="158"/>
      <c r="I63" s="158"/>
      <c r="J63" s="158"/>
      <c r="K63" s="158"/>
      <c r="L63" s="143"/>
      <c r="M63" s="143"/>
      <c r="N63" s="143"/>
      <c r="O63" s="143"/>
      <c r="P63" s="143"/>
      <c r="Q63" s="143"/>
      <c r="R63" s="143"/>
      <c r="S63" s="143"/>
      <c r="T63" s="143"/>
      <c r="U63" s="143"/>
      <c r="V63" s="143"/>
      <c r="W63" s="143"/>
      <c r="X63" s="143"/>
      <c r="Y63" s="143"/>
      <c r="Z63" s="143"/>
    </row>
    <row r="64" spans="2:26" s="125" customFormat="1" ht="12.75" hidden="1">
      <c r="B64" s="143"/>
      <c r="C64" s="143"/>
      <c r="D64" s="143"/>
      <c r="E64" s="143"/>
      <c r="F64" s="143"/>
      <c r="G64" s="158"/>
      <c r="H64" s="158"/>
      <c r="I64" s="158"/>
      <c r="J64" s="158"/>
      <c r="K64" s="158"/>
      <c r="L64" s="143"/>
      <c r="M64" s="143"/>
      <c r="N64" s="143"/>
      <c r="O64" s="143"/>
      <c r="P64" s="143"/>
      <c r="Q64" s="143"/>
      <c r="R64" s="143"/>
      <c r="S64" s="143"/>
      <c r="T64" s="143"/>
      <c r="U64" s="143"/>
      <c r="V64" s="143"/>
      <c r="W64" s="143"/>
      <c r="X64" s="143"/>
      <c r="Y64" s="143"/>
      <c r="Z64" s="143"/>
    </row>
    <row r="65" spans="2:26" s="125" customFormat="1" ht="12.75" hidden="1">
      <c r="B65" s="143"/>
      <c r="C65" s="143"/>
      <c r="D65" s="143"/>
      <c r="E65" s="143"/>
      <c r="F65" s="143"/>
      <c r="G65" s="158"/>
      <c r="H65" s="158"/>
      <c r="I65" s="158"/>
      <c r="J65" s="158"/>
      <c r="K65" s="158"/>
      <c r="L65" s="143"/>
      <c r="M65" s="143"/>
      <c r="N65" s="143"/>
      <c r="O65" s="143"/>
      <c r="P65" s="143"/>
      <c r="Q65" s="143"/>
      <c r="R65" s="143"/>
      <c r="S65" s="143"/>
      <c r="T65" s="143"/>
      <c r="U65" s="143"/>
      <c r="V65" s="143"/>
      <c r="W65" s="143"/>
      <c r="X65" s="143"/>
      <c r="Y65" s="143"/>
      <c r="Z65" s="143"/>
    </row>
    <row r="66" spans="2:26" s="125" customFormat="1" ht="12.75" hidden="1">
      <c r="B66" s="143"/>
      <c r="C66" s="143"/>
      <c r="D66" s="143"/>
      <c r="E66" s="143"/>
      <c r="F66" s="143"/>
      <c r="G66" s="158"/>
      <c r="H66" s="158"/>
      <c r="I66" s="158"/>
      <c r="J66" s="158"/>
      <c r="K66" s="158"/>
      <c r="L66" s="143"/>
      <c r="M66" s="143"/>
      <c r="N66" s="143"/>
      <c r="O66" s="143"/>
      <c r="P66" s="143"/>
      <c r="Q66" s="143"/>
      <c r="R66" s="143"/>
      <c r="S66" s="143"/>
      <c r="T66" s="143"/>
      <c r="U66" s="143"/>
      <c r="V66" s="143"/>
      <c r="W66" s="143"/>
      <c r="X66" s="143"/>
      <c r="Y66" s="143"/>
      <c r="Z66" s="143"/>
    </row>
    <row r="67" spans="2:26" s="125" customFormat="1" ht="12.75" hidden="1">
      <c r="B67" s="143"/>
      <c r="C67" s="143"/>
      <c r="D67" s="143"/>
      <c r="E67" s="143"/>
      <c r="F67" s="143"/>
      <c r="G67" s="158"/>
      <c r="H67" s="158"/>
      <c r="I67" s="158"/>
      <c r="J67" s="158"/>
      <c r="K67" s="158"/>
      <c r="L67" s="143"/>
      <c r="M67" s="143"/>
      <c r="N67" s="143"/>
      <c r="O67" s="143"/>
      <c r="P67" s="143"/>
      <c r="Q67" s="143"/>
      <c r="R67" s="143"/>
      <c r="S67" s="143"/>
      <c r="T67" s="143"/>
      <c r="U67" s="143"/>
      <c r="V67" s="143"/>
      <c r="W67" s="143"/>
      <c r="X67" s="143"/>
      <c r="Y67" s="143"/>
      <c r="Z67" s="143"/>
    </row>
    <row r="68" spans="2:26" s="125" customFormat="1" ht="12.75" hidden="1">
      <c r="B68" s="143"/>
      <c r="C68" s="143"/>
      <c r="D68" s="143"/>
      <c r="E68" s="143"/>
      <c r="F68" s="143"/>
      <c r="G68" s="158"/>
      <c r="H68" s="158"/>
      <c r="I68" s="158"/>
      <c r="J68" s="158"/>
      <c r="K68" s="158"/>
      <c r="L68" s="143"/>
      <c r="M68" s="143"/>
      <c r="N68" s="143"/>
      <c r="O68" s="143"/>
      <c r="P68" s="143"/>
      <c r="Q68" s="143"/>
      <c r="R68" s="143"/>
      <c r="S68" s="143"/>
      <c r="T68" s="143"/>
      <c r="U68" s="143"/>
      <c r="V68" s="143"/>
      <c r="W68" s="143"/>
      <c r="X68" s="143"/>
      <c r="Y68" s="143"/>
      <c r="Z68" s="143"/>
    </row>
    <row r="69" spans="2:26" s="125" customFormat="1" ht="12.75" hidden="1">
      <c r="B69" s="143"/>
      <c r="C69" s="143"/>
      <c r="D69" s="143"/>
      <c r="E69" s="143"/>
      <c r="F69" s="143"/>
      <c r="G69" s="158"/>
      <c r="H69" s="158"/>
      <c r="I69" s="158"/>
      <c r="J69" s="158"/>
      <c r="K69" s="158"/>
      <c r="L69" s="143"/>
      <c r="M69" s="143"/>
      <c r="N69" s="143"/>
      <c r="O69" s="143"/>
      <c r="P69" s="143"/>
      <c r="Q69" s="143"/>
      <c r="R69" s="143"/>
      <c r="S69" s="143"/>
      <c r="T69" s="143"/>
      <c r="U69" s="143"/>
      <c r="V69" s="143"/>
      <c r="W69" s="143"/>
      <c r="X69" s="143"/>
      <c r="Y69" s="143"/>
      <c r="Z69" s="143"/>
    </row>
    <row r="70" spans="2:26" s="125" customFormat="1" ht="12.75" hidden="1">
      <c r="B70" s="143"/>
      <c r="C70" s="143"/>
      <c r="D70" s="143"/>
      <c r="E70" s="143"/>
      <c r="F70" s="143"/>
      <c r="G70" s="158"/>
      <c r="H70" s="158"/>
      <c r="I70" s="158"/>
      <c r="J70" s="158"/>
      <c r="K70" s="158"/>
      <c r="L70" s="143"/>
      <c r="M70" s="143"/>
      <c r="N70" s="143"/>
      <c r="O70" s="143"/>
      <c r="P70" s="143"/>
      <c r="Q70" s="143"/>
      <c r="R70" s="143"/>
      <c r="S70" s="143"/>
      <c r="T70" s="143"/>
      <c r="U70" s="143"/>
      <c r="V70" s="143"/>
      <c r="W70" s="143"/>
      <c r="X70" s="143"/>
      <c r="Y70" s="143"/>
      <c r="Z70" s="143"/>
    </row>
    <row r="71" spans="2:26" s="125" customFormat="1" ht="12.75" hidden="1">
      <c r="B71" s="143"/>
      <c r="C71" s="143"/>
      <c r="D71" s="143"/>
      <c r="E71" s="143"/>
      <c r="F71" s="143"/>
      <c r="G71" s="158"/>
      <c r="H71" s="158"/>
      <c r="I71" s="158"/>
      <c r="J71" s="158"/>
      <c r="K71" s="158"/>
      <c r="L71" s="143"/>
      <c r="M71" s="143"/>
      <c r="N71" s="143"/>
      <c r="O71" s="143"/>
      <c r="P71" s="143"/>
      <c r="Q71" s="143"/>
      <c r="R71" s="143"/>
      <c r="S71" s="143"/>
      <c r="T71" s="143"/>
      <c r="U71" s="143"/>
      <c r="V71" s="143"/>
      <c r="W71" s="143"/>
      <c r="X71" s="143"/>
      <c r="Y71" s="143"/>
      <c r="Z71" s="143"/>
    </row>
    <row r="72" spans="2:26" s="125" customFormat="1" ht="12.75" hidden="1">
      <c r="B72" s="143"/>
      <c r="C72" s="143"/>
      <c r="D72" s="143"/>
      <c r="E72" s="143"/>
      <c r="F72" s="143"/>
      <c r="G72" s="158"/>
      <c r="H72" s="158"/>
      <c r="I72" s="158"/>
      <c r="J72" s="158"/>
      <c r="K72" s="158"/>
      <c r="L72" s="143"/>
      <c r="M72" s="143"/>
      <c r="N72" s="143"/>
      <c r="O72" s="143"/>
      <c r="P72" s="143"/>
      <c r="Q72" s="143"/>
      <c r="R72" s="143"/>
      <c r="S72" s="143"/>
      <c r="T72" s="143"/>
      <c r="U72" s="143"/>
      <c r="V72" s="143"/>
      <c r="W72" s="143"/>
      <c r="X72" s="143"/>
      <c r="Y72" s="143"/>
      <c r="Z72" s="143"/>
    </row>
    <row r="73" spans="2:26" s="125" customFormat="1" ht="12.75" hidden="1">
      <c r="B73" s="143"/>
      <c r="C73" s="143"/>
      <c r="D73" s="143"/>
      <c r="E73" s="143"/>
      <c r="F73" s="143"/>
      <c r="G73" s="158"/>
      <c r="H73" s="158"/>
      <c r="I73" s="158"/>
      <c r="J73" s="158"/>
      <c r="K73" s="158"/>
      <c r="L73" s="143"/>
      <c r="M73" s="143"/>
      <c r="N73" s="143"/>
      <c r="O73" s="143"/>
      <c r="P73" s="143"/>
      <c r="Q73" s="143"/>
      <c r="R73" s="143"/>
      <c r="S73" s="143"/>
      <c r="T73" s="143"/>
      <c r="U73" s="143"/>
      <c r="V73" s="143"/>
      <c r="W73" s="143"/>
      <c r="X73" s="143"/>
      <c r="Y73" s="143"/>
      <c r="Z73" s="143"/>
    </row>
    <row r="74" spans="2:26" s="125" customFormat="1" ht="12.75" hidden="1">
      <c r="B74" s="143"/>
      <c r="C74" s="143"/>
      <c r="D74" s="143"/>
      <c r="E74" s="143"/>
      <c r="F74" s="143"/>
      <c r="G74" s="158"/>
      <c r="H74" s="158"/>
      <c r="I74" s="158"/>
      <c r="J74" s="158"/>
      <c r="K74" s="158"/>
      <c r="L74" s="143"/>
      <c r="M74" s="143"/>
      <c r="N74" s="143"/>
      <c r="O74" s="143"/>
      <c r="P74" s="143"/>
      <c r="Q74" s="143"/>
      <c r="R74" s="143"/>
      <c r="S74" s="143"/>
      <c r="T74" s="143"/>
      <c r="U74" s="143"/>
      <c r="V74" s="143"/>
      <c r="W74" s="143"/>
      <c r="X74" s="143"/>
      <c r="Y74" s="143"/>
      <c r="Z74" s="143"/>
    </row>
    <row r="75" spans="2:26" s="125" customFormat="1" ht="12.75" hidden="1">
      <c r="B75" s="143"/>
      <c r="C75" s="143"/>
      <c r="D75" s="143"/>
      <c r="E75" s="143"/>
      <c r="F75" s="143"/>
      <c r="G75" s="158"/>
      <c r="H75" s="158"/>
      <c r="I75" s="158"/>
      <c r="J75" s="158"/>
      <c r="K75" s="158"/>
      <c r="L75" s="143"/>
      <c r="M75" s="143"/>
      <c r="N75" s="143"/>
      <c r="O75" s="143"/>
      <c r="P75" s="143"/>
      <c r="Q75" s="143"/>
      <c r="R75" s="143"/>
      <c r="S75" s="143"/>
      <c r="T75" s="143"/>
      <c r="U75" s="143"/>
      <c r="V75" s="143"/>
      <c r="W75" s="143"/>
      <c r="X75" s="143"/>
      <c r="Y75" s="143"/>
      <c r="Z75" s="143"/>
    </row>
    <row r="76" spans="2:26" s="125" customFormat="1" ht="12.75" hidden="1">
      <c r="B76" s="143"/>
      <c r="C76" s="143"/>
      <c r="D76" s="143"/>
      <c r="E76" s="143"/>
      <c r="F76" s="143"/>
      <c r="G76" s="158"/>
      <c r="H76" s="158"/>
      <c r="I76" s="158"/>
      <c r="J76" s="158"/>
      <c r="K76" s="158"/>
      <c r="L76" s="143"/>
      <c r="M76" s="143"/>
      <c r="N76" s="143"/>
      <c r="O76" s="143"/>
      <c r="P76" s="143"/>
      <c r="Q76" s="143"/>
      <c r="R76" s="143"/>
      <c r="S76" s="143"/>
      <c r="T76" s="143"/>
      <c r="U76" s="143"/>
      <c r="V76" s="143"/>
      <c r="W76" s="143"/>
      <c r="X76" s="143"/>
      <c r="Y76" s="143"/>
      <c r="Z76" s="143"/>
    </row>
    <row r="77" spans="2:26" s="125" customFormat="1" ht="12.75" hidden="1">
      <c r="B77" s="143"/>
      <c r="C77" s="143"/>
      <c r="D77" s="143"/>
      <c r="E77" s="143"/>
      <c r="F77" s="143"/>
      <c r="G77" s="158"/>
      <c r="H77" s="158"/>
      <c r="I77" s="158"/>
      <c r="J77" s="158"/>
      <c r="K77" s="158"/>
      <c r="L77" s="143"/>
      <c r="M77" s="143"/>
      <c r="N77" s="143"/>
      <c r="O77" s="143"/>
      <c r="P77" s="143"/>
      <c r="Q77" s="143"/>
      <c r="R77" s="143"/>
      <c r="S77" s="143"/>
      <c r="T77" s="143"/>
      <c r="U77" s="143"/>
      <c r="V77" s="143"/>
      <c r="W77" s="143"/>
      <c r="X77" s="143"/>
      <c r="Y77" s="143"/>
      <c r="Z77" s="143"/>
    </row>
    <row r="78" spans="2:26" s="125" customFormat="1" ht="12.75" hidden="1">
      <c r="B78" s="143"/>
      <c r="C78" s="143"/>
      <c r="D78" s="143"/>
      <c r="E78" s="143"/>
      <c r="F78" s="143"/>
      <c r="G78" s="158"/>
      <c r="H78" s="158"/>
      <c r="I78" s="158"/>
      <c r="J78" s="158"/>
      <c r="K78" s="158"/>
      <c r="L78" s="143"/>
      <c r="M78" s="143"/>
      <c r="N78" s="143"/>
      <c r="O78" s="143"/>
      <c r="P78" s="143"/>
      <c r="Q78" s="143"/>
      <c r="R78" s="143"/>
      <c r="S78" s="143"/>
      <c r="T78" s="143"/>
      <c r="U78" s="143"/>
      <c r="V78" s="143"/>
      <c r="W78" s="143"/>
      <c r="X78" s="143"/>
      <c r="Y78" s="143"/>
      <c r="Z78" s="143"/>
    </row>
    <row r="79" spans="2:26" s="125" customFormat="1" ht="12.75" hidden="1">
      <c r="B79" s="143"/>
      <c r="C79" s="143"/>
      <c r="D79" s="143"/>
      <c r="E79" s="143"/>
      <c r="F79" s="143"/>
      <c r="G79" s="158"/>
      <c r="H79" s="158"/>
      <c r="I79" s="158"/>
      <c r="J79" s="158"/>
      <c r="K79" s="158"/>
      <c r="L79" s="143"/>
      <c r="M79" s="143"/>
      <c r="N79" s="143"/>
      <c r="O79" s="143"/>
      <c r="P79" s="143"/>
      <c r="Q79" s="143"/>
      <c r="R79" s="143"/>
      <c r="S79" s="143"/>
      <c r="T79" s="143"/>
      <c r="U79" s="143"/>
      <c r="V79" s="143"/>
      <c r="W79" s="143"/>
      <c r="X79" s="143"/>
      <c r="Y79" s="143"/>
      <c r="Z79" s="143"/>
    </row>
    <row r="80" spans="2:26" s="125" customFormat="1" ht="12.75" hidden="1">
      <c r="B80" s="143"/>
      <c r="C80" s="143"/>
      <c r="D80" s="143"/>
      <c r="E80" s="143"/>
      <c r="F80" s="143"/>
      <c r="G80" s="158"/>
      <c r="H80" s="158"/>
      <c r="I80" s="158"/>
      <c r="J80" s="158"/>
      <c r="K80" s="158"/>
      <c r="L80" s="143"/>
      <c r="M80" s="143"/>
      <c r="N80" s="143"/>
      <c r="O80" s="143"/>
      <c r="P80" s="143"/>
      <c r="Q80" s="143"/>
      <c r="R80" s="143"/>
      <c r="S80" s="143"/>
      <c r="T80" s="143"/>
      <c r="U80" s="143"/>
      <c r="V80" s="143"/>
      <c r="W80" s="143"/>
      <c r="X80" s="143"/>
      <c r="Y80" s="143"/>
      <c r="Z80" s="143"/>
    </row>
    <row r="81" spans="2:26" s="125" customFormat="1" ht="12.75" hidden="1">
      <c r="B81" s="143"/>
      <c r="C81" s="143"/>
      <c r="D81" s="143"/>
      <c r="E81" s="143"/>
      <c r="F81" s="143"/>
      <c r="G81" s="158"/>
      <c r="H81" s="158"/>
      <c r="I81" s="158"/>
      <c r="J81" s="158"/>
      <c r="K81" s="158"/>
      <c r="L81" s="143"/>
      <c r="M81" s="143"/>
      <c r="N81" s="143"/>
      <c r="O81" s="143"/>
      <c r="P81" s="143"/>
      <c r="Q81" s="143"/>
      <c r="R81" s="143"/>
      <c r="S81" s="143"/>
      <c r="T81" s="143"/>
      <c r="U81" s="143"/>
      <c r="V81" s="143"/>
      <c r="W81" s="143"/>
      <c r="X81" s="143"/>
      <c r="Y81" s="143"/>
      <c r="Z81" s="143"/>
    </row>
    <row r="82" spans="2:26" s="125" customFormat="1" ht="12.75" hidden="1">
      <c r="B82" s="143"/>
      <c r="C82" s="143"/>
      <c r="D82" s="143"/>
      <c r="E82" s="143"/>
      <c r="F82" s="143"/>
      <c r="G82" s="158"/>
      <c r="H82" s="158"/>
      <c r="I82" s="158"/>
      <c r="J82" s="158"/>
      <c r="K82" s="158"/>
      <c r="L82" s="143"/>
      <c r="M82" s="143"/>
      <c r="N82" s="143"/>
      <c r="O82" s="143"/>
      <c r="P82" s="143"/>
      <c r="Q82" s="143"/>
      <c r="R82" s="143"/>
      <c r="S82" s="143"/>
      <c r="T82" s="143"/>
      <c r="U82" s="143"/>
      <c r="V82" s="143"/>
      <c r="W82" s="143"/>
      <c r="X82" s="143"/>
      <c r="Y82" s="143"/>
      <c r="Z82" s="143"/>
    </row>
    <row r="83" spans="2:26" s="125" customFormat="1" ht="12.75" hidden="1">
      <c r="B83" s="143"/>
      <c r="C83" s="143"/>
      <c r="D83" s="143"/>
      <c r="E83" s="143"/>
      <c r="F83" s="143"/>
      <c r="G83" s="158"/>
      <c r="H83" s="158"/>
      <c r="I83" s="158"/>
      <c r="J83" s="158"/>
      <c r="K83" s="158"/>
      <c r="L83" s="143"/>
      <c r="M83" s="143"/>
      <c r="N83" s="143"/>
      <c r="O83" s="143"/>
      <c r="P83" s="143"/>
      <c r="Q83" s="143"/>
      <c r="R83" s="143"/>
      <c r="S83" s="143"/>
      <c r="T83" s="143"/>
      <c r="U83" s="143"/>
      <c r="V83" s="143"/>
      <c r="W83" s="143"/>
      <c r="X83" s="143"/>
      <c r="Y83" s="143"/>
      <c r="Z83" s="143"/>
    </row>
    <row r="84" spans="2:26" s="125" customFormat="1" ht="12.75" hidden="1">
      <c r="B84" s="143"/>
      <c r="C84" s="143"/>
      <c r="D84" s="143"/>
      <c r="E84" s="143"/>
      <c r="F84" s="143"/>
      <c r="G84" s="158"/>
      <c r="H84" s="158"/>
      <c r="I84" s="158"/>
      <c r="J84" s="158"/>
      <c r="K84" s="158"/>
      <c r="L84" s="143"/>
      <c r="M84" s="143"/>
      <c r="N84" s="143"/>
      <c r="O84" s="143"/>
      <c r="P84" s="143"/>
      <c r="Q84" s="143"/>
      <c r="R84" s="143"/>
      <c r="S84" s="143"/>
      <c r="T84" s="143"/>
      <c r="U84" s="143"/>
      <c r="V84" s="143"/>
      <c r="W84" s="143"/>
      <c r="X84" s="143"/>
      <c r="Y84" s="143"/>
      <c r="Z84" s="143"/>
    </row>
    <row r="85" spans="2:26" s="125" customFormat="1" ht="12.75" hidden="1">
      <c r="B85" s="143"/>
      <c r="C85" s="143"/>
      <c r="D85" s="143"/>
      <c r="E85" s="143"/>
      <c r="F85" s="143"/>
      <c r="G85" s="158"/>
      <c r="H85" s="158"/>
      <c r="I85" s="158"/>
      <c r="J85" s="158"/>
      <c r="K85" s="158"/>
      <c r="L85" s="143"/>
      <c r="M85" s="143"/>
      <c r="N85" s="143"/>
      <c r="O85" s="143"/>
      <c r="P85" s="143"/>
      <c r="Q85" s="143"/>
      <c r="R85" s="143"/>
      <c r="S85" s="143"/>
      <c r="T85" s="143"/>
      <c r="U85" s="143"/>
      <c r="V85" s="143"/>
      <c r="W85" s="143"/>
      <c r="X85" s="143"/>
      <c r="Y85" s="143"/>
      <c r="Z85" s="143"/>
    </row>
    <row r="86" spans="2:26" s="125" customFormat="1" ht="12.75" hidden="1">
      <c r="B86" s="143"/>
      <c r="C86" s="143"/>
      <c r="D86" s="143"/>
      <c r="E86" s="143"/>
      <c r="F86" s="143"/>
      <c r="G86" s="158"/>
      <c r="H86" s="158"/>
      <c r="I86" s="158"/>
      <c r="J86" s="158"/>
      <c r="K86" s="158"/>
      <c r="L86" s="143"/>
      <c r="M86" s="143"/>
      <c r="N86" s="143"/>
      <c r="O86" s="143"/>
      <c r="P86" s="143"/>
      <c r="Q86" s="143"/>
      <c r="R86" s="143"/>
      <c r="S86" s="143"/>
      <c r="T86" s="143"/>
      <c r="U86" s="143"/>
      <c r="V86" s="143"/>
      <c r="W86" s="143"/>
      <c r="X86" s="143"/>
      <c r="Y86" s="143"/>
      <c r="Z86" s="143"/>
    </row>
    <row r="87" spans="2:26" s="125" customFormat="1" ht="12.75" hidden="1">
      <c r="B87" s="143"/>
      <c r="C87" s="143"/>
      <c r="D87" s="143"/>
      <c r="E87" s="143"/>
      <c r="F87" s="143"/>
      <c r="G87" s="158"/>
      <c r="H87" s="158"/>
      <c r="I87" s="158"/>
      <c r="J87" s="158"/>
      <c r="K87" s="158"/>
      <c r="L87" s="143"/>
      <c r="M87" s="143"/>
      <c r="N87" s="143"/>
      <c r="O87" s="143"/>
      <c r="P87" s="143"/>
      <c r="Q87" s="143"/>
      <c r="R87" s="143"/>
      <c r="S87" s="143"/>
      <c r="T87" s="143"/>
      <c r="U87" s="143"/>
      <c r="V87" s="143"/>
      <c r="W87" s="143"/>
      <c r="X87" s="143"/>
      <c r="Y87" s="143"/>
      <c r="Z87" s="143"/>
    </row>
    <row r="88" spans="2:26" s="125" customFormat="1" ht="12.75" hidden="1">
      <c r="B88" s="143"/>
      <c r="C88" s="143"/>
      <c r="D88" s="143"/>
      <c r="E88" s="143"/>
      <c r="F88" s="143"/>
      <c r="G88" s="158"/>
      <c r="H88" s="158"/>
      <c r="I88" s="158"/>
      <c r="J88" s="158"/>
      <c r="K88" s="158"/>
      <c r="L88" s="143"/>
      <c r="M88" s="143"/>
      <c r="N88" s="143"/>
      <c r="O88" s="143"/>
      <c r="P88" s="143"/>
      <c r="Q88" s="143"/>
      <c r="R88" s="143"/>
      <c r="S88" s="143"/>
      <c r="T88" s="143"/>
      <c r="U88" s="143"/>
      <c r="V88" s="143"/>
      <c r="W88" s="143"/>
      <c r="X88" s="143"/>
      <c r="Y88" s="143"/>
      <c r="Z88" s="143"/>
    </row>
    <row r="89" spans="2:26" s="125" customFormat="1" ht="12.75" hidden="1">
      <c r="B89" s="143"/>
      <c r="C89" s="143"/>
      <c r="D89" s="143"/>
      <c r="E89" s="143"/>
      <c r="F89" s="143"/>
      <c r="G89" s="158"/>
      <c r="H89" s="158"/>
      <c r="I89" s="158"/>
      <c r="J89" s="158"/>
      <c r="K89" s="158"/>
      <c r="L89" s="143"/>
      <c r="M89" s="143"/>
      <c r="N89" s="143"/>
      <c r="O89" s="143"/>
      <c r="P89" s="143"/>
      <c r="Q89" s="143"/>
      <c r="R89" s="143"/>
      <c r="S89" s="143"/>
      <c r="T89" s="143"/>
      <c r="U89" s="143"/>
      <c r="V89" s="143"/>
      <c r="W89" s="143"/>
      <c r="X89" s="143"/>
      <c r="Y89" s="143"/>
      <c r="Z89" s="143"/>
    </row>
    <row r="90" spans="2:26" s="125" customFormat="1" ht="12.75" hidden="1">
      <c r="B90" s="143"/>
      <c r="C90" s="143"/>
      <c r="D90" s="143"/>
      <c r="E90" s="143"/>
      <c r="F90" s="143"/>
      <c r="G90" s="158"/>
      <c r="H90" s="158"/>
      <c r="I90" s="158"/>
      <c r="J90" s="158"/>
      <c r="K90" s="158"/>
      <c r="L90" s="143"/>
      <c r="M90" s="143"/>
      <c r="N90" s="143"/>
      <c r="O90" s="143"/>
      <c r="P90" s="143"/>
      <c r="Q90" s="143"/>
      <c r="R90" s="143"/>
      <c r="S90" s="143"/>
      <c r="T90" s="143"/>
      <c r="U90" s="143"/>
      <c r="V90" s="143"/>
      <c r="W90" s="143"/>
      <c r="X90" s="143"/>
      <c r="Y90" s="143"/>
      <c r="Z90" s="143"/>
    </row>
    <row r="91" spans="2:26" s="125" customFormat="1" ht="12.75" hidden="1">
      <c r="B91" s="143"/>
      <c r="C91" s="143"/>
      <c r="D91" s="143"/>
      <c r="E91" s="143"/>
      <c r="F91" s="143"/>
      <c r="G91" s="158"/>
      <c r="H91" s="158"/>
      <c r="I91" s="158"/>
      <c r="J91" s="158"/>
      <c r="K91" s="158"/>
      <c r="L91" s="143"/>
      <c r="M91" s="143"/>
      <c r="N91" s="143"/>
      <c r="O91" s="143"/>
      <c r="P91" s="143"/>
      <c r="Q91" s="143"/>
      <c r="R91" s="143"/>
      <c r="S91" s="143"/>
      <c r="T91" s="143"/>
      <c r="U91" s="143"/>
      <c r="V91" s="143"/>
      <c r="W91" s="143"/>
      <c r="X91" s="143"/>
      <c r="Y91" s="143"/>
      <c r="Z91" s="143"/>
    </row>
    <row r="92" spans="2:26" s="125" customFormat="1" ht="12.75" hidden="1">
      <c r="B92" s="143"/>
      <c r="C92" s="143"/>
      <c r="D92" s="143"/>
      <c r="E92" s="143"/>
      <c r="F92" s="143"/>
      <c r="G92" s="158"/>
      <c r="H92" s="158"/>
      <c r="I92" s="158"/>
      <c r="J92" s="158"/>
      <c r="K92" s="158"/>
      <c r="L92" s="143"/>
      <c r="M92" s="143"/>
      <c r="N92" s="143"/>
      <c r="O92" s="143"/>
      <c r="P92" s="143"/>
      <c r="Q92" s="143"/>
      <c r="R92" s="143"/>
      <c r="S92" s="143"/>
      <c r="T92" s="143"/>
      <c r="U92" s="143"/>
      <c r="V92" s="143"/>
      <c r="W92" s="143"/>
      <c r="X92" s="143"/>
      <c r="Y92" s="143"/>
      <c r="Z92" s="143"/>
    </row>
    <row r="93" spans="2:26" s="125" customFormat="1" ht="12.75" hidden="1">
      <c r="B93" s="143"/>
      <c r="C93" s="143"/>
      <c r="D93" s="143"/>
      <c r="E93" s="143"/>
      <c r="F93" s="143"/>
      <c r="G93" s="158"/>
      <c r="H93" s="158"/>
      <c r="I93" s="158"/>
      <c r="J93" s="158"/>
      <c r="K93" s="158"/>
      <c r="L93" s="143"/>
      <c r="M93" s="143"/>
      <c r="N93" s="143"/>
      <c r="O93" s="143"/>
      <c r="P93" s="143"/>
      <c r="Q93" s="143"/>
      <c r="R93" s="143"/>
      <c r="S93" s="143"/>
      <c r="T93" s="143"/>
      <c r="U93" s="143"/>
      <c r="V93" s="143"/>
      <c r="W93" s="143"/>
      <c r="X93" s="143"/>
      <c r="Y93" s="143"/>
      <c r="Z93" s="143"/>
    </row>
    <row r="94" spans="2:26" s="125" customFormat="1" ht="12.75" hidden="1">
      <c r="B94" s="143"/>
      <c r="C94" s="143"/>
      <c r="D94" s="143"/>
      <c r="E94" s="143"/>
      <c r="F94" s="143"/>
      <c r="G94" s="158"/>
      <c r="H94" s="158"/>
      <c r="I94" s="158"/>
      <c r="J94" s="158"/>
      <c r="K94" s="158"/>
      <c r="L94" s="143"/>
      <c r="M94" s="143"/>
      <c r="N94" s="143"/>
      <c r="O94" s="143"/>
      <c r="P94" s="143"/>
      <c r="Q94" s="143"/>
      <c r="R94" s="143"/>
      <c r="S94" s="143"/>
      <c r="T94" s="143"/>
      <c r="U94" s="143"/>
      <c r="V94" s="143"/>
      <c r="W94" s="143"/>
      <c r="X94" s="143"/>
      <c r="Y94" s="143"/>
      <c r="Z94" s="143"/>
    </row>
    <row r="95" spans="2:26" s="125" customFormat="1" ht="12.75" hidden="1">
      <c r="B95" s="143"/>
      <c r="C95" s="143"/>
      <c r="D95" s="143"/>
      <c r="E95" s="143"/>
      <c r="F95" s="143"/>
      <c r="G95" s="158"/>
      <c r="H95" s="158"/>
      <c r="I95" s="158"/>
      <c r="J95" s="158"/>
      <c r="K95" s="158"/>
      <c r="L95" s="143"/>
      <c r="M95" s="143"/>
      <c r="N95" s="143"/>
      <c r="O95" s="143"/>
      <c r="P95" s="143"/>
      <c r="Q95" s="143"/>
      <c r="R95" s="143"/>
      <c r="S95" s="143"/>
      <c r="T95" s="143"/>
      <c r="U95" s="143"/>
      <c r="V95" s="143"/>
      <c r="W95" s="143"/>
      <c r="X95" s="143"/>
      <c r="Y95" s="143"/>
      <c r="Z95" s="143"/>
    </row>
    <row r="96" spans="2:26" s="125" customFormat="1" ht="12.75" hidden="1">
      <c r="B96" s="143"/>
      <c r="C96" s="143"/>
      <c r="D96" s="143"/>
      <c r="E96" s="143"/>
      <c r="F96" s="143"/>
      <c r="G96" s="158"/>
      <c r="H96" s="158"/>
      <c r="I96" s="158"/>
      <c r="J96" s="158"/>
      <c r="K96" s="158"/>
      <c r="L96" s="143"/>
      <c r="M96" s="143"/>
      <c r="N96" s="143"/>
      <c r="O96" s="143"/>
      <c r="P96" s="143"/>
      <c r="Q96" s="143"/>
      <c r="R96" s="143"/>
      <c r="S96" s="143"/>
      <c r="T96" s="143"/>
      <c r="U96" s="143"/>
      <c r="V96" s="143"/>
      <c r="W96" s="143"/>
      <c r="X96" s="143"/>
      <c r="Y96" s="143"/>
      <c r="Z96" s="143"/>
    </row>
    <row r="97" spans="2:26" s="125" customFormat="1" ht="12.75" hidden="1">
      <c r="B97" s="143"/>
      <c r="C97" s="143"/>
      <c r="D97" s="143"/>
      <c r="E97" s="143"/>
      <c r="F97" s="143"/>
      <c r="G97" s="158"/>
      <c r="H97" s="158"/>
      <c r="I97" s="158"/>
      <c r="J97" s="158"/>
      <c r="K97" s="158"/>
      <c r="L97" s="143"/>
      <c r="M97" s="143"/>
      <c r="N97" s="143"/>
      <c r="O97" s="143"/>
      <c r="P97" s="143"/>
      <c r="Q97" s="143"/>
      <c r="R97" s="143"/>
      <c r="S97" s="143"/>
      <c r="T97" s="143"/>
      <c r="U97" s="143"/>
      <c r="V97" s="143"/>
      <c r="W97" s="143"/>
      <c r="X97" s="143"/>
      <c r="Y97" s="143"/>
      <c r="Z97" s="143"/>
    </row>
    <row r="98" spans="2:26" s="125" customFormat="1" ht="12.75" hidden="1">
      <c r="B98" s="143"/>
      <c r="C98" s="143"/>
      <c r="D98" s="143"/>
      <c r="E98" s="143"/>
      <c r="F98" s="143"/>
      <c r="G98" s="158"/>
      <c r="H98" s="158"/>
      <c r="I98" s="158"/>
      <c r="J98" s="158"/>
      <c r="K98" s="158"/>
      <c r="L98" s="143"/>
      <c r="M98" s="143"/>
      <c r="N98" s="143"/>
      <c r="O98" s="143"/>
      <c r="P98" s="143"/>
      <c r="Q98" s="143"/>
      <c r="R98" s="143"/>
      <c r="S98" s="143"/>
      <c r="T98" s="143"/>
      <c r="U98" s="143"/>
      <c r="V98" s="143"/>
      <c r="W98" s="143"/>
      <c r="X98" s="143"/>
      <c r="Y98" s="143"/>
      <c r="Z98" s="143"/>
    </row>
    <row r="99" spans="2:26" s="125" customFormat="1" ht="12.75" hidden="1">
      <c r="B99" s="143"/>
      <c r="C99" s="143"/>
      <c r="D99" s="143"/>
      <c r="E99" s="143"/>
      <c r="F99" s="143"/>
      <c r="G99" s="158"/>
      <c r="H99" s="158"/>
      <c r="I99" s="158"/>
      <c r="J99" s="158"/>
      <c r="K99" s="158"/>
      <c r="L99" s="143"/>
      <c r="M99" s="143"/>
      <c r="N99" s="143"/>
      <c r="O99" s="143"/>
      <c r="P99" s="143"/>
      <c r="Q99" s="143"/>
      <c r="R99" s="143"/>
      <c r="S99" s="143"/>
      <c r="T99" s="143"/>
      <c r="U99" s="143"/>
      <c r="V99" s="143"/>
      <c r="W99" s="143"/>
      <c r="X99" s="143"/>
      <c r="Y99" s="143"/>
      <c r="Z99" s="143"/>
    </row>
    <row r="100" spans="2:26" s="125" customFormat="1" ht="12.75" hidden="1">
      <c r="B100" s="143"/>
      <c r="C100" s="143"/>
      <c r="D100" s="143"/>
      <c r="E100" s="143"/>
      <c r="F100" s="143"/>
      <c r="G100" s="158"/>
      <c r="H100" s="158"/>
      <c r="I100" s="158"/>
      <c r="J100" s="158"/>
      <c r="K100" s="158"/>
      <c r="L100" s="143"/>
      <c r="M100" s="143"/>
      <c r="N100" s="143"/>
      <c r="O100" s="143"/>
      <c r="P100" s="143"/>
      <c r="Q100" s="143"/>
      <c r="R100" s="143"/>
      <c r="S100" s="143"/>
      <c r="T100" s="143"/>
      <c r="U100" s="143"/>
      <c r="V100" s="143"/>
      <c r="W100" s="143"/>
      <c r="X100" s="143"/>
      <c r="Y100" s="143"/>
      <c r="Z100" s="143"/>
    </row>
    <row r="101" spans="2:26" s="125" customFormat="1" ht="12.75" hidden="1">
      <c r="B101" s="143"/>
      <c r="C101" s="143"/>
      <c r="D101" s="143"/>
      <c r="E101" s="143"/>
      <c r="F101" s="143"/>
      <c r="G101" s="158"/>
      <c r="H101" s="158"/>
      <c r="I101" s="158"/>
      <c r="J101" s="158"/>
      <c r="K101" s="158"/>
      <c r="L101" s="143"/>
      <c r="M101" s="143"/>
      <c r="N101" s="143"/>
      <c r="O101" s="143"/>
      <c r="P101" s="143"/>
      <c r="Q101" s="143"/>
      <c r="R101" s="143"/>
      <c r="S101" s="143"/>
      <c r="T101" s="143"/>
      <c r="U101" s="143"/>
      <c r="V101" s="143"/>
      <c r="W101" s="143"/>
      <c r="X101" s="143"/>
      <c r="Y101" s="143"/>
      <c r="Z101" s="143"/>
    </row>
    <row r="102" spans="2:26" s="125" customFormat="1" ht="12.75" hidden="1" customHeight="1">
      <c r="B102" s="143"/>
      <c r="C102" s="143"/>
      <c r="D102" s="143"/>
      <c r="E102" s="143"/>
      <c r="F102" s="143"/>
      <c r="G102" s="158"/>
      <c r="H102" s="158"/>
      <c r="I102" s="158"/>
      <c r="J102" s="158"/>
      <c r="K102" s="158"/>
      <c r="L102" s="143"/>
      <c r="M102" s="143"/>
      <c r="N102" s="143"/>
      <c r="O102" s="143"/>
      <c r="P102" s="143"/>
      <c r="Q102" s="143"/>
      <c r="R102" s="143"/>
      <c r="S102" s="143"/>
      <c r="T102" s="143"/>
      <c r="U102" s="143"/>
      <c r="V102" s="143"/>
      <c r="W102" s="143"/>
      <c r="X102" s="143"/>
      <c r="Y102" s="143"/>
      <c r="Z102" s="143"/>
    </row>
    <row r="103" spans="2:26" s="125" customFormat="1" ht="12.75" hidden="1" customHeight="1">
      <c r="B103" s="143"/>
      <c r="C103" s="143"/>
      <c r="D103" s="143"/>
      <c r="E103" s="143"/>
      <c r="F103" s="143"/>
      <c r="G103" s="158"/>
      <c r="H103" s="158"/>
      <c r="I103" s="158"/>
      <c r="J103" s="158"/>
      <c r="K103" s="158"/>
      <c r="L103" s="143"/>
      <c r="M103" s="143"/>
      <c r="N103" s="143"/>
      <c r="O103" s="143"/>
      <c r="P103" s="143"/>
      <c r="Q103" s="143"/>
      <c r="R103" s="143"/>
      <c r="S103" s="143"/>
      <c r="T103" s="143"/>
      <c r="U103" s="143"/>
      <c r="V103" s="143"/>
      <c r="W103" s="143"/>
      <c r="X103" s="143"/>
      <c r="Y103" s="143"/>
      <c r="Z103" s="143"/>
    </row>
    <row r="104" spans="2:26" s="125" customFormat="1" ht="12.75" hidden="1" customHeight="1">
      <c r="B104" s="143"/>
      <c r="C104" s="143"/>
      <c r="D104" s="143"/>
      <c r="E104" s="143"/>
      <c r="F104" s="143"/>
      <c r="G104" s="158"/>
      <c r="H104" s="158"/>
      <c r="I104" s="158"/>
      <c r="J104" s="158"/>
      <c r="K104" s="158"/>
      <c r="L104" s="143"/>
      <c r="M104" s="143"/>
      <c r="N104" s="143"/>
      <c r="O104" s="143"/>
      <c r="P104" s="143"/>
      <c r="Q104" s="143"/>
      <c r="R104" s="143"/>
      <c r="S104" s="143"/>
      <c r="T104" s="143"/>
      <c r="U104" s="143"/>
      <c r="V104" s="143"/>
      <c r="W104" s="143"/>
      <c r="X104" s="143"/>
      <c r="Y104" s="143"/>
      <c r="Z104" s="143"/>
    </row>
    <row r="105" spans="2:26" s="125" customFormat="1" ht="12.75" hidden="1" customHeight="1">
      <c r="B105" s="143"/>
      <c r="C105" s="143"/>
      <c r="D105" s="143"/>
      <c r="E105" s="143"/>
      <c r="F105" s="143"/>
      <c r="G105" s="158"/>
      <c r="H105" s="158"/>
      <c r="I105" s="158"/>
      <c r="J105" s="158"/>
      <c r="K105" s="158"/>
      <c r="L105" s="143"/>
      <c r="M105" s="143"/>
      <c r="N105" s="143"/>
      <c r="O105" s="143"/>
      <c r="P105" s="143"/>
      <c r="Q105" s="143"/>
      <c r="R105" s="143"/>
      <c r="S105" s="143"/>
      <c r="T105" s="143"/>
      <c r="U105" s="143"/>
      <c r="V105" s="143"/>
      <c r="W105" s="143"/>
      <c r="X105" s="143"/>
      <c r="Y105" s="143"/>
      <c r="Z105" s="143"/>
    </row>
    <row r="106" spans="2:26" s="125" customFormat="1" ht="12.75" hidden="1" customHeight="1">
      <c r="B106" s="143"/>
      <c r="C106" s="143"/>
      <c r="D106" s="143"/>
      <c r="E106" s="143"/>
      <c r="F106" s="143"/>
      <c r="G106" s="158"/>
      <c r="H106" s="158"/>
      <c r="I106" s="158"/>
      <c r="J106" s="158"/>
      <c r="K106" s="158"/>
      <c r="L106" s="143"/>
      <c r="M106" s="143"/>
      <c r="N106" s="143"/>
      <c r="O106" s="143"/>
      <c r="P106" s="143"/>
      <c r="Q106" s="143"/>
      <c r="R106" s="143"/>
      <c r="S106" s="143"/>
      <c r="T106" s="143"/>
      <c r="U106" s="143"/>
      <c r="V106" s="143"/>
      <c r="W106" s="143"/>
      <c r="X106" s="143"/>
      <c r="Y106" s="143"/>
      <c r="Z106" s="143"/>
    </row>
    <row r="107" spans="2:26" s="125" customFormat="1" ht="12.75" hidden="1" customHeight="1">
      <c r="B107" s="143"/>
      <c r="C107" s="143"/>
      <c r="D107" s="143"/>
      <c r="E107" s="143"/>
      <c r="F107" s="143"/>
      <c r="G107" s="158"/>
      <c r="H107" s="158"/>
      <c r="I107" s="158"/>
      <c r="J107" s="158"/>
      <c r="K107" s="158"/>
      <c r="L107" s="143"/>
      <c r="M107" s="143"/>
      <c r="N107" s="143"/>
      <c r="O107" s="143"/>
      <c r="P107" s="143"/>
      <c r="Q107" s="143"/>
      <c r="R107" s="143"/>
      <c r="S107" s="143"/>
      <c r="T107" s="143"/>
      <c r="U107" s="143"/>
      <c r="V107" s="143"/>
      <c r="W107" s="143"/>
      <c r="X107" s="143"/>
      <c r="Y107" s="143"/>
      <c r="Z107" s="143"/>
    </row>
    <row r="108" spans="2:26" s="125" customFormat="1" ht="12.75" hidden="1" customHeight="1">
      <c r="B108" s="143"/>
      <c r="C108" s="143"/>
      <c r="D108" s="143"/>
      <c r="E108" s="143"/>
      <c r="F108" s="143"/>
      <c r="G108" s="158"/>
      <c r="H108" s="158"/>
      <c r="I108" s="158"/>
      <c r="J108" s="158"/>
      <c r="K108" s="158"/>
      <c r="L108" s="143"/>
      <c r="M108" s="143"/>
      <c r="N108" s="143"/>
      <c r="O108" s="143"/>
      <c r="P108" s="143"/>
      <c r="Q108" s="143"/>
      <c r="R108" s="143"/>
      <c r="S108" s="143"/>
      <c r="T108" s="143"/>
      <c r="U108" s="143"/>
      <c r="V108" s="143"/>
      <c r="W108" s="143"/>
      <c r="X108" s="143"/>
      <c r="Y108" s="143"/>
      <c r="Z108" s="143"/>
    </row>
    <row r="109" spans="2:26" s="125" customFormat="1" ht="12.75" hidden="1" customHeight="1">
      <c r="B109" s="143"/>
      <c r="C109" s="143"/>
      <c r="D109" s="143"/>
      <c r="E109" s="143"/>
      <c r="F109" s="143"/>
      <c r="G109" s="158"/>
      <c r="H109" s="158"/>
      <c r="I109" s="158"/>
      <c r="J109" s="158"/>
      <c r="K109" s="158"/>
      <c r="L109" s="143"/>
      <c r="M109" s="143"/>
      <c r="N109" s="143"/>
      <c r="O109" s="143"/>
      <c r="P109" s="143"/>
      <c r="Q109" s="143"/>
      <c r="R109" s="143"/>
      <c r="S109" s="143"/>
      <c r="T109" s="143"/>
      <c r="U109" s="143"/>
      <c r="V109" s="143"/>
      <c r="W109" s="143"/>
      <c r="X109" s="143"/>
      <c r="Y109" s="143"/>
      <c r="Z109" s="143"/>
    </row>
    <row r="110" spans="2:26" s="125" customFormat="1" ht="12.75" hidden="1" customHeight="1">
      <c r="B110" s="143"/>
      <c r="C110" s="143"/>
      <c r="D110" s="143"/>
      <c r="E110" s="143"/>
      <c r="F110" s="143"/>
      <c r="G110" s="158"/>
      <c r="H110" s="158"/>
      <c r="I110" s="158"/>
      <c r="J110" s="158"/>
      <c r="K110" s="158"/>
      <c r="L110" s="143"/>
      <c r="M110" s="143"/>
      <c r="N110" s="143"/>
      <c r="O110" s="143"/>
      <c r="P110" s="143"/>
      <c r="Q110" s="143"/>
      <c r="R110" s="143"/>
      <c r="S110" s="143"/>
      <c r="T110" s="143"/>
      <c r="U110" s="143"/>
      <c r="V110" s="143"/>
      <c r="W110" s="143"/>
      <c r="X110" s="143"/>
      <c r="Y110" s="143"/>
      <c r="Z110" s="143"/>
    </row>
    <row r="111" spans="2:26" s="125" customFormat="1" ht="12.75" hidden="1" customHeight="1">
      <c r="B111" s="143"/>
      <c r="C111" s="143"/>
      <c r="D111" s="143"/>
      <c r="E111" s="143"/>
      <c r="F111" s="143"/>
      <c r="G111" s="158"/>
      <c r="H111" s="158"/>
      <c r="I111" s="158"/>
      <c r="J111" s="158"/>
      <c r="K111" s="158"/>
      <c r="L111" s="143"/>
      <c r="M111" s="143"/>
      <c r="N111" s="143"/>
      <c r="O111" s="143"/>
      <c r="P111" s="143"/>
      <c r="Q111" s="143"/>
      <c r="R111" s="143"/>
      <c r="S111" s="143"/>
      <c r="T111" s="143"/>
      <c r="U111" s="143"/>
      <c r="V111" s="143"/>
      <c r="W111" s="143"/>
      <c r="X111" s="143"/>
      <c r="Y111" s="143"/>
      <c r="Z111" s="143"/>
    </row>
    <row r="112" spans="2:26" s="125" customFormat="1" ht="12.75" hidden="1" customHeight="1">
      <c r="B112" s="143"/>
      <c r="C112" s="143"/>
      <c r="D112" s="143"/>
      <c r="E112" s="143"/>
      <c r="F112" s="143"/>
      <c r="G112" s="158"/>
      <c r="H112" s="158"/>
      <c r="I112" s="158"/>
      <c r="J112" s="158"/>
      <c r="K112" s="158"/>
      <c r="L112" s="143"/>
      <c r="M112" s="143"/>
      <c r="N112" s="143"/>
      <c r="O112" s="143"/>
      <c r="P112" s="143"/>
      <c r="Q112" s="143"/>
      <c r="R112" s="143"/>
      <c r="S112" s="143"/>
      <c r="T112" s="143"/>
      <c r="U112" s="143"/>
      <c r="V112" s="143"/>
      <c r="W112" s="143"/>
      <c r="X112" s="143"/>
      <c r="Y112" s="143"/>
      <c r="Z112" s="143"/>
    </row>
    <row r="113" spans="2:26" s="125" customFormat="1" ht="12.75" hidden="1" customHeight="1">
      <c r="B113" s="143"/>
      <c r="C113" s="143"/>
      <c r="D113" s="143"/>
      <c r="E113" s="143"/>
      <c r="F113" s="143"/>
      <c r="G113" s="158"/>
      <c r="H113" s="158"/>
      <c r="I113" s="158"/>
      <c r="J113" s="158"/>
      <c r="K113" s="158"/>
      <c r="L113" s="143"/>
      <c r="M113" s="143"/>
      <c r="N113" s="143"/>
      <c r="O113" s="143"/>
      <c r="P113" s="143"/>
      <c r="Q113" s="143"/>
      <c r="R113" s="143"/>
      <c r="S113" s="143"/>
      <c r="T113" s="143"/>
      <c r="U113" s="143"/>
      <c r="V113" s="143"/>
      <c r="W113" s="143"/>
      <c r="X113" s="143"/>
      <c r="Y113" s="143"/>
      <c r="Z113" s="143"/>
    </row>
    <row r="114" spans="2:26" s="125" customFormat="1" ht="12.75" hidden="1" customHeight="1">
      <c r="B114" s="143"/>
      <c r="C114" s="143"/>
      <c r="D114" s="143"/>
      <c r="E114" s="143"/>
      <c r="F114" s="143"/>
      <c r="G114" s="158"/>
      <c r="H114" s="158"/>
      <c r="I114" s="158"/>
      <c r="J114" s="158"/>
      <c r="K114" s="158"/>
      <c r="L114" s="143"/>
      <c r="M114" s="143"/>
      <c r="N114" s="143"/>
      <c r="O114" s="143"/>
      <c r="P114" s="143"/>
      <c r="Q114" s="143"/>
      <c r="R114" s="143"/>
      <c r="S114" s="143"/>
      <c r="T114" s="143"/>
      <c r="U114" s="143"/>
      <c r="V114" s="143"/>
      <c r="W114" s="143"/>
      <c r="X114" s="143"/>
      <c r="Y114" s="143"/>
      <c r="Z114" s="143"/>
    </row>
    <row r="115" spans="2:26" s="125" customFormat="1" ht="12.75" hidden="1" customHeight="1">
      <c r="B115" s="143"/>
      <c r="C115" s="143"/>
      <c r="D115" s="143"/>
      <c r="E115" s="143"/>
      <c r="F115" s="143"/>
      <c r="G115" s="158"/>
      <c r="H115" s="158"/>
      <c r="I115" s="158"/>
      <c r="J115" s="158"/>
      <c r="K115" s="158"/>
      <c r="L115" s="143"/>
      <c r="M115" s="143"/>
      <c r="N115" s="143"/>
      <c r="O115" s="143"/>
      <c r="P115" s="143"/>
      <c r="Q115" s="143"/>
      <c r="R115" s="143"/>
      <c r="S115" s="143"/>
      <c r="T115" s="143"/>
      <c r="U115" s="143"/>
      <c r="V115" s="143"/>
      <c r="W115" s="143"/>
      <c r="X115" s="143"/>
      <c r="Y115" s="143"/>
      <c r="Z115" s="143"/>
    </row>
    <row r="116" spans="2:26" s="125" customFormat="1" ht="12.75" hidden="1" customHeight="1">
      <c r="B116" s="143"/>
      <c r="C116" s="143"/>
      <c r="D116" s="143"/>
      <c r="E116" s="143"/>
      <c r="F116" s="143"/>
      <c r="G116" s="158"/>
      <c r="H116" s="158"/>
      <c r="I116" s="158"/>
      <c r="J116" s="158"/>
      <c r="K116" s="158"/>
      <c r="L116" s="143"/>
      <c r="M116" s="143"/>
      <c r="N116" s="143"/>
      <c r="O116" s="143"/>
      <c r="P116" s="143"/>
      <c r="Q116" s="143"/>
      <c r="R116" s="143"/>
      <c r="S116" s="143"/>
      <c r="T116" s="143"/>
      <c r="U116" s="143"/>
      <c r="V116" s="143"/>
      <c r="W116" s="143"/>
      <c r="X116" s="143"/>
      <c r="Y116" s="143"/>
      <c r="Z116" s="143"/>
    </row>
    <row r="117" spans="2:26" s="125" customFormat="1" ht="12.75" hidden="1" customHeight="1">
      <c r="B117" s="143"/>
      <c r="C117" s="143"/>
      <c r="D117" s="143"/>
      <c r="E117" s="143"/>
      <c r="F117" s="143"/>
      <c r="G117" s="158"/>
      <c r="H117" s="158"/>
      <c r="I117" s="158"/>
      <c r="J117" s="158"/>
      <c r="K117" s="158"/>
      <c r="L117" s="143"/>
      <c r="M117" s="143"/>
      <c r="N117" s="143"/>
      <c r="O117" s="143"/>
      <c r="P117" s="143"/>
      <c r="Q117" s="143"/>
      <c r="R117" s="143"/>
      <c r="S117" s="143"/>
      <c r="T117" s="143"/>
      <c r="U117" s="143"/>
      <c r="V117" s="143"/>
      <c r="W117" s="143"/>
      <c r="X117" s="143"/>
      <c r="Y117" s="143"/>
      <c r="Z117" s="143"/>
    </row>
    <row r="118" spans="2:26" s="125" customFormat="1" ht="12.75" hidden="1" customHeight="1">
      <c r="B118" s="143"/>
      <c r="C118" s="143"/>
      <c r="D118" s="143"/>
      <c r="E118" s="143"/>
      <c r="F118" s="143"/>
      <c r="G118" s="158"/>
      <c r="H118" s="158"/>
      <c r="I118" s="158"/>
      <c r="J118" s="158"/>
      <c r="K118" s="158"/>
      <c r="L118" s="143"/>
      <c r="M118" s="143"/>
      <c r="N118" s="143"/>
      <c r="O118" s="143"/>
      <c r="P118" s="143"/>
      <c r="Q118" s="143"/>
      <c r="R118" s="143"/>
      <c r="S118" s="143"/>
      <c r="T118" s="143"/>
      <c r="U118" s="143"/>
      <c r="V118" s="143"/>
      <c r="W118" s="143"/>
      <c r="X118" s="143"/>
      <c r="Y118" s="143"/>
      <c r="Z118" s="143"/>
    </row>
    <row r="119" spans="2:26" s="125" customFormat="1" ht="12.75" hidden="1" customHeight="1">
      <c r="B119" s="143"/>
      <c r="C119" s="143"/>
      <c r="D119" s="143"/>
      <c r="E119" s="143"/>
      <c r="F119" s="143"/>
      <c r="G119" s="158"/>
      <c r="H119" s="158"/>
      <c r="I119" s="158"/>
      <c r="J119" s="158"/>
      <c r="K119" s="158"/>
      <c r="L119" s="143"/>
      <c r="M119" s="143"/>
      <c r="N119" s="143"/>
      <c r="O119" s="143"/>
      <c r="P119" s="143"/>
      <c r="Q119" s="143"/>
      <c r="R119" s="143"/>
      <c r="S119" s="143"/>
      <c r="T119" s="143"/>
      <c r="U119" s="143"/>
      <c r="V119" s="143"/>
      <c r="W119" s="143"/>
      <c r="X119" s="143"/>
      <c r="Y119" s="143"/>
      <c r="Z119" s="143"/>
    </row>
    <row r="120" spans="2:26" s="125" customFormat="1" ht="12.75" hidden="1" customHeight="1">
      <c r="B120" s="143"/>
      <c r="C120" s="143"/>
      <c r="D120" s="143"/>
      <c r="E120" s="143"/>
      <c r="F120" s="143"/>
      <c r="G120" s="158"/>
      <c r="H120" s="158"/>
      <c r="I120" s="158"/>
      <c r="J120" s="158"/>
      <c r="K120" s="158"/>
      <c r="L120" s="143"/>
      <c r="M120" s="143"/>
      <c r="N120" s="143"/>
      <c r="O120" s="143"/>
      <c r="P120" s="143"/>
      <c r="Q120" s="143"/>
      <c r="R120" s="143"/>
      <c r="S120" s="143"/>
      <c r="T120" s="143"/>
      <c r="U120" s="143"/>
      <c r="V120" s="143"/>
      <c r="W120" s="143"/>
      <c r="X120" s="143"/>
      <c r="Y120" s="143"/>
      <c r="Z120" s="143"/>
    </row>
    <row r="121" spans="2:26" s="125" customFormat="1" ht="12.75" hidden="1" customHeight="1">
      <c r="B121" s="143"/>
      <c r="C121" s="143"/>
      <c r="D121" s="143"/>
      <c r="E121" s="143"/>
      <c r="F121" s="143"/>
      <c r="G121" s="158"/>
      <c r="H121" s="158"/>
      <c r="I121" s="158"/>
      <c r="J121" s="158"/>
      <c r="K121" s="158"/>
      <c r="L121" s="143"/>
      <c r="M121" s="143"/>
      <c r="N121" s="143"/>
      <c r="O121" s="143"/>
      <c r="P121" s="143"/>
      <c r="Q121" s="143"/>
      <c r="R121" s="143"/>
      <c r="S121" s="143"/>
      <c r="T121" s="143"/>
      <c r="U121" s="143"/>
      <c r="V121" s="143"/>
      <c r="W121" s="143"/>
      <c r="X121" s="143"/>
      <c r="Y121" s="143"/>
      <c r="Z121" s="143"/>
    </row>
    <row r="122" spans="2:26" s="125" customFormat="1" ht="12.75" hidden="1" customHeight="1">
      <c r="B122" s="143"/>
      <c r="C122" s="143"/>
      <c r="D122" s="143"/>
      <c r="E122" s="143"/>
      <c r="F122" s="143"/>
      <c r="G122" s="158"/>
      <c r="H122" s="158"/>
      <c r="I122" s="158"/>
      <c r="J122" s="158"/>
      <c r="K122" s="158"/>
      <c r="L122" s="143"/>
      <c r="M122" s="143"/>
      <c r="N122" s="143"/>
      <c r="O122" s="143"/>
      <c r="P122" s="143"/>
      <c r="Q122" s="143"/>
      <c r="R122" s="143"/>
      <c r="S122" s="143"/>
      <c r="T122" s="143"/>
      <c r="U122" s="143"/>
      <c r="V122" s="143"/>
      <c r="W122" s="143"/>
      <c r="X122" s="143"/>
      <c r="Y122" s="143"/>
      <c r="Z122" s="143"/>
    </row>
    <row r="123" spans="2:26" s="125" customFormat="1" ht="12.75" hidden="1" customHeight="1">
      <c r="B123" s="143"/>
      <c r="C123" s="143"/>
      <c r="D123" s="143"/>
      <c r="E123" s="143"/>
      <c r="F123" s="143"/>
      <c r="G123" s="158"/>
      <c r="H123" s="158"/>
      <c r="I123" s="158"/>
      <c r="J123" s="158"/>
      <c r="K123" s="158"/>
      <c r="L123" s="143"/>
      <c r="M123" s="143"/>
      <c r="N123" s="143"/>
      <c r="O123" s="143"/>
      <c r="P123" s="143"/>
      <c r="Q123" s="143"/>
      <c r="R123" s="143"/>
      <c r="S123" s="143"/>
      <c r="T123" s="143"/>
      <c r="U123" s="143"/>
      <c r="V123" s="143"/>
      <c r="W123" s="143"/>
      <c r="X123" s="143"/>
      <c r="Y123" s="143"/>
      <c r="Z123" s="143"/>
    </row>
    <row r="124" spans="2:26" s="125" customFormat="1" ht="12.75" hidden="1" customHeight="1">
      <c r="B124" s="143"/>
      <c r="C124" s="143"/>
      <c r="D124" s="143"/>
      <c r="E124" s="143"/>
      <c r="F124" s="143"/>
      <c r="G124" s="158"/>
      <c r="H124" s="158"/>
      <c r="I124" s="158"/>
      <c r="J124" s="158"/>
      <c r="K124" s="158"/>
      <c r="L124" s="143"/>
      <c r="M124" s="143"/>
      <c r="N124" s="143"/>
      <c r="O124" s="143"/>
      <c r="P124" s="143"/>
      <c r="Q124" s="143"/>
      <c r="R124" s="143"/>
      <c r="S124" s="143"/>
      <c r="T124" s="143"/>
      <c r="U124" s="143"/>
      <c r="V124" s="143"/>
      <c r="W124" s="143"/>
      <c r="X124" s="143"/>
      <c r="Y124" s="143"/>
      <c r="Z124" s="143"/>
    </row>
    <row r="125" spans="2:26" s="125" customFormat="1" ht="12.75" hidden="1" customHeight="1">
      <c r="B125" s="143"/>
      <c r="C125" s="143"/>
      <c r="D125" s="143"/>
      <c r="E125" s="143"/>
      <c r="F125" s="143"/>
      <c r="G125" s="158"/>
      <c r="H125" s="158"/>
      <c r="I125" s="158"/>
      <c r="J125" s="158"/>
      <c r="K125" s="158"/>
      <c r="L125" s="143"/>
      <c r="M125" s="143"/>
      <c r="N125" s="143"/>
      <c r="O125" s="143"/>
      <c r="P125" s="143"/>
      <c r="Q125" s="143"/>
      <c r="R125" s="143"/>
      <c r="S125" s="143"/>
      <c r="T125" s="143"/>
      <c r="U125" s="143"/>
      <c r="V125" s="143"/>
      <c r="W125" s="143"/>
      <c r="X125" s="143"/>
      <c r="Y125" s="143"/>
      <c r="Z125" s="143"/>
    </row>
    <row r="126" spans="2:26" s="125" customFormat="1" ht="12.75" hidden="1" customHeight="1">
      <c r="B126" s="143"/>
      <c r="C126" s="143"/>
      <c r="D126" s="143"/>
      <c r="E126" s="143"/>
      <c r="F126" s="143"/>
      <c r="G126" s="158"/>
      <c r="H126" s="158"/>
      <c r="I126" s="158"/>
      <c r="J126" s="158"/>
      <c r="K126" s="158"/>
      <c r="L126" s="143"/>
      <c r="M126" s="143"/>
      <c r="N126" s="143"/>
      <c r="O126" s="143"/>
      <c r="P126" s="143"/>
      <c r="Q126" s="143"/>
      <c r="R126" s="143"/>
      <c r="S126" s="143"/>
      <c r="T126" s="143"/>
      <c r="U126" s="143"/>
      <c r="V126" s="143"/>
      <c r="W126" s="143"/>
      <c r="X126" s="143"/>
      <c r="Y126" s="143"/>
      <c r="Z126" s="143"/>
    </row>
    <row r="127" spans="2:26" s="125" customFormat="1" ht="12.75" hidden="1" customHeight="1">
      <c r="B127" s="143"/>
      <c r="C127" s="143"/>
      <c r="D127" s="143"/>
      <c r="E127" s="143"/>
      <c r="F127" s="143"/>
      <c r="G127" s="158"/>
      <c r="H127" s="158"/>
      <c r="I127" s="158"/>
      <c r="J127" s="158"/>
      <c r="K127" s="158"/>
      <c r="L127" s="143"/>
      <c r="M127" s="143"/>
      <c r="N127" s="143"/>
      <c r="O127" s="143"/>
      <c r="P127" s="143"/>
      <c r="Q127" s="143"/>
      <c r="R127" s="143"/>
      <c r="S127" s="143"/>
      <c r="T127" s="143"/>
      <c r="U127" s="143"/>
      <c r="V127" s="143"/>
      <c r="W127" s="143"/>
      <c r="X127" s="143"/>
      <c r="Y127" s="143"/>
      <c r="Z127" s="143"/>
    </row>
    <row r="128" spans="2:26" s="125" customFormat="1" ht="12.75" hidden="1" customHeight="1">
      <c r="B128" s="143"/>
      <c r="C128" s="143"/>
      <c r="D128" s="143"/>
      <c r="E128" s="143"/>
      <c r="F128" s="143"/>
      <c r="G128" s="158"/>
      <c r="H128" s="158"/>
      <c r="I128" s="158"/>
      <c r="J128" s="158"/>
      <c r="K128" s="158"/>
      <c r="L128" s="143"/>
      <c r="M128" s="143"/>
      <c r="N128" s="143"/>
      <c r="O128" s="143"/>
      <c r="P128" s="143"/>
      <c r="Q128" s="143"/>
      <c r="R128" s="143"/>
      <c r="S128" s="143"/>
      <c r="T128" s="143"/>
      <c r="U128" s="143"/>
      <c r="V128" s="143"/>
      <c r="W128" s="143"/>
      <c r="X128" s="143"/>
      <c r="Y128" s="143"/>
      <c r="Z128" s="143"/>
    </row>
    <row r="129" spans="2:26" s="125" customFormat="1" ht="12.75" hidden="1" customHeight="1">
      <c r="B129" s="143"/>
      <c r="C129" s="143"/>
      <c r="D129" s="143"/>
      <c r="E129" s="143"/>
      <c r="F129" s="143"/>
      <c r="G129" s="158"/>
      <c r="H129" s="158"/>
      <c r="I129" s="158"/>
      <c r="J129" s="158"/>
      <c r="K129" s="158"/>
      <c r="L129" s="143"/>
      <c r="M129" s="143"/>
      <c r="N129" s="143"/>
      <c r="O129" s="143"/>
      <c r="P129" s="143"/>
      <c r="Q129" s="143"/>
      <c r="R129" s="143"/>
      <c r="S129" s="143"/>
      <c r="T129" s="143"/>
      <c r="U129" s="143"/>
      <c r="V129" s="143"/>
      <c r="W129" s="143"/>
      <c r="X129" s="143"/>
      <c r="Y129" s="143"/>
      <c r="Z129" s="143"/>
    </row>
    <row r="130" spans="2:26" s="125" customFormat="1" ht="12.75" hidden="1" customHeight="1">
      <c r="B130" s="143"/>
      <c r="C130" s="143"/>
      <c r="D130" s="143"/>
      <c r="E130" s="143"/>
      <c r="F130" s="143"/>
      <c r="G130" s="158"/>
      <c r="H130" s="158"/>
      <c r="I130" s="158"/>
      <c r="J130" s="158"/>
      <c r="K130" s="158"/>
      <c r="L130" s="143"/>
      <c r="M130" s="143"/>
      <c r="N130" s="143"/>
      <c r="O130" s="143"/>
      <c r="P130" s="143"/>
      <c r="Q130" s="143"/>
      <c r="R130" s="143"/>
      <c r="S130" s="143"/>
      <c r="T130" s="143"/>
      <c r="U130" s="143"/>
      <c r="V130" s="143"/>
      <c r="W130" s="143"/>
      <c r="X130" s="143"/>
      <c r="Y130" s="143"/>
      <c r="Z130" s="143"/>
    </row>
    <row r="131" spans="2:26" s="125" customFormat="1" ht="12.75" hidden="1" customHeight="1">
      <c r="B131" s="143"/>
      <c r="C131" s="143"/>
      <c r="D131" s="143"/>
      <c r="E131" s="143"/>
      <c r="F131" s="143"/>
      <c r="G131" s="158"/>
      <c r="H131" s="158"/>
      <c r="I131" s="158"/>
      <c r="J131" s="158"/>
      <c r="K131" s="158"/>
      <c r="L131" s="143"/>
      <c r="M131" s="143"/>
      <c r="N131" s="143"/>
      <c r="O131" s="143"/>
      <c r="P131" s="143"/>
      <c r="Q131" s="143"/>
      <c r="R131" s="143"/>
      <c r="S131" s="143"/>
      <c r="T131" s="143"/>
      <c r="U131" s="143"/>
      <c r="V131" s="143"/>
      <c r="W131" s="143"/>
      <c r="X131" s="143"/>
      <c r="Y131" s="143"/>
      <c r="Z131" s="143"/>
    </row>
    <row r="132" spans="2:26" s="125" customFormat="1" ht="12.75" hidden="1" customHeight="1">
      <c r="B132" s="143"/>
      <c r="C132" s="143"/>
      <c r="D132" s="143"/>
      <c r="E132" s="143"/>
      <c r="F132" s="143"/>
      <c r="G132" s="158"/>
      <c r="H132" s="158"/>
      <c r="I132" s="158"/>
      <c r="J132" s="158"/>
      <c r="K132" s="158"/>
      <c r="L132" s="143"/>
      <c r="M132" s="143"/>
      <c r="N132" s="143"/>
      <c r="O132" s="143"/>
      <c r="P132" s="143"/>
      <c r="Q132" s="143"/>
      <c r="R132" s="143"/>
      <c r="S132" s="143"/>
      <c r="T132" s="143"/>
      <c r="U132" s="143"/>
      <c r="V132" s="143"/>
      <c r="W132" s="143"/>
      <c r="X132" s="143"/>
      <c r="Y132" s="143"/>
      <c r="Z132" s="143"/>
    </row>
    <row r="133" spans="2:26" s="125" customFormat="1" ht="12.75" hidden="1" customHeight="1">
      <c r="B133" s="143"/>
      <c r="C133" s="143"/>
      <c r="D133" s="143"/>
      <c r="E133" s="143"/>
      <c r="F133" s="143"/>
      <c r="G133" s="158"/>
      <c r="H133" s="158"/>
      <c r="I133" s="158"/>
      <c r="J133" s="158"/>
      <c r="K133" s="158"/>
      <c r="L133" s="143"/>
      <c r="M133" s="143"/>
      <c r="N133" s="143"/>
      <c r="O133" s="143"/>
      <c r="P133" s="143"/>
      <c r="Q133" s="143"/>
      <c r="R133" s="143"/>
      <c r="S133" s="143"/>
      <c r="T133" s="143"/>
      <c r="U133" s="143"/>
      <c r="V133" s="143"/>
      <c r="W133" s="143"/>
      <c r="X133" s="143"/>
      <c r="Y133" s="143"/>
      <c r="Z133" s="143"/>
    </row>
    <row r="134" spans="2:26" s="125" customFormat="1" ht="12.75" hidden="1" customHeight="1">
      <c r="B134" s="143"/>
      <c r="C134" s="143"/>
      <c r="D134" s="143"/>
      <c r="E134" s="143"/>
      <c r="F134" s="143"/>
      <c r="G134" s="158"/>
      <c r="H134" s="158"/>
      <c r="I134" s="158"/>
      <c r="J134" s="158"/>
      <c r="K134" s="158"/>
      <c r="L134" s="143"/>
      <c r="M134" s="143"/>
      <c r="N134" s="143"/>
      <c r="O134" s="143"/>
      <c r="P134" s="143"/>
      <c r="Q134" s="143"/>
      <c r="R134" s="143"/>
      <c r="S134" s="143"/>
      <c r="T134" s="143"/>
      <c r="U134" s="143"/>
      <c r="V134" s="143"/>
      <c r="W134" s="143"/>
      <c r="X134" s="143"/>
      <c r="Y134" s="143"/>
      <c r="Z134" s="143"/>
    </row>
    <row r="135" spans="2:26" s="125" customFormat="1" ht="12.75" hidden="1" customHeight="1">
      <c r="B135" s="143"/>
      <c r="C135" s="143"/>
      <c r="D135" s="143"/>
      <c r="E135" s="143"/>
      <c r="F135" s="143"/>
      <c r="G135" s="158"/>
      <c r="H135" s="158"/>
      <c r="I135" s="158"/>
      <c r="J135" s="158"/>
      <c r="K135" s="158"/>
      <c r="L135" s="143"/>
      <c r="M135" s="143"/>
      <c r="N135" s="143"/>
      <c r="O135" s="143"/>
      <c r="P135" s="143"/>
      <c r="Q135" s="143"/>
      <c r="R135" s="143"/>
      <c r="S135" s="143"/>
      <c r="T135" s="143"/>
      <c r="U135" s="143"/>
      <c r="V135" s="143"/>
      <c r="W135" s="143"/>
      <c r="X135" s="143"/>
      <c r="Y135" s="143"/>
      <c r="Z135" s="143"/>
    </row>
    <row r="136" spans="2:26" s="125" customFormat="1" ht="12.75" hidden="1" customHeight="1">
      <c r="B136" s="143"/>
      <c r="C136" s="143"/>
      <c r="D136" s="143"/>
      <c r="E136" s="143"/>
      <c r="F136" s="143"/>
      <c r="G136" s="158"/>
      <c r="H136" s="158"/>
      <c r="I136" s="158"/>
      <c r="J136" s="158"/>
      <c r="K136" s="158"/>
      <c r="L136" s="143"/>
      <c r="M136" s="143"/>
      <c r="N136" s="143"/>
      <c r="O136" s="143"/>
      <c r="P136" s="143"/>
      <c r="Q136" s="143"/>
      <c r="R136" s="143"/>
      <c r="S136" s="143"/>
      <c r="T136" s="143"/>
      <c r="U136" s="143"/>
      <c r="V136" s="143"/>
      <c r="W136" s="143"/>
      <c r="X136" s="143"/>
      <c r="Y136" s="143"/>
      <c r="Z136" s="143"/>
    </row>
    <row r="137" spans="2:26" s="125" customFormat="1" ht="12.75" hidden="1" customHeight="1">
      <c r="B137" s="143"/>
      <c r="C137" s="143"/>
      <c r="D137" s="143"/>
      <c r="E137" s="143"/>
      <c r="F137" s="143"/>
      <c r="G137" s="158"/>
      <c r="H137" s="158"/>
      <c r="I137" s="158"/>
      <c r="J137" s="158"/>
      <c r="K137" s="158"/>
      <c r="L137" s="143"/>
      <c r="M137" s="143"/>
      <c r="N137" s="143"/>
      <c r="O137" s="143"/>
      <c r="P137" s="143"/>
      <c r="Q137" s="143"/>
      <c r="R137" s="143"/>
      <c r="S137" s="143"/>
      <c r="T137" s="143"/>
      <c r="U137" s="143"/>
      <c r="V137" s="143"/>
      <c r="W137" s="143"/>
      <c r="X137" s="143"/>
      <c r="Y137" s="143"/>
      <c r="Z137" s="143"/>
    </row>
    <row r="138" spans="2:26" s="125" customFormat="1" ht="12.75" hidden="1" customHeight="1">
      <c r="B138" s="143"/>
      <c r="C138" s="143"/>
      <c r="D138" s="143"/>
      <c r="E138" s="143"/>
      <c r="F138" s="143"/>
      <c r="G138" s="158"/>
      <c r="H138" s="158"/>
      <c r="I138" s="158"/>
      <c r="J138" s="158"/>
      <c r="K138" s="158"/>
      <c r="L138" s="143"/>
      <c r="M138" s="143"/>
      <c r="N138" s="143"/>
      <c r="O138" s="143"/>
      <c r="P138" s="143"/>
      <c r="Q138" s="143"/>
      <c r="R138" s="143"/>
      <c r="S138" s="143"/>
      <c r="T138" s="143"/>
      <c r="U138" s="143"/>
      <c r="V138" s="143"/>
      <c r="W138" s="143"/>
      <c r="X138" s="143"/>
      <c r="Y138" s="143"/>
      <c r="Z138" s="143"/>
    </row>
    <row r="139" spans="2:26" s="125" customFormat="1" ht="12.75" hidden="1" customHeight="1">
      <c r="B139" s="143"/>
      <c r="C139" s="143"/>
      <c r="D139" s="143"/>
      <c r="E139" s="143"/>
      <c r="F139" s="143"/>
      <c r="G139" s="158"/>
      <c r="H139" s="158"/>
      <c r="I139" s="158"/>
      <c r="J139" s="158"/>
      <c r="K139" s="158"/>
      <c r="L139" s="143"/>
      <c r="M139" s="143"/>
      <c r="N139" s="143"/>
      <c r="O139" s="143"/>
      <c r="P139" s="143"/>
      <c r="Q139" s="143"/>
      <c r="R139" s="143"/>
      <c r="S139" s="143"/>
      <c r="T139" s="143"/>
      <c r="U139" s="143"/>
      <c r="V139" s="143"/>
      <c r="W139" s="143"/>
      <c r="X139" s="143"/>
      <c r="Y139" s="143"/>
      <c r="Z139" s="143"/>
    </row>
    <row r="140" spans="2:26" s="125" customFormat="1" ht="12.75" hidden="1" customHeight="1">
      <c r="B140" s="143"/>
      <c r="C140" s="143"/>
      <c r="D140" s="143"/>
      <c r="E140" s="143"/>
      <c r="F140" s="143"/>
      <c r="G140" s="158"/>
      <c r="H140" s="158"/>
      <c r="I140" s="158"/>
      <c r="J140" s="158"/>
      <c r="K140" s="158"/>
      <c r="L140" s="143"/>
      <c r="M140" s="143"/>
      <c r="N140" s="143"/>
      <c r="O140" s="143"/>
      <c r="P140" s="143"/>
      <c r="Q140" s="143"/>
      <c r="R140" s="143"/>
      <c r="S140" s="143"/>
      <c r="T140" s="143"/>
      <c r="U140" s="143"/>
      <c r="V140" s="143"/>
      <c r="W140" s="143"/>
      <c r="X140" s="143"/>
      <c r="Y140" s="143"/>
      <c r="Z140" s="143"/>
    </row>
    <row r="141" spans="2:26" s="125" customFormat="1" ht="12.75" hidden="1" customHeight="1">
      <c r="B141" s="143"/>
      <c r="C141" s="143"/>
      <c r="D141" s="143"/>
      <c r="E141" s="143"/>
      <c r="F141" s="143"/>
      <c r="G141" s="158"/>
      <c r="H141" s="158"/>
      <c r="I141" s="158"/>
      <c r="J141" s="158"/>
      <c r="K141" s="158"/>
      <c r="L141" s="143"/>
      <c r="M141" s="143"/>
      <c r="N141" s="143"/>
      <c r="O141" s="143"/>
      <c r="P141" s="143"/>
      <c r="Q141" s="143"/>
      <c r="R141" s="143"/>
      <c r="S141" s="143"/>
      <c r="T141" s="143"/>
      <c r="U141" s="143"/>
      <c r="V141" s="143"/>
      <c r="W141" s="143"/>
      <c r="X141" s="143"/>
      <c r="Y141" s="143"/>
      <c r="Z141" s="143"/>
    </row>
    <row r="142" spans="2:26" s="125" customFormat="1" ht="12.75" hidden="1" customHeight="1">
      <c r="B142" s="143"/>
      <c r="C142" s="143"/>
      <c r="D142" s="143"/>
      <c r="E142" s="143"/>
      <c r="F142" s="143"/>
      <c r="G142" s="158"/>
      <c r="H142" s="158"/>
      <c r="I142" s="158"/>
      <c r="J142" s="158"/>
      <c r="K142" s="158"/>
      <c r="L142" s="143"/>
      <c r="M142" s="143"/>
      <c r="N142" s="143"/>
      <c r="O142" s="143"/>
      <c r="P142" s="143"/>
      <c r="Q142" s="143"/>
      <c r="R142" s="143"/>
      <c r="S142" s="143"/>
      <c r="T142" s="143"/>
      <c r="U142" s="143"/>
      <c r="V142" s="143"/>
      <c r="W142" s="143"/>
      <c r="X142" s="143"/>
      <c r="Y142" s="143"/>
      <c r="Z142" s="143"/>
    </row>
    <row r="143" spans="2:26" s="125" customFormat="1" ht="12.75" hidden="1" customHeight="1">
      <c r="B143" s="143"/>
      <c r="C143" s="143"/>
      <c r="D143" s="143"/>
      <c r="E143" s="143"/>
      <c r="F143" s="143"/>
      <c r="G143" s="158"/>
      <c r="H143" s="158"/>
      <c r="I143" s="158"/>
      <c r="J143" s="158"/>
      <c r="K143" s="158"/>
      <c r="L143" s="143"/>
      <c r="M143" s="143"/>
      <c r="N143" s="143"/>
      <c r="O143" s="143"/>
      <c r="P143" s="143"/>
      <c r="Q143" s="143"/>
      <c r="R143" s="143"/>
      <c r="S143" s="143"/>
      <c r="T143" s="143"/>
      <c r="U143" s="143"/>
      <c r="V143" s="143"/>
      <c r="W143" s="143"/>
      <c r="X143" s="143"/>
      <c r="Y143" s="143"/>
      <c r="Z143" s="143"/>
    </row>
    <row r="144" spans="2:26" s="125" customFormat="1" ht="12.75" hidden="1" customHeight="1">
      <c r="B144" s="143"/>
      <c r="C144" s="143"/>
      <c r="D144" s="143"/>
      <c r="E144" s="143"/>
      <c r="F144" s="143"/>
      <c r="G144" s="158"/>
      <c r="H144" s="158"/>
      <c r="I144" s="158"/>
      <c r="J144" s="158"/>
      <c r="K144" s="158"/>
      <c r="L144" s="143"/>
      <c r="M144" s="143"/>
      <c r="N144" s="143"/>
      <c r="O144" s="143"/>
      <c r="P144" s="143"/>
      <c r="Q144" s="143"/>
      <c r="R144" s="143"/>
      <c r="S144" s="143"/>
      <c r="T144" s="143"/>
      <c r="U144" s="143"/>
      <c r="V144" s="143"/>
      <c r="W144" s="143"/>
      <c r="X144" s="143"/>
      <c r="Y144" s="143"/>
      <c r="Z144" s="143"/>
    </row>
    <row r="145" spans="2:26" s="125" customFormat="1" ht="12.75" hidden="1" customHeight="1">
      <c r="B145" s="143"/>
      <c r="C145" s="143"/>
      <c r="D145" s="143"/>
      <c r="E145" s="143"/>
      <c r="F145" s="143"/>
      <c r="G145" s="158"/>
      <c r="H145" s="158"/>
      <c r="I145" s="158"/>
      <c r="J145" s="158"/>
      <c r="K145" s="158"/>
      <c r="L145" s="143"/>
      <c r="M145" s="143"/>
      <c r="N145" s="143"/>
      <c r="O145" s="143"/>
      <c r="P145" s="143"/>
      <c r="Q145" s="143"/>
      <c r="R145" s="143"/>
      <c r="S145" s="143"/>
      <c r="T145" s="143"/>
      <c r="U145" s="143"/>
      <c r="V145" s="143"/>
      <c r="W145" s="143"/>
      <c r="X145" s="143"/>
      <c r="Y145" s="143"/>
      <c r="Z145" s="143"/>
    </row>
    <row r="146" spans="2:26" s="125" customFormat="1" ht="12.75" hidden="1" customHeight="1">
      <c r="B146" s="143"/>
      <c r="C146" s="143"/>
      <c r="D146" s="143"/>
      <c r="E146" s="143"/>
      <c r="F146" s="143"/>
      <c r="G146" s="158"/>
      <c r="H146" s="158"/>
      <c r="I146" s="158"/>
      <c r="J146" s="158"/>
      <c r="K146" s="158"/>
      <c r="L146" s="143"/>
      <c r="M146" s="143"/>
      <c r="N146" s="143"/>
      <c r="O146" s="143"/>
      <c r="P146" s="143"/>
      <c r="Q146" s="143"/>
      <c r="R146" s="143"/>
      <c r="S146" s="143"/>
      <c r="T146" s="143"/>
      <c r="U146" s="143"/>
      <c r="V146" s="143"/>
      <c r="W146" s="143"/>
      <c r="X146" s="143"/>
      <c r="Y146" s="143"/>
      <c r="Z146" s="143"/>
    </row>
    <row r="147" spans="2:26" s="125" customFormat="1" ht="12.75" hidden="1" customHeight="1">
      <c r="B147" s="143"/>
      <c r="C147" s="143"/>
      <c r="D147" s="143"/>
      <c r="E147" s="143"/>
      <c r="F147" s="143"/>
      <c r="G147" s="158"/>
      <c r="H147" s="158"/>
      <c r="I147" s="158"/>
      <c r="J147" s="158"/>
      <c r="K147" s="158"/>
      <c r="L147" s="143"/>
      <c r="M147" s="143"/>
      <c r="N147" s="143"/>
      <c r="O147" s="143"/>
      <c r="P147" s="143"/>
      <c r="Q147" s="143"/>
      <c r="R147" s="143"/>
      <c r="S147" s="143"/>
      <c r="T147" s="143"/>
      <c r="U147" s="143"/>
      <c r="V147" s="143"/>
      <c r="W147" s="143"/>
      <c r="X147" s="143"/>
      <c r="Y147" s="143"/>
      <c r="Z147" s="143"/>
    </row>
    <row r="148" spans="2:26" s="125" customFormat="1" ht="12.75" hidden="1" customHeight="1">
      <c r="B148" s="143"/>
      <c r="C148" s="143"/>
      <c r="D148" s="143"/>
      <c r="E148" s="143"/>
      <c r="F148" s="143"/>
      <c r="G148" s="158"/>
      <c r="H148" s="158"/>
      <c r="I148" s="158"/>
      <c r="J148" s="158"/>
      <c r="K148" s="158"/>
      <c r="L148" s="143"/>
      <c r="M148" s="143"/>
      <c r="N148" s="143"/>
      <c r="O148" s="143"/>
      <c r="P148" s="143"/>
      <c r="Q148" s="143"/>
      <c r="R148" s="143"/>
      <c r="S148" s="143"/>
      <c r="T148" s="143"/>
      <c r="U148" s="143"/>
      <c r="V148" s="143"/>
      <c r="W148" s="143"/>
      <c r="X148" s="143"/>
      <c r="Y148" s="143"/>
      <c r="Z148" s="143"/>
    </row>
    <row r="149" spans="2:26" s="125" customFormat="1" ht="12.75" hidden="1" customHeight="1">
      <c r="B149" s="143"/>
      <c r="C149" s="143"/>
      <c r="D149" s="143"/>
      <c r="E149" s="143"/>
      <c r="F149" s="143"/>
      <c r="G149" s="158"/>
      <c r="H149" s="158"/>
      <c r="I149" s="158"/>
      <c r="J149" s="158"/>
      <c r="K149" s="158"/>
      <c r="L149" s="143"/>
      <c r="M149" s="143"/>
      <c r="N149" s="143"/>
      <c r="O149" s="143"/>
      <c r="P149" s="143"/>
      <c r="Q149" s="143"/>
      <c r="R149" s="143"/>
      <c r="S149" s="143"/>
      <c r="T149" s="143"/>
      <c r="U149" s="143"/>
      <c r="V149" s="143"/>
      <c r="W149" s="143"/>
      <c r="X149" s="143"/>
      <c r="Y149" s="143"/>
      <c r="Z149" s="143"/>
    </row>
    <row r="150" spans="2:26" s="125" customFormat="1" ht="12.75" hidden="1" customHeight="1">
      <c r="B150" s="143"/>
      <c r="C150" s="143"/>
      <c r="D150" s="143"/>
      <c r="E150" s="143"/>
      <c r="F150" s="143"/>
      <c r="G150" s="158"/>
      <c r="H150" s="158"/>
      <c r="I150" s="158"/>
      <c r="J150" s="158"/>
      <c r="K150" s="158"/>
      <c r="L150" s="143"/>
      <c r="M150" s="143"/>
      <c r="N150" s="143"/>
      <c r="O150" s="143"/>
      <c r="P150" s="143"/>
      <c r="Q150" s="143"/>
      <c r="R150" s="143"/>
      <c r="S150" s="143"/>
      <c r="T150" s="143"/>
      <c r="U150" s="143"/>
      <c r="V150" s="143"/>
      <c r="W150" s="143"/>
      <c r="X150" s="143"/>
      <c r="Y150" s="143"/>
      <c r="Z150" s="143"/>
    </row>
    <row r="151" spans="2:26" s="125" customFormat="1" ht="12.75" hidden="1" customHeight="1">
      <c r="B151" s="143"/>
      <c r="C151" s="143"/>
      <c r="D151" s="143"/>
      <c r="E151" s="143"/>
      <c r="F151" s="143"/>
      <c r="G151" s="158"/>
      <c r="H151" s="158"/>
      <c r="I151" s="158"/>
      <c r="J151" s="158"/>
      <c r="K151" s="158"/>
      <c r="L151" s="143"/>
      <c r="M151" s="143"/>
      <c r="N151" s="143"/>
      <c r="O151" s="143"/>
      <c r="P151" s="143"/>
      <c r="Q151" s="143"/>
      <c r="R151" s="143"/>
      <c r="S151" s="143"/>
      <c r="T151" s="143"/>
      <c r="U151" s="143"/>
      <c r="V151" s="143"/>
      <c r="W151" s="143"/>
      <c r="X151" s="143"/>
      <c r="Y151" s="143"/>
      <c r="Z151" s="143"/>
    </row>
    <row r="152" spans="2:26" s="125" customFormat="1" ht="12.75" hidden="1" customHeight="1">
      <c r="B152" s="143"/>
      <c r="C152" s="143"/>
      <c r="D152" s="143"/>
      <c r="E152" s="143"/>
      <c r="F152" s="143"/>
      <c r="G152" s="158"/>
      <c r="H152" s="158"/>
      <c r="I152" s="158"/>
      <c r="J152" s="158"/>
      <c r="K152" s="158"/>
      <c r="L152" s="143"/>
      <c r="M152" s="143"/>
      <c r="N152" s="143"/>
      <c r="O152" s="143"/>
      <c r="P152" s="143"/>
      <c r="Q152" s="143"/>
      <c r="R152" s="143"/>
      <c r="S152" s="143"/>
      <c r="T152" s="143"/>
      <c r="U152" s="143"/>
      <c r="V152" s="143"/>
      <c r="W152" s="143"/>
      <c r="X152" s="143"/>
      <c r="Y152" s="143"/>
      <c r="Z152" s="143"/>
    </row>
    <row r="153" spans="2:26" s="125" customFormat="1" ht="12.75" hidden="1" customHeight="1">
      <c r="B153" s="143"/>
      <c r="C153" s="143"/>
      <c r="D153" s="143"/>
      <c r="E153" s="143"/>
      <c r="F153" s="143"/>
      <c r="G153" s="158"/>
      <c r="H153" s="158"/>
      <c r="I153" s="158"/>
      <c r="J153" s="158"/>
      <c r="K153" s="158"/>
      <c r="L153" s="143"/>
      <c r="M153" s="143"/>
      <c r="N153" s="143"/>
      <c r="O153" s="143"/>
      <c r="P153" s="143"/>
      <c r="Q153" s="143"/>
      <c r="R153" s="143"/>
      <c r="S153" s="143"/>
      <c r="T153" s="143"/>
      <c r="U153" s="143"/>
      <c r="V153" s="143"/>
      <c r="W153" s="143"/>
      <c r="X153" s="143"/>
      <c r="Y153" s="143"/>
      <c r="Z153" s="143"/>
    </row>
    <row r="154" spans="2:26" s="125" customFormat="1" ht="12.75" hidden="1" customHeight="1">
      <c r="B154" s="143"/>
      <c r="C154" s="143"/>
      <c r="D154" s="143"/>
      <c r="E154" s="143"/>
      <c r="F154" s="143"/>
      <c r="G154" s="158"/>
      <c r="H154" s="158"/>
      <c r="I154" s="158"/>
      <c r="J154" s="158"/>
      <c r="K154" s="158"/>
      <c r="L154" s="143"/>
      <c r="M154" s="143"/>
      <c r="N154" s="143"/>
      <c r="O154" s="143"/>
      <c r="P154" s="143"/>
      <c r="Q154" s="143"/>
      <c r="R154" s="143"/>
      <c r="S154" s="143"/>
      <c r="T154" s="143"/>
      <c r="U154" s="143"/>
      <c r="V154" s="143"/>
      <c r="W154" s="143"/>
      <c r="X154" s="143"/>
      <c r="Y154" s="143"/>
      <c r="Z154" s="143"/>
    </row>
    <row r="155" spans="2:26" s="125" customFormat="1" ht="12.75" hidden="1" customHeight="1">
      <c r="B155" s="143"/>
      <c r="C155" s="143"/>
      <c r="D155" s="143"/>
      <c r="E155" s="143"/>
      <c r="F155" s="143"/>
      <c r="G155" s="158"/>
      <c r="H155" s="158"/>
      <c r="I155" s="158"/>
      <c r="J155" s="158"/>
      <c r="K155" s="158"/>
      <c r="L155" s="143"/>
      <c r="M155" s="143"/>
      <c r="N155" s="143"/>
      <c r="O155" s="143"/>
      <c r="P155" s="143"/>
      <c r="Q155" s="143"/>
      <c r="R155" s="143"/>
      <c r="S155" s="143"/>
      <c r="T155" s="143"/>
      <c r="U155" s="143"/>
      <c r="V155" s="143"/>
      <c r="W155" s="143"/>
      <c r="X155" s="143"/>
      <c r="Y155" s="143"/>
      <c r="Z155" s="143"/>
    </row>
  </sheetData>
  <mergeCells count="1">
    <mergeCell ref="B8:J8"/>
  </mergeCells>
  <pageMargins left="0.75" right="0.75" top="0.51" bottom="0.46" header="0.5" footer="0.5"/>
  <pageSetup paperSize="9" scale="97" orientation="landscape" r:id="rId1"/>
  <headerFooter alignWithMargins="0">
    <oddFooter>&amp;L_x000D_&amp;1#&amp;"Arial"&amp;10&amp;K000000 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7AC26-728B-40F8-A7F1-2351244C2844}">
  <sheetPr>
    <pageSetUpPr fitToPage="1"/>
  </sheetPr>
  <dimension ref="A1:U17"/>
  <sheetViews>
    <sheetView showGridLines="0" showZeros="0" topLeftCell="B1" zoomScaleNormal="100" workbookViewId="0">
      <selection activeCell="B9" sqref="B9"/>
    </sheetView>
  </sheetViews>
  <sheetFormatPr defaultColWidth="0" defaultRowHeight="0" customHeight="1" zeroHeight="1"/>
  <cols>
    <col min="1" max="1" width="2.5" style="125" customWidth="1"/>
    <col min="2" max="2" width="41.375" style="125" customWidth="1"/>
    <col min="3" max="3" width="19.375" style="125" customWidth="1"/>
    <col min="4" max="6" width="19.375" style="130" customWidth="1"/>
    <col min="7" max="7" width="3.75" style="125" customWidth="1"/>
    <col min="8" max="21" width="0" style="125" hidden="1" customWidth="1"/>
    <col min="22" max="16384" width="8.625" style="125" hidden="1"/>
  </cols>
  <sheetData>
    <row r="1" spans="1:9" s="222" customFormat="1" ht="13.5" customHeight="1">
      <c r="A1" s="220"/>
      <c r="B1" s="220"/>
      <c r="C1" s="220"/>
      <c r="D1" s="220"/>
      <c r="E1" s="220"/>
      <c r="F1" s="220"/>
    </row>
    <row r="2" spans="1:9" s="222" customFormat="1" ht="22.5">
      <c r="A2" s="220"/>
      <c r="B2" s="257" t="s">
        <v>1</v>
      </c>
      <c r="C2" s="258"/>
      <c r="D2" s="259"/>
      <c r="E2" s="260"/>
      <c r="F2" s="261"/>
    </row>
    <row r="3" spans="1:9" s="222" customFormat="1" ht="20.65">
      <c r="A3" s="220"/>
      <c r="B3" s="262" t="s">
        <v>100</v>
      </c>
      <c r="C3" s="224"/>
      <c r="D3" s="225"/>
      <c r="E3" s="226"/>
      <c r="F3" s="227"/>
    </row>
    <row r="4" spans="1:9" s="222" customFormat="1" ht="13.5" customHeight="1">
      <c r="A4" s="220"/>
      <c r="B4" s="263" t="s">
        <v>12</v>
      </c>
      <c r="C4" s="228"/>
      <c r="D4" s="225"/>
      <c r="E4" s="226"/>
      <c r="F4" s="227"/>
    </row>
    <row r="5" spans="1:9" s="222" customFormat="1" ht="13.5" customHeight="1">
      <c r="A5" s="220"/>
      <c r="B5" s="264" t="s">
        <v>13</v>
      </c>
      <c r="C5" s="229"/>
      <c r="D5" s="225"/>
      <c r="E5" s="230"/>
      <c r="F5" s="225"/>
    </row>
    <row r="6" spans="1:9" s="222" customFormat="1" ht="13.5" customHeight="1">
      <c r="A6" s="220"/>
      <c r="B6" s="265"/>
      <c r="C6" s="266"/>
      <c r="D6" s="267"/>
      <c r="E6" s="267"/>
      <c r="F6" s="267"/>
    </row>
    <row r="7" spans="1:9" s="221" customFormat="1" ht="13.5" customHeight="1" thickBot="1">
      <c r="B7" s="235"/>
      <c r="C7" s="235"/>
      <c r="D7" s="236"/>
      <c r="E7" s="236"/>
      <c r="F7" s="240"/>
    </row>
    <row r="8" spans="1:9" s="221" customFormat="1" ht="13.5" customHeight="1">
      <c r="B8" s="234"/>
      <c r="C8" s="237"/>
      <c r="D8" s="237"/>
      <c r="E8" s="237"/>
      <c r="F8" s="237"/>
    </row>
    <row r="9" spans="1:9" s="221" customFormat="1" ht="17.649999999999999">
      <c r="B9" s="241" t="s">
        <v>77</v>
      </c>
      <c r="C9" s="242"/>
      <c r="D9" s="242"/>
      <c r="E9" s="242"/>
      <c r="F9" s="243"/>
    </row>
    <row r="10" spans="1:9" s="221" customFormat="1" ht="13.5" customHeight="1">
      <c r="A10" s="244"/>
      <c r="B10" s="245"/>
      <c r="C10" s="246"/>
      <c r="D10" s="245"/>
      <c r="E10" s="245"/>
      <c r="F10" s="245"/>
      <c r="G10" s="244"/>
      <c r="H10" s="244"/>
      <c r="I10" s="244"/>
    </row>
    <row r="11" spans="1:9" s="221" customFormat="1" ht="15">
      <c r="A11" s="244"/>
      <c r="B11" s="247"/>
      <c r="C11" s="248" t="s">
        <v>70</v>
      </c>
      <c r="D11" s="248" t="s">
        <v>68</v>
      </c>
      <c r="E11" s="248" t="s">
        <v>69</v>
      </c>
      <c r="F11" s="248" t="s">
        <v>71</v>
      </c>
      <c r="G11" s="244"/>
      <c r="H11" s="244"/>
      <c r="I11" s="244"/>
    </row>
    <row r="12" spans="1:9" s="221" customFormat="1" ht="12.75">
      <c r="A12" s="244"/>
      <c r="B12" s="249" t="s">
        <v>72</v>
      </c>
      <c r="C12" s="250">
        <v>3000</v>
      </c>
      <c r="D12" s="250">
        <v>12000</v>
      </c>
      <c r="E12" s="250">
        <v>10000</v>
      </c>
      <c r="F12" s="250">
        <v>8000</v>
      </c>
      <c r="G12" s="244"/>
      <c r="H12" s="244"/>
      <c r="I12" s="244"/>
    </row>
    <row r="13" spans="1:9" s="221" customFormat="1" ht="12.75">
      <c r="A13" s="244"/>
      <c r="B13" s="249" t="s">
        <v>73</v>
      </c>
      <c r="C13" s="250">
        <v>2000</v>
      </c>
      <c r="D13" s="250">
        <v>8000</v>
      </c>
      <c r="E13" s="250">
        <v>6000</v>
      </c>
      <c r="F13" s="250">
        <v>4000</v>
      </c>
      <c r="G13" s="244"/>
      <c r="H13" s="244"/>
      <c r="I13" s="244"/>
    </row>
    <row r="14" spans="1:9" s="221" customFormat="1" ht="12.75">
      <c r="A14" s="244"/>
      <c r="B14" s="281" t="s">
        <v>74</v>
      </c>
      <c r="C14" s="282">
        <f>SUM(C12:C13)</f>
        <v>5000</v>
      </c>
      <c r="D14" s="282">
        <f>SUM(D12:D13)</f>
        <v>20000</v>
      </c>
      <c r="E14" s="282">
        <f>SUM(E12:E13)</f>
        <v>16000</v>
      </c>
      <c r="F14" s="282">
        <f>SUM(F12:F13)</f>
        <v>12000</v>
      </c>
      <c r="G14" s="244"/>
      <c r="H14" s="244"/>
      <c r="I14" s="244"/>
    </row>
    <row r="15" spans="1:9" s="221" customFormat="1" ht="13.5" customHeight="1">
      <c r="A15" s="244"/>
      <c r="B15" s="245"/>
      <c r="C15" s="251"/>
      <c r="D15" s="245"/>
      <c r="E15" s="245"/>
      <c r="F15" s="245"/>
      <c r="G15" s="244"/>
      <c r="H15" s="244"/>
      <c r="I15" s="244"/>
    </row>
    <row r="16" spans="1:9" s="221" customFormat="1" ht="20.25" customHeight="1">
      <c r="A16" s="244"/>
      <c r="B16" s="252" t="s">
        <v>27</v>
      </c>
      <c r="C16" s="238">
        <f>SUM(C14:F14)</f>
        <v>53000</v>
      </c>
      <c r="F16" s="245"/>
      <c r="G16" s="244"/>
      <c r="H16" s="244"/>
      <c r="I16" s="244"/>
    </row>
    <row r="17" spans="1:9" s="221" customFormat="1" ht="13.5" customHeight="1" thickBot="1">
      <c r="A17" s="244"/>
      <c r="B17" s="253"/>
      <c r="C17" s="254"/>
      <c r="D17" s="255"/>
      <c r="E17" s="256"/>
      <c r="F17" s="255"/>
      <c r="G17" s="244"/>
      <c r="H17" s="244"/>
      <c r="I17" s="244"/>
    </row>
  </sheetData>
  <pageMargins left="0.75" right="0.75" top="0.51" bottom="0.46" header="0.5" footer="0.5"/>
  <pageSetup paperSize="9" scale="97" orientation="landscape" r:id="rId1"/>
  <headerFooter alignWithMargins="0">
    <oddFooter>&amp;L_x000D_&amp;1#&amp;"Arial"&amp;10&amp;K000000 Public</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B8904-DB00-4FFC-86F7-94FEB5D00407}">
  <sheetPr>
    <pageSetUpPr fitToPage="1"/>
  </sheetPr>
  <dimension ref="A1:I38"/>
  <sheetViews>
    <sheetView showGridLines="0" showZeros="0" tabSelected="1" zoomScale="80" zoomScaleNormal="80" workbookViewId="0">
      <selection activeCell="B12" sqref="B12"/>
    </sheetView>
  </sheetViews>
  <sheetFormatPr defaultColWidth="8.125" defaultRowHeight="0" customHeight="1" zeroHeight="1"/>
  <cols>
    <col min="1" max="1" width="2.375" style="125" customWidth="1"/>
    <col min="2" max="2" width="40.5" style="125" customWidth="1"/>
    <col min="3" max="3" width="11.125" style="125" customWidth="1"/>
    <col min="4" max="4" width="17.75" style="125" customWidth="1"/>
    <col min="5" max="5" width="1.5" style="130" customWidth="1"/>
    <col min="6" max="8" width="14.5625" style="130" customWidth="1"/>
    <col min="9" max="9" width="2.375" style="130" customWidth="1"/>
    <col min="10" max="10" width="1.5" style="125" customWidth="1"/>
    <col min="11" max="12" width="2.375" style="125" customWidth="1"/>
    <col min="13" max="24" width="9.875" style="125" customWidth="1"/>
    <col min="25" max="16384" width="8.125" style="125"/>
  </cols>
  <sheetData>
    <row r="1" spans="1:9" s="124" customFormat="1" ht="12.75" thickBot="1">
      <c r="A1" s="123"/>
      <c r="B1" s="123"/>
      <c r="C1" s="123"/>
      <c r="D1" s="123"/>
      <c r="E1" s="123"/>
      <c r="F1" s="123"/>
      <c r="G1" s="123"/>
      <c r="H1" s="123"/>
      <c r="I1" s="131"/>
    </row>
    <row r="2" spans="1:9" s="133" customFormat="1" ht="22.9">
      <c r="A2" s="132"/>
      <c r="B2" s="161" t="s">
        <v>1</v>
      </c>
      <c r="C2" s="293"/>
      <c r="D2" s="294"/>
      <c r="E2" s="223"/>
      <c r="F2" s="295"/>
      <c r="G2" s="295"/>
      <c r="H2" s="295"/>
      <c r="I2" s="296"/>
    </row>
    <row r="3" spans="1:9" s="124" customFormat="1" ht="20.65">
      <c r="A3" s="123"/>
      <c r="B3" s="162" t="s">
        <v>101</v>
      </c>
      <c r="C3" s="224"/>
      <c r="D3" s="225"/>
      <c r="E3" s="226"/>
      <c r="F3" s="227"/>
      <c r="G3" s="227"/>
      <c r="H3" s="227"/>
      <c r="I3" s="297"/>
    </row>
    <row r="4" spans="1:9" s="124" customFormat="1" ht="12.75" customHeight="1">
      <c r="A4" s="123"/>
      <c r="B4" s="163" t="s">
        <v>12</v>
      </c>
      <c r="C4" s="228"/>
      <c r="D4" s="225"/>
      <c r="E4" s="226"/>
      <c r="F4" s="227"/>
      <c r="G4" s="227"/>
      <c r="H4" s="227"/>
      <c r="I4" s="297"/>
    </row>
    <row r="5" spans="1:9" s="124" customFormat="1" ht="13.15">
      <c r="A5" s="123"/>
      <c r="B5" s="164" t="s">
        <v>13</v>
      </c>
      <c r="C5" s="229"/>
      <c r="D5" s="225"/>
      <c r="E5" s="230"/>
      <c r="F5" s="225"/>
      <c r="G5" s="225"/>
      <c r="H5" s="225"/>
      <c r="I5" s="298"/>
    </row>
    <row r="6" spans="1:9" s="124" customFormat="1" ht="13.15">
      <c r="A6" s="123"/>
      <c r="B6" s="299"/>
      <c r="C6" s="266"/>
      <c r="D6" s="267"/>
      <c r="E6" s="267"/>
      <c r="F6" s="267"/>
      <c r="G6" s="267"/>
      <c r="H6" s="267"/>
      <c r="I6" s="300"/>
    </row>
    <row r="7" spans="1:9" ht="12.75" thickBot="1">
      <c r="B7" s="301"/>
      <c r="C7" s="126"/>
      <c r="D7" s="127"/>
      <c r="E7" s="127"/>
      <c r="F7" s="134"/>
      <c r="G7" s="134"/>
      <c r="H7" s="134"/>
      <c r="I7" s="302"/>
    </row>
    <row r="8" spans="1:9" ht="12.4">
      <c r="B8" s="303"/>
      <c r="C8" s="128"/>
      <c r="D8" s="130"/>
      <c r="F8" s="136"/>
      <c r="G8" s="136"/>
      <c r="H8" s="136"/>
      <c r="I8" s="304"/>
    </row>
    <row r="9" spans="1:9" s="140" customFormat="1" ht="41.45" customHeight="1">
      <c r="B9" s="347" t="s">
        <v>51</v>
      </c>
      <c r="C9" s="346"/>
      <c r="D9" s="346"/>
      <c r="E9" s="346"/>
      <c r="F9" s="346"/>
      <c r="G9" s="346"/>
      <c r="H9" s="346"/>
      <c r="I9" s="348"/>
    </row>
    <row r="10" spans="1:9" ht="12.75" thickBot="1">
      <c r="B10" s="301"/>
      <c r="C10" s="126"/>
      <c r="D10" s="127"/>
      <c r="E10" s="127"/>
      <c r="F10" s="134"/>
      <c r="G10" s="134"/>
      <c r="H10" s="134"/>
      <c r="I10" s="302"/>
    </row>
    <row r="11" spans="1:9" ht="12.4">
      <c r="B11" s="128"/>
      <c r="C11" s="128"/>
      <c r="D11" s="130"/>
      <c r="F11" s="136"/>
      <c r="G11" s="136"/>
      <c r="H11" s="136"/>
      <c r="I11" s="137"/>
    </row>
    <row r="12" spans="1:9" ht="17.649999999999999">
      <c r="B12" s="287" t="s">
        <v>52</v>
      </c>
      <c r="C12" s="288"/>
      <c r="D12" s="288"/>
      <c r="E12" s="288"/>
      <c r="F12" s="288"/>
      <c r="G12" s="288"/>
      <c r="H12" s="288"/>
      <c r="I12" s="288"/>
    </row>
    <row r="13" spans="1:9" ht="16.350000000000001" customHeight="1">
      <c r="B13" s="289"/>
      <c r="C13" s="290"/>
      <c r="D13" s="288"/>
      <c r="E13" s="288"/>
      <c r="F13" s="288"/>
      <c r="G13" s="288"/>
      <c r="H13" s="288"/>
      <c r="I13" s="288"/>
    </row>
    <row r="14" spans="1:9" s="284" customFormat="1" ht="34.5" customHeight="1">
      <c r="B14" s="309" t="s">
        <v>53</v>
      </c>
      <c r="C14" s="292" t="s">
        <v>4</v>
      </c>
      <c r="D14" s="292" t="s">
        <v>54</v>
      </c>
      <c r="E14" s="291"/>
      <c r="F14" s="285" t="s">
        <v>68</v>
      </c>
      <c r="G14" s="285" t="s">
        <v>69</v>
      </c>
      <c r="H14" s="285" t="s">
        <v>71</v>
      </c>
      <c r="I14" s="291"/>
    </row>
    <row r="15" spans="1:9" ht="16.350000000000001" customHeight="1">
      <c r="B15" s="268" t="s">
        <v>55</v>
      </c>
      <c r="C15" s="283"/>
      <c r="D15" s="250">
        <v>1000</v>
      </c>
      <c r="E15" s="283"/>
      <c r="F15" s="305">
        <v>20</v>
      </c>
      <c r="G15" s="305">
        <v>20</v>
      </c>
      <c r="H15" s="305">
        <v>5</v>
      </c>
      <c r="I15" s="283"/>
    </row>
    <row r="16" spans="1:9" ht="16.350000000000001" customHeight="1">
      <c r="B16" s="268" t="s">
        <v>56</v>
      </c>
      <c r="C16" s="283"/>
      <c r="D16" s="250">
        <v>1200</v>
      </c>
      <c r="E16" s="283"/>
      <c r="F16" s="305">
        <v>10</v>
      </c>
      <c r="G16" s="305">
        <v>10</v>
      </c>
      <c r="H16" s="305">
        <v>10</v>
      </c>
      <c r="I16" s="283"/>
    </row>
    <row r="17" spans="2:9" ht="16.350000000000001" customHeight="1">
      <c r="B17" s="268" t="s">
        <v>57</v>
      </c>
      <c r="C17" s="283"/>
      <c r="D17" s="250">
        <v>900</v>
      </c>
      <c r="E17" s="283"/>
      <c r="F17" s="305">
        <v>5</v>
      </c>
      <c r="G17" s="305">
        <v>5</v>
      </c>
      <c r="H17" s="305">
        <v>5</v>
      </c>
      <c r="I17" s="283"/>
    </row>
    <row r="18" spans="2:9" ht="16.350000000000001" customHeight="1">
      <c r="B18" s="268" t="s">
        <v>58</v>
      </c>
      <c r="C18" s="283"/>
      <c r="D18" s="250">
        <v>800</v>
      </c>
      <c r="E18" s="283"/>
      <c r="F18" s="305">
        <v>5</v>
      </c>
      <c r="G18" s="305">
        <v>5</v>
      </c>
      <c r="H18" s="305">
        <v>5</v>
      </c>
      <c r="I18" s="283"/>
    </row>
    <row r="19" spans="2:9" ht="16.350000000000001" customHeight="1">
      <c r="B19" s="268"/>
      <c r="C19" s="283"/>
      <c r="D19" s="250"/>
      <c r="E19" s="283"/>
      <c r="F19" s="305"/>
      <c r="G19" s="305"/>
      <c r="H19" s="305"/>
      <c r="I19" s="283"/>
    </row>
    <row r="20" spans="2:9" ht="16.350000000000001" customHeight="1">
      <c r="B20" s="141"/>
      <c r="C20" s="141"/>
      <c r="D20" s="286"/>
      <c r="E20" s="141"/>
      <c r="F20" s="141"/>
      <c r="G20" s="141"/>
      <c r="H20" s="141"/>
      <c r="I20" s="141"/>
    </row>
    <row r="21" spans="2:9" ht="16.350000000000001" customHeight="1">
      <c r="B21" s="141"/>
      <c r="C21" s="141"/>
      <c r="D21" s="286"/>
      <c r="E21" s="141"/>
      <c r="F21" s="285" t="s">
        <v>68</v>
      </c>
      <c r="G21" s="285" t="s">
        <v>69</v>
      </c>
      <c r="H21" s="285" t="s">
        <v>71</v>
      </c>
      <c r="I21" s="141"/>
    </row>
    <row r="22" spans="2:9" ht="16.350000000000001" customHeight="1" thickBot="1">
      <c r="B22" s="141"/>
      <c r="C22" s="141"/>
      <c r="D22" s="141"/>
      <c r="E22" s="141"/>
      <c r="F22" s="150">
        <f>F15*D15+F16*D16+F17*D17+F18*D18</f>
        <v>40500</v>
      </c>
      <c r="G22" s="150">
        <f>G15*D15+G16*D16+G17*D17+G18*D18</f>
        <v>40500</v>
      </c>
      <c r="H22" s="150">
        <f>H15*D15+H16*D16+H17*D17+H18*D18</f>
        <v>25500</v>
      </c>
      <c r="I22" s="141"/>
    </row>
    <row r="23" spans="2:9" ht="16.350000000000001" customHeight="1" thickTop="1">
      <c r="B23" s="141"/>
      <c r="C23" s="141"/>
      <c r="D23" s="141"/>
      <c r="E23" s="141"/>
      <c r="F23" s="144"/>
      <c r="G23" s="144"/>
      <c r="H23" s="144"/>
      <c r="I23" s="141"/>
    </row>
    <row r="24" spans="2:9" ht="16.350000000000001" customHeight="1">
      <c r="B24" s="143"/>
      <c r="D24" s="139" t="s">
        <v>50</v>
      </c>
      <c r="E24" s="129"/>
      <c r="F24" s="151">
        <f>SUM(F22:I22)</f>
        <v>106500</v>
      </c>
      <c r="G24" s="143"/>
      <c r="H24" s="145"/>
      <c r="I24" s="139"/>
    </row>
    <row r="25" spans="2:9" ht="12.75" thickBot="1">
      <c r="B25" s="349" t="s">
        <v>35</v>
      </c>
      <c r="C25" s="349"/>
      <c r="D25" s="349"/>
      <c r="E25" s="349"/>
      <c r="F25" s="349"/>
      <c r="G25" s="349"/>
      <c r="H25" s="349"/>
      <c r="I25" s="349"/>
    </row>
    <row r="26" spans="2:9" ht="12.4">
      <c r="B26" s="142"/>
      <c r="C26" s="142"/>
      <c r="D26" s="142"/>
      <c r="E26" s="142"/>
      <c r="F26" s="142"/>
      <c r="G26" s="142"/>
      <c r="H26" s="142"/>
      <c r="I26" s="142"/>
    </row>
    <row r="27" spans="2:9" ht="12.4">
      <c r="B27" s="142"/>
      <c r="C27" s="142"/>
      <c r="D27" s="142"/>
      <c r="E27" s="142"/>
      <c r="F27" s="142"/>
      <c r="G27" s="142"/>
      <c r="H27" s="142"/>
      <c r="I27" s="142"/>
    </row>
    <row r="28" spans="2:9" ht="12.4">
      <c r="B28" s="142"/>
      <c r="C28" s="142"/>
      <c r="D28" s="142"/>
      <c r="E28" s="142"/>
      <c r="F28" s="142"/>
      <c r="G28" s="142"/>
      <c r="H28" s="142"/>
      <c r="I28" s="142"/>
    </row>
    <row r="29" spans="2:9" ht="12.4">
      <c r="B29" s="142"/>
      <c r="C29" s="142"/>
      <c r="D29" s="142"/>
      <c r="E29" s="142"/>
      <c r="F29" s="142"/>
      <c r="G29" s="142"/>
      <c r="H29" s="142"/>
      <c r="I29" s="142"/>
    </row>
    <row r="30" spans="2:9" ht="12.4">
      <c r="B30" s="142"/>
      <c r="C30" s="142"/>
      <c r="D30" s="142"/>
      <c r="E30" s="142"/>
      <c r="F30" s="142"/>
      <c r="G30" s="142"/>
      <c r="H30" s="142"/>
      <c r="I30" s="142"/>
    </row>
    <row r="31" spans="2:9" ht="12.4">
      <c r="B31" s="142"/>
      <c r="C31" s="142"/>
      <c r="D31" s="142"/>
      <c r="E31" s="142"/>
      <c r="F31" s="142"/>
      <c r="G31" s="142"/>
      <c r="H31" s="142"/>
      <c r="I31" s="142"/>
    </row>
    <row r="32" spans="2:9" ht="12.4">
      <c r="B32" s="142"/>
      <c r="C32" s="142"/>
      <c r="D32" s="142"/>
      <c r="E32" s="142"/>
      <c r="F32" s="142"/>
      <c r="G32" s="142"/>
      <c r="H32" s="142"/>
      <c r="I32" s="142"/>
    </row>
    <row r="33" spans="2:9" ht="12.4">
      <c r="B33" s="142"/>
      <c r="C33" s="142"/>
      <c r="D33" s="142"/>
      <c r="E33" s="142"/>
      <c r="F33" s="142"/>
      <c r="G33" s="142"/>
      <c r="H33" s="142"/>
      <c r="I33" s="142"/>
    </row>
    <row r="34" spans="2:9" ht="12.4">
      <c r="B34" s="142"/>
      <c r="C34" s="142"/>
      <c r="D34" s="142"/>
      <c r="E34" s="142"/>
      <c r="F34" s="142"/>
      <c r="G34" s="142"/>
      <c r="H34" s="142"/>
      <c r="I34" s="142"/>
    </row>
    <row r="35" spans="2:9" ht="12.4">
      <c r="B35" s="142"/>
      <c r="C35" s="142"/>
      <c r="D35" s="142"/>
      <c r="E35" s="142"/>
      <c r="F35" s="142"/>
      <c r="G35" s="142"/>
      <c r="H35" s="142"/>
      <c r="I35" s="142"/>
    </row>
    <row r="36" spans="2:9" ht="12.4">
      <c r="B36" s="142"/>
      <c r="C36" s="142"/>
      <c r="D36" s="142"/>
      <c r="E36" s="142"/>
      <c r="F36" s="142"/>
      <c r="G36" s="142"/>
      <c r="H36" s="142"/>
      <c r="I36" s="142"/>
    </row>
    <row r="37" spans="2:9" ht="12.4">
      <c r="B37" s="142"/>
      <c r="C37" s="142"/>
      <c r="D37" s="142"/>
      <c r="E37" s="142"/>
      <c r="F37" s="142"/>
      <c r="G37" s="142"/>
      <c r="H37" s="142"/>
      <c r="I37" s="142"/>
    </row>
    <row r="38" spans="2:9" ht="12.4">
      <c r="E38" s="125"/>
      <c r="F38" s="125"/>
      <c r="G38" s="125"/>
      <c r="H38" s="125"/>
      <c r="I38" s="125"/>
    </row>
  </sheetData>
  <mergeCells count="2">
    <mergeCell ref="B9:I9"/>
    <mergeCell ref="B25:I25"/>
  </mergeCells>
  <pageMargins left="0.75" right="0.75" top="0.51" bottom="0.46" header="0.5" footer="0.5"/>
  <pageSetup paperSize="9" scale="97" orientation="landscape" r:id="rId1"/>
  <headerFooter alignWithMargins="0">
    <oddFooter>&amp;L_x000D_&amp;1#&amp;"Arial"&amp;10&amp;K000000 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9e42b13-c113-4276-98e7-edb8d4b30053">
      <Terms xmlns="http://schemas.microsoft.com/office/infopath/2007/PartnerControls"/>
    </lcf76f155ced4ddcb4097134ff3c332f>
    <TaxCatchAll xmlns="4713b6d5-66be-4e05-b40d-dcd88cbadb9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42730E7F9AD9419FF1DD74225DD822" ma:contentTypeVersion="10" ma:contentTypeDescription="Create a new document." ma:contentTypeScope="" ma:versionID="694bc1d939df4c52c21cf83b654e3980">
  <xsd:schema xmlns:xsd="http://www.w3.org/2001/XMLSchema" xmlns:xs="http://www.w3.org/2001/XMLSchema" xmlns:p="http://schemas.microsoft.com/office/2006/metadata/properties" xmlns:ns2="e9e42b13-c113-4276-98e7-edb8d4b30053" xmlns:ns3="4713b6d5-66be-4e05-b40d-dcd88cbadb99" targetNamespace="http://schemas.microsoft.com/office/2006/metadata/properties" ma:root="true" ma:fieldsID="53e72726cfd7b9ebd4ae40b070399e58" ns2:_="" ns3:_="">
    <xsd:import namespace="e9e42b13-c113-4276-98e7-edb8d4b30053"/>
    <xsd:import namespace="4713b6d5-66be-4e05-b40d-dcd88cbadb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42b13-c113-4276-98e7-edb8d4b300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d160e31-efaf-4fd8-a064-4ad3d25cc0b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13b6d5-66be-4e05-b40d-dcd88cbadb9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190a3a0-8395-4053-a081-33b3b17ee34a}" ma:internalName="TaxCatchAll" ma:showField="CatchAllData" ma:web="4713b6d5-66be-4e05-b40d-dcd88cbadb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83C8D8-1889-4DD7-A155-87EF503A2B3D}">
  <ds:schemaRefs>
    <ds:schemaRef ds:uri="http://schemas.microsoft.com/sharepoint/v3/contenttype/forms"/>
  </ds:schemaRefs>
</ds:datastoreItem>
</file>

<file path=customXml/itemProps2.xml><?xml version="1.0" encoding="utf-8"?>
<ds:datastoreItem xmlns:ds="http://schemas.openxmlformats.org/officeDocument/2006/customXml" ds:itemID="{5DD9AD36-4216-4E2C-B396-02D3B6BB85C1}">
  <ds:schemaRefs>
    <ds:schemaRef ds:uri="http://schemas.microsoft.com/office/2006/metadata/properties"/>
    <ds:schemaRef ds:uri="http://schemas.microsoft.com/office/infopath/2007/PartnerControls"/>
    <ds:schemaRef ds:uri="e9e42b13-c113-4276-98e7-edb8d4b30053"/>
    <ds:schemaRef ds:uri="4713b6d5-66be-4e05-b40d-dcd88cbadb99"/>
  </ds:schemaRefs>
</ds:datastoreItem>
</file>

<file path=customXml/itemProps3.xml><?xml version="1.0" encoding="utf-8"?>
<ds:datastoreItem xmlns:ds="http://schemas.openxmlformats.org/officeDocument/2006/customXml" ds:itemID="{E001ED7A-A06A-40CA-BBA9-98DA8ABAF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e42b13-c113-4276-98e7-edb8d4b30053"/>
    <ds:schemaRef ds:uri="4713b6d5-66be-4e05-b40d-dcd88cbad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 Invulinstructie</vt:lpstr>
      <vt:lpstr>0. Totale Inschrijfprijs</vt:lpstr>
      <vt:lpstr>1. Programmatuur ITSM Oplossing</vt:lpstr>
      <vt:lpstr>2. Implementatie</vt:lpstr>
      <vt:lpstr>3. Training</vt:lpstr>
      <vt:lpstr>4. Beheer en onderhoud (SLA)</vt:lpstr>
      <vt:lpstr>5. Additionele diensten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 Islami</dc:creator>
  <cp:keywords/>
  <dc:description/>
  <cp:lastModifiedBy>Raymond van Gils</cp:lastModifiedBy>
  <cp:revision/>
  <dcterms:created xsi:type="dcterms:W3CDTF">2026-04-14T12:11:44Z</dcterms:created>
  <dcterms:modified xsi:type="dcterms:W3CDTF">2026-05-10T17:52:54Z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826fa78-1eda-475a-9c3d-940b21058829_Enabled">
    <vt:lpwstr>true</vt:lpwstr>
  </property>
  <property fmtid="{D5CDD505-2E9C-101B-9397-08002B2CF9AE}" pid="3" name="MSIP_Label_1826fa78-1eda-475a-9c3d-940b21058829_SetDate">
    <vt:lpwstr>2026-04-14T12:14:30Z</vt:lpwstr>
  </property>
  <property fmtid="{D5CDD505-2E9C-101B-9397-08002B2CF9AE}" pid="4" name="MSIP_Label_1826fa78-1eda-475a-9c3d-940b21058829_Method">
    <vt:lpwstr>Privileged</vt:lpwstr>
  </property>
  <property fmtid="{D5CDD505-2E9C-101B-9397-08002B2CF9AE}" pid="5" name="MSIP_Label_1826fa78-1eda-475a-9c3d-940b21058829_Name">
    <vt:lpwstr>Internal.</vt:lpwstr>
  </property>
  <property fmtid="{D5CDD505-2E9C-101B-9397-08002B2CF9AE}" pid="6" name="MSIP_Label_1826fa78-1eda-475a-9c3d-940b21058829_SiteId">
    <vt:lpwstr>213a6ca3-4808-4047-8aca-814d2cde4474</vt:lpwstr>
  </property>
  <property fmtid="{D5CDD505-2E9C-101B-9397-08002B2CF9AE}" pid="7" name="MSIP_Label_1826fa78-1eda-475a-9c3d-940b21058829_ActionId">
    <vt:lpwstr>c528bee0-53b0-44ee-a9e2-e3d2a762574a</vt:lpwstr>
  </property>
  <property fmtid="{D5CDD505-2E9C-101B-9397-08002B2CF9AE}" pid="8" name="MSIP_Label_1826fa78-1eda-475a-9c3d-940b21058829_ContentBits">
    <vt:lpwstr>2</vt:lpwstr>
  </property>
  <property fmtid="{D5CDD505-2E9C-101B-9397-08002B2CF9AE}" pid="9" name="MSIP_Label_1826fa78-1eda-475a-9c3d-940b21058829_Tag">
    <vt:lpwstr>50, 0, 1, 1</vt:lpwstr>
  </property>
  <property fmtid="{D5CDD505-2E9C-101B-9397-08002B2CF9AE}" pid="10" name="ContentTypeId">
    <vt:lpwstr>0x0101008A42730E7F9AD9419FF1DD74225DD822</vt:lpwstr>
  </property>
  <property fmtid="{D5CDD505-2E9C-101B-9397-08002B2CF9AE}" pid="11" name="MediaServiceImageTags">
    <vt:lpwstr/>
  </property>
</Properties>
</file>