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Q:\SSO-CFD\UG_HKT_Inkoop-UNIT\83-INKOOPDOSSIER- INKOOP\IUC25\IUC25-699 Klein Technisch Materiaal (CFD)\03 - BESCHR DOCUMENTEN\definitieve stukken\"/>
    </mc:Choice>
  </mc:AlternateContent>
  <xr:revisionPtr revIDLastSave="0" documentId="13_ncr:1_{C1B47676-3280-4848-AD3C-71277C2579CD}" xr6:coauthVersionLast="47" xr6:coauthVersionMax="47" xr10:uidLastSave="{00000000-0000-0000-0000-000000000000}"/>
  <bookViews>
    <workbookView xWindow="28680" yWindow="4440" windowWidth="29040" windowHeight="15720" xr2:uid="{00000000-000D-0000-FFFF-FFFF00000000}"/>
  </bookViews>
  <sheets>
    <sheet name="Prijsmodel berekening 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1" l="1"/>
  <c r="J63" i="1"/>
  <c r="D13" i="1"/>
  <c r="K65" i="1" l="1"/>
  <c r="K66" i="1"/>
  <c r="K67" i="1"/>
  <c r="K68" i="1"/>
  <c r="J64" i="1"/>
  <c r="L64" i="1" s="1"/>
  <c r="J65" i="1"/>
  <c r="L65" i="1" s="1"/>
  <c r="J66" i="1"/>
  <c r="L66" i="1" s="1"/>
  <c r="J67" i="1"/>
  <c r="L67" i="1" s="1"/>
  <c r="J68" i="1"/>
  <c r="L68" i="1" s="1"/>
  <c r="J61" i="1"/>
  <c r="J60" i="1"/>
  <c r="J58" i="1"/>
  <c r="J55" i="1"/>
  <c r="J56" i="1"/>
  <c r="J54" i="1"/>
  <c r="J52" i="1"/>
  <c r="J49" i="1"/>
  <c r="J50" i="1"/>
  <c r="J48" i="1"/>
  <c r="J46" i="1"/>
  <c r="J45" i="1"/>
  <c r="J43" i="1"/>
  <c r="J42" i="1"/>
  <c r="J39" i="1"/>
  <c r="L39" i="1" s="1"/>
  <c r="J40" i="1"/>
  <c r="L40" i="1" s="1"/>
  <c r="J38" i="1"/>
  <c r="L38" i="1" s="1"/>
  <c r="J36" i="1"/>
  <c r="J35" i="1"/>
  <c r="J32" i="1"/>
  <c r="J28" i="1"/>
  <c r="L28" i="1" s="1"/>
  <c r="J29" i="1"/>
  <c r="L29" i="1" s="1"/>
  <c r="J30" i="1"/>
  <c r="L30" i="1" s="1"/>
  <c r="J27" i="1"/>
  <c r="L27" i="1" s="1"/>
  <c r="J18" i="1"/>
  <c r="L18" i="1" s="1"/>
  <c r="J19" i="1"/>
  <c r="J20" i="1"/>
  <c r="L20" i="1" s="1"/>
  <c r="J21" i="1"/>
  <c r="L21" i="1" s="1"/>
  <c r="J22" i="1"/>
  <c r="L22" i="1" s="1"/>
  <c r="J23" i="1"/>
  <c r="L23" i="1" s="1"/>
  <c r="J24" i="1"/>
  <c r="L24" i="1" s="1"/>
  <c r="J25" i="1"/>
  <c r="L25" i="1" s="1"/>
  <c r="J17" i="1"/>
  <c r="L19" i="1"/>
  <c r="K39" i="1"/>
  <c r="K40" i="1"/>
  <c r="K38" i="1"/>
  <c r="K27" i="1"/>
  <c r="K28" i="1"/>
  <c r="K29" i="1"/>
  <c r="K30" i="1"/>
  <c r="K18" i="1"/>
  <c r="K19" i="1"/>
  <c r="K20" i="1"/>
  <c r="K21" i="1"/>
  <c r="K22" i="1"/>
  <c r="K23" i="1"/>
  <c r="K24" i="1"/>
  <c r="K25" i="1"/>
  <c r="K60" i="1" l="1"/>
  <c r="L60" i="1"/>
  <c r="K61" i="1"/>
  <c r="L61" i="1"/>
  <c r="K58" i="1"/>
  <c r="L58" i="1"/>
  <c r="K49" i="1"/>
  <c r="L49" i="1"/>
  <c r="K17" i="1" l="1"/>
  <c r="J33" i="1"/>
  <c r="L33" i="1" s="1"/>
  <c r="L42" i="1"/>
  <c r="L43" i="1"/>
  <c r="L45" i="1"/>
  <c r="L46" i="1"/>
  <c r="L48" i="1"/>
  <c r="L50" i="1"/>
  <c r="L52" i="1"/>
  <c r="L54" i="1"/>
  <c r="L55" i="1"/>
  <c r="L63" i="1"/>
  <c r="L36" i="1"/>
  <c r="L35" i="1"/>
  <c r="L32" i="1"/>
  <c r="K50" i="1"/>
  <c r="K63" i="1"/>
  <c r="K33" i="1"/>
  <c r="L56" i="1"/>
  <c r="L17" i="1"/>
  <c r="K55" i="1"/>
  <c r="K56" i="1"/>
  <c r="K54" i="1"/>
  <c r="K52" i="1"/>
  <c r="K48" i="1"/>
  <c r="K46" i="1"/>
  <c r="K45" i="1"/>
  <c r="K43" i="1"/>
  <c r="K42" i="1"/>
  <c r="K36" i="1"/>
  <c r="K35" i="1"/>
  <c r="K32" i="1"/>
  <c r="L70" i="1" l="1"/>
  <c r="L71" i="1" s="1"/>
  <c r="M70" i="1" l="1"/>
</calcChain>
</file>

<file path=xl/sharedStrings.xml><?xml version="1.0" encoding="utf-8"?>
<sst xmlns="http://schemas.openxmlformats.org/spreadsheetml/2006/main" count="186" uniqueCount="154">
  <si>
    <t>De producten dienen minimaal aan de volgende kenmerken te voldoen</t>
  </si>
  <si>
    <t>Accu schroefboormachine</t>
  </si>
  <si>
    <t>21.</t>
  </si>
  <si>
    <t>22.</t>
  </si>
  <si>
    <t>23.</t>
  </si>
  <si>
    <t>24.</t>
  </si>
  <si>
    <t>25.</t>
  </si>
  <si>
    <t>Verlichting</t>
  </si>
  <si>
    <t>Sanitair</t>
  </si>
  <si>
    <t>Productgroep</t>
  </si>
  <si>
    <t>26.</t>
  </si>
  <si>
    <t xml:space="preserve">Onderdeel </t>
  </si>
  <si>
    <t>Nr</t>
  </si>
  <si>
    <t>Gereedschap</t>
  </si>
  <si>
    <t>Fictief aantal</t>
  </si>
  <si>
    <t>Bestel eenheid</t>
  </si>
  <si>
    <t>Closetzitting</t>
  </si>
  <si>
    <t>Wateronthardingszout</t>
  </si>
  <si>
    <t>Testgas</t>
  </si>
  <si>
    <t>Bouw materialen (hout, plaatmateriaal, gipsplaten etc.)</t>
  </si>
  <si>
    <t xml:space="preserve">Hang- en sluitwerk </t>
  </si>
  <si>
    <t>Overige kleine onderhoudsbenodigdheden</t>
  </si>
  <si>
    <t>Strooimiddelen</t>
  </si>
  <si>
    <t>Overig</t>
  </si>
  <si>
    <t>E. Gereedschap</t>
  </si>
  <si>
    <t>Hang/sluit</t>
  </si>
  <si>
    <t>ijzerwaren</t>
  </si>
  <si>
    <t>Verf</t>
  </si>
  <si>
    <t>Bouw mat</t>
  </si>
  <si>
    <t>Bouw grond</t>
  </si>
  <si>
    <t>Strooizout</t>
  </si>
  <si>
    <t>Markeringsverf</t>
  </si>
  <si>
    <t>27.</t>
  </si>
  <si>
    <t>28.</t>
  </si>
  <si>
    <t>29.</t>
  </si>
  <si>
    <t>30.</t>
  </si>
  <si>
    <t>31.</t>
  </si>
  <si>
    <t>32.</t>
  </si>
  <si>
    <t>33.</t>
  </si>
  <si>
    <t>34.</t>
  </si>
  <si>
    <t>35.</t>
  </si>
  <si>
    <t>Inbussleutelset</t>
  </si>
  <si>
    <t>Netto prijs excl. BTW, inclusief alle kosten inclusief korting</t>
  </si>
  <si>
    <t>Aangeboden Kortings-percentage</t>
  </si>
  <si>
    <t>Refertentie/ Artikelnummer</t>
  </si>
  <si>
    <t>Invulinstructie</t>
  </si>
  <si>
    <t>Inschrijver dient alle blauwe cellen op het tabblad Prijsinvulblad in te vullen.</t>
  </si>
  <si>
    <t xml:space="preserve">Indien inschrijver een specifiek type of merk niet in zijn assortiment heeft, kan inschrijver een gelijkwaardig alternatief aanbieden. </t>
  </si>
  <si>
    <t>Inschrijver geeft de aangeboden kortingspercentage op de prijzen in de catalogus aan in kolom I. Dit kortingspercentage kan verschillen per categorie. Het betreffende kortingspercentage (maximaal 1 cijfer achter de komma) is van toepassing op de gehele productgroep, dus niet uitsluitend voor de geoffreerde artikelen in de productprijsopgave. De geoffreerde kortingspercentages staan vast voor de gehele duur van de overeenkomst.Het is niet toegestaan om een negatieve waarde op het invulformulier in te vullen bij de het onderdeel ‘korting’.</t>
  </si>
  <si>
    <t>Kolom H</t>
  </si>
  <si>
    <t>Kolom I</t>
  </si>
  <si>
    <t>De ingevulde bedragen bepalen de score op het gunningscriterium Prijs. Het is niet toegestaan om de opmaak van de spreadsheet te wijzigen. Als het exacte product niet kan worden geleverd dient u een qua kwaliteit naastgelegen duurder product aan te bieden, welke minimaal aan de gestelde kenmerken voldoet.</t>
  </si>
  <si>
    <t>Let op!</t>
  </si>
  <si>
    <t>Aan het fictieve aantal kunnen geen rechten ontleend voor eventueel toekomstige afname.</t>
  </si>
  <si>
    <t>Accu slijpmachine</t>
  </si>
  <si>
    <t>Dopsleutelset</t>
  </si>
  <si>
    <t>Hamer</t>
  </si>
  <si>
    <t>Trap</t>
  </si>
  <si>
    <t>Cilinderbouwsleutel</t>
  </si>
  <si>
    <t>Insteek deurslot binnendeur</t>
  </si>
  <si>
    <t>Muurverf 10L</t>
  </si>
  <si>
    <t>Houtschroef RVS</t>
  </si>
  <si>
    <t>Landmeter</t>
  </si>
  <si>
    <t>Lengte 30 meter, nauwkeurigheid: Klasse II</t>
  </si>
  <si>
    <t>4.6W Led spot GU10</t>
  </si>
  <si>
    <t>LED Tube</t>
  </si>
  <si>
    <t>1500mm 20W 840T5</t>
  </si>
  <si>
    <t>Nettoprijs inclusief korting x fictief aantal</t>
  </si>
  <si>
    <t>Nettoprijs exlusief korting x fictief aantal</t>
  </si>
  <si>
    <t>Boutenschaar 780mm</t>
  </si>
  <si>
    <t>Boutenschaar</t>
  </si>
  <si>
    <t>Kabels</t>
  </si>
  <si>
    <t>Ds 200 Universeelschroef gegalv. platkop freesrib. PZ2 5.0x80/48mm</t>
  </si>
  <si>
    <t>Zaklamp</t>
  </si>
  <si>
    <t>Dekzeil</t>
  </si>
  <si>
    <t>Dekzeil Light Duty oranje 100 gram/m2 4x6m (Eco)</t>
  </si>
  <si>
    <t>Closetzitting wit met deksel en rvs scharnieren (Hoh 155mm)</t>
  </si>
  <si>
    <t>Inspectiespiegel 834B.RTI</t>
  </si>
  <si>
    <t>Inspectiespiegel</t>
  </si>
  <si>
    <t>Breekglas t.b.v. firepoint handmelder set a 10 stuks</t>
  </si>
  <si>
    <t>Trap enkel 1x8 treden zwart gecoat 10 jr lev.garantie 14.6kg</t>
  </si>
  <si>
    <t>Wastafelkraan</t>
  </si>
  <si>
    <t>Toilet/Fontein kraan chroom 1 gats met vaste uitloop 80mm</t>
  </si>
  <si>
    <t>Bigbag</t>
  </si>
  <si>
    <t>Hangslot 65/50</t>
  </si>
  <si>
    <t>Hogedrukreiniger</t>
  </si>
  <si>
    <t>Afstandsmeter laser digitaal bereik 40m</t>
  </si>
  <si>
    <t>Meter</t>
  </si>
  <si>
    <t>Strooizout (wegenzout/steenzout) zak a 25kg</t>
  </si>
  <si>
    <t>Insteekbijzetslot SKG2 dm 47mm incl. sluitkom DSKG 8001B KD</t>
  </si>
  <si>
    <t>Gipsplaatplug</t>
  </si>
  <si>
    <t>Gipsplaatplug SP 100st 9.5-15mm</t>
  </si>
  <si>
    <t>Kabelbinder nylon 6.6 transparant 3.6x203mm 1000 stks</t>
  </si>
  <si>
    <t>Big-bag open top beneden dicht 1500kg 90x90x110cm 10 stks</t>
  </si>
  <si>
    <t>Vuisthamer glasvezel steel 1250g</t>
  </si>
  <si>
    <t>Inbussleutelset kogelkop 950 PKL/9 BM N lang metrisch 1.5-10.0mm</t>
  </si>
  <si>
    <t>Profielcilinder  SKG2 dubbel 30/30 incl. 3 sleutels</t>
  </si>
  <si>
    <r>
      <t>Lijnenmarkeerverfspray  500ml RAL9010 wit</t>
    </r>
    <r>
      <rPr>
        <b/>
        <sz val="10"/>
        <color theme="1"/>
        <rFont val="Arial"/>
        <family val="2"/>
      </rPr>
      <t xml:space="preserve"> </t>
    </r>
  </si>
  <si>
    <t>2500x1220x18mm WBP</t>
  </si>
  <si>
    <t>44x69mm 300cm FSC keurmerk</t>
  </si>
  <si>
    <t>Plamuur</t>
  </si>
  <si>
    <t>Plamuur one time kant en klaar wit 1L</t>
  </si>
  <si>
    <t>Cementvoeg</t>
  </si>
  <si>
    <t xml:space="preserve">Voegen reparatiepasta koker 310ML cement grijs </t>
  </si>
  <si>
    <t>Schroevendraaierset 367/6 plus Torx TX10/TX15/TX20/TX25/TX30/TX40</t>
  </si>
  <si>
    <t>Hangslot messing 50mm GelijkSluitend</t>
  </si>
  <si>
    <t>Muurverf  binnen 10L RAL 9010</t>
  </si>
  <si>
    <t>Hogedrukreiniger 130 bar 7.5l/min 1050 draagbaar</t>
  </si>
  <si>
    <t>Accu-boor-/schroefmachine 18.0V 2x5.0ah Li-ion in Mbox</t>
  </si>
  <si>
    <t xml:space="preserve">Dopsleutelset 3/8 16-delig 6-kant 6-19mm </t>
  </si>
  <si>
    <t xml:space="preserve">Schroevendraaierset </t>
  </si>
  <si>
    <t>Zaklamp LED oplaadbaar met accu, USB 1000 lumen</t>
  </si>
  <si>
    <t>Accu-haakse slijper 125mm 18.0V met lader en accus</t>
  </si>
  <si>
    <t>Bijlage C: Prijsmodel Europese Aanbesteding Klein Technisch Materiaal IUC25-699</t>
  </si>
  <si>
    <t>Kolom M</t>
  </si>
  <si>
    <r>
      <t>Nettoprijs</t>
    </r>
    <r>
      <rPr>
        <b/>
        <sz val="10"/>
        <color theme="0"/>
        <rFont val="Arial"/>
        <family val="2"/>
      </rPr>
      <t xml:space="preserve"> excl. BTW</t>
    </r>
    <r>
      <rPr>
        <b/>
        <sz val="10"/>
        <color rgb="FFFFFFFF"/>
        <rFont val="Arial"/>
        <family val="2"/>
      </rPr>
      <t>, inclusief alle kosten</t>
    </r>
  </si>
  <si>
    <t>Gegevens inschrijver</t>
  </si>
  <si>
    <t>Naam</t>
  </si>
  <si>
    <t>Inschrijver geeft de refertentie/ artikelnummer zoals vermeld op de website aan in kolom M</t>
  </si>
  <si>
    <t>LED lamp  (spot)</t>
  </si>
  <si>
    <t>Multiplex houten plaat  18mm</t>
  </si>
  <si>
    <t>Vurenhouten balk geschaafd</t>
  </si>
  <si>
    <t>Aangeboden totaalprijs</t>
  </si>
  <si>
    <t xml:space="preserve">Directe link naar internetpagina met de standaard catalogusprijs </t>
  </si>
  <si>
    <t>Kolom N</t>
  </si>
  <si>
    <t>Blauwe cellen dienen te worden ingevuld</t>
  </si>
  <si>
    <t xml:space="preserve">Niet elektrisch (hand-) Gereedschap </t>
  </si>
  <si>
    <t>Elektrisch Gereedschap</t>
  </si>
  <si>
    <t xml:space="preserve">Verlichting </t>
  </si>
  <si>
    <t xml:space="preserve">Sanitair </t>
  </si>
  <si>
    <t>Bevestigingsmaterialen</t>
  </si>
  <si>
    <t>Klein technisch toebehoren</t>
  </si>
  <si>
    <t>Reiningsmiddel</t>
  </si>
  <si>
    <t>Elektra</t>
  </si>
  <si>
    <t>Verbruiks- en slijtageartikelen</t>
  </si>
  <si>
    <t>zaagblad</t>
  </si>
  <si>
    <t>boor</t>
  </si>
  <si>
    <t xml:space="preserve">Onthardingszout 6-15 zak 25kg </t>
  </si>
  <si>
    <t>staalboor 6mm</t>
  </si>
  <si>
    <t xml:space="preserve"> voor decoupeerzaag zacht hout</t>
  </si>
  <si>
    <t>kabelhaspel 15 meter 3x 2,5mm2</t>
  </si>
  <si>
    <t xml:space="preserve">Houtschroef 4 x 70 mm </t>
  </si>
  <si>
    <t>Platkop spijker 3x65 mm</t>
  </si>
  <si>
    <t>Schroef</t>
  </si>
  <si>
    <t>Spijkers</t>
  </si>
  <si>
    <t>Bitsset</t>
  </si>
  <si>
    <t xml:space="preserve">Bitssets 32 delig </t>
  </si>
  <si>
    <t>Aantal punten</t>
  </si>
  <si>
    <t>Bovengrensprijs</t>
  </si>
  <si>
    <t>Bandbreedte</t>
  </si>
  <si>
    <t>Inschrijver geeft de stukprijs aan in kolom H. De catalogusprijs dient u in te vullen zoals de producten worden aangeboden in uw webshop/ catalogus, inclusief alle kosten, exclusief omzetbelasting (BTW).</t>
  </si>
  <si>
    <t>Om de catalogusprijzen te controleren dient de Inschrijver mee te sturen:
* de link naar de openbare webshop ( let op bij externe leveranciers kan de prijzen gaan verschillen, zorg dat de prijs controleerbaar is)
* of  een gepubliceerde prijslijst (verwijzing in kolom N zetten)
*  of catalogus (verwijzing in kolom N zetten)</t>
  </si>
  <si>
    <t>Invullen van het prijzenblad dient te gebeuren volgens de voorwaarden zoals gesteld in paragraaf 4.4.1 van het Beschrijvend document en de Bijlage 1 Programma van Eisen.</t>
  </si>
  <si>
    <t>Ondergrensprijs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</si>
</sst>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0.0%"/>
  </numFmts>
  <fonts count="18" x14ac:knownFonts="1">
    <font>
      <sz val="11"/>
      <color theme="1"/>
      <name val="Calibri"/>
      <family val="2"/>
      <scheme val="minor"/>
    </font>
    <font>
      <b/>
      <sz val="10"/>
      <color rgb="FFFFFFFF"/>
      <name val="Arial"/>
      <family val="2"/>
    </font>
    <font>
      <sz val="10"/>
      <color theme="1"/>
      <name val="Arial"/>
      <family val="2"/>
    </font>
    <font>
      <sz val="11"/>
      <color theme="1"/>
      <name val="Arial"/>
      <family val="2"/>
    </font>
    <font>
      <sz val="20"/>
      <color theme="1"/>
      <name val="Arial"/>
      <family val="2"/>
    </font>
    <font>
      <b/>
      <sz val="11"/>
      <color theme="1"/>
      <name val="Arial"/>
      <family val="2"/>
    </font>
    <font>
      <sz val="11"/>
      <color theme="1"/>
      <name val="Calibri"/>
      <family val="2"/>
      <scheme val="minor"/>
    </font>
    <font>
      <b/>
      <sz val="11"/>
      <color rgb="FF000000"/>
      <name val="Arial"/>
      <family val="2"/>
    </font>
    <font>
      <b/>
      <sz val="10"/>
      <color theme="0"/>
      <name val="Arial"/>
      <family val="2"/>
    </font>
    <font>
      <b/>
      <sz val="10"/>
      <color rgb="FF000000"/>
      <name val="Arial"/>
      <family val="2"/>
    </font>
    <font>
      <sz val="11"/>
      <color rgb="FF000000"/>
      <name val="Calibri"/>
      <family val="2"/>
      <scheme val="minor"/>
    </font>
    <font>
      <sz val="10"/>
      <name val="Arial"/>
      <family val="2"/>
    </font>
    <font>
      <b/>
      <sz val="10"/>
      <color theme="1"/>
      <name val="Arial"/>
      <family val="2"/>
    </font>
    <font>
      <b/>
      <sz val="11"/>
      <color theme="0"/>
      <name val="Arial"/>
      <family val="2"/>
    </font>
    <font>
      <sz val="18"/>
      <color theme="1"/>
      <name val="Arial"/>
      <family val="2"/>
    </font>
    <font>
      <b/>
      <sz val="10"/>
      <color theme="1"/>
      <name val="RijksoverheidSansHeading"/>
      <family val="2"/>
    </font>
    <font>
      <sz val="10"/>
      <color theme="1"/>
      <name val="RijksoverheidSansHeading"/>
      <family val="2"/>
    </font>
    <font>
      <b/>
      <sz val="1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bgColor indexed="64"/>
      </patternFill>
    </fill>
    <fill>
      <patternFill patternType="solid">
        <fgColor theme="0" tint="-0.34998626667073579"/>
        <bgColor indexed="64"/>
      </patternFill>
    </fill>
    <fill>
      <patternFill patternType="solid">
        <fgColor rgb="FFFF00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D3D3D3"/>
      </left>
      <right style="thin">
        <color rgb="FFD3D3D3"/>
      </right>
      <top style="thin">
        <color rgb="FFD3D3D3"/>
      </top>
      <bottom style="thin">
        <color rgb="FFD3D3D3"/>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0" fontId="10" fillId="0" borderId="0"/>
    <xf numFmtId="0" fontId="1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181">
    <xf numFmtId="0" fontId="0" fillId="0" borderId="0" xfId="0"/>
    <xf numFmtId="0" fontId="3" fillId="0" borderId="0" xfId="0" applyFont="1"/>
    <xf numFmtId="0" fontId="5" fillId="0" borderId="0" xfId="0" applyFont="1"/>
    <xf numFmtId="0" fontId="2" fillId="0" borderId="0" xfId="0" applyFont="1" applyAlignment="1">
      <alignment horizontal="left" wrapText="1"/>
    </xf>
    <xf numFmtId="0" fontId="3" fillId="0" borderId="0" xfId="0" applyFont="1" applyAlignment="1">
      <alignment horizontal="left"/>
    </xf>
    <xf numFmtId="0" fontId="0" fillId="0" borderId="0" xfId="0" applyAlignment="1">
      <alignment horizontal="center" vertical="center"/>
    </xf>
    <xf numFmtId="0" fontId="4" fillId="0" borderId="0" xfId="0" applyFont="1"/>
    <xf numFmtId="1" fontId="3" fillId="0" borderId="0" xfId="0" applyNumberFormat="1" applyFont="1"/>
    <xf numFmtId="1" fontId="2" fillId="0" borderId="0" xfId="0" applyNumberFormat="1" applyFont="1" applyAlignment="1">
      <alignment horizontal="left" wrapText="1"/>
    </xf>
    <xf numFmtId="0" fontId="0" fillId="5" borderId="0" xfId="0" applyFill="1"/>
    <xf numFmtId="4" fontId="0" fillId="5" borderId="0" xfId="0" applyNumberFormat="1" applyFill="1"/>
    <xf numFmtId="1" fontId="7" fillId="5" borderId="0" xfId="0" applyNumberFormat="1" applyFont="1" applyFill="1" applyAlignment="1">
      <alignment horizontal="center" vertical="center" wrapText="1"/>
    </xf>
    <xf numFmtId="4" fontId="7" fillId="5" borderId="0" xfId="0" applyNumberFormat="1" applyFont="1" applyFill="1" applyAlignment="1">
      <alignment horizontal="center" vertical="center" wrapText="1"/>
    </xf>
    <xf numFmtId="0" fontId="3" fillId="0" borderId="0" xfId="0" applyFont="1" applyAlignment="1">
      <alignment horizontal="center"/>
    </xf>
    <xf numFmtId="1" fontId="3" fillId="0" borderId="0" xfId="0" applyNumberFormat="1" applyFont="1" applyAlignment="1">
      <alignment horizontal="center"/>
    </xf>
    <xf numFmtId="1" fontId="2" fillId="0" borderId="0" xfId="0" applyNumberFormat="1" applyFont="1" applyAlignment="1">
      <alignment horizontal="center" wrapText="1"/>
    </xf>
    <xf numFmtId="1" fontId="0" fillId="5" borderId="0" xfId="0" applyNumberFormat="1" applyFill="1" applyAlignment="1">
      <alignment horizontal="center"/>
    </xf>
    <xf numFmtId="4" fontId="2" fillId="0" borderId="11" xfId="0" applyNumberFormat="1" applyFont="1" applyBorder="1"/>
    <xf numFmtId="4" fontId="2" fillId="0" borderId="4" xfId="0" applyNumberFormat="1" applyFont="1" applyBorder="1"/>
    <xf numFmtId="1" fontId="2" fillId="5" borderId="4" xfId="0" applyNumberFormat="1" applyFont="1" applyFill="1" applyBorder="1" applyAlignment="1">
      <alignment horizontal="center"/>
    </xf>
    <xf numFmtId="4" fontId="2" fillId="0" borderId="12" xfId="0" applyNumberFormat="1" applyFont="1" applyBorder="1"/>
    <xf numFmtId="4" fontId="2" fillId="0" borderId="1" xfId="0" applyNumberFormat="1" applyFont="1" applyBorder="1"/>
    <xf numFmtId="1" fontId="2" fillId="5" borderId="1" xfId="0" applyNumberFormat="1" applyFont="1" applyFill="1" applyBorder="1" applyAlignment="1">
      <alignment horizontal="center"/>
    </xf>
    <xf numFmtId="4" fontId="2" fillId="0" borderId="14" xfId="0" applyNumberFormat="1" applyFont="1" applyBorder="1"/>
    <xf numFmtId="4" fontId="2" fillId="0" borderId="2" xfId="0" applyNumberFormat="1" applyFont="1" applyBorder="1"/>
    <xf numFmtId="1" fontId="2" fillId="5" borderId="2" xfId="0" applyNumberFormat="1" applyFont="1" applyFill="1" applyBorder="1" applyAlignment="1">
      <alignment horizontal="center"/>
    </xf>
    <xf numFmtId="4" fontId="2" fillId="0" borderId="17" xfId="0" applyNumberFormat="1" applyFont="1" applyBorder="1"/>
    <xf numFmtId="1" fontId="2" fillId="5" borderId="17" xfId="0" applyNumberFormat="1" applyFont="1" applyFill="1" applyBorder="1" applyAlignment="1">
      <alignment horizontal="center"/>
    </xf>
    <xf numFmtId="44" fontId="9" fillId="4" borderId="4" xfId="2" applyFont="1" applyFill="1" applyBorder="1" applyAlignment="1">
      <alignment horizontal="center" vertical="center" wrapText="1"/>
    </xf>
    <xf numFmtId="44" fontId="9" fillId="4" borderId="1" xfId="2" applyFont="1" applyFill="1" applyBorder="1" applyAlignment="1">
      <alignment horizontal="center" vertical="center" wrapText="1"/>
    </xf>
    <xf numFmtId="44" fontId="9" fillId="4" borderId="2" xfId="2" applyFont="1" applyFill="1" applyBorder="1" applyAlignment="1">
      <alignment horizontal="center" vertical="center" wrapText="1"/>
    </xf>
    <xf numFmtId="44" fontId="9" fillId="4" borderId="17" xfId="2" applyFont="1" applyFill="1" applyBorder="1" applyAlignment="1">
      <alignment horizontal="center" vertical="center" wrapText="1"/>
    </xf>
    <xf numFmtId="44" fontId="3" fillId="0" borderId="0" xfId="0" applyNumberFormat="1" applyFont="1"/>
    <xf numFmtId="0" fontId="3" fillId="0" borderId="0" xfId="0" applyFont="1" applyAlignment="1">
      <alignment horizontal="left" vertical="top" wrapText="1"/>
    </xf>
    <xf numFmtId="1" fontId="9" fillId="4" borderId="5" xfId="0" applyNumberFormat="1" applyFont="1" applyFill="1" applyBorder="1" applyAlignment="1">
      <alignment horizontal="center" vertical="center" wrapText="1"/>
    </xf>
    <xf numFmtId="1" fontId="9" fillId="4" borderId="22" xfId="0" applyNumberFormat="1" applyFont="1" applyFill="1" applyBorder="1" applyAlignment="1">
      <alignment horizontal="center" vertical="center" wrapText="1"/>
    </xf>
    <xf numFmtId="4" fontId="2" fillId="5" borderId="2" xfId="0" applyNumberFormat="1" applyFont="1" applyFill="1" applyBorder="1"/>
    <xf numFmtId="4" fontId="2" fillId="5" borderId="11" xfId="0" applyNumberFormat="1" applyFont="1" applyFill="1" applyBorder="1"/>
    <xf numFmtId="4" fontId="2" fillId="5" borderId="4" xfId="0" applyNumberFormat="1" applyFont="1" applyFill="1" applyBorder="1"/>
    <xf numFmtId="44" fontId="9" fillId="4" borderId="4" xfId="6" applyFont="1" applyFill="1" applyBorder="1" applyAlignment="1">
      <alignment horizontal="center" vertical="center" wrapText="1"/>
    </xf>
    <xf numFmtId="44" fontId="9" fillId="4" borderId="2" xfId="6" applyFont="1" applyFill="1" applyBorder="1" applyAlignment="1">
      <alignment horizontal="center" vertical="center" wrapText="1"/>
    </xf>
    <xf numFmtId="4" fontId="2" fillId="5" borderId="1" xfId="0" applyNumberFormat="1" applyFont="1" applyFill="1" applyBorder="1"/>
    <xf numFmtId="0" fontId="11" fillId="5" borderId="33" xfId="4" applyFont="1" applyFill="1" applyBorder="1" applyAlignment="1">
      <alignment vertical="top" wrapText="1" readingOrder="1"/>
    </xf>
    <xf numFmtId="4" fontId="2" fillId="5" borderId="17" xfId="0" applyNumberFormat="1" applyFont="1" applyFill="1" applyBorder="1"/>
    <xf numFmtId="4" fontId="3" fillId="0" borderId="0" xfId="0" applyNumberFormat="1" applyFont="1"/>
    <xf numFmtId="4" fontId="2" fillId="0" borderId="0" xfId="0" applyNumberFormat="1" applyFont="1" applyAlignment="1">
      <alignment horizontal="left" wrapText="1"/>
    </xf>
    <xf numFmtId="0" fontId="0" fillId="6" borderId="0" xfId="0" applyFill="1"/>
    <xf numFmtId="0" fontId="0" fillId="7" borderId="0" xfId="0" applyFill="1"/>
    <xf numFmtId="43" fontId="8" fillId="3" borderId="9" xfId="1" applyFont="1" applyFill="1" applyBorder="1" applyAlignment="1"/>
    <xf numFmtId="43" fontId="8" fillId="3" borderId="6" xfId="1" applyFont="1" applyFill="1" applyBorder="1" applyAlignment="1"/>
    <xf numFmtId="4" fontId="8" fillId="3" borderId="9" xfId="0" applyNumberFormat="1" applyFont="1" applyFill="1" applyBorder="1"/>
    <xf numFmtId="4" fontId="8" fillId="3" borderId="6" xfId="0" applyNumberFormat="1" applyFont="1" applyFill="1" applyBorder="1"/>
    <xf numFmtId="164" fontId="9" fillId="2" borderId="20" xfId="2" applyNumberFormat="1" applyFont="1" applyFill="1" applyBorder="1" applyAlignment="1">
      <alignment horizontal="center" vertical="center" wrapText="1"/>
    </xf>
    <xf numFmtId="164" fontId="9" fillId="2" borderId="5" xfId="2" applyNumberFormat="1" applyFont="1" applyFill="1" applyBorder="1" applyAlignment="1">
      <alignment horizontal="center" vertical="center" wrapText="1"/>
    </xf>
    <xf numFmtId="164" fontId="9" fillId="2" borderId="21" xfId="2" applyNumberFormat="1" applyFont="1" applyFill="1" applyBorder="1" applyAlignment="1">
      <alignment horizontal="center" vertical="center" wrapText="1"/>
    </xf>
    <xf numFmtId="164" fontId="3" fillId="0" borderId="0" xfId="0" applyNumberFormat="1" applyFont="1"/>
    <xf numFmtId="164" fontId="4" fillId="0" borderId="0" xfId="0" applyNumberFormat="1" applyFont="1"/>
    <xf numFmtId="164" fontId="2" fillId="0" borderId="0" xfId="0" applyNumberFormat="1" applyFont="1" applyAlignment="1">
      <alignment horizontal="left" wrapText="1"/>
    </xf>
    <xf numFmtId="164" fontId="3" fillId="0" borderId="0" xfId="0" applyNumberFormat="1" applyFont="1" applyAlignment="1">
      <alignment horizontal="center"/>
    </xf>
    <xf numFmtId="164" fontId="3" fillId="0" borderId="0" xfId="0" applyNumberFormat="1" applyFont="1" applyAlignment="1">
      <alignment horizontal="left" vertical="top" wrapText="1"/>
    </xf>
    <xf numFmtId="164" fontId="9" fillId="0" borderId="5" xfId="0" applyNumberFormat="1" applyFont="1" applyBorder="1" applyAlignment="1">
      <alignment horizontal="center" vertical="center" wrapText="1"/>
    </xf>
    <xf numFmtId="164" fontId="7" fillId="5" borderId="0" xfId="0" applyNumberFormat="1" applyFont="1" applyFill="1" applyAlignment="1">
      <alignment horizontal="center" vertical="center" wrapText="1"/>
    </xf>
    <xf numFmtId="0" fontId="0" fillId="5" borderId="0" xfId="0" applyFill="1" applyAlignment="1">
      <alignment horizontal="center" vertical="center"/>
    </xf>
    <xf numFmtId="164" fontId="3" fillId="5" borderId="0" xfId="0" applyNumberFormat="1" applyFont="1" applyFill="1" applyAlignment="1">
      <alignment horizontal="center" wrapText="1"/>
    </xf>
    <xf numFmtId="0" fontId="1" fillId="3" borderId="7" xfId="0" applyFont="1" applyFill="1" applyBorder="1" applyAlignment="1">
      <alignment vertical="top" wrapText="1"/>
    </xf>
    <xf numFmtId="0" fontId="1" fillId="3" borderId="8" xfId="0" applyFont="1" applyFill="1" applyBorder="1" applyAlignment="1">
      <alignment vertical="top" wrapText="1"/>
    </xf>
    <xf numFmtId="1" fontId="1" fillId="3" borderId="8" xfId="0" applyNumberFormat="1" applyFont="1" applyFill="1" applyBorder="1" applyAlignment="1">
      <alignment vertical="top" wrapText="1"/>
    </xf>
    <xf numFmtId="164" fontId="1" fillId="3" borderId="23" xfId="0" applyNumberFormat="1" applyFont="1" applyFill="1" applyBorder="1" applyAlignment="1">
      <alignment vertical="top" wrapText="1"/>
    </xf>
    <xf numFmtId="9" fontId="4" fillId="0" borderId="0" xfId="7" applyFont="1" applyAlignment="1"/>
    <xf numFmtId="9" fontId="2" fillId="0" borderId="0" xfId="7" applyFont="1" applyAlignment="1">
      <alignment horizontal="left" wrapText="1"/>
    </xf>
    <xf numFmtId="9" fontId="3" fillId="0" borderId="0" xfId="7" applyFont="1"/>
    <xf numFmtId="9" fontId="7" fillId="5" borderId="0" xfId="7" applyFont="1" applyFill="1" applyAlignment="1" applyProtection="1">
      <alignment horizontal="center" vertical="center" wrapText="1"/>
      <protection locked="0"/>
    </xf>
    <xf numFmtId="1" fontId="2" fillId="0" borderId="4" xfId="0" applyNumberFormat="1" applyFont="1" applyBorder="1" applyAlignment="1">
      <alignment horizontal="center"/>
    </xf>
    <xf numFmtId="164" fontId="9" fillId="0" borderId="20" xfId="2" applyNumberFormat="1" applyFont="1" applyFill="1" applyBorder="1" applyAlignment="1">
      <alignment horizontal="center" vertical="center" wrapText="1"/>
    </xf>
    <xf numFmtId="1" fontId="2" fillId="0" borderId="2" xfId="0" applyNumberFormat="1" applyFont="1" applyBorder="1" applyAlignment="1">
      <alignment horizontal="center"/>
    </xf>
    <xf numFmtId="1" fontId="9" fillId="5" borderId="4" xfId="0" applyNumberFormat="1"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1" fontId="9" fillId="5" borderId="17" xfId="0" applyNumberFormat="1" applyFont="1" applyFill="1" applyBorder="1" applyAlignment="1">
      <alignment horizontal="center" vertical="center" wrapText="1"/>
    </xf>
    <xf numFmtId="0" fontId="13" fillId="8" borderId="24" xfId="0" applyFont="1" applyFill="1" applyBorder="1" applyAlignment="1">
      <alignment horizontal="left" wrapText="1"/>
    </xf>
    <xf numFmtId="0" fontId="13" fillId="8" borderId="7" xfId="0" applyFont="1" applyFill="1" applyBorder="1" applyAlignment="1">
      <alignment horizontal="left" wrapText="1"/>
    </xf>
    <xf numFmtId="164" fontId="9" fillId="0" borderId="1" xfId="0" applyNumberFormat="1" applyFont="1" applyBorder="1" applyAlignment="1">
      <alignment horizontal="center" vertical="center" wrapText="1"/>
    </xf>
    <xf numFmtId="0" fontId="3" fillId="0" borderId="0" xfId="0" applyFont="1" applyAlignment="1">
      <alignment horizontal="left" vertical="top" wrapText="1"/>
    </xf>
    <xf numFmtId="0" fontId="3" fillId="4" borderId="0" xfId="0" applyFont="1" applyFill="1" applyAlignment="1">
      <alignment horizontal="center" wrapText="1"/>
    </xf>
    <xf numFmtId="1" fontId="1" fillId="3" borderId="23" xfId="0" applyNumberFormat="1" applyFont="1" applyFill="1" applyBorder="1" applyAlignment="1">
      <alignment horizontal="center" vertical="center" wrapText="1"/>
    </xf>
    <xf numFmtId="1" fontId="1" fillId="3" borderId="37" xfId="0" applyNumberFormat="1" applyFont="1" applyFill="1" applyBorder="1" applyAlignment="1">
      <alignment horizontal="center" vertical="center" wrapText="1"/>
    </xf>
    <xf numFmtId="1" fontId="9" fillId="4" borderId="13" xfId="0" applyNumberFormat="1" applyFont="1" applyFill="1" applyBorder="1" applyAlignment="1">
      <alignment horizontal="center" vertical="center" wrapText="1"/>
    </xf>
    <xf numFmtId="1" fontId="9" fillId="4" borderId="19" xfId="0" applyNumberFormat="1" applyFont="1" applyFill="1" applyBorder="1" applyAlignment="1">
      <alignment horizontal="center" vertical="center" wrapText="1"/>
    </xf>
    <xf numFmtId="1" fontId="9" fillId="4" borderId="21" xfId="0" applyNumberFormat="1" applyFont="1" applyFill="1" applyBorder="1" applyAlignment="1">
      <alignment horizontal="center" vertical="center" wrapText="1"/>
    </xf>
    <xf numFmtId="1" fontId="9" fillId="4" borderId="38" xfId="0" applyNumberFormat="1" applyFont="1" applyFill="1" applyBorder="1" applyAlignment="1">
      <alignment horizontal="center" vertical="center" wrapText="1"/>
    </xf>
    <xf numFmtId="0" fontId="13" fillId="8" borderId="40" xfId="0" applyFont="1" applyFill="1" applyBorder="1" applyAlignment="1">
      <alignment horizontal="left" wrapText="1"/>
    </xf>
    <xf numFmtId="1" fontId="3" fillId="0" borderId="0" xfId="0" applyNumberFormat="1" applyFont="1" applyAlignment="1">
      <alignment wrapText="1"/>
    </xf>
    <xf numFmtId="9" fontId="1" fillId="3" borderId="8" xfId="7" applyFont="1" applyFill="1" applyBorder="1" applyAlignment="1">
      <alignment vertical="top" wrapText="1"/>
    </xf>
    <xf numFmtId="4" fontId="1" fillId="3" borderId="42" xfId="0" applyNumberFormat="1" applyFont="1" applyFill="1" applyBorder="1" applyAlignment="1">
      <alignment vertical="top" wrapText="1"/>
    </xf>
    <xf numFmtId="4" fontId="8" fillId="3" borderId="10" xfId="0" applyNumberFormat="1" applyFont="1" applyFill="1" applyBorder="1"/>
    <xf numFmtId="43" fontId="8" fillId="3" borderId="10" xfId="1" applyFont="1" applyFill="1" applyBorder="1" applyAlignment="1"/>
    <xf numFmtId="1" fontId="2" fillId="0" borderId="1" xfId="0" applyNumberFormat="1" applyFont="1" applyBorder="1" applyAlignment="1">
      <alignment horizontal="center"/>
    </xf>
    <xf numFmtId="4" fontId="2" fillId="0" borderId="44" xfId="0" applyNumberFormat="1" applyFont="1" applyBorder="1"/>
    <xf numFmtId="4" fontId="2" fillId="0" borderId="45" xfId="0" applyNumberFormat="1" applyFont="1" applyBorder="1"/>
    <xf numFmtId="4" fontId="2" fillId="0" borderId="50" xfId="0" applyNumberFormat="1" applyFont="1" applyBorder="1"/>
    <xf numFmtId="0" fontId="2" fillId="0" borderId="12" xfId="0" applyNumberFormat="1" applyFont="1" applyBorder="1" applyAlignment="1">
      <alignment horizontal="left"/>
    </xf>
    <xf numFmtId="0" fontId="2" fillId="0" borderId="1" xfId="0" applyNumberFormat="1" applyFont="1" applyBorder="1" applyAlignment="1">
      <alignment horizontal="left"/>
    </xf>
    <xf numFmtId="0" fontId="0" fillId="0" borderId="0" xfId="0" applyBorder="1"/>
    <xf numFmtId="0" fontId="2" fillId="0" borderId="48" xfId="0" applyNumberFormat="1" applyFont="1" applyBorder="1" applyAlignment="1">
      <alignment horizontal="left"/>
    </xf>
    <xf numFmtId="0" fontId="2" fillId="0" borderId="49" xfId="0" applyNumberFormat="1" applyFont="1" applyBorder="1" applyAlignment="1">
      <alignment horizontal="left"/>
    </xf>
    <xf numFmtId="0" fontId="0" fillId="0" borderId="0" xfId="0" applyFill="1"/>
    <xf numFmtId="4" fontId="2" fillId="0" borderId="11" xfId="0" applyNumberFormat="1" applyFont="1" applyFill="1" applyBorder="1"/>
    <xf numFmtId="4" fontId="2" fillId="0" borderId="4" xfId="0" applyNumberFormat="1" applyFont="1" applyFill="1" applyBorder="1"/>
    <xf numFmtId="1" fontId="2" fillId="0" borderId="4" xfId="0" applyNumberFormat="1" applyFont="1" applyFill="1" applyBorder="1" applyAlignment="1">
      <alignment horizontal="center"/>
    </xf>
    <xf numFmtId="1" fontId="9" fillId="0" borderId="4" xfId="0" applyNumberFormat="1" applyFont="1" applyFill="1" applyBorder="1" applyAlignment="1">
      <alignment horizontal="center" vertical="center" wrapText="1"/>
    </xf>
    <xf numFmtId="164" fontId="9" fillId="0" borderId="5" xfId="0" applyNumberFormat="1" applyFont="1" applyFill="1" applyBorder="1" applyAlignment="1">
      <alignment horizontal="center" vertical="center" wrapText="1"/>
    </xf>
    <xf numFmtId="4" fontId="2" fillId="0" borderId="3" xfId="0" applyNumberFormat="1" applyFont="1" applyBorder="1"/>
    <xf numFmtId="4" fontId="2" fillId="5" borderId="3" xfId="0" applyNumberFormat="1" applyFont="1" applyFill="1" applyBorder="1"/>
    <xf numFmtId="1" fontId="2" fillId="5" borderId="3" xfId="0" applyNumberFormat="1" applyFont="1" applyFill="1" applyBorder="1" applyAlignment="1">
      <alignment horizontal="center"/>
    </xf>
    <xf numFmtId="1" fontId="9" fillId="5" borderId="3" xfId="0" applyNumberFormat="1" applyFont="1" applyFill="1" applyBorder="1" applyAlignment="1">
      <alignment horizontal="center" vertical="center" wrapText="1"/>
    </xf>
    <xf numFmtId="3" fontId="2" fillId="0" borderId="1" xfId="0" applyNumberFormat="1" applyFont="1" applyBorder="1" applyAlignment="1">
      <alignment horizontal="left"/>
    </xf>
    <xf numFmtId="0" fontId="2" fillId="0" borderId="16" xfId="0" applyNumberFormat="1" applyFont="1" applyBorder="1" applyAlignment="1">
      <alignment horizontal="left"/>
    </xf>
    <xf numFmtId="44" fontId="9" fillId="4" borderId="5" xfId="2" applyFont="1" applyFill="1" applyBorder="1" applyAlignment="1">
      <alignment horizontal="center" vertical="center" wrapText="1"/>
    </xf>
    <xf numFmtId="44" fontId="9" fillId="4" borderId="20" xfId="2" applyFont="1" applyFill="1" applyBorder="1" applyAlignment="1">
      <alignment horizontal="center" vertical="center" wrapText="1"/>
    </xf>
    <xf numFmtId="164" fontId="9" fillId="2" borderId="52" xfId="2" applyNumberFormat="1" applyFont="1" applyFill="1" applyBorder="1" applyAlignment="1">
      <alignment horizontal="center" vertical="center" wrapText="1"/>
    </xf>
    <xf numFmtId="4" fontId="8" fillId="3" borderId="51" xfId="0" applyNumberFormat="1" applyFont="1" applyFill="1" applyBorder="1"/>
    <xf numFmtId="4" fontId="8" fillId="3" borderId="53" xfId="0" applyNumberFormat="1" applyFont="1" applyFill="1" applyBorder="1"/>
    <xf numFmtId="4" fontId="2" fillId="0" borderId="52" xfId="0" applyNumberFormat="1" applyFont="1" applyBorder="1"/>
    <xf numFmtId="164" fontId="9" fillId="5" borderId="1" xfId="0" applyNumberFormat="1" applyFont="1" applyFill="1" applyBorder="1" applyAlignment="1">
      <alignment horizontal="center" vertical="center" wrapText="1"/>
    </xf>
    <xf numFmtId="164" fontId="9" fillId="5" borderId="1" xfId="2" applyNumberFormat="1" applyFont="1" applyFill="1" applyBorder="1" applyAlignment="1">
      <alignment horizontal="center" vertical="center" wrapText="1"/>
    </xf>
    <xf numFmtId="164" fontId="9" fillId="5" borderId="2" xfId="2" applyNumberFormat="1" applyFont="1" applyFill="1" applyBorder="1" applyAlignment="1">
      <alignment horizontal="center" vertical="center" wrapText="1"/>
    </xf>
    <xf numFmtId="0" fontId="15" fillId="0" borderId="0" xfId="0" applyFont="1"/>
    <xf numFmtId="44" fontId="16" fillId="0" borderId="0" xfId="2" applyFont="1"/>
    <xf numFmtId="0" fontId="16" fillId="0" borderId="0" xfId="0" applyFont="1"/>
    <xf numFmtId="44" fontId="16" fillId="0" borderId="0" xfId="0" applyNumberFormat="1" applyFont="1"/>
    <xf numFmtId="164" fontId="9" fillId="9" borderId="5" xfId="0" applyNumberFormat="1" applyFont="1" applyFill="1" applyBorder="1" applyAlignment="1">
      <alignment horizontal="center" vertical="center" wrapText="1"/>
    </xf>
    <xf numFmtId="165" fontId="9" fillId="4" borderId="4" xfId="7" applyNumberFormat="1" applyFont="1" applyFill="1" applyBorder="1" applyAlignment="1" applyProtection="1">
      <alignment horizontal="center" vertical="center" wrapText="1"/>
      <protection locked="0"/>
    </xf>
    <xf numFmtId="165" fontId="17" fillId="4" borderId="6" xfId="7" applyNumberFormat="1" applyFont="1" applyFill="1" applyBorder="1" applyAlignment="1">
      <alignment horizontal="center" vertical="center"/>
    </xf>
    <xf numFmtId="2" fontId="12" fillId="0" borderId="0" xfId="0" applyNumberFormat="1" applyFont="1" applyFill="1" applyAlignment="1">
      <alignment horizontal="center"/>
    </xf>
    <xf numFmtId="0" fontId="14" fillId="0" borderId="0" xfId="0" applyFont="1" applyAlignment="1">
      <alignment horizontal="center"/>
    </xf>
    <xf numFmtId="0" fontId="13" fillId="8" borderId="1" xfId="0" applyFont="1" applyFill="1" applyBorder="1" applyAlignment="1">
      <alignment horizontal="center"/>
    </xf>
    <xf numFmtId="0" fontId="13" fillId="0" borderId="0" xfId="0" applyFont="1" applyFill="1" applyBorder="1" applyAlignment="1">
      <alignment horizontal="center"/>
    </xf>
    <xf numFmtId="0" fontId="3" fillId="4" borderId="1" xfId="0" applyFont="1" applyFill="1" applyBorder="1" applyAlignment="1">
      <alignment horizontal="center" wrapText="1"/>
    </xf>
    <xf numFmtId="0" fontId="3" fillId="0" borderId="0" xfId="0" applyFont="1" applyFill="1" applyBorder="1" applyAlignment="1">
      <alignment horizontal="center" wrapText="1"/>
    </xf>
    <xf numFmtId="0" fontId="13" fillId="8" borderId="1" xfId="0" applyFont="1" applyFill="1" applyBorder="1" applyAlignment="1">
      <alignment horizontal="center" wrapText="1"/>
    </xf>
    <xf numFmtId="0" fontId="3" fillId="0" borderId="41" xfId="0" applyFont="1" applyBorder="1" applyAlignment="1">
      <alignment horizontal="left" vertical="top" wrapText="1"/>
    </xf>
    <xf numFmtId="0" fontId="3" fillId="0" borderId="39"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9" xfId="0" applyFont="1" applyBorder="1" applyAlignment="1">
      <alignment horizontal="left" vertical="top" wrapText="1"/>
    </xf>
    <xf numFmtId="0" fontId="13" fillId="8" borderId="24" xfId="0" applyFont="1" applyFill="1" applyBorder="1" applyAlignment="1">
      <alignment horizontal="center" wrapText="1"/>
    </xf>
    <xf numFmtId="0" fontId="13" fillId="8" borderId="25" xfId="0" applyFont="1" applyFill="1" applyBorder="1" applyAlignment="1">
      <alignment horizontal="center" wrapText="1"/>
    </xf>
    <xf numFmtId="0" fontId="13" fillId="8" borderId="26" xfId="0" applyFont="1" applyFill="1" applyBorder="1" applyAlignment="1">
      <alignment horizontal="center" wrapText="1"/>
    </xf>
    <xf numFmtId="0" fontId="3" fillId="0" borderId="34" xfId="0" applyFont="1" applyBorder="1" applyAlignment="1">
      <alignment horizontal="left" vertical="top" wrapText="1"/>
    </xf>
    <xf numFmtId="0" fontId="3" fillId="0" borderId="29" xfId="0" applyFont="1" applyBorder="1" applyAlignment="1">
      <alignment horizontal="left" vertical="top" wrapText="1"/>
    </xf>
    <xf numFmtId="0" fontId="3" fillId="0" borderId="21" xfId="0" applyFont="1" applyBorder="1" applyAlignment="1">
      <alignment horizontal="left" vertical="top" wrapText="1"/>
    </xf>
    <xf numFmtId="0" fontId="3" fillId="0" borderId="35" xfId="0" applyFont="1" applyBorder="1" applyAlignment="1">
      <alignment horizontal="left" vertical="top" wrapText="1"/>
    </xf>
    <xf numFmtId="0" fontId="13" fillId="8" borderId="30" xfId="0" applyFont="1" applyFill="1" applyBorder="1" applyAlignment="1">
      <alignment horizontal="center" wrapText="1"/>
    </xf>
    <xf numFmtId="0" fontId="13" fillId="8" borderId="31" xfId="0" applyFont="1" applyFill="1" applyBorder="1" applyAlignment="1">
      <alignment horizontal="center" wrapText="1"/>
    </xf>
    <xf numFmtId="0" fontId="13" fillId="8" borderId="32" xfId="0" applyFont="1" applyFill="1" applyBorder="1" applyAlignment="1">
      <alignment horizontal="center" wrapText="1"/>
    </xf>
    <xf numFmtId="165" fontId="9" fillId="4" borderId="3" xfId="7" applyNumberFormat="1" applyFont="1" applyFill="1" applyBorder="1" applyAlignment="1" applyProtection="1">
      <alignment horizontal="center" vertical="center" wrapText="1"/>
      <protection locked="0"/>
    </xf>
    <xf numFmtId="165" fontId="9" fillId="4" borderId="18" xfId="7" applyNumberFormat="1" applyFont="1" applyFill="1" applyBorder="1" applyAlignment="1" applyProtection="1">
      <alignment horizontal="center" vertical="center" wrapText="1"/>
      <protection locked="0"/>
    </xf>
    <xf numFmtId="4" fontId="8" fillId="3" borderId="6" xfId="0" applyNumberFormat="1" applyFont="1" applyFill="1" applyBorder="1" applyAlignment="1">
      <alignment horizontal="left"/>
    </xf>
    <xf numFmtId="4" fontId="8" fillId="3" borderId="10" xfId="0" applyNumberFormat="1" applyFont="1" applyFill="1" applyBorder="1" applyAlignment="1">
      <alignment horizontal="left"/>
    </xf>
    <xf numFmtId="4" fontId="8" fillId="3" borderId="9" xfId="0" applyNumberFormat="1" applyFont="1" applyFill="1" applyBorder="1" applyAlignment="1">
      <alignment horizontal="left"/>
    </xf>
    <xf numFmtId="4" fontId="8" fillId="3" borderId="15" xfId="0" applyNumberFormat="1" applyFont="1" applyFill="1" applyBorder="1" applyAlignment="1">
      <alignment horizontal="left"/>
    </xf>
    <xf numFmtId="4" fontId="8" fillId="3" borderId="0" xfId="0" applyNumberFormat="1" applyFont="1" applyFill="1" applyBorder="1" applyAlignment="1">
      <alignment horizontal="left"/>
    </xf>
    <xf numFmtId="4" fontId="8" fillId="3" borderId="43" xfId="0" applyNumberFormat="1" applyFont="1" applyFill="1" applyBorder="1" applyAlignment="1">
      <alignment horizontal="left"/>
    </xf>
    <xf numFmtId="4" fontId="8" fillId="3" borderId="46" xfId="0" applyNumberFormat="1" applyFont="1" applyFill="1" applyBorder="1" applyAlignment="1">
      <alignment horizontal="left"/>
    </xf>
    <xf numFmtId="4" fontId="8" fillId="3" borderId="47" xfId="0" applyNumberFormat="1" applyFont="1" applyFill="1" applyBorder="1" applyAlignment="1">
      <alignment horizontal="left"/>
    </xf>
    <xf numFmtId="165" fontId="9" fillId="4" borderId="2" xfId="7" applyNumberFormat="1" applyFont="1" applyFill="1" applyBorder="1" applyAlignment="1" applyProtection="1">
      <alignment horizontal="center" vertical="center" wrapText="1"/>
      <protection locked="0"/>
    </xf>
    <xf numFmtId="165" fontId="9" fillId="4" borderId="4" xfId="7" applyNumberFormat="1" applyFont="1" applyFill="1" applyBorder="1" applyAlignment="1" applyProtection="1">
      <alignment horizontal="center" vertical="center" wrapText="1"/>
      <protection locked="0"/>
    </xf>
    <xf numFmtId="165" fontId="17" fillId="4" borderId="2" xfId="1" applyNumberFormat="1" applyFont="1" applyFill="1" applyBorder="1" applyAlignment="1">
      <alignment horizontal="center" vertical="center" wrapText="1"/>
    </xf>
    <xf numFmtId="165" fontId="17" fillId="4" borderId="4" xfId="1" applyNumberFormat="1" applyFont="1" applyFill="1" applyBorder="1" applyAlignment="1">
      <alignment horizontal="center" vertical="center" wrapText="1"/>
    </xf>
    <xf numFmtId="0" fontId="3" fillId="0" borderId="0" xfId="0" applyFont="1" applyAlignment="1">
      <alignment horizontal="left" vertical="top" wrapText="1"/>
    </xf>
    <xf numFmtId="0" fontId="3" fillId="0" borderId="2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6" xfId="0" applyFont="1" applyBorder="1" applyAlignment="1">
      <alignment horizontal="left" vertical="top" wrapText="1"/>
    </xf>
    <xf numFmtId="0" fontId="3" fillId="0" borderId="32" xfId="0" applyFont="1" applyBorder="1" applyAlignment="1">
      <alignment horizontal="left" vertical="top" wrapText="1"/>
    </xf>
    <xf numFmtId="0" fontId="3" fillId="0" borderId="12" xfId="0" applyFont="1" applyBorder="1" applyAlignment="1">
      <alignment horizontal="left" vertical="top" wrapText="1"/>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44" fontId="9" fillId="4" borderId="4" xfId="2" applyFont="1" applyFill="1" applyBorder="1" applyAlignment="1" applyProtection="1">
      <alignment horizontal="center" vertical="center" wrapText="1"/>
    </xf>
    <xf numFmtId="44" fontId="9" fillId="4" borderId="1" xfId="2" applyFont="1" applyFill="1" applyBorder="1" applyAlignment="1" applyProtection="1">
      <alignment horizontal="center" vertical="center" wrapText="1"/>
    </xf>
    <xf numFmtId="44" fontId="9" fillId="4" borderId="2" xfId="2" applyFont="1" applyFill="1" applyBorder="1" applyAlignment="1" applyProtection="1">
      <alignment horizontal="center" vertical="center" wrapText="1"/>
    </xf>
  </cellXfs>
  <cellStyles count="8">
    <cellStyle name="Komma" xfId="1" builtinId="3"/>
    <cellStyle name="Komma 2" xfId="5" xr:uid="{310A5464-A119-4722-A689-2843CA646B6A}"/>
    <cellStyle name="Normal" xfId="4" xr:uid="{7B2A6B10-48D4-4F0C-96A1-E41F4374CFC1}"/>
    <cellStyle name="Procent" xfId="7" builtinId="5"/>
    <cellStyle name="Standaard" xfId="0" builtinId="0"/>
    <cellStyle name="Standaard 2" xfId="3" xr:uid="{68AF7392-DF1D-4780-8330-BF096C38A96B}"/>
    <cellStyle name="Valuta" xfId="2" builtinId="4"/>
    <cellStyle name="Valuta 2" xfId="6" xr:uid="{48F1B4E2-7397-4800-B6FD-5DF74A15E2EA}"/>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73"/>
  <sheetViews>
    <sheetView showGridLines="0" tabSelected="1" topLeftCell="E22" zoomScale="110" zoomScaleNormal="110" workbookViewId="0">
      <selection activeCell="I47" sqref="I47"/>
    </sheetView>
  </sheetViews>
  <sheetFormatPr defaultColWidth="0" defaultRowHeight="14.25" x14ac:dyDescent="0.2"/>
  <cols>
    <col min="1" max="1" width="3.5703125" style="1" customWidth="1"/>
    <col min="2" max="2" width="5.7109375" style="1" bestFit="1" customWidth="1"/>
    <col min="3" max="3" width="21.42578125" style="4" bestFit="1" customWidth="1"/>
    <col min="4" max="4" width="24.85546875" style="1" bestFit="1" customWidth="1"/>
    <col min="5" max="5" width="72.5703125" style="1" bestFit="1" customWidth="1"/>
    <col min="6" max="6" width="11.42578125" style="14" customWidth="1"/>
    <col min="7" max="7" width="9.7109375" style="7" customWidth="1"/>
    <col min="8" max="8" width="12.42578125" style="1" bestFit="1" customWidth="1"/>
    <col min="9" max="9" width="13.140625" style="70" bestFit="1" customWidth="1"/>
    <col min="10" max="10" width="23.42578125" style="44" bestFit="1" customWidth="1"/>
    <col min="11" max="11" width="24.42578125" style="55" customWidth="1"/>
    <col min="12" max="12" width="15.28515625" style="55" bestFit="1" customWidth="1"/>
    <col min="13" max="13" width="26.28515625" style="1" bestFit="1" customWidth="1"/>
    <col min="14" max="14" width="30.140625" style="7" customWidth="1"/>
    <col min="15" max="16384" width="0" style="1" hidden="1"/>
  </cols>
  <sheetData>
    <row r="2" spans="2:14" ht="25.5" x14ac:dyDescent="0.35">
      <c r="B2" s="134" t="s">
        <v>113</v>
      </c>
      <c r="C2" s="134"/>
      <c r="D2" s="134"/>
      <c r="E2" s="134"/>
      <c r="F2" s="134"/>
      <c r="G2" s="134"/>
      <c r="H2" s="6"/>
      <c r="I2" s="68"/>
      <c r="J2" s="6"/>
      <c r="K2" s="56"/>
      <c r="L2" s="56"/>
      <c r="M2" s="6"/>
      <c r="N2" s="6"/>
    </row>
    <row r="3" spans="2:14" ht="15" thickBot="1" x14ac:dyDescent="0.25">
      <c r="B3" s="3"/>
      <c r="C3" s="3"/>
      <c r="D3" s="3"/>
      <c r="E3" s="3"/>
      <c r="F3" s="15"/>
      <c r="G3" s="8"/>
      <c r="H3" s="3"/>
      <c r="I3" s="69"/>
      <c r="J3" s="45"/>
      <c r="K3" s="57"/>
      <c r="L3" s="57"/>
      <c r="M3" s="3"/>
      <c r="N3" s="8"/>
    </row>
    <row r="4" spans="2:14" ht="30" thickBot="1" x14ac:dyDescent="0.3">
      <c r="C4" s="145" t="s">
        <v>45</v>
      </c>
      <c r="D4" s="146"/>
      <c r="E4" s="147"/>
      <c r="H4" s="152" t="s">
        <v>52</v>
      </c>
      <c r="I4" s="153"/>
      <c r="J4" s="153"/>
      <c r="K4" s="154"/>
      <c r="L4" s="63"/>
      <c r="M4" s="83"/>
      <c r="N4" s="91" t="s">
        <v>125</v>
      </c>
    </row>
    <row r="5" spans="2:14" ht="14.1" customHeight="1" thickBot="1" x14ac:dyDescent="0.3">
      <c r="C5" s="145" t="s">
        <v>46</v>
      </c>
      <c r="D5" s="146"/>
      <c r="E5" s="147"/>
      <c r="H5" s="170"/>
      <c r="I5" s="171"/>
      <c r="J5" s="171"/>
      <c r="K5" s="172"/>
      <c r="L5" s="58"/>
      <c r="M5" s="13"/>
    </row>
    <row r="6" spans="2:14" ht="46.5" customHeight="1" thickBot="1" x14ac:dyDescent="0.3">
      <c r="C6" s="79" t="s">
        <v>49</v>
      </c>
      <c r="D6" s="148" t="s">
        <v>150</v>
      </c>
      <c r="E6" s="149"/>
      <c r="H6" s="175" t="s">
        <v>152</v>
      </c>
      <c r="I6" s="176"/>
      <c r="J6" s="176"/>
      <c r="K6" s="177"/>
      <c r="L6" s="59"/>
      <c r="M6" s="82"/>
    </row>
    <row r="7" spans="2:14" ht="106.5" customHeight="1" thickBot="1" x14ac:dyDescent="0.3">
      <c r="C7" s="80" t="s">
        <v>50</v>
      </c>
      <c r="D7" s="150" t="s">
        <v>48</v>
      </c>
      <c r="E7" s="151"/>
      <c r="H7" s="175" t="s">
        <v>47</v>
      </c>
      <c r="I7" s="176"/>
      <c r="J7" s="176"/>
      <c r="K7" s="177"/>
      <c r="L7" s="59"/>
      <c r="M7" s="82"/>
    </row>
    <row r="8" spans="2:14" ht="59.45" customHeight="1" thickBot="1" x14ac:dyDescent="0.3">
      <c r="C8" s="79" t="s">
        <v>114</v>
      </c>
      <c r="D8" s="173" t="s">
        <v>118</v>
      </c>
      <c r="E8" s="174"/>
      <c r="H8" s="142" t="s">
        <v>51</v>
      </c>
      <c r="I8" s="143"/>
      <c r="J8" s="143"/>
      <c r="K8" s="144"/>
      <c r="L8" s="59"/>
      <c r="M8" s="82"/>
    </row>
    <row r="9" spans="2:14" ht="92.1" customHeight="1" thickBot="1" x14ac:dyDescent="0.3">
      <c r="C9" s="90" t="s">
        <v>124</v>
      </c>
      <c r="D9" s="140" t="s">
        <v>151</v>
      </c>
      <c r="E9" s="141"/>
      <c r="H9" s="142" t="s">
        <v>53</v>
      </c>
      <c r="I9" s="143"/>
      <c r="J9" s="143"/>
      <c r="K9" s="144"/>
      <c r="L9" s="59"/>
      <c r="M9" s="82"/>
    </row>
    <row r="11" spans="2:14" ht="15" x14ac:dyDescent="0.25">
      <c r="C11" s="126" t="s">
        <v>153</v>
      </c>
      <c r="D11" s="127">
        <v>40000</v>
      </c>
      <c r="E11" s="128">
        <v>300</v>
      </c>
      <c r="H11" s="139" t="s">
        <v>116</v>
      </c>
      <c r="I11" s="139"/>
      <c r="J11" s="139"/>
      <c r="K11" s="139"/>
      <c r="M11" s="3"/>
      <c r="N11" s="3"/>
    </row>
    <row r="12" spans="2:14" ht="15" x14ac:dyDescent="0.25">
      <c r="C12" s="126" t="s">
        <v>148</v>
      </c>
      <c r="D12" s="127">
        <v>55000</v>
      </c>
      <c r="E12" s="128">
        <v>0</v>
      </c>
      <c r="H12" s="135" t="s">
        <v>117</v>
      </c>
      <c r="I12" s="135"/>
      <c r="J12" s="137"/>
      <c r="K12" s="137"/>
      <c r="M12" s="13"/>
      <c r="N12" s="14"/>
    </row>
    <row r="13" spans="2:14" ht="15" x14ac:dyDescent="0.25">
      <c r="C13" s="126" t="s">
        <v>149</v>
      </c>
      <c r="D13" s="129">
        <f>D12-D11</f>
        <v>15000</v>
      </c>
      <c r="E13"/>
      <c r="H13" s="136"/>
      <c r="I13" s="136"/>
      <c r="J13" s="138"/>
      <c r="K13" s="138"/>
    </row>
    <row r="14" spans="2:14" ht="15.75" thickBot="1" x14ac:dyDescent="0.25">
      <c r="C14" s="62"/>
      <c r="D14" s="33"/>
      <c r="E14" s="33"/>
      <c r="H14" s="169"/>
      <c r="I14" s="169"/>
      <c r="J14" s="169"/>
      <c r="K14" s="169"/>
      <c r="M14" s="55"/>
      <c r="N14" s="55"/>
    </row>
    <row r="15" spans="2:14" s="2" customFormat="1" ht="51" x14ac:dyDescent="0.25">
      <c r="B15" s="64" t="s">
        <v>12</v>
      </c>
      <c r="C15" s="65" t="s">
        <v>9</v>
      </c>
      <c r="D15" s="65" t="s">
        <v>11</v>
      </c>
      <c r="E15" s="65" t="s">
        <v>0</v>
      </c>
      <c r="F15" s="66" t="s">
        <v>14</v>
      </c>
      <c r="G15" s="66" t="s">
        <v>15</v>
      </c>
      <c r="H15" s="65" t="s">
        <v>115</v>
      </c>
      <c r="I15" s="92" t="s">
        <v>43</v>
      </c>
      <c r="J15" s="93" t="s">
        <v>42</v>
      </c>
      <c r="K15" s="67" t="s">
        <v>68</v>
      </c>
      <c r="L15" s="67" t="s">
        <v>67</v>
      </c>
      <c r="M15" s="84" t="s">
        <v>44</v>
      </c>
      <c r="N15" s="85" t="s">
        <v>123</v>
      </c>
    </row>
    <row r="16" spans="2:14" s="5" customFormat="1" ht="15" x14ac:dyDescent="0.2">
      <c r="B16" s="163" t="s">
        <v>126</v>
      </c>
      <c r="C16" s="157"/>
      <c r="D16" s="157"/>
      <c r="E16" s="157"/>
      <c r="F16" s="157"/>
      <c r="G16" s="157"/>
      <c r="H16" s="157"/>
      <c r="I16" s="157"/>
      <c r="J16" s="157"/>
      <c r="K16" s="157"/>
      <c r="L16" s="157"/>
      <c r="M16" s="157"/>
      <c r="N16" s="158"/>
    </row>
    <row r="17" spans="1:14" customFormat="1" ht="15" x14ac:dyDescent="0.25">
      <c r="B17" s="115">
        <v>1</v>
      </c>
      <c r="C17" s="97" t="s">
        <v>13</v>
      </c>
      <c r="D17" s="18" t="s">
        <v>56</v>
      </c>
      <c r="E17" s="38" t="s">
        <v>94</v>
      </c>
      <c r="F17" s="19">
        <v>9</v>
      </c>
      <c r="G17" s="75">
        <v>1</v>
      </c>
      <c r="H17" s="28"/>
      <c r="I17" s="165"/>
      <c r="J17" s="52">
        <f>H17-(H17*$I$17)</f>
        <v>0</v>
      </c>
      <c r="K17" s="123">
        <f>H17*F17</f>
        <v>0</v>
      </c>
      <c r="L17" s="52">
        <f>J17*F17</f>
        <v>0</v>
      </c>
      <c r="M17" s="34"/>
      <c r="N17" s="86"/>
    </row>
    <row r="18" spans="1:14" customFormat="1" ht="15" x14ac:dyDescent="0.25">
      <c r="B18" s="115">
        <v>2</v>
      </c>
      <c r="C18" s="97" t="s">
        <v>13</v>
      </c>
      <c r="D18" s="21" t="s">
        <v>55</v>
      </c>
      <c r="E18" s="42" t="s">
        <v>109</v>
      </c>
      <c r="F18" s="22">
        <v>5</v>
      </c>
      <c r="G18" s="76">
        <v>1</v>
      </c>
      <c r="H18" s="178"/>
      <c r="I18" s="155"/>
      <c r="J18" s="52">
        <f t="shared" ref="J18:J25" si="0">H18-(H18*$I$17)</f>
        <v>0</v>
      </c>
      <c r="K18" s="123">
        <f t="shared" ref="K18:K25" si="1">H18*F18</f>
        <v>0</v>
      </c>
      <c r="L18" s="52">
        <f t="shared" ref="L18:L25" si="2">J18*F18</f>
        <v>0</v>
      </c>
      <c r="M18" s="34"/>
      <c r="N18" s="86"/>
    </row>
    <row r="19" spans="1:14" customFormat="1" ht="15" x14ac:dyDescent="0.25">
      <c r="B19" s="115">
        <v>3</v>
      </c>
      <c r="C19" s="97" t="s">
        <v>13</v>
      </c>
      <c r="D19" s="41" t="s">
        <v>110</v>
      </c>
      <c r="E19" s="41" t="s">
        <v>104</v>
      </c>
      <c r="F19" s="22">
        <v>2</v>
      </c>
      <c r="G19" s="76">
        <v>1</v>
      </c>
      <c r="H19" s="178"/>
      <c r="I19" s="155"/>
      <c r="J19" s="52">
        <f t="shared" si="0"/>
        <v>0</v>
      </c>
      <c r="K19" s="123">
        <f t="shared" si="1"/>
        <v>0</v>
      </c>
      <c r="L19" s="52">
        <f t="shared" si="2"/>
        <v>0</v>
      </c>
      <c r="M19" s="34"/>
      <c r="N19" s="86"/>
    </row>
    <row r="20" spans="1:14" customFormat="1" ht="15" x14ac:dyDescent="0.25">
      <c r="B20" s="115">
        <v>4</v>
      </c>
      <c r="C20" s="97" t="s">
        <v>13</v>
      </c>
      <c r="D20" s="21" t="s">
        <v>41</v>
      </c>
      <c r="E20" s="41" t="s">
        <v>95</v>
      </c>
      <c r="F20" s="25">
        <v>4</v>
      </c>
      <c r="G20" s="77">
        <v>1</v>
      </c>
      <c r="H20" s="178"/>
      <c r="I20" s="155"/>
      <c r="J20" s="52">
        <f t="shared" si="0"/>
        <v>0</v>
      </c>
      <c r="K20" s="123">
        <f t="shared" si="1"/>
        <v>0</v>
      </c>
      <c r="L20" s="52">
        <f t="shared" si="2"/>
        <v>0</v>
      </c>
      <c r="M20" s="34"/>
      <c r="N20" s="86"/>
    </row>
    <row r="21" spans="1:14" s="46" customFormat="1" ht="15" x14ac:dyDescent="0.25">
      <c r="A21"/>
      <c r="B21" s="115">
        <v>5</v>
      </c>
      <c r="C21" s="97" t="s">
        <v>13</v>
      </c>
      <c r="D21" s="21" t="s">
        <v>62</v>
      </c>
      <c r="E21" s="21" t="s">
        <v>63</v>
      </c>
      <c r="F21" s="96">
        <v>10</v>
      </c>
      <c r="G21" s="76">
        <v>1</v>
      </c>
      <c r="H21" s="178"/>
      <c r="I21" s="155"/>
      <c r="J21" s="52">
        <f t="shared" si="0"/>
        <v>0</v>
      </c>
      <c r="K21" s="123">
        <f t="shared" si="1"/>
        <v>0</v>
      </c>
      <c r="L21" s="52">
        <f t="shared" si="2"/>
        <v>0</v>
      </c>
      <c r="M21" s="34"/>
      <c r="N21" s="86"/>
    </row>
    <row r="22" spans="1:14" customFormat="1" ht="15" x14ac:dyDescent="0.25">
      <c r="B22" s="115">
        <v>6</v>
      </c>
      <c r="C22" s="99" t="s">
        <v>13</v>
      </c>
      <c r="D22" s="24" t="s">
        <v>87</v>
      </c>
      <c r="E22" s="24" t="s">
        <v>86</v>
      </c>
      <c r="F22" s="74">
        <v>10</v>
      </c>
      <c r="G22" s="77">
        <v>1</v>
      </c>
      <c r="H22" s="178"/>
      <c r="I22" s="155"/>
      <c r="J22" s="52">
        <f t="shared" si="0"/>
        <v>0</v>
      </c>
      <c r="K22" s="123">
        <f t="shared" si="1"/>
        <v>0</v>
      </c>
      <c r="L22" s="52">
        <f t="shared" si="2"/>
        <v>0</v>
      </c>
      <c r="M22" s="34"/>
      <c r="N22" s="86"/>
    </row>
    <row r="23" spans="1:14" customFormat="1" ht="15" x14ac:dyDescent="0.25">
      <c r="B23" s="115">
        <v>7</v>
      </c>
      <c r="C23" s="122" t="s">
        <v>13</v>
      </c>
      <c r="D23" s="21" t="s">
        <v>61</v>
      </c>
      <c r="E23" s="41" t="s">
        <v>72</v>
      </c>
      <c r="F23" s="22">
        <v>10</v>
      </c>
      <c r="G23" s="76">
        <v>1</v>
      </c>
      <c r="H23" s="178"/>
      <c r="I23" s="155"/>
      <c r="J23" s="52">
        <f t="shared" si="0"/>
        <v>0</v>
      </c>
      <c r="K23" s="123">
        <f t="shared" si="1"/>
        <v>0</v>
      </c>
      <c r="L23" s="52">
        <f t="shared" si="2"/>
        <v>0</v>
      </c>
      <c r="M23" s="34"/>
      <c r="N23" s="86"/>
    </row>
    <row r="24" spans="1:14" customFormat="1" ht="15" x14ac:dyDescent="0.25">
      <c r="B24" s="115">
        <v>8</v>
      </c>
      <c r="C24" s="122" t="s">
        <v>13</v>
      </c>
      <c r="D24" s="21" t="s">
        <v>145</v>
      </c>
      <c r="E24" s="41" t="s">
        <v>146</v>
      </c>
      <c r="F24" s="22">
        <v>10</v>
      </c>
      <c r="G24" s="76">
        <v>1</v>
      </c>
      <c r="H24" s="178"/>
      <c r="I24" s="155"/>
      <c r="J24" s="52">
        <f t="shared" si="0"/>
        <v>0</v>
      </c>
      <c r="K24" s="123">
        <f t="shared" si="1"/>
        <v>0</v>
      </c>
      <c r="L24" s="52">
        <f t="shared" si="2"/>
        <v>0</v>
      </c>
      <c r="M24" s="34"/>
      <c r="N24" s="86"/>
    </row>
    <row r="25" spans="1:14" customFormat="1" ht="15" x14ac:dyDescent="0.25">
      <c r="B25" s="115">
        <v>9</v>
      </c>
      <c r="C25" s="97" t="s">
        <v>13</v>
      </c>
      <c r="D25" s="111" t="s">
        <v>70</v>
      </c>
      <c r="E25" s="112" t="s">
        <v>69</v>
      </c>
      <c r="F25" s="113">
        <v>5</v>
      </c>
      <c r="G25" s="114">
        <v>1</v>
      </c>
      <c r="H25" s="178"/>
      <c r="I25" s="166"/>
      <c r="J25" s="52">
        <f t="shared" si="0"/>
        <v>0</v>
      </c>
      <c r="K25" s="123">
        <f t="shared" si="1"/>
        <v>0</v>
      </c>
      <c r="L25" s="52">
        <f t="shared" si="2"/>
        <v>0</v>
      </c>
      <c r="M25" s="34"/>
      <c r="N25" s="86"/>
    </row>
    <row r="26" spans="1:14" customFormat="1" ht="15" x14ac:dyDescent="0.25">
      <c r="B26" s="159" t="s">
        <v>127</v>
      </c>
      <c r="C26" s="157"/>
      <c r="D26" s="157"/>
      <c r="E26" s="157"/>
      <c r="F26" s="157"/>
      <c r="G26" s="157"/>
      <c r="H26" s="157"/>
      <c r="I26" s="157"/>
      <c r="J26" s="157"/>
      <c r="K26" s="157"/>
      <c r="L26" s="157"/>
      <c r="M26" s="157"/>
      <c r="N26" s="158"/>
    </row>
    <row r="27" spans="1:14" customFormat="1" ht="15" x14ac:dyDescent="0.25">
      <c r="B27" s="100">
        <v>10</v>
      </c>
      <c r="C27" s="21" t="s">
        <v>24</v>
      </c>
      <c r="D27" s="21" t="s">
        <v>73</v>
      </c>
      <c r="E27" s="41" t="s">
        <v>111</v>
      </c>
      <c r="F27" s="22">
        <v>166</v>
      </c>
      <c r="G27" s="76">
        <v>1</v>
      </c>
      <c r="H27" s="29"/>
      <c r="I27" s="155"/>
      <c r="J27" s="53">
        <f>H27-(H27*$I$27)</f>
        <v>0</v>
      </c>
      <c r="K27" s="123">
        <f>H27*F27</f>
        <v>0</v>
      </c>
      <c r="L27" s="52">
        <f>J27*F27</f>
        <v>0</v>
      </c>
      <c r="M27" s="34"/>
      <c r="N27" s="86"/>
    </row>
    <row r="28" spans="1:14" customFormat="1" ht="15" x14ac:dyDescent="0.25">
      <c r="B28" s="100">
        <v>11</v>
      </c>
      <c r="C28" s="21" t="s">
        <v>24</v>
      </c>
      <c r="D28" s="18" t="s">
        <v>1</v>
      </c>
      <c r="E28" s="41" t="s">
        <v>108</v>
      </c>
      <c r="F28" s="22">
        <v>11</v>
      </c>
      <c r="G28" s="76">
        <v>1</v>
      </c>
      <c r="H28" s="179"/>
      <c r="I28" s="155"/>
      <c r="J28" s="53">
        <f t="shared" ref="J28:J30" si="3">H28-(H28*$I$27)</f>
        <v>0</v>
      </c>
      <c r="K28" s="123">
        <f t="shared" ref="K28:K30" si="4">H28*F28</f>
        <v>0</v>
      </c>
      <c r="L28" s="52">
        <f t="shared" ref="L28:L30" si="5">J28*F28</f>
        <v>0</v>
      </c>
      <c r="M28" s="34"/>
      <c r="N28" s="86"/>
    </row>
    <row r="29" spans="1:14" customFormat="1" ht="15" x14ac:dyDescent="0.25">
      <c r="B29" s="100">
        <v>12</v>
      </c>
      <c r="C29" s="21" t="s">
        <v>24</v>
      </c>
      <c r="D29" s="21" t="s">
        <v>54</v>
      </c>
      <c r="E29" s="41" t="s">
        <v>112</v>
      </c>
      <c r="F29" s="22">
        <v>14</v>
      </c>
      <c r="G29" s="76">
        <v>1</v>
      </c>
      <c r="H29" s="179"/>
      <c r="I29" s="155"/>
      <c r="J29" s="53">
        <f t="shared" si="3"/>
        <v>0</v>
      </c>
      <c r="K29" s="123">
        <f t="shared" si="4"/>
        <v>0</v>
      </c>
      <c r="L29" s="52">
        <f t="shared" si="5"/>
        <v>0</v>
      </c>
      <c r="M29" s="34"/>
      <c r="N29" s="86"/>
    </row>
    <row r="30" spans="1:14" customFormat="1" ht="15" x14ac:dyDescent="0.25">
      <c r="B30" s="100">
        <v>13</v>
      </c>
      <c r="C30" s="21" t="s">
        <v>24</v>
      </c>
      <c r="D30" s="21" t="s">
        <v>85</v>
      </c>
      <c r="E30" s="41" t="s">
        <v>107</v>
      </c>
      <c r="F30" s="22">
        <v>2</v>
      </c>
      <c r="G30" s="76">
        <v>1</v>
      </c>
      <c r="H30" s="179"/>
      <c r="I30" s="155"/>
      <c r="J30" s="53">
        <f t="shared" si="3"/>
        <v>0</v>
      </c>
      <c r="K30" s="123">
        <f t="shared" si="4"/>
        <v>0</v>
      </c>
      <c r="L30" s="52">
        <f t="shared" si="5"/>
        <v>0</v>
      </c>
      <c r="M30" s="34"/>
      <c r="N30" s="86"/>
    </row>
    <row r="31" spans="1:14" customFormat="1" ht="15" x14ac:dyDescent="0.25">
      <c r="B31" s="160" t="s">
        <v>128</v>
      </c>
      <c r="C31" s="161"/>
      <c r="D31" s="161"/>
      <c r="E31" s="161"/>
      <c r="F31" s="161"/>
      <c r="G31" s="161"/>
      <c r="H31" s="161"/>
      <c r="I31" s="161"/>
      <c r="J31" s="161"/>
      <c r="K31" s="161"/>
      <c r="L31" s="161"/>
      <c r="M31" s="161"/>
      <c r="N31" s="162"/>
    </row>
    <row r="32" spans="1:14" customFormat="1" ht="15" x14ac:dyDescent="0.25">
      <c r="B32" s="100">
        <v>14</v>
      </c>
      <c r="C32" s="21" t="s">
        <v>7</v>
      </c>
      <c r="D32" s="21" t="s">
        <v>65</v>
      </c>
      <c r="E32" s="21" t="s">
        <v>66</v>
      </c>
      <c r="F32" s="22">
        <v>100</v>
      </c>
      <c r="G32" s="76">
        <v>1</v>
      </c>
      <c r="H32" s="29"/>
      <c r="I32" s="155"/>
      <c r="J32" s="53">
        <f>H32-(H32*$I$32)</f>
        <v>0</v>
      </c>
      <c r="K32" s="123">
        <f>H32*F32</f>
        <v>0</v>
      </c>
      <c r="L32" s="52">
        <f>J32*F32</f>
        <v>0</v>
      </c>
      <c r="M32" s="34"/>
      <c r="N32" s="86"/>
    </row>
    <row r="33" spans="1:16" customFormat="1" ht="15" x14ac:dyDescent="0.25">
      <c r="B33" s="101">
        <v>15</v>
      </c>
      <c r="C33" s="24" t="s">
        <v>7</v>
      </c>
      <c r="D33" s="24" t="s">
        <v>119</v>
      </c>
      <c r="E33" s="24" t="s">
        <v>64</v>
      </c>
      <c r="F33" s="25">
        <v>20</v>
      </c>
      <c r="G33" s="77">
        <v>1</v>
      </c>
      <c r="H33" s="29"/>
      <c r="I33" s="155"/>
      <c r="J33" s="53">
        <f>H33-(H33*I32)</f>
        <v>0</v>
      </c>
      <c r="K33" s="123">
        <f t="shared" ref="K33" si="6">H33*F33</f>
        <v>0</v>
      </c>
      <c r="L33" s="52">
        <f t="shared" ref="L33" si="7">J33*F33</f>
        <v>0</v>
      </c>
      <c r="M33" s="34"/>
      <c r="N33" s="86"/>
    </row>
    <row r="34" spans="1:16" customFormat="1" ht="15.75" thickBot="1" x14ac:dyDescent="0.3">
      <c r="B34" s="163" t="s">
        <v>129</v>
      </c>
      <c r="C34" s="157"/>
      <c r="D34" s="157"/>
      <c r="E34" s="157"/>
      <c r="F34" s="157"/>
      <c r="G34" s="157"/>
      <c r="H34" s="157"/>
      <c r="I34" s="157"/>
      <c r="J34" s="157"/>
      <c r="K34" s="157"/>
      <c r="L34" s="157"/>
      <c r="M34" s="157"/>
      <c r="N34" s="158"/>
      <c r="O34" s="157"/>
      <c r="P34" s="158"/>
    </row>
    <row r="35" spans="1:16" s="47" customFormat="1" ht="15" x14ac:dyDescent="0.25">
      <c r="A35" s="102"/>
      <c r="B35" s="103">
        <v>16</v>
      </c>
      <c r="C35" s="97" t="s">
        <v>8</v>
      </c>
      <c r="D35" s="18" t="s">
        <v>16</v>
      </c>
      <c r="E35" s="18" t="s">
        <v>76</v>
      </c>
      <c r="F35" s="72">
        <v>60</v>
      </c>
      <c r="G35" s="76">
        <v>1</v>
      </c>
      <c r="H35" s="29"/>
      <c r="I35" s="155"/>
      <c r="J35" s="73">
        <f>H35-(H35*$I$35)</f>
        <v>0</v>
      </c>
      <c r="K35" s="124">
        <f>H35*F35</f>
        <v>0</v>
      </c>
      <c r="L35" s="60">
        <f>J35*F35</f>
        <v>0</v>
      </c>
      <c r="M35" s="34"/>
      <c r="N35" s="86"/>
    </row>
    <row r="36" spans="1:16" customFormat="1" ht="15.75" thickBot="1" x14ac:dyDescent="0.3">
      <c r="A36" s="102"/>
      <c r="B36" s="104">
        <v>17</v>
      </c>
      <c r="C36" s="98" t="s">
        <v>8</v>
      </c>
      <c r="D36" s="24" t="s">
        <v>81</v>
      </c>
      <c r="E36" s="24" t="s">
        <v>82</v>
      </c>
      <c r="F36" s="74">
        <v>5</v>
      </c>
      <c r="G36" s="77">
        <v>1</v>
      </c>
      <c r="H36" s="30"/>
      <c r="I36" s="155"/>
      <c r="J36" s="73">
        <f>H36-(H36*$I$35)</f>
        <v>0</v>
      </c>
      <c r="K36" s="125">
        <f>H36*F36</f>
        <v>0</v>
      </c>
      <c r="L36" s="60">
        <f>J36*F36</f>
        <v>0</v>
      </c>
      <c r="M36" s="34"/>
      <c r="N36" s="86"/>
    </row>
    <row r="37" spans="1:16" customFormat="1" ht="15" x14ac:dyDescent="0.25">
      <c r="B37" s="164" t="s">
        <v>130</v>
      </c>
      <c r="C37" s="157"/>
      <c r="D37" s="157"/>
      <c r="E37" s="157"/>
      <c r="F37" s="157"/>
      <c r="G37" s="157"/>
      <c r="H37" s="157"/>
      <c r="I37" s="157"/>
      <c r="J37" s="157"/>
      <c r="K37" s="157"/>
      <c r="L37" s="157"/>
      <c r="M37" s="157"/>
      <c r="N37" s="158"/>
    </row>
    <row r="38" spans="1:16" customFormat="1" ht="15" x14ac:dyDescent="0.25">
      <c r="B38" s="115">
        <v>18</v>
      </c>
      <c r="C38" s="21" t="s">
        <v>26</v>
      </c>
      <c r="D38" s="21" t="s">
        <v>90</v>
      </c>
      <c r="E38" s="41" t="s">
        <v>91</v>
      </c>
      <c r="F38" s="22">
        <v>4</v>
      </c>
      <c r="G38" s="76">
        <v>1</v>
      </c>
      <c r="H38" s="30"/>
      <c r="I38" s="165"/>
      <c r="J38" s="54">
        <f>H38-(H38*$I$38)</f>
        <v>0</v>
      </c>
      <c r="K38" s="123">
        <f>H38*F38</f>
        <v>0</v>
      </c>
      <c r="L38" s="60">
        <f>J38*F38</f>
        <v>0</v>
      </c>
      <c r="M38" s="34"/>
      <c r="N38" s="86"/>
    </row>
    <row r="39" spans="1:16" customFormat="1" ht="15" x14ac:dyDescent="0.25">
      <c r="B39" s="115">
        <v>19</v>
      </c>
      <c r="C39" s="21" t="s">
        <v>26</v>
      </c>
      <c r="D39" s="21" t="s">
        <v>143</v>
      </c>
      <c r="E39" s="41" t="s">
        <v>141</v>
      </c>
      <c r="F39" s="22">
        <v>100</v>
      </c>
      <c r="G39" s="76">
        <v>1</v>
      </c>
      <c r="H39" s="180"/>
      <c r="I39" s="155"/>
      <c r="J39" s="54">
        <f t="shared" ref="J39:J40" si="8">H39-(H39*$I$38)</f>
        <v>0</v>
      </c>
      <c r="K39" s="123">
        <f t="shared" ref="K39:K40" si="9">H39*F39</f>
        <v>0</v>
      </c>
      <c r="L39" s="60">
        <f t="shared" ref="L39:L40" si="10">J39*F39</f>
        <v>0</v>
      </c>
      <c r="M39" s="34"/>
      <c r="N39" s="86"/>
    </row>
    <row r="40" spans="1:16" customFormat="1" ht="15" x14ac:dyDescent="0.25">
      <c r="B40" s="115">
        <v>20</v>
      </c>
      <c r="C40" s="21" t="s">
        <v>26</v>
      </c>
      <c r="D40" s="21" t="s">
        <v>144</v>
      </c>
      <c r="E40" s="41" t="s">
        <v>142</v>
      </c>
      <c r="F40" s="19">
        <v>100</v>
      </c>
      <c r="G40" s="75">
        <v>1</v>
      </c>
      <c r="H40" s="180"/>
      <c r="I40" s="166"/>
      <c r="J40" s="54">
        <f t="shared" si="8"/>
        <v>0</v>
      </c>
      <c r="K40" s="123">
        <f t="shared" si="9"/>
        <v>0</v>
      </c>
      <c r="L40" s="60">
        <f t="shared" si="10"/>
        <v>0</v>
      </c>
      <c r="M40" s="34"/>
      <c r="N40" s="86"/>
    </row>
    <row r="41" spans="1:16" customFormat="1" ht="15" x14ac:dyDescent="0.25">
      <c r="B41" s="50" t="s">
        <v>27</v>
      </c>
      <c r="C41" s="51"/>
      <c r="D41" s="51"/>
      <c r="E41" s="51"/>
      <c r="F41" s="51"/>
      <c r="G41" s="51"/>
      <c r="H41" s="51"/>
      <c r="I41" s="51"/>
      <c r="J41" s="51"/>
      <c r="K41" s="51"/>
      <c r="L41" s="51"/>
      <c r="M41" s="51"/>
      <c r="N41" s="94"/>
    </row>
    <row r="42" spans="1:16" customFormat="1" ht="15" x14ac:dyDescent="0.25">
      <c r="B42" s="37" t="s">
        <v>2</v>
      </c>
      <c r="C42" s="38" t="s">
        <v>27</v>
      </c>
      <c r="D42" s="38" t="s">
        <v>60</v>
      </c>
      <c r="E42" s="38" t="s">
        <v>106</v>
      </c>
      <c r="F42" s="19">
        <v>4</v>
      </c>
      <c r="G42" s="75">
        <v>1</v>
      </c>
      <c r="H42" s="28"/>
      <c r="I42" s="165"/>
      <c r="J42" s="52">
        <f>H42-(H42*$I$42)</f>
        <v>0</v>
      </c>
      <c r="K42" s="123">
        <f>H42*F42</f>
        <v>0</v>
      </c>
      <c r="L42" s="60">
        <f t="shared" ref="L42:L68" si="11">J42*F42</f>
        <v>0</v>
      </c>
      <c r="M42" s="34"/>
      <c r="N42" s="86"/>
    </row>
    <row r="43" spans="1:16" customFormat="1" ht="15" x14ac:dyDescent="0.25">
      <c r="B43" s="23" t="s">
        <v>3</v>
      </c>
      <c r="C43" s="24" t="s">
        <v>27</v>
      </c>
      <c r="D43" s="24" t="s">
        <v>31</v>
      </c>
      <c r="E43" s="36" t="s">
        <v>97</v>
      </c>
      <c r="F43" s="25">
        <v>6</v>
      </c>
      <c r="G43" s="77">
        <v>1</v>
      </c>
      <c r="H43" s="30"/>
      <c r="I43" s="166"/>
      <c r="J43" s="52">
        <f>H43-(H43*$I$42)</f>
        <v>0</v>
      </c>
      <c r="K43" s="123">
        <f>H43*F43</f>
        <v>0</v>
      </c>
      <c r="L43" s="60">
        <f t="shared" si="11"/>
        <v>0</v>
      </c>
      <c r="M43" s="34"/>
      <c r="N43" s="86"/>
    </row>
    <row r="44" spans="1:16" customFormat="1" ht="15" x14ac:dyDescent="0.25">
      <c r="B44" s="50" t="s">
        <v>19</v>
      </c>
      <c r="C44" s="51"/>
      <c r="D44" s="51"/>
      <c r="E44" s="51"/>
      <c r="F44" s="51"/>
      <c r="G44" s="51"/>
      <c r="H44" s="51"/>
      <c r="I44" s="51"/>
      <c r="J44" s="51"/>
      <c r="K44" s="51"/>
      <c r="L44" s="51"/>
      <c r="M44" s="51"/>
      <c r="N44" s="94"/>
    </row>
    <row r="45" spans="1:16" customFormat="1" ht="15" x14ac:dyDescent="0.25">
      <c r="B45" s="37" t="s">
        <v>4</v>
      </c>
      <c r="C45" s="18" t="s">
        <v>28</v>
      </c>
      <c r="D45" s="18" t="s">
        <v>120</v>
      </c>
      <c r="E45" s="18" t="s">
        <v>98</v>
      </c>
      <c r="F45" s="19">
        <v>10</v>
      </c>
      <c r="G45" s="75">
        <v>1</v>
      </c>
      <c r="H45" s="39"/>
      <c r="I45" s="165"/>
      <c r="J45" s="52">
        <f>H45-(H45*$I$45)</f>
        <v>0</v>
      </c>
      <c r="K45" s="123">
        <f>H45*F45</f>
        <v>0</v>
      </c>
      <c r="L45" s="60">
        <f t="shared" si="11"/>
        <v>0</v>
      </c>
      <c r="M45" s="34"/>
      <c r="N45" s="86"/>
    </row>
    <row r="46" spans="1:16" customFormat="1" ht="15" x14ac:dyDescent="0.25">
      <c r="B46" s="23" t="s">
        <v>5</v>
      </c>
      <c r="C46" s="24" t="s">
        <v>28</v>
      </c>
      <c r="D46" s="24" t="s">
        <v>121</v>
      </c>
      <c r="E46" s="24" t="s">
        <v>99</v>
      </c>
      <c r="F46" s="25">
        <v>30</v>
      </c>
      <c r="G46" s="77">
        <v>1</v>
      </c>
      <c r="H46" s="40"/>
      <c r="I46" s="166"/>
      <c r="J46" s="52">
        <f>H46-(H46*$I$45)</f>
        <v>0</v>
      </c>
      <c r="K46" s="123">
        <f>H46*F46</f>
        <v>0</v>
      </c>
      <c r="L46" s="60">
        <f t="shared" si="11"/>
        <v>0</v>
      </c>
      <c r="M46" s="34"/>
      <c r="N46" s="86"/>
    </row>
    <row r="47" spans="1:16" customFormat="1" ht="15" x14ac:dyDescent="0.25">
      <c r="B47" s="50" t="s">
        <v>131</v>
      </c>
      <c r="C47" s="51"/>
      <c r="D47" s="51"/>
      <c r="E47" s="51"/>
      <c r="F47" s="51"/>
      <c r="G47" s="51"/>
      <c r="H47" s="51"/>
      <c r="I47" s="120"/>
      <c r="J47" s="51"/>
      <c r="K47" s="51"/>
      <c r="L47" s="51"/>
      <c r="M47" s="51"/>
      <c r="N47" s="94"/>
    </row>
    <row r="48" spans="1:16" customFormat="1" ht="15" x14ac:dyDescent="0.25">
      <c r="B48" s="20" t="s">
        <v>6</v>
      </c>
      <c r="C48" s="21" t="s">
        <v>29</v>
      </c>
      <c r="D48" s="21" t="s">
        <v>100</v>
      </c>
      <c r="E48" s="21" t="s">
        <v>101</v>
      </c>
      <c r="F48" s="22">
        <v>6</v>
      </c>
      <c r="G48" s="76">
        <v>1</v>
      </c>
      <c r="H48" s="117"/>
      <c r="I48" s="165"/>
      <c r="J48" s="119">
        <f>H48-(H48*$I$48)</f>
        <v>0</v>
      </c>
      <c r="K48" s="123">
        <f>H48*F48</f>
        <v>0</v>
      </c>
      <c r="L48" s="81">
        <f t="shared" si="11"/>
        <v>0</v>
      </c>
      <c r="M48" s="34"/>
      <c r="N48" s="86"/>
    </row>
    <row r="49" spans="2:16" s="105" customFormat="1" ht="15" x14ac:dyDescent="0.25">
      <c r="B49" s="106" t="s">
        <v>10</v>
      </c>
      <c r="C49" s="107" t="s">
        <v>132</v>
      </c>
      <c r="D49" s="107" t="s">
        <v>17</v>
      </c>
      <c r="E49" s="107" t="s">
        <v>137</v>
      </c>
      <c r="F49" s="108">
        <v>430</v>
      </c>
      <c r="G49" s="109">
        <v>1</v>
      </c>
      <c r="H49" s="118"/>
      <c r="I49" s="155"/>
      <c r="J49" s="119">
        <f t="shared" ref="J49:J50" si="12">H49-(H49*$I$48)</f>
        <v>0</v>
      </c>
      <c r="K49" s="123">
        <f>H49*F49</f>
        <v>0</v>
      </c>
      <c r="L49" s="110">
        <f t="shared" ref="L49" si="13">J49*F49</f>
        <v>0</v>
      </c>
      <c r="M49" s="34"/>
      <c r="N49" s="86"/>
    </row>
    <row r="50" spans="2:16" customFormat="1" ht="15" x14ac:dyDescent="0.25">
      <c r="B50" s="20" t="s">
        <v>32</v>
      </c>
      <c r="C50" s="21" t="s">
        <v>29</v>
      </c>
      <c r="D50" s="21" t="s">
        <v>102</v>
      </c>
      <c r="E50" s="21" t="s">
        <v>103</v>
      </c>
      <c r="F50" s="22">
        <v>2</v>
      </c>
      <c r="G50" s="76">
        <v>1</v>
      </c>
      <c r="H50" s="117"/>
      <c r="I50" s="166"/>
      <c r="J50" s="119">
        <f t="shared" si="12"/>
        <v>0</v>
      </c>
      <c r="K50" s="123">
        <f>H50*F50</f>
        <v>0</v>
      </c>
      <c r="L50" s="81">
        <f t="shared" si="11"/>
        <v>0</v>
      </c>
      <c r="M50" s="34"/>
      <c r="N50" s="86"/>
    </row>
    <row r="51" spans="2:16" customFormat="1" ht="15" x14ac:dyDescent="0.25">
      <c r="B51" s="50" t="s">
        <v>22</v>
      </c>
      <c r="C51" s="51"/>
      <c r="D51" s="51"/>
      <c r="E51" s="51"/>
      <c r="F51" s="51"/>
      <c r="G51" s="51"/>
      <c r="H51" s="51"/>
      <c r="I51" s="121"/>
      <c r="J51" s="51"/>
      <c r="K51" s="51"/>
      <c r="L51" s="51"/>
      <c r="M51" s="51"/>
      <c r="N51" s="94"/>
    </row>
    <row r="52" spans="2:16" customFormat="1" ht="15" x14ac:dyDescent="0.25">
      <c r="B52" s="23" t="s">
        <v>33</v>
      </c>
      <c r="C52" s="24" t="s">
        <v>22</v>
      </c>
      <c r="D52" s="24" t="s">
        <v>30</v>
      </c>
      <c r="E52" s="36" t="s">
        <v>88</v>
      </c>
      <c r="F52" s="25">
        <v>109</v>
      </c>
      <c r="G52" s="77">
        <v>1</v>
      </c>
      <c r="H52" s="30"/>
      <c r="I52" s="131"/>
      <c r="J52" s="54">
        <f>H52-(H52*$I$52)</f>
        <v>0</v>
      </c>
      <c r="K52" s="123">
        <f>H52*F52</f>
        <v>0</v>
      </c>
      <c r="L52" s="60">
        <f t="shared" si="11"/>
        <v>0</v>
      </c>
      <c r="M52" s="34"/>
      <c r="N52" s="86"/>
    </row>
    <row r="53" spans="2:16" customFormat="1" ht="15" x14ac:dyDescent="0.25">
      <c r="B53" s="50" t="s">
        <v>20</v>
      </c>
      <c r="C53" s="51"/>
      <c r="D53" s="51"/>
      <c r="E53" s="51"/>
      <c r="F53" s="51"/>
      <c r="G53" s="51"/>
      <c r="H53" s="51"/>
      <c r="I53" s="51"/>
      <c r="J53" s="51"/>
      <c r="K53" s="51"/>
      <c r="L53" s="51"/>
      <c r="M53" s="51"/>
      <c r="N53" s="94"/>
    </row>
    <row r="54" spans="2:16" customFormat="1" ht="15" x14ac:dyDescent="0.25">
      <c r="B54" s="17" t="s">
        <v>34</v>
      </c>
      <c r="C54" s="18" t="s">
        <v>25</v>
      </c>
      <c r="D54" s="18" t="s">
        <v>84</v>
      </c>
      <c r="E54" s="38" t="s">
        <v>105</v>
      </c>
      <c r="F54" s="19">
        <v>29</v>
      </c>
      <c r="G54" s="75">
        <v>1</v>
      </c>
      <c r="H54" s="28"/>
      <c r="I54" s="165"/>
      <c r="J54" s="52">
        <f>H54-(H54*$I$54)</f>
        <v>0</v>
      </c>
      <c r="K54" s="123">
        <f>H54*F54</f>
        <v>0</v>
      </c>
      <c r="L54" s="60">
        <f t="shared" si="11"/>
        <v>0</v>
      </c>
      <c r="M54" s="34"/>
      <c r="N54" s="86"/>
    </row>
    <row r="55" spans="2:16" customFormat="1" ht="15" x14ac:dyDescent="0.25">
      <c r="B55" s="20" t="s">
        <v>35</v>
      </c>
      <c r="C55" s="21" t="s">
        <v>25</v>
      </c>
      <c r="D55" s="21" t="s">
        <v>59</v>
      </c>
      <c r="E55" s="41" t="s">
        <v>89</v>
      </c>
      <c r="F55" s="22">
        <v>30</v>
      </c>
      <c r="G55" s="76">
        <v>1</v>
      </c>
      <c r="H55" s="29"/>
      <c r="I55" s="155"/>
      <c r="J55" s="52">
        <f t="shared" ref="J55:J56" si="14">H55-(H55*$I$54)</f>
        <v>0</v>
      </c>
      <c r="K55" s="123">
        <f t="shared" ref="K55:K56" si="15">H55*F55</f>
        <v>0</v>
      </c>
      <c r="L55" s="60">
        <f t="shared" si="11"/>
        <v>0</v>
      </c>
      <c r="M55" s="34"/>
      <c r="N55" s="86"/>
    </row>
    <row r="56" spans="2:16" customFormat="1" ht="15" x14ac:dyDescent="0.25">
      <c r="B56" s="23" t="s">
        <v>36</v>
      </c>
      <c r="C56" s="24" t="s">
        <v>25</v>
      </c>
      <c r="D56" s="24" t="s">
        <v>58</v>
      </c>
      <c r="E56" s="24" t="s">
        <v>96</v>
      </c>
      <c r="F56" s="74">
        <v>30</v>
      </c>
      <c r="G56" s="76">
        <v>1</v>
      </c>
      <c r="H56" s="29"/>
      <c r="I56" s="166"/>
      <c r="J56" s="52">
        <f t="shared" si="14"/>
        <v>0</v>
      </c>
      <c r="K56" s="123">
        <f t="shared" si="15"/>
        <v>0</v>
      </c>
      <c r="L56" s="60">
        <f t="shared" si="11"/>
        <v>0</v>
      </c>
      <c r="M56" s="34"/>
      <c r="N56" s="86"/>
    </row>
    <row r="57" spans="2:16" customFormat="1" ht="15" x14ac:dyDescent="0.25">
      <c r="B57" s="48" t="s">
        <v>133</v>
      </c>
      <c r="C57" s="49"/>
      <c r="D57" s="49"/>
      <c r="E57" s="49"/>
      <c r="F57" s="49"/>
      <c r="G57" s="49"/>
      <c r="H57" s="49"/>
      <c r="I57" s="49"/>
      <c r="J57" s="49"/>
      <c r="K57" s="49"/>
      <c r="L57" s="49"/>
      <c r="M57" s="49"/>
      <c r="N57" s="95"/>
      <c r="O57" s="49"/>
      <c r="P57" s="49"/>
    </row>
    <row r="58" spans="2:16" customFormat="1" ht="15" x14ac:dyDescent="0.25">
      <c r="B58" s="17" t="s">
        <v>37</v>
      </c>
      <c r="C58" s="18" t="s">
        <v>133</v>
      </c>
      <c r="D58" s="18" t="s">
        <v>71</v>
      </c>
      <c r="E58" s="38" t="s">
        <v>140</v>
      </c>
      <c r="F58" s="19">
        <v>40</v>
      </c>
      <c r="G58" s="75">
        <v>1</v>
      </c>
      <c r="H58" s="28"/>
      <c r="I58" s="132"/>
      <c r="J58" s="52">
        <f>H58-(H58*$I$58)</f>
        <v>0</v>
      </c>
      <c r="K58" s="123">
        <f>H58*F58</f>
        <v>0</v>
      </c>
      <c r="L58" s="60">
        <f t="shared" ref="L58" si="16">J58*F58</f>
        <v>0</v>
      </c>
      <c r="M58" s="34"/>
      <c r="N58" s="86"/>
    </row>
    <row r="59" spans="2:16" customFormat="1" ht="15" x14ac:dyDescent="0.25">
      <c r="B59" s="48" t="s">
        <v>134</v>
      </c>
      <c r="C59" s="49"/>
      <c r="D59" s="49"/>
      <c r="E59" s="49"/>
      <c r="F59" s="49"/>
      <c r="G59" s="49"/>
      <c r="H59" s="49"/>
      <c r="I59" s="49"/>
      <c r="J59" s="49"/>
      <c r="K59" s="49"/>
      <c r="L59" s="49"/>
      <c r="M59" s="49"/>
      <c r="N59" s="95"/>
      <c r="O59" s="49"/>
      <c r="P59" s="49"/>
    </row>
    <row r="60" spans="2:16" customFormat="1" ht="15" x14ac:dyDescent="0.25">
      <c r="B60" s="100">
        <v>33</v>
      </c>
      <c r="C60" s="21" t="s">
        <v>26</v>
      </c>
      <c r="D60" s="21" t="s">
        <v>135</v>
      </c>
      <c r="E60" s="41" t="s">
        <v>139</v>
      </c>
      <c r="F60" s="22">
        <v>30</v>
      </c>
      <c r="G60" s="76">
        <v>1</v>
      </c>
      <c r="H60" s="29"/>
      <c r="I60" s="167"/>
      <c r="J60" s="53">
        <f>H60-(H60*$I$60)</f>
        <v>0</v>
      </c>
      <c r="K60" s="123">
        <f t="shared" ref="K60" si="17">H60*F60</f>
        <v>0</v>
      </c>
      <c r="L60" s="60">
        <f t="shared" ref="L60" si="18">J60*F60</f>
        <v>0</v>
      </c>
      <c r="M60" s="34"/>
      <c r="N60" s="86"/>
    </row>
    <row r="61" spans="2:16" customFormat="1" ht="15" x14ac:dyDescent="0.25">
      <c r="B61" s="20" t="s">
        <v>39</v>
      </c>
      <c r="C61" s="21" t="s">
        <v>26</v>
      </c>
      <c r="D61" s="21" t="s">
        <v>136</v>
      </c>
      <c r="E61" s="41" t="s">
        <v>138</v>
      </c>
      <c r="F61" s="22">
        <v>100</v>
      </c>
      <c r="G61" s="76">
        <v>1</v>
      </c>
      <c r="H61" s="29"/>
      <c r="I61" s="168"/>
      <c r="J61" s="53">
        <f>H61-(H61*$I$60)</f>
        <v>0</v>
      </c>
      <c r="K61" s="123">
        <f t="shared" ref="K61" si="19">H61*F61</f>
        <v>0</v>
      </c>
      <c r="L61" s="60">
        <f t="shared" ref="L61" si="20">J61*F61</f>
        <v>0</v>
      </c>
      <c r="M61" s="34"/>
      <c r="N61" s="86"/>
    </row>
    <row r="62" spans="2:16" customFormat="1" ht="15" x14ac:dyDescent="0.25">
      <c r="B62" s="48" t="s">
        <v>21</v>
      </c>
      <c r="C62" s="49"/>
      <c r="D62" s="49"/>
      <c r="E62" s="49"/>
      <c r="F62" s="49"/>
      <c r="G62" s="49"/>
      <c r="H62" s="49"/>
      <c r="I62" s="49"/>
      <c r="J62" s="49"/>
      <c r="K62" s="49"/>
      <c r="L62" s="49"/>
      <c r="M62" s="49"/>
      <c r="N62" s="95"/>
      <c r="O62" s="49"/>
      <c r="P62" s="49"/>
    </row>
    <row r="63" spans="2:16" customFormat="1" ht="15" x14ac:dyDescent="0.25">
      <c r="B63" s="17" t="s">
        <v>38</v>
      </c>
      <c r="C63" s="18" t="s">
        <v>23</v>
      </c>
      <c r="D63" s="18" t="s">
        <v>74</v>
      </c>
      <c r="E63" s="38" t="s">
        <v>75</v>
      </c>
      <c r="F63" s="19">
        <v>140</v>
      </c>
      <c r="G63" s="75">
        <v>1</v>
      </c>
      <c r="H63" s="28"/>
      <c r="I63" s="155"/>
      <c r="J63" s="52">
        <f>H63-(H63*$I$63)</f>
        <v>0</v>
      </c>
      <c r="K63" s="123">
        <f>H63*F63</f>
        <v>0</v>
      </c>
      <c r="L63" s="60">
        <f t="shared" si="11"/>
        <v>0</v>
      </c>
      <c r="M63" s="34"/>
      <c r="N63" s="86"/>
    </row>
    <row r="64" spans="2:16" customFormat="1" ht="15" x14ac:dyDescent="0.25">
      <c r="B64" s="20" t="s">
        <v>39</v>
      </c>
      <c r="C64" s="21" t="s">
        <v>23</v>
      </c>
      <c r="D64" s="21" t="s">
        <v>78</v>
      </c>
      <c r="E64" s="41" t="s">
        <v>77</v>
      </c>
      <c r="F64" s="22">
        <v>60</v>
      </c>
      <c r="G64" s="76">
        <v>1</v>
      </c>
      <c r="H64" s="29"/>
      <c r="I64" s="155"/>
      <c r="J64" s="52">
        <f t="shared" ref="J64:J68" si="21">H64-(H64*$I$63)</f>
        <v>0</v>
      </c>
      <c r="K64" s="123">
        <f>H64*F64</f>
        <v>0</v>
      </c>
      <c r="L64" s="60">
        <f t="shared" si="11"/>
        <v>0</v>
      </c>
      <c r="M64" s="34"/>
      <c r="N64" s="86"/>
    </row>
    <row r="65" spans="1:14" customFormat="1" ht="15" x14ac:dyDescent="0.25">
      <c r="B65" s="20" t="s">
        <v>40</v>
      </c>
      <c r="C65" s="21" t="s">
        <v>23</v>
      </c>
      <c r="D65" s="21" t="s">
        <v>18</v>
      </c>
      <c r="E65" s="41" t="s">
        <v>79</v>
      </c>
      <c r="F65" s="22">
        <v>15</v>
      </c>
      <c r="G65" s="76">
        <v>1</v>
      </c>
      <c r="H65" s="29"/>
      <c r="I65" s="155"/>
      <c r="J65" s="52">
        <f t="shared" si="21"/>
        <v>0</v>
      </c>
      <c r="K65" s="123">
        <f t="shared" ref="K65:K68" si="22">H65*F65</f>
        <v>0</v>
      </c>
      <c r="L65" s="60">
        <f t="shared" si="11"/>
        <v>0</v>
      </c>
      <c r="M65" s="34"/>
      <c r="N65" s="86"/>
    </row>
    <row r="66" spans="1:14" customFormat="1" ht="15" x14ac:dyDescent="0.25">
      <c r="B66" s="100">
        <v>36</v>
      </c>
      <c r="C66" s="18" t="s">
        <v>23</v>
      </c>
      <c r="D66" s="18" t="s">
        <v>71</v>
      </c>
      <c r="E66" s="38" t="s">
        <v>92</v>
      </c>
      <c r="F66" s="19">
        <v>16</v>
      </c>
      <c r="G66" s="75">
        <v>1</v>
      </c>
      <c r="H66" s="29"/>
      <c r="I66" s="155"/>
      <c r="J66" s="52">
        <f t="shared" si="21"/>
        <v>0</v>
      </c>
      <c r="K66" s="123">
        <f t="shared" si="22"/>
        <v>0</v>
      </c>
      <c r="L66" s="60">
        <f t="shared" si="11"/>
        <v>0</v>
      </c>
      <c r="M66" s="88"/>
      <c r="N66" s="89"/>
    </row>
    <row r="67" spans="1:14" customFormat="1" ht="15" x14ac:dyDescent="0.25">
      <c r="B67" s="100">
        <v>37</v>
      </c>
      <c r="C67" s="21" t="s">
        <v>23</v>
      </c>
      <c r="D67" s="21" t="s">
        <v>83</v>
      </c>
      <c r="E67" s="41" t="s">
        <v>93</v>
      </c>
      <c r="F67" s="22">
        <v>36</v>
      </c>
      <c r="G67" s="76">
        <v>1</v>
      </c>
      <c r="H67" s="29"/>
      <c r="I67" s="155"/>
      <c r="J67" s="52">
        <f t="shared" si="21"/>
        <v>0</v>
      </c>
      <c r="K67" s="123">
        <f t="shared" si="22"/>
        <v>0</v>
      </c>
      <c r="L67" s="60">
        <f t="shared" si="11"/>
        <v>0</v>
      </c>
      <c r="M67" s="88"/>
      <c r="N67" s="89"/>
    </row>
    <row r="68" spans="1:14" customFormat="1" ht="15.75" thickBot="1" x14ac:dyDescent="0.3">
      <c r="B68" s="116">
        <v>38</v>
      </c>
      <c r="C68" s="26" t="s">
        <v>23</v>
      </c>
      <c r="D68" s="26" t="s">
        <v>57</v>
      </c>
      <c r="E68" s="43" t="s">
        <v>80</v>
      </c>
      <c r="F68" s="27">
        <v>1</v>
      </c>
      <c r="G68" s="78">
        <v>1</v>
      </c>
      <c r="H68" s="31"/>
      <c r="I68" s="156"/>
      <c r="J68" s="52">
        <f t="shared" si="21"/>
        <v>0</v>
      </c>
      <c r="K68" s="123">
        <f t="shared" si="22"/>
        <v>0</v>
      </c>
      <c r="L68" s="60">
        <f t="shared" si="11"/>
        <v>0</v>
      </c>
      <c r="M68" s="35"/>
      <c r="N68" s="87"/>
    </row>
    <row r="69" spans="1:14" customFormat="1" ht="15" x14ac:dyDescent="0.25">
      <c r="A69" s="9"/>
      <c r="B69" s="10"/>
      <c r="C69" s="10"/>
      <c r="D69" s="10"/>
      <c r="E69" s="10"/>
      <c r="F69" s="16"/>
      <c r="G69" s="11"/>
      <c r="H69" s="12"/>
      <c r="I69" s="71"/>
      <c r="J69" s="12"/>
      <c r="K69" s="61"/>
      <c r="L69" s="61"/>
      <c r="M69" s="12"/>
      <c r="N69" s="11"/>
    </row>
    <row r="70" spans="1:14" x14ac:dyDescent="0.2">
      <c r="K70" s="55" t="s">
        <v>122</v>
      </c>
      <c r="L70" s="130">
        <f>SUM(L63:L68,L60:L61,L58,L54:L56,L52,L48:L50,L45:L46,L42:L43,L38:L40,L35:L36,L32:L33,L27:L30,L17:L25)</f>
        <v>0</v>
      </c>
      <c r="M70" s="1" t="str">
        <f>IF(L70&lt;40000,"prijs valt onder ondergrens",IF(L70&gt;55000,"prijs valt boven bovengrens","prijs valt binnen bandbreedte"))</f>
        <v>prijs valt onder ondergrens</v>
      </c>
    </row>
    <row r="71" spans="1:14" x14ac:dyDescent="0.2">
      <c r="K71" s="55" t="s">
        <v>147</v>
      </c>
      <c r="L71" s="133">
        <f>IF(300-(((L70-40000)/( 55000-40000)*300))&lt;0,0,(IF(300-(((L70-40000)/(55000-40000)* 300))&gt; 300, 300,( 300-(((L70-40000)/(55000-40000)* 300))))))</f>
        <v>300</v>
      </c>
    </row>
    <row r="73" spans="1:14" x14ac:dyDescent="0.2">
      <c r="M73" s="32"/>
    </row>
  </sheetData>
  <sheetProtection algorithmName="SHA-512" hashValue="a07PwRHFOrAQlAyunIwo9gWp0fXM7TllwR8b9Zkn/qt3nyq0NLqYv02cphNp/eTtEIQSU0J3OnX7YXOZXpgFyg==" saltValue="HVmx/R2K0rKBzzL1kzs2WQ==" spinCount="100000" sheet="1" formatCells="0" deleteColumns="0" deleteRows="0"/>
  <protectedRanges>
    <protectedRange sqref="H17:I25 H27:I30 H32:I33 H35:I36 H38:I40 H42:I43 H45:I46 H48:I50 H52:I52 H54:I56 H58:I58 H60:I61 H63:I68 M17:N25 M27:N30 M32:N33 M35:N36 M38:N40 M42:N43 M45:N46 M48:N50 M52:N52 M54:N56 M58:N58 M60:N61 M63:N68 J12" name="Bereik1"/>
  </protectedRanges>
  <mergeCells count="36">
    <mergeCell ref="B16:N16"/>
    <mergeCell ref="I60:I61"/>
    <mergeCell ref="H14:K14"/>
    <mergeCell ref="H5:K5"/>
    <mergeCell ref="D8:E8"/>
    <mergeCell ref="H7:K7"/>
    <mergeCell ref="H8:K8"/>
    <mergeCell ref="H6:K6"/>
    <mergeCell ref="I17:I25"/>
    <mergeCell ref="I38:I40"/>
    <mergeCell ref="I63:I68"/>
    <mergeCell ref="O34:P34"/>
    <mergeCell ref="B26:N26"/>
    <mergeCell ref="B31:N31"/>
    <mergeCell ref="B34:N34"/>
    <mergeCell ref="B37:N37"/>
    <mergeCell ref="I42:I43"/>
    <mergeCell ref="I45:I46"/>
    <mergeCell ref="I54:I56"/>
    <mergeCell ref="I27:I30"/>
    <mergeCell ref="I32:I33"/>
    <mergeCell ref="I35:I36"/>
    <mergeCell ref="I48:I50"/>
    <mergeCell ref="B2:G2"/>
    <mergeCell ref="H12:I12"/>
    <mergeCell ref="H13:I13"/>
    <mergeCell ref="J12:K12"/>
    <mergeCell ref="J13:K13"/>
    <mergeCell ref="H11:K11"/>
    <mergeCell ref="D9:E9"/>
    <mergeCell ref="H9:K9"/>
    <mergeCell ref="C4:E4"/>
    <mergeCell ref="C5:E5"/>
    <mergeCell ref="D6:E6"/>
    <mergeCell ref="D7:E7"/>
    <mergeCell ref="H4:K4"/>
  </mergeCells>
  <conditionalFormatting sqref="L70">
    <cfRule type="cellIs" dxfId="1" priority="4" operator="between">
      <formula>0</formula>
      <formula>55000</formula>
    </cfRule>
    <cfRule type="cellIs" dxfId="0" priority="6" operator="greaterThan">
      <formula>55000</formula>
    </cfRule>
  </conditionalFormatting>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B96C51E07F2A4BABD8B6CB89D8492F" ma:contentTypeVersion="4" ma:contentTypeDescription="Een nieuw document maken." ma:contentTypeScope="" ma:versionID="b99f1ff557e1caeabc1a02dbc10f16f8">
  <xsd:schema xmlns:xsd="http://www.w3.org/2001/XMLSchema" xmlns:xs="http://www.w3.org/2001/XMLSchema" xmlns:p="http://schemas.microsoft.com/office/2006/metadata/properties" xmlns:ns3="59e2a3e1-8f0d-4118-8ba8-f5cd25b813fd" targetNamespace="http://schemas.microsoft.com/office/2006/metadata/properties" ma:root="true" ma:fieldsID="6ab95970a6027166010d78deca505d32" ns3:_="">
    <xsd:import namespace="59e2a3e1-8f0d-4118-8ba8-f5cd25b813f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2a3e1-8f0d-4118-8ba8-f5cd25b813f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F3362-EAF0-447F-BC70-2BF23BF9CF84}">
  <ds:schemaRefs>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59e2a3e1-8f0d-4118-8ba8-f5cd25b813fd"/>
    <ds:schemaRef ds:uri="http://purl.org/dc/dcmitype/"/>
  </ds:schemaRefs>
</ds:datastoreItem>
</file>

<file path=customXml/itemProps2.xml><?xml version="1.0" encoding="utf-8"?>
<ds:datastoreItem xmlns:ds="http://schemas.openxmlformats.org/officeDocument/2006/customXml" ds:itemID="{CD863477-9C39-4B68-AA4E-AB46A1003152}">
  <ds:schemaRefs>
    <ds:schemaRef ds:uri="http://schemas.microsoft.com/sharepoint/v3/contenttype/forms"/>
  </ds:schemaRefs>
</ds:datastoreItem>
</file>

<file path=customXml/itemProps3.xml><?xml version="1.0" encoding="utf-8"?>
<ds:datastoreItem xmlns:ds="http://schemas.openxmlformats.org/officeDocument/2006/customXml" ds:itemID="{19A4EC82-F353-4980-B32A-B4F2D1DB94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2a3e1-8f0d-4118-8ba8-f5cd25b813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efabe30-8cd7-44ff-a516-5db03a0430e7}" enabled="1" method="Standard" siteId="{c8fba477-6d4d-4f00-941a-6e6150c721f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Prijsmodel berekening 2026</vt:lpstr>
    </vt:vector>
  </TitlesOfParts>
  <Company>Ministerie van Financiën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Duys</dc:creator>
  <cp:lastModifiedBy>Aline A.D. Rinzema</cp:lastModifiedBy>
  <cp:lastPrinted>2014-12-02T18:28:00Z</cp:lastPrinted>
  <dcterms:created xsi:type="dcterms:W3CDTF">2014-11-29T21:19:47Z</dcterms:created>
  <dcterms:modified xsi:type="dcterms:W3CDTF">2026-04-30T09:42:03Z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0x010100A0B96C51E07F2A4BABD8B6CB89D8492F</vt:lpwstr>
  </property>
</Properties>
</file>