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veiligheidsregiozhz.sharepoint.com/sites/BRWAanbestedingdienstvoertuigen-Aanbestedingsdocumenten/Shared Documents/Aanbesteding/03. Nota van Inlichtingen/Rectificatie/"/>
    </mc:Choice>
  </mc:AlternateContent>
  <xr:revisionPtr revIDLastSave="282" documentId="8_{CDF9AF76-1F35-44E6-9C0F-3D6CC054AB76}" xr6:coauthVersionLast="47" xr6:coauthVersionMax="47" xr10:uidLastSave="{C7911277-48AB-400B-80F9-5007D3C99D41}"/>
  <workbookProtection workbookAlgorithmName="SHA-512" workbookHashValue="NVJSLQUdOg92+1QHjFZbXcqAYMTPXiWzKlMNUVe0oU1uAkpWj5+Y1cbU/mkBpjdv6dJQ6RUzgL4WIBkfIiwrww==" workbookSaltValue="ufxtSoxtEY4Elt/461sJgQ==" workbookSpinCount="100000" lockStructure="1"/>
  <bookViews>
    <workbookView xWindow="-28920" yWindow="-120" windowWidth="29040" windowHeight="17520" tabRatio="837" xr2:uid="{84592714-FE4F-494A-BCE7-197BC999F379}"/>
  </bookViews>
  <sheets>
    <sheet name="Aanbod &amp; kortingspercentages" sheetId="1" r:id="rId1"/>
    <sheet name="Prijzenblad" sheetId="9" r:id="rId2"/>
    <sheet name="Specificaties voertuig 1" sheetId="17" r:id="rId3"/>
    <sheet name="Specificaties voertuig 2" sheetId="22" r:id="rId4"/>
    <sheet name="Specificaties voertuig 5" sheetId="23" r:id="rId5"/>
    <sheet name="Hulpveld Rekenvelden" sheetId="11" state="hidden" r:id="rId6"/>
  </sheets>
  <definedNames>
    <definedName name="_xlnm.Print_Area" localSheetId="1">Prijzenblad!$A$1:$D$24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D78" i="9"/>
  <c r="D82" i="9" l="1"/>
  <c r="D84" i="9" s="1"/>
  <c r="D89" i="9" s="1"/>
  <c r="D8" i="9"/>
  <c r="D79" i="9" l="1"/>
  <c r="D75" i="9"/>
  <c r="D51" i="9"/>
  <c r="D88" i="9" l="1"/>
  <c r="D40" i="9"/>
  <c r="D41" i="9" s="1"/>
  <c r="D42" i="9" s="1"/>
  <c r="C70" i="9"/>
  <c r="D70" i="9" s="1"/>
  <c r="D48" i="9"/>
  <c r="C65" i="9" s="1"/>
  <c r="D65" i="9" s="1"/>
  <c r="D35" i="9"/>
  <c r="C69" i="9" s="1"/>
  <c r="D69" i="9" s="1"/>
  <c r="D32" i="9"/>
  <c r="C64" i="9" s="1"/>
  <c r="D64" i="9" s="1"/>
  <c r="D24" i="9"/>
  <c r="D25" i="9" s="1"/>
  <c r="D26" i="9" s="1"/>
  <c r="D19" i="9"/>
  <c r="C68" i="9" s="1"/>
  <c r="D68" i="9" s="1"/>
  <c r="D16" i="9"/>
  <c r="C63" i="9" s="1"/>
  <c r="D63" i="9" s="1"/>
  <c r="D9" i="9"/>
  <c r="D10" i="9" s="1"/>
  <c r="D29" i="9" l="1"/>
  <c r="C56" i="9" s="1"/>
  <c r="D56" i="9" s="1"/>
  <c r="D45" i="9"/>
  <c r="C57" i="9" s="1"/>
  <c r="D57" i="9" s="1"/>
  <c r="D13" i="9"/>
  <c r="C55" i="9" s="1"/>
  <c r="D55" i="9" s="1"/>
  <c r="D59" i="9" s="1"/>
  <c r="D86" i="9"/>
  <c r="D87" i="9"/>
  <c r="D91" i="9" l="1"/>
</calcChain>
</file>

<file path=xl/sharedStrings.xml><?xml version="1.0" encoding="utf-8"?>
<sst xmlns="http://schemas.openxmlformats.org/spreadsheetml/2006/main" count="411" uniqueCount="222">
  <si>
    <t>VOERTUIGEN &amp; OPSLAG- KORTINGSPERCENTAGES (Perceel 1)</t>
  </si>
  <si>
    <t>Verplicht invulveld</t>
  </si>
  <si>
    <r>
      <t xml:space="preserve">Toelichting: </t>
    </r>
    <r>
      <rPr>
        <sz val="10"/>
        <color rgb="FF000000"/>
        <rFont val="Aptos Narrow"/>
        <family val="2"/>
      </rPr>
      <t xml:space="preserve">Inschrijver wordt gevraagd de licht blauwe velden in te vullen. Als een voertuig leverbaar is dient inschrijver het merk, model en uitvoering in te vullen. De ingevulde opslag-,  kortingspercentages en het voertuigaanbod worden automatisch verrekend in het prijzenblad. 
Alleen de meest voorkomende voertuigen (groen gearceerd) dienen volledig conform de opgegeven specificaties (zie tabblad specificatie voertuig ..) uitgewerkt te worden door Inschrijver. De bruto cataloguswaarde van het voertuig, inclusief opties en accessoires en de kostprijs voor de op- en inbouw dienen voor deze voertuigen ingevuld te worden op het tabblad 'prijzenblad'. </t>
    </r>
  </si>
  <si>
    <t>Indien leverbaar JA, velden invullen.</t>
  </si>
  <si>
    <t>Volledig uit te werken t.b.v. beoordeling</t>
  </si>
  <si>
    <t>Toegepast Opslagpercentage</t>
  </si>
  <si>
    <t>Opslagpercentage  op- &amp; inbouw</t>
  </si>
  <si>
    <t>Inschrijver wordt verzocht een opslagpercentage over de eigen kostprijs voor op- &amp; inbouw te offreren, waarin alle kosten en winst voor Inschrijver verwerkt dienen te zijn. De kostprijs is de prijs die Opdrachtnemer ontvangt van de fabrikant of leverancier. Eventuele bekende en achteraf te verrekenen kortingen van fabrikant of leverancier dienen hierin ook te zijn verwerkt. Indien VRZHZ de juistheid van de aangeboden prijs wil verifiëren, dan biedt Opdrachtnemer inzage in haar administratie om zo aantoonbaar te maken dat de juiste opslagpercentages zijn toegepast. 
Indien VRZHZ twijfelt aan de calculatie van de prijzen en uw inzage in administratie of een onderbouwing naar mening van VRZHZ niet voldoende is, heeft VRZHZ de mogelijkheid om een marktconformiteitstoets uit te voeren. De marktconformiteitstoets vindt plaats op de volgende wijze: VRZHZ onderzoekt de tarieven en prijzen van andere marktpartijen die een zelfde, of zoveel mogelijk vergelijkbaar product leveren.</t>
  </si>
  <si>
    <t>Toegepast Kortingspercentage</t>
  </si>
  <si>
    <t>Kortingspercentage voertuig</t>
  </si>
  <si>
    <r>
      <t xml:space="preserve">Als blijkt dat het aangeboden kortingspercentage over de bruto cataloguswaarde van het voertuig inclusief opties </t>
    </r>
    <r>
      <rPr>
        <strike/>
        <sz val="10"/>
        <color rgb="FFFF0000"/>
        <rFont val="Aptos Narrow"/>
        <family val="2"/>
        <scheme val="minor"/>
      </rPr>
      <t>en accessoires</t>
    </r>
    <r>
      <rPr>
        <sz val="10"/>
        <color theme="1"/>
        <rFont val="Aptos Narrow"/>
        <family val="2"/>
        <scheme val="minor"/>
      </rPr>
      <t xml:space="preserve"> (af fabriek en af dealer), exclusief opbouw en belastingen, naar oordeel van VRZHZ disproportioneel en niet marktconform is, heeft VRZHZ de mogelijkheid om een marktconformiteitstoets uit te voeren. De marktconformiteitstoets vindt plaats op de volgende wijze: VRZHZ onderzoekt de tarieven en prijzen van andere marktpartijen die een zelfde, of zoveel mogelijk vergelijkbaar product leveren. Indien er sprake is van disproportionaliteit, heeft VRZHZ het recht de aanschaf van het betreffende voertuig/de betreffende voertuigen, uit te besteden aan een derde.  </t>
    </r>
  </si>
  <si>
    <t xml:space="preserve">100% elektrisch </t>
  </si>
  <si>
    <t>Plugin Hybride</t>
  </si>
  <si>
    <t>Fossiel</t>
  </si>
  <si>
    <t>Segment / voertuigtypen</t>
  </si>
  <si>
    <t xml:space="preserve">Aandrijving </t>
  </si>
  <si>
    <t>Verplicht te leveren aandrijving</t>
  </si>
  <si>
    <t>Leverbaar Ja/Nee</t>
  </si>
  <si>
    <t xml:space="preserve">Merk </t>
  </si>
  <si>
    <t>Model + uitvoering</t>
  </si>
  <si>
    <r>
      <t>Toegepast kortingspercentage over de bruto cataloguswaarde van het voertuig inclusief opties</t>
    </r>
    <r>
      <rPr>
        <b/>
        <strike/>
        <sz val="10"/>
        <color rgb="FFFF0000"/>
        <rFont val="Aptos Narrow"/>
        <family val="2"/>
        <scheme val="minor"/>
      </rPr>
      <t xml:space="preserve"> en accessoires</t>
    </r>
    <r>
      <rPr>
        <b/>
        <sz val="10"/>
        <color theme="0"/>
        <rFont val="Aptos Narrow"/>
        <family val="2"/>
        <scheme val="minor"/>
      </rPr>
      <t xml:space="preserve"> (af fabriek en af dealer), exclusief opbouw en belastingen.</t>
    </r>
  </si>
  <si>
    <r>
      <rPr>
        <b/>
        <u/>
        <sz val="10"/>
        <color theme="1"/>
        <rFont val="Aptos Narrow"/>
        <family val="2"/>
        <scheme val="minor"/>
      </rPr>
      <t xml:space="preserve">Voertuig 1
</t>
    </r>
    <r>
      <rPr>
        <b/>
        <sz val="10"/>
        <color theme="1"/>
        <rFont val="Aptos Narrow"/>
        <family val="2"/>
        <scheme val="minor"/>
      </rPr>
      <t>Standaard dienstvoertuigen - B/C-segment</t>
    </r>
    <r>
      <rPr>
        <b/>
        <u/>
        <sz val="10"/>
        <color theme="1"/>
        <rFont val="Aptos Narrow"/>
        <family val="2"/>
        <scheme val="minor"/>
      </rPr>
      <t xml:space="preserve"> </t>
    </r>
    <r>
      <rPr>
        <b/>
        <sz val="10"/>
        <color theme="1"/>
        <rFont val="Aptos Narrow"/>
        <family val="2"/>
        <scheme val="minor"/>
      </rPr>
      <t xml:space="preserve">
</t>
    </r>
    <r>
      <rPr>
        <sz val="10"/>
        <color theme="1"/>
        <rFont val="Aptos Narrow"/>
        <family val="2"/>
        <scheme val="minor"/>
      </rPr>
      <t xml:space="preserve">Compacte personenauto
</t>
    </r>
    <r>
      <rPr>
        <b/>
        <sz val="10"/>
        <color theme="1"/>
        <rFont val="Aptos Narrow"/>
        <family val="2"/>
        <scheme val="minor"/>
      </rPr>
      <t xml:space="preserve">
</t>
    </r>
  </si>
  <si>
    <t xml:space="preserve">Verplicht </t>
  </si>
  <si>
    <t>Ja</t>
  </si>
  <si>
    <t>Plug-in Hybride</t>
  </si>
  <si>
    <t xml:space="preserve">1 van de 2 verplicht </t>
  </si>
  <si>
    <r>
      <rPr>
        <b/>
        <u/>
        <sz val="10"/>
        <color theme="1"/>
        <rFont val="Aptos Narrow"/>
        <family val="2"/>
        <scheme val="minor"/>
      </rPr>
      <t xml:space="preserve">Voertuig 2
</t>
    </r>
    <r>
      <rPr>
        <b/>
        <sz val="10"/>
        <color theme="1"/>
        <rFont val="Aptos Narrow"/>
        <family val="2"/>
        <scheme val="minor"/>
      </rPr>
      <t xml:space="preserve">1e lijns piketvoertuigen - C/D of L segment
</t>
    </r>
    <r>
      <rPr>
        <sz val="10"/>
        <color theme="1"/>
        <rFont val="Aptos Narrow"/>
        <family val="2"/>
        <scheme val="minor"/>
      </rPr>
      <t xml:space="preserve">Kleine middenklasse personenauto / SUV
</t>
    </r>
  </si>
  <si>
    <t>Optioneel</t>
  </si>
  <si>
    <r>
      <rPr>
        <b/>
        <u/>
        <sz val="10"/>
        <color theme="1"/>
        <rFont val="Aptos Narrow"/>
        <family val="2"/>
        <scheme val="minor"/>
      </rPr>
      <t xml:space="preserve">Voertuig 3
</t>
    </r>
    <r>
      <rPr>
        <b/>
        <sz val="10"/>
        <color theme="1"/>
        <rFont val="Aptos Narrow"/>
        <family val="2"/>
        <scheme val="minor"/>
      </rPr>
      <t xml:space="preserve">MPV / Kleine bedrijfswagen ( 5 &amp; 2 zitplaatsen) 
</t>
    </r>
    <r>
      <rPr>
        <sz val="10"/>
        <color theme="1"/>
        <rFont val="Aptos Narrow"/>
        <family val="2"/>
        <scheme val="minor"/>
      </rPr>
      <t xml:space="preserve">N-segment klein </t>
    </r>
    <r>
      <rPr>
        <b/>
        <sz val="10"/>
        <color theme="1"/>
        <rFont val="Aptos Narrow"/>
        <family val="2"/>
        <scheme val="minor"/>
      </rPr>
      <t xml:space="preserve">
</t>
    </r>
    <r>
      <rPr>
        <i/>
        <sz val="8"/>
        <color theme="1"/>
        <rFont val="Aptos Narrow"/>
        <family val="2"/>
        <scheme val="minor"/>
      </rPr>
      <t>Ten minste in één van de genoemde aandrijvingen leverbaar</t>
    </r>
  </si>
  <si>
    <t xml:space="preserve">1 van de 3 verplicht </t>
  </si>
  <si>
    <r>
      <rPr>
        <b/>
        <u/>
        <sz val="10"/>
        <color theme="1"/>
        <rFont val="Aptos Narrow"/>
        <family val="2"/>
        <scheme val="minor"/>
      </rPr>
      <t>Voertuig 4</t>
    </r>
    <r>
      <rPr>
        <b/>
        <sz val="10"/>
        <color theme="1"/>
        <rFont val="Aptos Narrow"/>
        <family val="2"/>
        <scheme val="minor"/>
      </rPr>
      <t xml:space="preserve">
Middelgrote bedrijfswagen (2 zits &amp; 5 zits)
</t>
    </r>
    <r>
      <rPr>
        <sz val="10"/>
        <color theme="1"/>
        <rFont val="Aptos Narrow"/>
        <family val="2"/>
        <scheme val="minor"/>
      </rPr>
      <t>N-segment middel</t>
    </r>
    <r>
      <rPr>
        <b/>
        <sz val="10"/>
        <color theme="1"/>
        <rFont val="Aptos Narrow"/>
        <family val="2"/>
        <scheme val="minor"/>
      </rPr>
      <t xml:space="preserve">
</t>
    </r>
    <r>
      <rPr>
        <i/>
        <sz val="8"/>
        <color theme="1"/>
        <rFont val="Aptos Narrow"/>
        <family val="2"/>
        <scheme val="minor"/>
      </rPr>
      <t>Naast 100% elektrisch leverbaar in hybride of fossiel</t>
    </r>
    <r>
      <rPr>
        <sz val="8"/>
        <color theme="1"/>
        <rFont val="Aptos Narrow"/>
        <family val="2"/>
        <scheme val="minor"/>
      </rPr>
      <t>e aandrijving</t>
    </r>
  </si>
  <si>
    <t>Verplicht</t>
  </si>
  <si>
    <r>
      <rPr>
        <b/>
        <u/>
        <sz val="10"/>
        <color theme="1"/>
        <rFont val="Aptos Narrow"/>
        <family val="2"/>
        <scheme val="minor"/>
      </rPr>
      <t>Voertuig 5</t>
    </r>
    <r>
      <rPr>
        <b/>
        <sz val="10"/>
        <color theme="1"/>
        <rFont val="Aptos Narrow"/>
        <family val="2"/>
        <scheme val="minor"/>
      </rPr>
      <t xml:space="preserve">
Middelgrote personenbus (8 personen)
</t>
    </r>
    <r>
      <rPr>
        <sz val="10"/>
        <color theme="1"/>
        <rFont val="Aptos Narrow"/>
        <family val="2"/>
        <scheme val="minor"/>
      </rPr>
      <t>N-segment middel</t>
    </r>
    <r>
      <rPr>
        <b/>
        <sz val="10"/>
        <color theme="1"/>
        <rFont val="Aptos Narrow"/>
        <family val="2"/>
        <scheme val="minor"/>
      </rPr>
      <t xml:space="preserve">
</t>
    </r>
    <r>
      <rPr>
        <i/>
        <sz val="8"/>
        <color theme="1"/>
        <rFont val="Aptos Narrow"/>
        <family val="2"/>
        <scheme val="minor"/>
      </rPr>
      <t>Naast 100% elektrisch leverbaar in hybride of fossiel</t>
    </r>
    <r>
      <rPr>
        <sz val="8"/>
        <color theme="1"/>
        <rFont val="Aptos Narrow"/>
        <family val="2"/>
        <scheme val="minor"/>
      </rPr>
      <t>e aandrijving</t>
    </r>
  </si>
  <si>
    <r>
      <rPr>
        <b/>
        <u/>
        <sz val="10"/>
        <color theme="1"/>
        <rFont val="Aptos Narrow"/>
        <family val="2"/>
        <scheme val="minor"/>
      </rPr>
      <t>Voertuig 6</t>
    </r>
    <r>
      <rPr>
        <b/>
        <sz val="10"/>
        <color theme="1"/>
        <rFont val="Aptos Narrow"/>
        <family val="2"/>
        <scheme val="minor"/>
      </rPr>
      <t xml:space="preserve">
Grote bedrijfswagen, B-rijbewijs (2 zits &amp; 5 zits)
</t>
    </r>
    <r>
      <rPr>
        <sz val="10"/>
        <color theme="1"/>
        <rFont val="Aptos Narrow"/>
        <family val="2"/>
        <scheme val="minor"/>
      </rPr>
      <t>N-segment groot</t>
    </r>
  </si>
  <si>
    <t xml:space="preserve">Optioneel </t>
  </si>
  <si>
    <r>
      <rPr>
        <b/>
        <u/>
        <sz val="10"/>
        <color theme="1"/>
        <rFont val="Aptos Narrow"/>
        <family val="2"/>
        <scheme val="minor"/>
      </rPr>
      <t>Voertuig 7</t>
    </r>
    <r>
      <rPr>
        <b/>
        <sz val="10"/>
        <color theme="1"/>
        <rFont val="Aptos Narrow"/>
        <family val="2"/>
        <scheme val="minor"/>
      </rPr>
      <t xml:space="preserve">
Grote bedrijfswagen, B-rijbewijs (chassis cabine)
</t>
    </r>
    <r>
      <rPr>
        <sz val="10"/>
        <color theme="1"/>
        <rFont val="Aptos Narrow"/>
        <family val="2"/>
        <scheme val="minor"/>
      </rPr>
      <t>N-segment groot</t>
    </r>
  </si>
  <si>
    <t>PRIJZENBLAD (Perceel 1)</t>
  </si>
  <si>
    <t xml:space="preserve">Voertuig 1: Standaard dienstvoertuig, 100% elektrisch </t>
  </si>
  <si>
    <t>Prijscomponent</t>
  </si>
  <si>
    <t>Bruto catalogusprijs obv voertuig conform PVE</t>
  </si>
  <si>
    <r>
      <t xml:space="preserve">Toegepast kortingspercentage over de bruto cataloguswaarde van het voertuig inclusief opties </t>
    </r>
    <r>
      <rPr>
        <strike/>
        <sz val="10"/>
        <color rgb="FFFF0000"/>
        <rFont val="Aptos Narrow"/>
        <family val="2"/>
        <scheme val="minor"/>
      </rPr>
      <t>en accesoires</t>
    </r>
    <r>
      <rPr>
        <sz val="10"/>
        <color theme="1"/>
        <rFont val="Aptos Narrow"/>
        <family val="2"/>
        <scheme val="minor"/>
      </rPr>
      <t xml:space="preserve"> (af fabriek en af dealer), exclusief opbouw en belastingen. </t>
    </r>
  </si>
  <si>
    <t>Korting in Euro's</t>
  </si>
  <si>
    <t>Bruto catalogusprijs minus korting</t>
  </si>
  <si>
    <t>Accessoires</t>
  </si>
  <si>
    <t>Op- &amp; inbouw</t>
  </si>
  <si>
    <t>Totaalprijs voertuig 1</t>
  </si>
  <si>
    <t>Kwaliteitscomponent 1 Rijbereik</t>
  </si>
  <si>
    <t>Rijbereik (WLTLP - gecombineerd)</t>
  </si>
  <si>
    <t>Fictieve waarde Rijbereik (WLTLP - gecombineerd)</t>
  </si>
  <si>
    <t>Kwaliteitscomponent 2 Duurzaamheid</t>
  </si>
  <si>
    <t xml:space="preserve">Duurzaamheid </t>
  </si>
  <si>
    <t>Fictieve korting/waarde Duurzaamheid</t>
  </si>
  <si>
    <t>Voertuig 2: 1e lijns piketvoertuig, 100% elektrisch</t>
  </si>
  <si>
    <t>Bruto Catalogusprijs voertuig conform PVE</t>
  </si>
  <si>
    <r>
      <t>Toegepast kortingspercentage over de bruto cataloguswaarde van het voertuig inclusief opties</t>
    </r>
    <r>
      <rPr>
        <strike/>
        <sz val="10"/>
        <color rgb="FFFF0000"/>
        <rFont val="Aptos Narrow"/>
        <family val="2"/>
        <scheme val="minor"/>
      </rPr>
      <t xml:space="preserve"> en accesoires</t>
    </r>
    <r>
      <rPr>
        <sz val="10"/>
        <color theme="1"/>
        <rFont val="Aptos Narrow"/>
        <family val="2"/>
        <scheme val="minor"/>
      </rPr>
      <t xml:space="preserve"> (af fabriek en af dealer), exclusief opbouw en belastingen. </t>
    </r>
  </si>
  <si>
    <t>Bruto Catalogusprijs minus korting</t>
  </si>
  <si>
    <t>Totaalprijs voertuig 2</t>
  </si>
  <si>
    <t>Fictieve korting Rijbereik (WLTLP - gecombineerd)</t>
  </si>
  <si>
    <t>Fictieve korting Duurzaamheid</t>
  </si>
  <si>
    <t>Voertuig 5: Middelgrote personenbus (8 personen), 100% elektrisch</t>
  </si>
  <si>
    <t>Bruto Catalogusprijs obv  voertuig conform PVE</t>
  </si>
  <si>
    <t>Totaalprijs voertuig 3</t>
  </si>
  <si>
    <t>Totalen prijscomponent</t>
  </si>
  <si>
    <t>Omschrijving</t>
  </si>
  <si>
    <t>Aantal</t>
  </si>
  <si>
    <t>Totaalprijs per voertuig</t>
  </si>
  <si>
    <t>Aantal x Prijs</t>
  </si>
  <si>
    <t>Voertuig 1: Standaard dienstvoertuig, 100% elektrisch</t>
  </si>
  <si>
    <t>Voertuig 5: Middelgrote bedrijfswagen (8 persoons bus)</t>
  </si>
  <si>
    <t>INSCHRIJFPRIJS</t>
  </si>
  <si>
    <t>Totalen kwaliteitscomponent 1  Rijbereik</t>
  </si>
  <si>
    <t>Fictieve korting</t>
  </si>
  <si>
    <t>Aantal X Fictieve korting</t>
  </si>
  <si>
    <t>Totalen kwaliteitscomponent 2 Duurzaamheid</t>
  </si>
  <si>
    <t>Kwaliteitscomponent 3 Kortingspercentages</t>
  </si>
  <si>
    <t>Fictieve inschrijfprijs Plugin Hybride tbv bepalen EMVI BPKV</t>
  </si>
  <si>
    <t>Korting in Euro's = Fictieve korting</t>
  </si>
  <si>
    <t>Fictieve inschrijfprijs Fossiel tbv bepalen EMVI BPKV</t>
  </si>
  <si>
    <t>Kwaliteitscomponent 4 Voertuig aanbod</t>
  </si>
  <si>
    <t>Aantal aangeboden voertuigen bovenop het vereiste minimum van 11</t>
  </si>
  <si>
    <t>Fictieve korting per extra aangeboden voertuig bovenop het minimum van 11</t>
  </si>
  <si>
    <t>Fictieve korting voertuigaanbod totaal</t>
  </si>
  <si>
    <t>Fictieve korting Kwaliteitscomponent 1</t>
  </si>
  <si>
    <t>Fictieve korting Kwaliteitscomponent 2</t>
  </si>
  <si>
    <t>Fictieve korting Kwaliteitscomponent 3</t>
  </si>
  <si>
    <t>Fictieve korting Kwaliteitscomponent 4</t>
  </si>
  <si>
    <t>Fictieve korting Kwaliteitscomponent 1 t/m 4</t>
  </si>
  <si>
    <t>De toegekende fictieve kortingen vormen samen met de toegekende fictieve korting op kwaliteitscomponent 5 de totale fictieve korting op de inschrijfprijs.</t>
  </si>
  <si>
    <t>Alle geoffreerde tarieven zijn in Euro exclusief BTW;</t>
  </si>
  <si>
    <t>Tarieven opgeven hele euro's;</t>
  </si>
  <si>
    <t>De opgegeven aantallen zijn indicatief en gebaseerd op een verwachte afname verspreid over 96 maanden. Partijen kunnen hier gedurende de contractperiode geen rechten aan ontlenen.</t>
  </si>
  <si>
    <t>Voertuig 1: Standaard dienstvoertuig - B/C segement (100% elektrisch)</t>
  </si>
  <si>
    <t>Toelichting</t>
  </si>
  <si>
    <t xml:space="preserve">De inschrijfprijs voor een standaard dienstvoertuig (B/C - segment) dient gebaseerd te zijn op een volledig elektrisch voertuig dat voldoet aan de eisen uit het Programma van Eisen.  Qua uitvoering dient bij de inschrijfprijs rekening gehouden met een operationele uitvoering en de in deze specificatie opgenomen optionele eisen / uitvoering. </t>
  </si>
  <si>
    <t xml:space="preserve">Omschrijving  </t>
  </si>
  <si>
    <t>Standaard dienstvoertuig (B/C segment)</t>
  </si>
  <si>
    <t>Eis</t>
  </si>
  <si>
    <t xml:space="preserve">100% elektrische uitvoering </t>
  </si>
  <si>
    <t xml:space="preserve">Alg. </t>
  </si>
  <si>
    <t xml:space="preserve">Eis </t>
  </si>
  <si>
    <t xml:space="preserve">Voldoen aan de eisen genoemde onder 'Algemeen' in het PvE </t>
  </si>
  <si>
    <t>Alg. PvE</t>
  </si>
  <si>
    <t>Voldoen aan de eisen voor een operationeel voertuig genoemd onder 'Algemeen Op- &amp; inbouw' in het PvE</t>
  </si>
  <si>
    <t xml:space="preserve">Voldoen aan de eisen genoemd onder 'Specifiek B-C' in het PvE </t>
  </si>
  <si>
    <t>Spec. PvE</t>
  </si>
  <si>
    <t>Verplicht te leveren opties aanvullend op de algemene en specifieke eisen</t>
  </si>
  <si>
    <t xml:space="preserve">Optie </t>
  </si>
  <si>
    <t>Kleur: Brandweerrood - RAL3000</t>
  </si>
  <si>
    <t>Alg. 2.1</t>
  </si>
  <si>
    <t>Optie</t>
  </si>
  <si>
    <t xml:space="preserve">Striping conform geldende voorschriften met de volgende specificaties: </t>
  </si>
  <si>
    <t>Alg. 2.4</t>
  </si>
  <si>
    <t xml:space="preserve">    regionaam: Zuid-Holland Zuid</t>
  </si>
  <si>
    <t xml:space="preserve">    voertuignummer: 18-0000</t>
  </si>
  <si>
    <t xml:space="preserve">    functienaam: NTB</t>
  </si>
  <si>
    <t xml:space="preserve">Primaire  verlichting:  één vast op het dak gemonteerde rondom schijnende beacon in de kleuren blauw &amp; amber (PVE, uitvoering 2)  </t>
  </si>
  <si>
    <t>Opi 3.2</t>
  </si>
  <si>
    <t>Inbouw van één aangeleverde carkit met portofoon, inclusief daarbij behorende voeding 12V, dak-antenne, ptt-schakelaar, microfoon en speaker.</t>
  </si>
  <si>
    <t>Opi 4.2 t/m 4.5</t>
  </si>
  <si>
    <t xml:space="preserve">Inbouw van één aangeleverde handlamp in lader, inclusief 12V voeding </t>
  </si>
  <si>
    <t>Opi 5.2</t>
  </si>
  <si>
    <t>Voertuig 2: 1e lijns piketvoertuig - C/D of L-segement (100% elektrisch)</t>
  </si>
  <si>
    <t xml:space="preserve">De inschrijfprijs voor een 1e lijns piketvoertuig (C/D of L - segment) dient gebaseerd te zijn op een volledig elektrisch voertuig dat voldoet aan de eisen uit het Programma van Eisen.  Qua uitvoering dient bij de inschrijfprijs rekening gehouden met een operationele uitvoering en de in deze specificatie opgenomen optionele eisen / uitvoering. </t>
  </si>
  <si>
    <t>Verwijzing PvE</t>
  </si>
  <si>
    <t>1e lijns piketvoertuig (C/D of L-segment)</t>
  </si>
  <si>
    <t xml:space="preserve">Voldoen aan de eisen genoemd onder 'Specifiek C-D &amp; L' in het PvE </t>
  </si>
  <si>
    <t xml:space="preserve">    functienaam: Algemeen commandant</t>
  </si>
  <si>
    <t>Privacyglas vanaf de B-stijl naar achter incl. achterruit conform PvE</t>
  </si>
  <si>
    <t>Alg. 2.7</t>
  </si>
  <si>
    <t xml:space="preserve">Achteruitrij-camera af fabriek die het terrein achter het voertuig middels een display op het dashboard voor de bestuurder in het zich brengt wanneer de achteruitrijversnelling is ingesteld. </t>
  </si>
  <si>
    <t>Alg. 2.15</t>
  </si>
  <si>
    <t xml:space="preserve">Het voertuig is optioneel uitgerust met een voorziening, zodat bij vorst (tot -10 oC en neerslag) het voertuig binnen 2 minuten (zonder aanvullende hulpmiddelen) inzetbaar is. Met inzetbaar wordt bedoeld dat er voldoende zicht is om veilig met het voertuig te kunnen rijden. </t>
  </si>
  <si>
    <t>Alg. 3.18</t>
  </si>
  <si>
    <t xml:space="preserve">Het voertuig wordt geleverd met een SCM klasse 3 gecertificeerd alarmsysteem of gelijkwaardig. Het certificaat dient overlegd te worden bij aflevering. </t>
  </si>
  <si>
    <t>Alg. 4.5</t>
  </si>
  <si>
    <t>Het voertuig wordt door opdrachtnemer voorzien van een extra (onderhoudsarme) accessoire-accu.</t>
  </si>
  <si>
    <t>Opi. 2.2</t>
  </si>
  <si>
    <t xml:space="preserve">Capaciteit van de extra accessoire-accu is tenminste 100Ah en dient alle elektrische apparatuur gedurende tenminste 4 uur van stroom te kunnen blijven voorzien bij een niet draaiende motor. </t>
  </si>
  <si>
    <t>Opi 2.3</t>
  </si>
  <si>
    <t xml:space="preserve">Primaire verliching: één vaste module op het dak gemonteerd in de kleuren blauw &amp; amber (PvE uitvoering 1)  </t>
  </si>
  <si>
    <t>Secudaire verlichting in de kleuren blauw en amber die bij geopende achterklep zichtbaar is voor het verkeer.</t>
  </si>
  <si>
    <t>Opi 3.4</t>
  </si>
  <si>
    <t xml:space="preserve">Secundaire verlichting: 2x grill-flitser kleur blauw &amp; amber, 2x nummerplaatflitser in de kleur blauw aan elke  kant 1 en spiegelflitsters in de kleur blauw of indien spiegelflitsers niet mogelijk zijn bumper flitser in de kleur blauw.  </t>
  </si>
  <si>
    <t>Opi 3.7</t>
  </si>
  <si>
    <t xml:space="preserve">Knipperende koplampen conform PvE </t>
  </si>
  <si>
    <t>Opi 3.11</t>
  </si>
  <si>
    <t>Inbouw van één aangeleverde carkit, inclusief voeding voor een mobiele telefoon.</t>
  </si>
  <si>
    <t xml:space="preserve">Opi 4.1 </t>
  </si>
  <si>
    <t>Inbouw van twee aangeleverde carkits voor een C2000 portofoon, inclusief daarbij behorende voeding 12V, dak-antenne, ptt-schakelaar, microfoon en speaker.</t>
  </si>
  <si>
    <t>Inbouw tablet t.b.v. navigatie en operationele informatie</t>
  </si>
  <si>
    <t>Opi 4.7</t>
  </si>
  <si>
    <t xml:space="preserve">Extra werkverlichting t.b.v. bagage- / werkruimte </t>
  </si>
  <si>
    <t xml:space="preserve">Opi 5.1 </t>
  </si>
  <si>
    <t>Bagageruimte is voorzien van een rubber vloermat</t>
  </si>
  <si>
    <t>C/L-1.0</t>
  </si>
  <si>
    <t>Voertuig 5: Middelgrote personenbus (8 personen)  - N-segment middel (100% elektrisch)</t>
  </si>
  <si>
    <t xml:space="preserve">De inschrijfprijs voor een middelgrote personenbus (8 personen) dient gebaseerd te zijn op een volledig elektrisch voertuig dat voldoet aan de eisen uit het Programma van Eisen.  Qua uitvoering dient bij de inschrijfprijs rekening gehouden met een operationele uitvoering en de in deze specificatie opgenomen optionele eisen / uitvoering. </t>
  </si>
  <si>
    <t>Middelgrote personenbus (8 personen)</t>
  </si>
  <si>
    <t xml:space="preserve">Voldoen aan de eisen genoemd onder 'Specifiek N-Middel' in het PvE </t>
  </si>
  <si>
    <t xml:space="preserve">    functienaam: DB</t>
  </si>
  <si>
    <t xml:space="preserve">Primaire verliching: één vaste module op het dak gemonteerd in de kleuren blauw &amp; amber (PvE uitvoering 1).  </t>
  </si>
  <si>
    <t>Secundaire verlichting: 2x grill-flitser kleur blauw &amp; amber.</t>
  </si>
  <si>
    <t>Het voertuig is leverbaar met een klep, met verwarmbare achterruit</t>
  </si>
  <si>
    <t>N-mid 1.15 / 1.16</t>
  </si>
  <si>
    <t>N-mid 1.26</t>
  </si>
  <si>
    <t xml:space="preserve">Score matrix -  voertuig 1 </t>
  </si>
  <si>
    <t>rijbereik (km)</t>
  </si>
  <si>
    <t xml:space="preserve">Energieverbruik </t>
  </si>
  <si>
    <t>≥350</t>
  </si>
  <si>
    <t>≤13 Kwh/100km</t>
  </si>
  <si>
    <t>≥375</t>
  </si>
  <si>
    <t>≤14 Kwh/100km</t>
  </si>
  <si>
    <t>≥400</t>
  </si>
  <si>
    <t>≤15 Kwh/100km</t>
  </si>
  <si>
    <t>≥425</t>
  </si>
  <si>
    <t>≤16 Kwh/100km</t>
  </si>
  <si>
    <t>≥450</t>
  </si>
  <si>
    <t>&gt;16 Kwh/100km</t>
  </si>
  <si>
    <t>≥475</t>
  </si>
  <si>
    <t>≥500</t>
  </si>
  <si>
    <t>≥525</t>
  </si>
  <si>
    <t>&gt;550</t>
  </si>
  <si>
    <t xml:space="preserve">OPZET VOOR PLUG-IN HYBRIDE </t>
  </si>
  <si>
    <t>Score matrix -  voertuig 2</t>
  </si>
  <si>
    <t>≥50</t>
  </si>
  <si>
    <t>≥60</t>
  </si>
  <si>
    <t>≤17 Kwh/100km</t>
  </si>
  <si>
    <t>≥70</t>
  </si>
  <si>
    <t>≤18 Kwh/100km</t>
  </si>
  <si>
    <t>≥80</t>
  </si>
  <si>
    <t>≤19 Kwh/100km</t>
  </si>
  <si>
    <t>≥550</t>
  </si>
  <si>
    <t>≥90</t>
  </si>
  <si>
    <t>≤20 Kwh/100km</t>
  </si>
  <si>
    <t>≥575</t>
  </si>
  <si>
    <t>&gt;17 Kwh/100km</t>
  </si>
  <si>
    <t>≥100</t>
  </si>
  <si>
    <t>&gt;20 Kwh/100km</t>
  </si>
  <si>
    <t>≥600</t>
  </si>
  <si>
    <t>≥110</t>
  </si>
  <si>
    <t>≥625</t>
  </si>
  <si>
    <t>≥120</t>
  </si>
  <si>
    <t>&gt;650</t>
  </si>
  <si>
    <t>&gt;130</t>
  </si>
  <si>
    <t xml:space="preserve">Score matrix -  voertuig 3 </t>
  </si>
  <si>
    <t>≥300</t>
  </si>
  <si>
    <t>≥310</t>
  </si>
  <si>
    <t>≤23Kwh/100km</t>
  </si>
  <si>
    <t>≥320</t>
  </si>
  <si>
    <t>≤24 Kwh/100km</t>
  </si>
  <si>
    <t>≥330</t>
  </si>
  <si>
    <t>≤25 Kwh/100km</t>
  </si>
  <si>
    <t>≥340</t>
  </si>
  <si>
    <t>≤26 Kwh/100km</t>
  </si>
  <si>
    <t>&gt;26Kwh/100km</t>
  </si>
  <si>
    <t>≥360</t>
  </si>
  <si>
    <t xml:space="preserve">Niet elektrisch leverbaar </t>
  </si>
  <si>
    <t>≥370</t>
  </si>
  <si>
    <t>&gt;380</t>
  </si>
  <si>
    <t>Toegepast kortingspercentage over de bruto cataloguswaarde van het voertuig inclusief opties en accessoires (af fabriek en af dealer), exclusief opbouw en belastingen.</t>
  </si>
  <si>
    <r>
      <t xml:space="preserve">Toegepast </t>
    </r>
    <r>
      <rPr>
        <b/>
        <sz val="10"/>
        <color theme="6" tint="-0.249977111117893"/>
        <rFont val="Aptos Narrow"/>
        <family val="2"/>
        <scheme val="minor"/>
      </rPr>
      <t>gemiddeld</t>
    </r>
    <r>
      <rPr>
        <sz val="10"/>
        <color theme="1"/>
        <rFont val="Aptos Narrow"/>
        <family val="2"/>
        <scheme val="minor"/>
      </rPr>
      <t xml:space="preserve"> kortingspercentage over de bruto cataloguswaarde van d</t>
    </r>
    <r>
      <rPr>
        <b/>
        <sz val="10"/>
        <color theme="6" tint="-0.249977111117893"/>
        <rFont val="Aptos Narrow"/>
        <family val="2"/>
        <scheme val="minor"/>
      </rPr>
      <t>e aangeboden Plug-in Hybride voertuigen</t>
    </r>
    <r>
      <rPr>
        <strike/>
        <sz val="10"/>
        <color rgb="FFFF0000"/>
        <rFont val="Aptos Narrow"/>
        <family val="2"/>
        <scheme val="minor"/>
      </rPr>
      <t xml:space="preserve"> het voertuig</t>
    </r>
    <r>
      <rPr>
        <sz val="10"/>
        <color theme="1"/>
        <rFont val="Aptos Narrow"/>
        <family val="2"/>
        <scheme val="minor"/>
      </rPr>
      <t xml:space="preserve"> inclusief opties</t>
    </r>
    <r>
      <rPr>
        <strike/>
        <sz val="10"/>
        <color rgb="FFFF0000"/>
        <rFont val="Aptos Narrow"/>
        <family val="2"/>
        <scheme val="minor"/>
      </rPr>
      <t xml:space="preserve"> en accesoires </t>
    </r>
    <r>
      <rPr>
        <sz val="10"/>
        <color theme="1"/>
        <rFont val="Aptos Narrow"/>
        <family val="2"/>
        <scheme val="minor"/>
      </rPr>
      <t xml:space="preserve">(af fabriek en af dealer), exclusief opbouw en belastingen. </t>
    </r>
  </si>
  <si>
    <r>
      <t xml:space="preserve">Toegepast </t>
    </r>
    <r>
      <rPr>
        <b/>
        <sz val="10"/>
        <color theme="6" tint="-0.249977111117893"/>
        <rFont val="Aptos Narrow"/>
        <family val="2"/>
        <scheme val="minor"/>
      </rPr>
      <t>gemiddeld</t>
    </r>
    <r>
      <rPr>
        <sz val="10"/>
        <color theme="1"/>
        <rFont val="Aptos Narrow"/>
        <family val="2"/>
        <scheme val="minor"/>
      </rPr>
      <t xml:space="preserve"> kortingspercentage over de bruto cataloguswaarde van d</t>
    </r>
    <r>
      <rPr>
        <b/>
        <sz val="10"/>
        <color theme="6" tint="-0.249977111117893"/>
        <rFont val="Aptos Narrow"/>
        <family val="2"/>
        <scheme val="minor"/>
      </rPr>
      <t>e aangeboden Fossiel voertuigen</t>
    </r>
    <r>
      <rPr>
        <strike/>
        <sz val="10"/>
        <color rgb="FFFF0000"/>
        <rFont val="Aptos Narrow"/>
        <family val="2"/>
        <scheme val="minor"/>
      </rPr>
      <t xml:space="preserve"> het voertuig</t>
    </r>
    <r>
      <rPr>
        <sz val="10"/>
        <color theme="1"/>
        <rFont val="Aptos Narrow"/>
        <family val="2"/>
        <scheme val="minor"/>
      </rPr>
      <t xml:space="preserve"> inclusief opties</t>
    </r>
    <r>
      <rPr>
        <strike/>
        <sz val="10"/>
        <color rgb="FFFF0000"/>
        <rFont val="Aptos Narrow"/>
        <family val="2"/>
        <scheme val="minor"/>
      </rPr>
      <t xml:space="preserve"> en accesoires </t>
    </r>
    <r>
      <rPr>
        <sz val="10"/>
        <color theme="1"/>
        <rFont val="Aptos Narrow"/>
        <family val="2"/>
        <scheme val="minor"/>
      </rPr>
      <t xml:space="preserve">(af fabriek en af dealer), exclusief opbouw en belastingen.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</si>
</sst>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 #,##0;[Red]&quot;€&quot;\ \-#,##0"/>
    <numFmt numFmtId="42" formatCode="_ &quot;€&quot;\ * #,##0_ ;_ &quot;€&quot;\ * \-#,##0_ ;_ &quot;€&quot;\ * &quot;-&quot;_ ;_ @_ "/>
    <numFmt numFmtId="44" formatCode="_ &quot;€&quot;\ * #,##0.00_ ;_ &quot;€&quot;\ * \-#,##0.00_ ;_ &quot;€&quot;\ * &quot;-&quot;??_ ;_ @_ "/>
    <numFmt numFmtId="164" formatCode="_ &quot;€&quot;\ * #,##0_ ;_ &quot;€&quot;\ * \-#,##0_ ;_ &quot;€&quot;\ * &quot;-&quot;??_ ;_ @_ "/>
    <numFmt numFmtId="165" formatCode="#,##0_ ;\-#,##0\ "/>
  </numFmts>
  <fonts count="26" x14ac:knownFonts="1">
    <font>
      <sz val="11"/>
      <color theme="1"/>
      <name val="Aptos Narrow"/>
      <family val="2"/>
      <scheme val="minor"/>
    </font>
    <font>
      <b/>
      <sz val="11"/>
      <color theme="1"/>
      <name val="Aptos Narrow"/>
      <family val="2"/>
      <scheme val="minor"/>
    </font>
    <font>
      <b/>
      <sz val="10"/>
      <color theme="1"/>
      <name val="Aptos Narrow"/>
      <family val="2"/>
      <scheme val="minor"/>
    </font>
    <font>
      <sz val="10"/>
      <color theme="1"/>
      <name val="Aptos Narrow"/>
      <family val="2"/>
      <scheme val="minor"/>
    </font>
    <font>
      <b/>
      <u/>
      <sz val="10"/>
      <color theme="1"/>
      <name val="Aptos Narrow"/>
      <family val="2"/>
      <scheme val="minor"/>
    </font>
    <font>
      <sz val="8"/>
      <color theme="1"/>
      <name val="Aptos Narrow"/>
      <family val="2"/>
      <scheme val="minor"/>
    </font>
    <font>
      <i/>
      <sz val="8"/>
      <color theme="1"/>
      <name val="Aptos Narrow"/>
      <family val="2"/>
      <scheme val="minor"/>
    </font>
    <font>
      <sz val="10"/>
      <color theme="1"/>
      <name val="Verdana"/>
      <family val="2"/>
    </font>
    <font>
      <b/>
      <sz val="10"/>
      <color theme="0"/>
      <name val="Aptos Narrow"/>
      <family val="2"/>
      <scheme val="minor"/>
    </font>
    <font>
      <sz val="10"/>
      <name val="Aptos Narrow"/>
      <family val="2"/>
      <scheme val="minor"/>
    </font>
    <font>
      <b/>
      <sz val="16"/>
      <color theme="1"/>
      <name val="Aptos Narrow"/>
      <family val="2"/>
      <scheme val="minor"/>
    </font>
    <font>
      <sz val="8"/>
      <name val="Aptos Narrow"/>
      <family val="2"/>
      <scheme val="minor"/>
    </font>
    <font>
      <b/>
      <sz val="11"/>
      <color rgb="FFFF0000"/>
      <name val="Aptos Narrow"/>
      <family val="2"/>
      <scheme val="minor"/>
    </font>
    <font>
      <sz val="11"/>
      <color rgb="FFFF0000"/>
      <name val="Aptos Narrow"/>
      <family val="2"/>
      <scheme val="minor"/>
    </font>
    <font>
      <b/>
      <sz val="12"/>
      <color rgb="FF000000"/>
      <name val="Aptos Narrow"/>
      <family val="2"/>
      <scheme val="minor"/>
    </font>
    <font>
      <sz val="10"/>
      <color rgb="FF000000"/>
      <name val="Aptos Narrow"/>
      <family val="2"/>
      <scheme val="minor"/>
    </font>
    <font>
      <b/>
      <u/>
      <sz val="10"/>
      <color rgb="FF000000"/>
      <name val="Aptos Narrow"/>
      <family val="2"/>
      <scheme val="minor"/>
    </font>
    <font>
      <u/>
      <sz val="10"/>
      <color rgb="FF000000"/>
      <name val="Aptos Narrow"/>
      <family val="2"/>
      <scheme val="minor"/>
    </font>
    <font>
      <i/>
      <sz val="10"/>
      <color rgb="FF000000"/>
      <name val="Aptos Narrow"/>
      <family val="2"/>
      <scheme val="minor"/>
    </font>
    <font>
      <sz val="10"/>
      <color rgb="FFFF0000"/>
      <name val="Aptos Narrow"/>
      <family val="2"/>
      <scheme val="minor"/>
    </font>
    <font>
      <b/>
      <sz val="10"/>
      <color rgb="FFFF0000"/>
      <name val="Aptos Narrow"/>
      <family val="2"/>
      <scheme val="minor"/>
    </font>
    <font>
      <b/>
      <sz val="10"/>
      <color rgb="FF000000"/>
      <name val="Aptos Narrow"/>
      <family val="2"/>
    </font>
    <font>
      <sz val="10"/>
      <color rgb="FF000000"/>
      <name val="Aptos Narrow"/>
      <family val="2"/>
    </font>
    <font>
      <strike/>
      <sz val="10"/>
      <color rgb="FFFF0000"/>
      <name val="Aptos Narrow"/>
      <family val="2"/>
      <scheme val="minor"/>
    </font>
    <font>
      <b/>
      <strike/>
      <sz val="10"/>
      <color rgb="FFFF0000"/>
      <name val="Aptos Narrow"/>
      <family val="2"/>
      <scheme val="minor"/>
    </font>
    <font>
      <b/>
      <sz val="10"/>
      <color theme="6" tint="-0.249977111117893"/>
      <name val="Aptos Narrow"/>
      <family val="2"/>
      <scheme val="minor"/>
    </font>
  </fonts>
  <fills count="11">
    <fill>
      <patternFill patternType="none"/>
    </fill>
    <fill>
      <patternFill patternType="gray125"/>
    </fill>
    <fill>
      <patternFill patternType="solid">
        <fgColor theme="3" tint="9.9978637043366805E-2"/>
        <bgColor indexed="64"/>
      </patternFill>
    </fill>
    <fill>
      <patternFill patternType="solid">
        <fgColor theme="1"/>
        <bgColor indexed="64"/>
      </patternFill>
    </fill>
    <fill>
      <patternFill patternType="solid">
        <fgColor theme="9"/>
        <bgColor indexed="64"/>
      </patternFill>
    </fill>
    <fill>
      <patternFill patternType="solid">
        <fgColor theme="0" tint="-0.14999847407452621"/>
        <bgColor indexed="64"/>
      </patternFill>
    </fill>
    <fill>
      <patternFill patternType="solid">
        <fgColor rgb="FFFFFF00"/>
        <bgColor indexed="64"/>
      </patternFill>
    </fill>
    <fill>
      <patternFill patternType="solid">
        <fgColor theme="5" tint="0.79998168889431442"/>
        <bgColor indexed="64"/>
      </patternFill>
    </fill>
    <fill>
      <patternFill patternType="solid">
        <fgColor theme="7" tint="0.39997558519241921"/>
        <bgColor indexed="64"/>
      </patternFill>
    </fill>
    <fill>
      <patternFill patternType="solid">
        <fgColor rgb="FF92D050"/>
        <bgColor indexed="64"/>
      </patternFill>
    </fill>
    <fill>
      <patternFill patternType="solid">
        <fgColor rgb="FFC000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bottom style="medium">
        <color indexed="64"/>
      </bottom>
      <diagonal/>
    </border>
  </borders>
  <cellStyleXfs count="1">
    <xf numFmtId="0" fontId="0" fillId="0" borderId="0"/>
  </cellStyleXfs>
  <cellXfs count="204">
    <xf numFmtId="0" fontId="0" fillId="0" borderId="0" xfId="0"/>
    <xf numFmtId="0" fontId="1" fillId="0" borderId="0" xfId="0" applyFont="1"/>
    <xf numFmtId="0" fontId="2" fillId="0" borderId="0" xfId="0" applyFont="1"/>
    <xf numFmtId="0" fontId="3" fillId="0" borderId="0" xfId="0" applyFont="1"/>
    <xf numFmtId="0" fontId="3" fillId="0" borderId="0" xfId="0" applyFont="1" applyAlignment="1">
      <alignment horizontal="center"/>
    </xf>
    <xf numFmtId="0" fontId="3" fillId="3" borderId="0" xfId="0" applyFont="1" applyFill="1"/>
    <xf numFmtId="0" fontId="3" fillId="3" borderId="0" xfId="0" applyFont="1" applyFill="1" applyAlignment="1">
      <alignment horizontal="center"/>
    </xf>
    <xf numFmtId="0" fontId="2" fillId="3" borderId="0" xfId="0" applyFont="1" applyFill="1"/>
    <xf numFmtId="0" fontId="8" fillId="2" borderId="1" xfId="0" applyFont="1" applyFill="1" applyBorder="1" applyAlignment="1">
      <alignment horizontal="center" vertical="center" wrapText="1"/>
    </xf>
    <xf numFmtId="0" fontId="2" fillId="0" borderId="3" xfId="0" applyFont="1" applyBorder="1" applyAlignment="1">
      <alignment horizontal="left"/>
    </xf>
    <xf numFmtId="49" fontId="2" fillId="0" borderId="0" xfId="0" applyNumberFormat="1" applyFont="1"/>
    <xf numFmtId="0" fontId="7" fillId="0" borderId="0" xfId="0" applyFont="1" applyAlignment="1">
      <alignment vertical="top" wrapText="1"/>
    </xf>
    <xf numFmtId="49" fontId="3" fillId="0" borderId="0" xfId="0" applyNumberFormat="1" applyFont="1"/>
    <xf numFmtId="164" fontId="3" fillId="0" borderId="0" xfId="0" applyNumberFormat="1" applyFont="1"/>
    <xf numFmtId="0" fontId="2" fillId="0" borderId="1" xfId="0" applyFont="1" applyBorder="1"/>
    <xf numFmtId="49" fontId="3" fillId="0" borderId="1" xfId="0" applyNumberFormat="1" applyFont="1" applyBorder="1"/>
    <xf numFmtId="1" fontId="3" fillId="0" borderId="1" xfId="0" applyNumberFormat="1" applyFont="1" applyBorder="1"/>
    <xf numFmtId="49" fontId="3" fillId="0" borderId="9" xfId="0" applyNumberFormat="1" applyFont="1" applyBorder="1"/>
    <xf numFmtId="1" fontId="3" fillId="0" borderId="9" xfId="0" applyNumberFormat="1" applyFont="1" applyBorder="1"/>
    <xf numFmtId="0" fontId="3" fillId="0" borderId="2" xfId="0" applyFont="1" applyBorder="1"/>
    <xf numFmtId="164" fontId="2" fillId="8" borderId="1" xfId="0" applyNumberFormat="1" applyFont="1" applyFill="1" applyBorder="1"/>
    <xf numFmtId="10" fontId="3" fillId="0" borderId="1" xfId="0" applyNumberFormat="1" applyFont="1" applyBorder="1"/>
    <xf numFmtId="44" fontId="3" fillId="0" borderId="1" xfId="0" applyNumberFormat="1" applyFont="1" applyBorder="1"/>
    <xf numFmtId="164" fontId="3" fillId="0" borderId="1" xfId="0" applyNumberFormat="1" applyFont="1" applyBorder="1"/>
    <xf numFmtId="0" fontId="3" fillId="0" borderId="0" xfId="0" applyFont="1" applyAlignment="1">
      <alignment horizontal="left"/>
    </xf>
    <xf numFmtId="49" fontId="2" fillId="0" borderId="1" xfId="0" applyNumberFormat="1" applyFont="1" applyBorder="1" applyAlignment="1">
      <alignment horizontal="right"/>
    </xf>
    <xf numFmtId="164" fontId="3" fillId="0" borderId="8" xfId="0" applyNumberFormat="1" applyFont="1" applyBorder="1"/>
    <xf numFmtId="0" fontId="3" fillId="0" borderId="0" xfId="0" applyFont="1" applyAlignment="1">
      <alignment horizontal="left" vertical="top" wrapText="1"/>
    </xf>
    <xf numFmtId="164" fontId="2" fillId="6" borderId="11" xfId="0" applyNumberFormat="1" applyFont="1" applyFill="1" applyBorder="1"/>
    <xf numFmtId="49" fontId="3" fillId="0" borderId="1" xfId="0" applyNumberFormat="1" applyFont="1" applyBorder="1" applyAlignment="1">
      <alignment horizontal="right"/>
    </xf>
    <xf numFmtId="49" fontId="2" fillId="9" borderId="4" xfId="0" applyNumberFormat="1" applyFont="1" applyFill="1" applyBorder="1"/>
    <xf numFmtId="49" fontId="4" fillId="9" borderId="5" xfId="0" applyNumberFormat="1" applyFont="1" applyFill="1" applyBorder="1"/>
    <xf numFmtId="0" fontId="4" fillId="9" borderId="6" xfId="0" applyFont="1" applyFill="1" applyBorder="1"/>
    <xf numFmtId="49" fontId="2" fillId="9" borderId="1" xfId="0" applyNumberFormat="1" applyFont="1" applyFill="1" applyBorder="1"/>
    <xf numFmtId="0" fontId="3" fillId="3" borderId="1" xfId="0" applyFont="1" applyFill="1" applyBorder="1"/>
    <xf numFmtId="49" fontId="3" fillId="0" borderId="0" xfId="0" applyNumberFormat="1" applyFont="1" applyAlignment="1">
      <alignment horizontal="left"/>
    </xf>
    <xf numFmtId="49" fontId="3" fillId="0" borderId="0" xfId="0" applyNumberFormat="1" applyFont="1" applyAlignment="1">
      <alignment horizontal="right"/>
    </xf>
    <xf numFmtId="49" fontId="2" fillId="7" borderId="4" xfId="0" applyNumberFormat="1" applyFont="1" applyFill="1" applyBorder="1"/>
    <xf numFmtId="49" fontId="3" fillId="0" borderId="9" xfId="0" applyNumberFormat="1" applyFont="1" applyBorder="1" applyAlignment="1">
      <alignment horizontal="right"/>
    </xf>
    <xf numFmtId="164" fontId="3" fillId="0" borderId="9" xfId="0" applyNumberFormat="1" applyFont="1" applyBorder="1"/>
    <xf numFmtId="0" fontId="2" fillId="0" borderId="1" xfId="0" applyFont="1" applyBorder="1" applyAlignment="1">
      <alignment wrapText="1"/>
    </xf>
    <xf numFmtId="0" fontId="3" fillId="0" borderId="1" xfId="0" applyFont="1" applyBorder="1"/>
    <xf numFmtId="42" fontId="3" fillId="0" borderId="1" xfId="0" applyNumberFormat="1" applyFont="1" applyBorder="1"/>
    <xf numFmtId="49" fontId="2" fillId="0" borderId="10" xfId="0" applyNumberFormat="1" applyFont="1" applyBorder="1" applyAlignment="1">
      <alignment horizontal="right"/>
    </xf>
    <xf numFmtId="49" fontId="3" fillId="7" borderId="5" xfId="0" applyNumberFormat="1" applyFont="1" applyFill="1" applyBorder="1"/>
    <xf numFmtId="0" fontId="3" fillId="7" borderId="6" xfId="0" applyFont="1" applyFill="1" applyBorder="1"/>
    <xf numFmtId="49" fontId="2" fillId="0" borderId="7" xfId="0" applyNumberFormat="1" applyFont="1" applyBorder="1"/>
    <xf numFmtId="164" fontId="2" fillId="0" borderId="1" xfId="0" applyNumberFormat="1" applyFont="1" applyBorder="1"/>
    <xf numFmtId="1" fontId="3" fillId="0" borderId="0" xfId="0" applyNumberFormat="1" applyFont="1"/>
    <xf numFmtId="164" fontId="2" fillId="0" borderId="10" xfId="0" applyNumberFormat="1" applyFont="1" applyBorder="1"/>
    <xf numFmtId="49" fontId="2" fillId="7" borderId="5" xfId="0" applyNumberFormat="1" applyFont="1" applyFill="1" applyBorder="1"/>
    <xf numFmtId="0" fontId="3" fillId="7" borderId="5" xfId="0" applyFont="1" applyFill="1" applyBorder="1"/>
    <xf numFmtId="164" fontId="2" fillId="7" borderId="6" xfId="0" applyNumberFormat="1" applyFont="1" applyFill="1" applyBorder="1"/>
    <xf numFmtId="49" fontId="2" fillId="7" borderId="1" xfId="0" applyNumberFormat="1" applyFont="1" applyFill="1" applyBorder="1"/>
    <xf numFmtId="49" fontId="0" fillId="0" borderId="0" xfId="0" applyNumberFormat="1"/>
    <xf numFmtId="0" fontId="13" fillId="0" borderId="0" xfId="0" applyFont="1"/>
    <xf numFmtId="0" fontId="15" fillId="0" borderId="0" xfId="0" applyFont="1"/>
    <xf numFmtId="0" fontId="16" fillId="0" borderId="0" xfId="0" applyFont="1"/>
    <xf numFmtId="6" fontId="15" fillId="0" borderId="8" xfId="0" applyNumberFormat="1" applyFont="1" applyBorder="1"/>
    <xf numFmtId="0" fontId="15" fillId="0" borderId="13" xfId="0" applyFont="1" applyBorder="1"/>
    <xf numFmtId="0" fontId="15" fillId="0" borderId="15" xfId="0" applyFont="1" applyBorder="1"/>
    <xf numFmtId="0" fontId="15" fillId="0" borderId="14" xfId="0" applyFont="1" applyBorder="1"/>
    <xf numFmtId="0" fontId="15" fillId="0" borderId="3" xfId="0" applyFont="1" applyBorder="1"/>
    <xf numFmtId="0" fontId="15" fillId="0" borderId="16" xfId="0" applyFont="1" applyBorder="1"/>
    <xf numFmtId="0" fontId="3" fillId="4" borderId="1" xfId="0" applyFont="1" applyFill="1" applyBorder="1" applyAlignment="1">
      <alignment horizontal="center" vertical="center"/>
    </xf>
    <xf numFmtId="0" fontId="3" fillId="5" borderId="1" xfId="0" applyFont="1" applyFill="1" applyBorder="1" applyAlignment="1">
      <alignment horizontal="center" vertical="center"/>
    </xf>
    <xf numFmtId="0" fontId="4" fillId="5" borderId="1" xfId="0" applyFont="1" applyFill="1" applyBorder="1" applyAlignment="1">
      <alignment vertical="top" wrapText="1"/>
    </xf>
    <xf numFmtId="0" fontId="10" fillId="0" borderId="0" xfId="0" applyFont="1" applyAlignment="1">
      <alignment horizontal="left" vertical="top"/>
    </xf>
    <xf numFmtId="49" fontId="2" fillId="0" borderId="0" xfId="0" applyNumberFormat="1" applyFont="1" applyAlignment="1">
      <alignment horizontal="left" vertical="top"/>
    </xf>
    <xf numFmtId="49" fontId="2" fillId="8" borderId="1" xfId="0" applyNumberFormat="1" applyFont="1" applyFill="1" applyBorder="1" applyAlignment="1">
      <alignment horizontal="left" vertical="top"/>
    </xf>
    <xf numFmtId="49" fontId="2" fillId="7" borderId="1" xfId="0" applyNumberFormat="1" applyFont="1" applyFill="1" applyBorder="1" applyAlignment="1">
      <alignment horizontal="left" vertical="top"/>
    </xf>
    <xf numFmtId="49" fontId="2" fillId="4" borderId="1" xfId="0" applyNumberFormat="1" applyFont="1" applyFill="1" applyBorder="1" applyAlignment="1">
      <alignment horizontal="left" vertical="top"/>
    </xf>
    <xf numFmtId="0" fontId="14" fillId="0" borderId="0" xfId="0" applyFont="1"/>
    <xf numFmtId="0" fontId="2" fillId="0" borderId="0" xfId="0" applyFont="1" applyAlignment="1">
      <alignment vertical="top" wrapText="1"/>
    </xf>
    <xf numFmtId="0" fontId="2" fillId="0" borderId="0" xfId="0" applyFont="1" applyAlignment="1">
      <alignment vertical="top"/>
    </xf>
    <xf numFmtId="0" fontId="15" fillId="0" borderId="13" xfId="0" applyFont="1" applyBorder="1" applyAlignment="1">
      <alignment vertical="top"/>
    </xf>
    <xf numFmtId="0" fontId="15" fillId="0" borderId="0" xfId="0" applyFont="1" applyAlignment="1">
      <alignment vertical="top" wrapText="1"/>
    </xf>
    <xf numFmtId="0" fontId="15" fillId="0" borderId="0" xfId="0" applyFont="1" applyAlignment="1">
      <alignment wrapText="1"/>
    </xf>
    <xf numFmtId="0" fontId="0" fillId="0" borderId="13" xfId="0" applyBorder="1"/>
    <xf numFmtId="0" fontId="0" fillId="0" borderId="3" xfId="0" applyBorder="1"/>
    <xf numFmtId="0" fontId="18" fillId="0" borderId="0" xfId="0" applyFont="1" applyAlignment="1">
      <alignment vertical="top" wrapText="1"/>
    </xf>
    <xf numFmtId="0" fontId="0" fillId="0" borderId="8" xfId="0" applyBorder="1" applyAlignment="1">
      <alignment vertical="top"/>
    </xf>
    <xf numFmtId="0" fontId="15" fillId="0" borderId="15" xfId="0" applyFont="1" applyBorder="1" applyAlignment="1">
      <alignment vertical="top"/>
    </xf>
    <xf numFmtId="6" fontId="15" fillId="0" borderId="15" xfId="0" applyNumberFormat="1" applyFont="1" applyBorder="1"/>
    <xf numFmtId="6" fontId="16" fillId="0" borderId="0" xfId="0" applyNumberFormat="1" applyFont="1"/>
    <xf numFmtId="0" fontId="17" fillId="0" borderId="13" xfId="0" applyFont="1" applyBorder="1"/>
    <xf numFmtId="0" fontId="15" fillId="0" borderId="13" xfId="0" applyFont="1" applyBorder="1" applyAlignment="1">
      <alignment vertical="top" wrapText="1"/>
    </xf>
    <xf numFmtId="0" fontId="15" fillId="0" borderId="3" xfId="0" applyFont="1" applyBorder="1" applyAlignment="1">
      <alignment vertical="top" wrapText="1"/>
    </xf>
    <xf numFmtId="0" fontId="15" fillId="0" borderId="16" xfId="0" applyFont="1" applyBorder="1" applyAlignment="1">
      <alignment vertical="top"/>
    </xf>
    <xf numFmtId="164" fontId="3" fillId="0" borderId="2" xfId="0" applyNumberFormat="1" applyFont="1" applyBorder="1"/>
    <xf numFmtId="0" fontId="3" fillId="5" borderId="17" xfId="0" applyFont="1" applyFill="1" applyBorder="1" applyAlignment="1">
      <alignment horizontal="center" vertical="center" wrapText="1"/>
    </xf>
    <xf numFmtId="0" fontId="3" fillId="4" borderId="9" xfId="0" applyFont="1" applyFill="1" applyBorder="1" applyAlignment="1">
      <alignment horizontal="center" vertical="center"/>
    </xf>
    <xf numFmtId="0" fontId="3" fillId="3" borderId="10" xfId="0" applyFont="1" applyFill="1" applyBorder="1"/>
    <xf numFmtId="0" fontId="0" fillId="10" borderId="0" xfId="0" applyFill="1"/>
    <xf numFmtId="0" fontId="13" fillId="10" borderId="0" xfId="0" applyFont="1" applyFill="1"/>
    <xf numFmtId="0" fontId="12" fillId="10" borderId="0" xfId="0" applyFont="1" applyFill="1"/>
    <xf numFmtId="0" fontId="20" fillId="10" borderId="1" xfId="0" applyFont="1" applyFill="1" applyBorder="1" applyAlignment="1">
      <alignment wrapText="1"/>
    </xf>
    <xf numFmtId="0" fontId="20" fillId="10" borderId="1" xfId="0" applyFont="1" applyFill="1" applyBorder="1"/>
    <xf numFmtId="0" fontId="19" fillId="10" borderId="1" xfId="0" applyFont="1" applyFill="1" applyBorder="1"/>
    <xf numFmtId="0" fontId="9" fillId="5" borderId="17" xfId="0" applyFont="1" applyFill="1" applyBorder="1" applyAlignment="1">
      <alignment horizontal="center" vertical="center" wrapText="1"/>
    </xf>
    <xf numFmtId="0" fontId="3" fillId="4" borderId="1" xfId="0" applyFont="1" applyFill="1" applyBorder="1" applyAlignment="1">
      <alignment vertical="center"/>
    </xf>
    <xf numFmtId="0" fontId="3" fillId="5" borderId="4" xfId="0" applyFont="1" applyFill="1" applyBorder="1" applyAlignment="1">
      <alignment vertical="center"/>
    </xf>
    <xf numFmtId="0" fontId="3" fillId="5" borderId="1" xfId="0" applyFont="1" applyFill="1" applyBorder="1" applyAlignment="1">
      <alignment vertical="center"/>
    </xf>
    <xf numFmtId="0" fontId="3" fillId="8" borderId="1" xfId="0" applyFont="1" applyFill="1" applyBorder="1" applyAlignment="1">
      <alignment horizontal="center" vertical="center"/>
    </xf>
    <xf numFmtId="49" fontId="3" fillId="0" borderId="2" xfId="0" applyNumberFormat="1" applyFont="1" applyBorder="1" applyAlignment="1">
      <alignment horizontal="left" vertical="top" wrapText="1"/>
    </xf>
    <xf numFmtId="49" fontId="2" fillId="7" borderId="1" xfId="0" applyNumberFormat="1" applyFont="1" applyFill="1" applyBorder="1" applyAlignment="1">
      <alignment wrapText="1"/>
    </xf>
    <xf numFmtId="164" fontId="2" fillId="6" borderId="1" xfId="0" applyNumberFormat="1" applyFont="1" applyFill="1" applyBorder="1"/>
    <xf numFmtId="9" fontId="3" fillId="0" borderId="9" xfId="0" applyNumberFormat="1" applyFont="1" applyBorder="1"/>
    <xf numFmtId="42" fontId="3" fillId="0" borderId="9" xfId="0" applyNumberFormat="1" applyFont="1" applyBorder="1"/>
    <xf numFmtId="164" fontId="3" fillId="0" borderId="18" xfId="0" applyNumberFormat="1" applyFont="1" applyBorder="1"/>
    <xf numFmtId="164" fontId="3" fillId="0" borderId="11" xfId="0" applyNumberFormat="1" applyFont="1" applyBorder="1"/>
    <xf numFmtId="49" fontId="3" fillId="0" borderId="0" xfId="0" applyNumberFormat="1" applyFont="1" applyAlignment="1">
      <alignment horizontal="left" vertical="top" wrapText="1"/>
    </xf>
    <xf numFmtId="42" fontId="3" fillId="0" borderId="0" xfId="0" applyNumberFormat="1" applyFont="1"/>
    <xf numFmtId="165" fontId="3" fillId="0" borderId="1" xfId="0" applyNumberFormat="1" applyFont="1" applyBorder="1"/>
    <xf numFmtId="49" fontId="2" fillId="0" borderId="2" xfId="0" applyNumberFormat="1" applyFont="1" applyBorder="1"/>
    <xf numFmtId="164" fontId="2" fillId="0" borderId="0" xfId="0" applyNumberFormat="1" applyFont="1"/>
    <xf numFmtId="9" fontId="3" fillId="0" borderId="0" xfId="0" applyNumberFormat="1" applyFont="1"/>
    <xf numFmtId="0" fontId="8" fillId="2" borderId="9" xfId="0" applyFont="1" applyFill="1" applyBorder="1" applyAlignment="1">
      <alignment horizontal="center" vertical="center" wrapText="1"/>
    </xf>
    <xf numFmtId="0" fontId="19" fillId="0" borderId="17" xfId="0" applyFont="1" applyBorder="1"/>
    <xf numFmtId="0" fontId="3" fillId="0" borderId="9" xfId="0" applyFont="1" applyBorder="1"/>
    <xf numFmtId="9" fontId="9" fillId="8" borderId="1" xfId="0" applyNumberFormat="1" applyFont="1" applyFill="1" applyBorder="1" applyAlignment="1" applyProtection="1">
      <alignment horizontal="center" vertical="center"/>
      <protection locked="0"/>
    </xf>
    <xf numFmtId="0" fontId="3" fillId="0" borderId="0" xfId="0" applyFont="1" applyProtection="1">
      <protection locked="0"/>
    </xf>
    <xf numFmtId="49" fontId="3" fillId="8" borderId="1" xfId="0" applyNumberFormat="1" applyFont="1" applyFill="1" applyBorder="1" applyAlignment="1" applyProtection="1">
      <alignment wrapText="1"/>
      <protection locked="0"/>
    </xf>
    <xf numFmtId="49" fontId="3" fillId="8" borderId="4" xfId="0" applyNumberFormat="1" applyFont="1" applyFill="1" applyBorder="1" applyAlignment="1" applyProtection="1">
      <alignment wrapText="1"/>
      <protection locked="0"/>
    </xf>
    <xf numFmtId="0" fontId="3" fillId="8" borderId="1" xfId="0" applyFont="1" applyFill="1" applyBorder="1" applyAlignment="1" applyProtection="1">
      <alignment horizontal="center" vertical="center"/>
      <protection locked="0"/>
    </xf>
    <xf numFmtId="49" fontId="3" fillId="7" borderId="1" xfId="0" applyNumberFormat="1" applyFont="1" applyFill="1" applyBorder="1" applyProtection="1">
      <protection locked="0"/>
    </xf>
    <xf numFmtId="49" fontId="3" fillId="8" borderId="9" xfId="0" applyNumberFormat="1" applyFont="1" applyFill="1" applyBorder="1" applyProtection="1">
      <protection locked="0"/>
    </xf>
    <xf numFmtId="49" fontId="3" fillId="8" borderId="7" xfId="0" applyNumberFormat="1" applyFont="1" applyFill="1" applyBorder="1" applyAlignment="1" applyProtection="1">
      <alignment vertical="top"/>
      <protection locked="0"/>
    </xf>
    <xf numFmtId="49" fontId="3" fillId="8" borderId="1" xfId="0" applyNumberFormat="1" applyFont="1" applyFill="1" applyBorder="1" applyAlignment="1" applyProtection="1">
      <alignment vertical="top"/>
      <protection locked="0"/>
    </xf>
    <xf numFmtId="49" fontId="3" fillId="8" borderId="1" xfId="0" applyNumberFormat="1" applyFont="1" applyFill="1" applyBorder="1" applyProtection="1">
      <protection locked="0"/>
    </xf>
    <xf numFmtId="49" fontId="3" fillId="7" borderId="10" xfId="0" applyNumberFormat="1" applyFont="1" applyFill="1" applyBorder="1" applyProtection="1">
      <protection locked="0"/>
    </xf>
    <xf numFmtId="49" fontId="3" fillId="8" borderId="4" xfId="0" applyNumberFormat="1" applyFont="1" applyFill="1" applyBorder="1" applyProtection="1">
      <protection locked="0"/>
    </xf>
    <xf numFmtId="49" fontId="3" fillId="7" borderId="4" xfId="0" applyNumberFormat="1" applyFont="1" applyFill="1" applyBorder="1" applyProtection="1">
      <protection locked="0"/>
    </xf>
    <xf numFmtId="164" fontId="2" fillId="8" borderId="1" xfId="0" applyNumberFormat="1" applyFont="1" applyFill="1" applyBorder="1" applyProtection="1">
      <protection locked="0"/>
    </xf>
    <xf numFmtId="165" fontId="2" fillId="8" borderId="1" xfId="0" applyNumberFormat="1" applyFont="1" applyFill="1" applyBorder="1" applyAlignment="1" applyProtection="1">
      <alignment horizontal="right"/>
      <protection locked="0"/>
    </xf>
    <xf numFmtId="164" fontId="2" fillId="8" borderId="1" xfId="0" applyNumberFormat="1" applyFont="1" applyFill="1" applyBorder="1" applyAlignment="1" applyProtection="1">
      <alignment horizontal="right"/>
      <protection locked="0"/>
    </xf>
    <xf numFmtId="0" fontId="3" fillId="8" borderId="6" xfId="0" applyFont="1" applyFill="1" applyBorder="1" applyAlignment="1" applyProtection="1">
      <alignment horizontal="center" vertical="center"/>
      <protection locked="0"/>
    </xf>
    <xf numFmtId="42" fontId="2" fillId="8" borderId="1" xfId="0" applyNumberFormat="1" applyFont="1" applyFill="1" applyBorder="1" applyProtection="1">
      <protection locked="0"/>
    </xf>
    <xf numFmtId="0" fontId="3" fillId="5" borderId="4" xfId="0" applyFont="1" applyFill="1" applyBorder="1" applyAlignment="1">
      <alignment horizontal="left" vertical="top" wrapText="1"/>
    </xf>
    <xf numFmtId="0" fontId="3" fillId="5" borderId="5" xfId="0" applyFont="1" applyFill="1" applyBorder="1" applyAlignment="1">
      <alignment horizontal="left" vertical="top" wrapText="1"/>
    </xf>
    <xf numFmtId="0" fontId="3" fillId="5" borderId="6" xfId="0" applyFont="1" applyFill="1" applyBorder="1" applyAlignment="1">
      <alignment horizontal="left" vertical="top" wrapText="1"/>
    </xf>
    <xf numFmtId="49" fontId="21" fillId="0" borderId="7" xfId="0" applyNumberFormat="1" applyFont="1" applyBorder="1" applyAlignment="1">
      <alignment horizontal="left" vertical="top" wrapText="1"/>
    </xf>
    <xf numFmtId="49" fontId="2" fillId="0" borderId="2" xfId="0" applyNumberFormat="1" applyFont="1" applyBorder="1" applyAlignment="1">
      <alignment horizontal="left" vertical="top"/>
    </xf>
    <xf numFmtId="49" fontId="2" fillId="0" borderId="8" xfId="0" applyNumberFormat="1" applyFont="1" applyBorder="1" applyAlignment="1">
      <alignment horizontal="left" vertical="top"/>
    </xf>
    <xf numFmtId="49" fontId="2" fillId="0" borderId="13" xfId="0" applyNumberFormat="1" applyFont="1" applyBorder="1" applyAlignment="1">
      <alignment horizontal="left" vertical="top"/>
    </xf>
    <xf numFmtId="49" fontId="2" fillId="0" borderId="0" xfId="0" applyNumberFormat="1" applyFont="1" applyAlignment="1">
      <alignment horizontal="left" vertical="top"/>
    </xf>
    <xf numFmtId="49" fontId="2" fillId="0" borderId="15" xfId="0" applyNumberFormat="1" applyFont="1" applyBorder="1" applyAlignment="1">
      <alignment horizontal="left" vertical="top"/>
    </xf>
    <xf numFmtId="49" fontId="2" fillId="0" borderId="14" xfId="0" applyNumberFormat="1" applyFont="1" applyBorder="1" applyAlignment="1">
      <alignment horizontal="left" vertical="top"/>
    </xf>
    <xf numFmtId="49" fontId="2" fillId="0" borderId="3" xfId="0" applyNumberFormat="1" applyFont="1" applyBorder="1" applyAlignment="1">
      <alignment horizontal="left" vertical="top"/>
    </xf>
    <xf numFmtId="49" fontId="2" fillId="0" borderId="16" xfId="0" applyNumberFormat="1" applyFont="1" applyBorder="1" applyAlignment="1">
      <alignment horizontal="left" vertical="top"/>
    </xf>
    <xf numFmtId="0" fontId="2" fillId="5" borderId="1" xfId="0" applyFont="1" applyFill="1" applyBorder="1" applyAlignment="1">
      <alignment horizontal="left" vertical="top" wrapText="1"/>
    </xf>
    <xf numFmtId="0" fontId="10" fillId="0" borderId="0" xfId="0" applyFont="1" applyAlignment="1">
      <alignment horizontal="left" vertical="top"/>
    </xf>
    <xf numFmtId="0" fontId="2" fillId="5" borderId="1" xfId="0" applyFont="1" applyFill="1" applyBorder="1" applyAlignment="1">
      <alignment horizontal="left" vertical="top"/>
    </xf>
    <xf numFmtId="0" fontId="3" fillId="5" borderId="1" xfId="0" applyFont="1" applyFill="1" applyBorder="1" applyAlignment="1">
      <alignment horizontal="center" vertical="center" wrapText="1"/>
    </xf>
    <xf numFmtId="0" fontId="8" fillId="2" borderId="4" xfId="0" applyFont="1" applyFill="1" applyBorder="1" applyAlignment="1">
      <alignment horizontal="right" vertical="center" wrapText="1"/>
    </xf>
    <xf numFmtId="0" fontId="8" fillId="2" borderId="5" xfId="0" applyFont="1" applyFill="1" applyBorder="1" applyAlignment="1">
      <alignment horizontal="right" vertical="center" wrapText="1"/>
    </xf>
    <xf numFmtId="0" fontId="8" fillId="2" borderId="6" xfId="0" applyFont="1" applyFill="1" applyBorder="1" applyAlignment="1">
      <alignment horizontal="right" vertical="center" wrapText="1"/>
    </xf>
    <xf numFmtId="0" fontId="2" fillId="5" borderId="9" xfId="0" applyFont="1" applyFill="1" applyBorder="1" applyAlignment="1">
      <alignment horizontal="left" vertical="top" wrapText="1"/>
    </xf>
    <xf numFmtId="0" fontId="2" fillId="5" borderId="12" xfId="0" applyFont="1" applyFill="1" applyBorder="1" applyAlignment="1">
      <alignment horizontal="left" vertical="top" wrapText="1"/>
    </xf>
    <xf numFmtId="0" fontId="2" fillId="5" borderId="10" xfId="0" applyFont="1" applyFill="1" applyBorder="1" applyAlignment="1">
      <alignment horizontal="left" vertical="top" wrapText="1"/>
    </xf>
    <xf numFmtId="0" fontId="3" fillId="5" borderId="1" xfId="0" applyFont="1" applyFill="1" applyBorder="1" applyAlignment="1">
      <alignment horizontal="center" vertical="center"/>
    </xf>
    <xf numFmtId="49" fontId="3" fillId="0" borderId="0" xfId="0" applyNumberFormat="1" applyFont="1" applyAlignment="1">
      <alignment horizontal="left" vertical="top" wrapText="1"/>
    </xf>
    <xf numFmtId="49" fontId="3" fillId="0" borderId="4" xfId="0" applyNumberFormat="1" applyFont="1" applyBorder="1" applyAlignment="1">
      <alignment horizontal="left"/>
    </xf>
    <xf numFmtId="49" fontId="3" fillId="0" borderId="5" xfId="0" applyNumberFormat="1" applyFont="1" applyBorder="1" applyAlignment="1">
      <alignment horizontal="left"/>
    </xf>
    <xf numFmtId="49" fontId="3" fillId="0" borderId="6" xfId="0" applyNumberFormat="1" applyFont="1" applyBorder="1" applyAlignment="1">
      <alignment horizontal="left"/>
    </xf>
    <xf numFmtId="49" fontId="15" fillId="0" borderId="0" xfId="0" applyNumberFormat="1" applyFont="1" applyAlignment="1">
      <alignment horizontal="left" vertical="top" wrapText="1"/>
    </xf>
    <xf numFmtId="49" fontId="2" fillId="7" borderId="4" xfId="0" applyNumberFormat="1" applyFont="1" applyFill="1" applyBorder="1" applyAlignment="1">
      <alignment horizontal="left"/>
    </xf>
    <xf numFmtId="49" fontId="2" fillId="7" borderId="5" xfId="0" applyNumberFormat="1" applyFont="1" applyFill="1" applyBorder="1" applyAlignment="1">
      <alignment horizontal="left"/>
    </xf>
    <xf numFmtId="49" fontId="2" fillId="7" borderId="6" xfId="0" applyNumberFormat="1" applyFont="1" applyFill="1" applyBorder="1" applyAlignment="1">
      <alignment horizontal="left"/>
    </xf>
    <xf numFmtId="49" fontId="3" fillId="0" borderId="1" xfId="0" applyNumberFormat="1" applyFont="1" applyBorder="1" applyAlignment="1">
      <alignment horizontal="left" vertical="top" wrapText="1"/>
    </xf>
    <xf numFmtId="49" fontId="2" fillId="5" borderId="4" xfId="0" applyNumberFormat="1" applyFont="1" applyFill="1" applyBorder="1" applyAlignment="1">
      <alignment horizontal="left"/>
    </xf>
    <xf numFmtId="49" fontId="2" fillId="5" borderId="5" xfId="0" applyNumberFormat="1" applyFont="1" applyFill="1" applyBorder="1" applyAlignment="1">
      <alignment horizontal="left"/>
    </xf>
    <xf numFmtId="49" fontId="2" fillId="5" borderId="6" xfId="0" applyNumberFormat="1" applyFont="1" applyFill="1" applyBorder="1" applyAlignment="1">
      <alignment horizontal="left"/>
    </xf>
    <xf numFmtId="49" fontId="3" fillId="0" borderId="4" xfId="0" applyNumberFormat="1" applyFont="1" applyBorder="1" applyAlignment="1">
      <alignment horizontal="left" vertical="top" wrapText="1"/>
    </xf>
    <xf numFmtId="49" fontId="3" fillId="0" borderId="5" xfId="0" applyNumberFormat="1" applyFont="1" applyBorder="1" applyAlignment="1">
      <alignment horizontal="left" vertical="top" wrapText="1"/>
    </xf>
    <xf numFmtId="49" fontId="3" fillId="0" borderId="6" xfId="0" applyNumberFormat="1" applyFont="1" applyBorder="1" applyAlignment="1">
      <alignment horizontal="left" vertical="top" wrapText="1"/>
    </xf>
    <xf numFmtId="49" fontId="10" fillId="0" borderId="0" xfId="0" applyNumberFormat="1" applyFont="1" applyAlignment="1">
      <alignment horizontal="left"/>
    </xf>
    <xf numFmtId="0" fontId="17" fillId="0" borderId="7" xfId="0" applyFont="1" applyBorder="1"/>
    <xf numFmtId="0" fontId="17" fillId="0" borderId="2" xfId="0" applyFont="1" applyBorder="1"/>
    <xf numFmtId="0" fontId="14" fillId="0" borderId="0" xfId="0" applyFont="1" applyAlignment="1">
      <alignment horizontal="left" vertical="top"/>
    </xf>
    <xf numFmtId="0" fontId="16" fillId="0" borderId="0" xfId="0" applyFont="1" applyAlignment="1">
      <alignment horizontal="left" vertical="top" wrapText="1"/>
    </xf>
    <xf numFmtId="0" fontId="15" fillId="0" borderId="4" xfId="0" applyFont="1" applyBorder="1" applyAlignment="1">
      <alignment horizontal="left" vertical="top" wrapText="1"/>
    </xf>
    <xf numFmtId="0" fontId="15" fillId="0" borderId="5" xfId="0" applyFont="1" applyBorder="1" applyAlignment="1">
      <alignment horizontal="left" vertical="top" wrapText="1"/>
    </xf>
    <xf numFmtId="0" fontId="15" fillId="0" borderId="6" xfId="0" applyFont="1" applyBorder="1" applyAlignment="1">
      <alignment horizontal="left" vertical="top" wrapText="1"/>
    </xf>
    <xf numFmtId="0" fontId="15" fillId="0" borderId="13" xfId="0" applyFont="1" applyBorder="1" applyAlignment="1">
      <alignment horizontal="left" vertical="top" wrapText="1"/>
    </xf>
    <xf numFmtId="0" fontId="15" fillId="0" borderId="0" xfId="0" applyFont="1" applyAlignment="1">
      <alignment horizontal="left" vertical="top" wrapText="1"/>
    </xf>
    <xf numFmtId="0" fontId="16" fillId="0" borderId="3" xfId="0" applyFont="1" applyBorder="1"/>
    <xf numFmtId="0" fontId="16" fillId="0" borderId="7" xfId="0" applyFont="1" applyBorder="1"/>
    <xf numFmtId="0" fontId="16" fillId="0" borderId="2" xfId="0" applyFont="1" applyBorder="1"/>
    <xf numFmtId="0" fontId="16" fillId="0" borderId="0" xfId="0" applyFont="1"/>
    <xf numFmtId="0" fontId="2" fillId="0" borderId="1" xfId="0" applyFont="1" applyBorder="1" applyAlignment="1">
      <alignment horizontal="center"/>
    </xf>
    <xf numFmtId="0" fontId="20" fillId="10" borderId="1" xfId="0" applyFont="1" applyFill="1" applyBorder="1" applyAlignment="1">
      <alignment horizontal="center"/>
    </xf>
    <xf numFmtId="0" fontId="23" fillId="5" borderId="1" xfId="0" applyFont="1" applyFill="1" applyBorder="1"/>
    <xf numFmtId="0" fontId="23" fillId="5" borderId="4" xfId="0" applyFont="1" applyFill="1" applyBorder="1" applyAlignment="1">
      <alignment horizontal="left" vertical="top" wrapText="1"/>
    </xf>
    <xf numFmtId="0" fontId="23" fillId="5" borderId="5" xfId="0" applyFont="1" applyFill="1" applyBorder="1" applyAlignment="1">
      <alignment horizontal="left" vertical="top" wrapText="1"/>
    </xf>
    <xf numFmtId="0" fontId="23" fillId="5" borderId="6" xfId="0" applyFont="1" applyFill="1" applyBorder="1" applyAlignment="1">
      <alignment horizontal="left" vertical="top" wrapText="1"/>
    </xf>
    <xf numFmtId="9" fontId="23" fillId="5" borderId="1" xfId="0" applyNumberFormat="1" applyFont="1" applyFill="1" applyBorder="1" applyAlignment="1" applyProtection="1">
      <alignment horizontal="center" vertical="center"/>
    </xf>
    <xf numFmtId="9" fontId="3" fillId="8" borderId="1" xfId="0" applyNumberFormat="1" applyFont="1" applyFill="1" applyBorder="1" applyAlignment="1" applyProtection="1">
      <alignment horizontal="center"/>
      <protection locked="0"/>
    </xf>
    <xf numFmtId="9" fontId="3" fillId="7" borderId="1" xfId="0" applyNumberFormat="1" applyFont="1" applyFill="1" applyBorder="1" applyAlignment="1" applyProtection="1">
      <alignment horizontal="center"/>
      <protection locked="0"/>
    </xf>
    <xf numFmtId="9" fontId="3" fillId="8" borderId="10" xfId="0" applyNumberFormat="1" applyFont="1" applyFill="1" applyBorder="1" applyAlignment="1" applyProtection="1">
      <alignment horizontal="center"/>
      <protection locked="0"/>
    </xf>
    <xf numFmtId="9" fontId="3" fillId="7" borderId="10" xfId="0" applyNumberFormat="1" applyFont="1" applyFill="1" applyBorder="1" applyAlignment="1" applyProtection="1">
      <alignment horizontal="center"/>
      <protection locked="0"/>
    </xf>
    <xf numFmtId="0" fontId="3" fillId="0" borderId="4" xfId="0" applyFont="1" applyBorder="1" applyAlignment="1">
      <alignment horizontal="left"/>
    </xf>
    <xf numFmtId="0" fontId="3" fillId="0" borderId="5" xfId="0" applyFont="1" applyBorder="1" applyAlignment="1">
      <alignment horizontal="left"/>
    </xf>
    <xf numFmtId="0" fontId="3" fillId="0" borderId="6" xfId="0" applyFont="1" applyBorder="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1C673-EEE4-47F2-AE54-065749EC9049}">
  <sheetPr>
    <tabColor rgb="FF00B050"/>
  </sheetPr>
  <dimension ref="A1:M43"/>
  <sheetViews>
    <sheetView showGridLines="0" tabSelected="1" zoomScale="90" zoomScaleNormal="90" zoomScaleSheetLayoutView="106" workbookViewId="0">
      <selection activeCell="G9" sqref="G9"/>
    </sheetView>
  </sheetViews>
  <sheetFormatPr defaultColWidth="9.140625" defaultRowHeight="13.5" x14ac:dyDescent="0.25"/>
  <cols>
    <col min="1" max="1" width="39" style="3" customWidth="1"/>
    <col min="2" max="2" width="13.5703125" style="3" customWidth="1"/>
    <col min="3" max="3" width="12.7109375" style="3" customWidth="1"/>
    <col min="4" max="4" width="12.7109375" style="4" customWidth="1"/>
    <col min="5" max="6" width="33.42578125" style="3" customWidth="1"/>
    <col min="7" max="7" width="18" style="3" customWidth="1"/>
    <col min="8" max="16384" width="9.140625" style="3"/>
  </cols>
  <sheetData>
    <row r="1" spans="1:12" ht="21" x14ac:dyDescent="0.25">
      <c r="A1" s="151" t="s">
        <v>0</v>
      </c>
      <c r="B1" s="151"/>
      <c r="C1" s="151"/>
      <c r="D1" s="151"/>
      <c r="E1" s="151"/>
      <c r="F1" s="151"/>
      <c r="G1" s="151"/>
    </row>
    <row r="2" spans="1:12" ht="16.5" customHeight="1" x14ac:dyDescent="0.25">
      <c r="B2" s="67"/>
      <c r="C2" s="67"/>
      <c r="D2" s="67"/>
      <c r="E2" s="67"/>
      <c r="F2" s="67"/>
      <c r="G2" s="67"/>
    </row>
    <row r="3" spans="1:12" ht="37.5" customHeight="1" x14ac:dyDescent="0.25">
      <c r="A3" s="69" t="s">
        <v>1</v>
      </c>
      <c r="B3" s="68"/>
      <c r="C3" s="141" t="s">
        <v>2</v>
      </c>
      <c r="D3" s="142"/>
      <c r="E3" s="142"/>
      <c r="F3" s="142"/>
      <c r="G3" s="143"/>
    </row>
    <row r="4" spans="1:12" ht="37.5" customHeight="1" x14ac:dyDescent="0.25">
      <c r="A4" s="70" t="s">
        <v>3</v>
      </c>
      <c r="C4" s="144"/>
      <c r="D4" s="145"/>
      <c r="E4" s="145"/>
      <c r="F4" s="145"/>
      <c r="G4" s="146"/>
    </row>
    <row r="5" spans="1:12" ht="37.5" customHeight="1" x14ac:dyDescent="0.25">
      <c r="A5" s="71" t="s">
        <v>4</v>
      </c>
      <c r="B5"/>
      <c r="C5" s="147"/>
      <c r="D5" s="148"/>
      <c r="E5" s="148"/>
      <c r="F5" s="148"/>
      <c r="G5" s="149"/>
    </row>
    <row r="6" spans="1:12" ht="18" customHeight="1" x14ac:dyDescent="0.25">
      <c r="A6" s="9"/>
      <c r="B6" s="9"/>
      <c r="C6" s="9"/>
      <c r="D6" s="9"/>
      <c r="E6" s="9"/>
      <c r="F6" s="9"/>
      <c r="G6" s="9"/>
    </row>
    <row r="7" spans="1:12" ht="18" customHeight="1" x14ac:dyDescent="0.25">
      <c r="A7" s="9"/>
      <c r="B7" s="9"/>
      <c r="C7" s="9"/>
      <c r="D7" s="9"/>
      <c r="E7" s="9"/>
      <c r="F7" s="9"/>
      <c r="G7" s="9"/>
    </row>
    <row r="8" spans="1:12" ht="18" customHeight="1" x14ac:dyDescent="0.25">
      <c r="A8" s="154" t="s">
        <v>5</v>
      </c>
      <c r="B8" s="155"/>
      <c r="C8" s="155"/>
      <c r="D8" s="155"/>
      <c r="E8" s="155"/>
      <c r="F8" s="155"/>
      <c r="G8" s="156"/>
    </row>
    <row r="9" spans="1:12" ht="135.75" customHeight="1" x14ac:dyDescent="0.25">
      <c r="A9" s="66" t="s">
        <v>6</v>
      </c>
      <c r="B9" s="138" t="s">
        <v>7</v>
      </c>
      <c r="C9" s="139"/>
      <c r="D9" s="139"/>
      <c r="E9" s="139"/>
      <c r="F9" s="140"/>
      <c r="G9" s="120"/>
    </row>
    <row r="10" spans="1:12" ht="18" customHeight="1" x14ac:dyDescent="0.25">
      <c r="A10" s="154" t="s">
        <v>8</v>
      </c>
      <c r="B10" s="155"/>
      <c r="C10" s="155"/>
      <c r="D10" s="155"/>
      <c r="E10" s="155"/>
      <c r="F10" s="155"/>
      <c r="G10" s="156"/>
      <c r="L10" s="121"/>
    </row>
    <row r="11" spans="1:12" ht="70.5" customHeight="1" x14ac:dyDescent="0.25">
      <c r="A11" s="66" t="s">
        <v>9</v>
      </c>
      <c r="B11" s="138" t="s">
        <v>10</v>
      </c>
      <c r="C11" s="139"/>
      <c r="D11" s="139"/>
      <c r="E11" s="139"/>
      <c r="F11" s="139"/>
      <c r="G11" s="140"/>
    </row>
    <row r="12" spans="1:12" ht="30" customHeight="1" x14ac:dyDescent="0.25">
      <c r="A12" s="192" t="s">
        <v>11</v>
      </c>
      <c r="B12" s="193" t="s">
        <v>219</v>
      </c>
      <c r="C12" s="194"/>
      <c r="D12" s="194"/>
      <c r="E12" s="194"/>
      <c r="F12" s="195"/>
      <c r="G12" s="196">
        <v>0.1</v>
      </c>
    </row>
    <row r="13" spans="1:12" ht="30" customHeight="1" x14ac:dyDescent="0.25">
      <c r="A13" s="192" t="s">
        <v>12</v>
      </c>
      <c r="B13" s="193" t="s">
        <v>219</v>
      </c>
      <c r="C13" s="194"/>
      <c r="D13" s="194"/>
      <c r="E13" s="194"/>
      <c r="F13" s="195"/>
      <c r="G13" s="196">
        <v>0</v>
      </c>
    </row>
    <row r="14" spans="1:12" ht="30" customHeight="1" x14ac:dyDescent="0.25">
      <c r="A14" s="192" t="s">
        <v>13</v>
      </c>
      <c r="B14" s="193" t="s">
        <v>219</v>
      </c>
      <c r="C14" s="194"/>
      <c r="D14" s="194"/>
      <c r="E14" s="194"/>
      <c r="F14" s="195"/>
      <c r="G14" s="196">
        <v>0</v>
      </c>
    </row>
    <row r="15" spans="1:12" s="2" customFormat="1" ht="141.75" customHeight="1" x14ac:dyDescent="0.25">
      <c r="A15" s="8" t="s">
        <v>14</v>
      </c>
      <c r="B15" s="8" t="s">
        <v>15</v>
      </c>
      <c r="C15" s="8" t="s">
        <v>16</v>
      </c>
      <c r="D15" s="8" t="s">
        <v>17</v>
      </c>
      <c r="E15" s="8" t="s">
        <v>18</v>
      </c>
      <c r="F15" s="8" t="s">
        <v>19</v>
      </c>
      <c r="G15" s="117" t="s">
        <v>20</v>
      </c>
    </row>
    <row r="16" spans="1:12" ht="18" customHeight="1" x14ac:dyDescent="0.25">
      <c r="A16" s="150" t="s">
        <v>21</v>
      </c>
      <c r="B16" s="64" t="s">
        <v>11</v>
      </c>
      <c r="C16" s="64" t="s">
        <v>22</v>
      </c>
      <c r="D16" s="64" t="s">
        <v>23</v>
      </c>
      <c r="E16" s="122"/>
      <c r="F16" s="123"/>
      <c r="G16" s="197"/>
    </row>
    <row r="17" spans="1:13" ht="18" customHeight="1" x14ac:dyDescent="0.25">
      <c r="A17" s="152"/>
      <c r="B17" s="102" t="s">
        <v>24</v>
      </c>
      <c r="C17" s="153" t="s">
        <v>25</v>
      </c>
      <c r="D17" s="124"/>
      <c r="E17" s="125"/>
      <c r="F17" s="125"/>
      <c r="G17" s="198"/>
    </row>
    <row r="18" spans="1:13" ht="18" customHeight="1" x14ac:dyDescent="0.25">
      <c r="A18" s="152"/>
      <c r="B18" s="102" t="s">
        <v>13</v>
      </c>
      <c r="C18" s="153"/>
      <c r="D18" s="124"/>
      <c r="E18" s="125"/>
      <c r="F18" s="125"/>
      <c r="G18" s="198"/>
    </row>
    <row r="19" spans="1:13" ht="18" customHeight="1" x14ac:dyDescent="0.25">
      <c r="A19" s="5"/>
      <c r="B19" s="5"/>
      <c r="C19" s="34"/>
      <c r="D19" s="6"/>
      <c r="E19" s="5"/>
      <c r="F19" s="5"/>
      <c r="G19" s="5"/>
    </row>
    <row r="20" spans="1:13" ht="18" customHeight="1" x14ac:dyDescent="0.25">
      <c r="A20" s="150" t="s">
        <v>26</v>
      </c>
      <c r="B20" s="100" t="s">
        <v>11</v>
      </c>
      <c r="C20" s="91" t="s">
        <v>22</v>
      </c>
      <c r="D20" s="64" t="s">
        <v>23</v>
      </c>
      <c r="E20" s="126"/>
      <c r="F20" s="127"/>
      <c r="G20" s="197"/>
    </row>
    <row r="21" spans="1:13" ht="18" customHeight="1" x14ac:dyDescent="0.25">
      <c r="A21" s="150"/>
      <c r="B21" s="101" t="s">
        <v>24</v>
      </c>
      <c r="C21" s="99" t="s">
        <v>22</v>
      </c>
      <c r="D21" s="103" t="s">
        <v>23</v>
      </c>
      <c r="E21" s="129"/>
      <c r="F21" s="128"/>
      <c r="G21" s="199"/>
    </row>
    <row r="22" spans="1:13" ht="18" customHeight="1" x14ac:dyDescent="0.25">
      <c r="A22" s="150"/>
      <c r="B22" s="101" t="s">
        <v>13</v>
      </c>
      <c r="C22" s="90" t="s">
        <v>27</v>
      </c>
      <c r="D22" s="136"/>
      <c r="E22" s="130"/>
      <c r="F22" s="130"/>
      <c r="G22" s="198"/>
    </row>
    <row r="23" spans="1:13" ht="18" customHeight="1" x14ac:dyDescent="0.25">
      <c r="A23" s="7"/>
      <c r="B23" s="5"/>
      <c r="C23" s="92"/>
      <c r="D23" s="6"/>
      <c r="E23" s="5"/>
      <c r="F23" s="5"/>
      <c r="G23" s="5"/>
    </row>
    <row r="24" spans="1:13" ht="18" customHeight="1" x14ac:dyDescent="0.25">
      <c r="A24" s="150" t="s">
        <v>28</v>
      </c>
      <c r="B24" s="102" t="s">
        <v>11</v>
      </c>
      <c r="C24" s="153" t="s">
        <v>29</v>
      </c>
      <c r="D24" s="124"/>
      <c r="E24" s="125"/>
      <c r="F24" s="125"/>
      <c r="G24" s="198"/>
    </row>
    <row r="25" spans="1:13" ht="18" customHeight="1" x14ac:dyDescent="0.25">
      <c r="A25" s="152"/>
      <c r="B25" s="102" t="s">
        <v>24</v>
      </c>
      <c r="C25" s="153"/>
      <c r="D25" s="124"/>
      <c r="E25" s="125"/>
      <c r="F25" s="125"/>
      <c r="G25" s="198"/>
    </row>
    <row r="26" spans="1:13" ht="30" customHeight="1" x14ac:dyDescent="0.25">
      <c r="A26" s="152"/>
      <c r="B26" s="102" t="s">
        <v>13</v>
      </c>
      <c r="C26" s="153"/>
      <c r="D26" s="124"/>
      <c r="E26" s="125"/>
      <c r="F26" s="125"/>
      <c r="G26" s="198"/>
    </row>
    <row r="27" spans="1:13" ht="18" customHeight="1" x14ac:dyDescent="0.25">
      <c r="A27" s="7"/>
      <c r="B27" s="5"/>
      <c r="C27" s="34"/>
      <c r="D27" s="6"/>
      <c r="E27" s="5"/>
      <c r="F27" s="5"/>
      <c r="G27" s="5"/>
      <c r="M27" s="116"/>
    </row>
    <row r="28" spans="1:13" ht="18" customHeight="1" x14ac:dyDescent="0.25">
      <c r="A28" s="150" t="s">
        <v>30</v>
      </c>
      <c r="B28" s="102" t="s">
        <v>11</v>
      </c>
      <c r="C28" s="65" t="s">
        <v>31</v>
      </c>
      <c r="D28" s="103" t="s">
        <v>23</v>
      </c>
      <c r="E28" s="126"/>
      <c r="F28" s="127"/>
      <c r="G28" s="197"/>
    </row>
    <row r="29" spans="1:13" ht="18" customHeight="1" x14ac:dyDescent="0.25">
      <c r="A29" s="150"/>
      <c r="B29" s="102" t="s">
        <v>24</v>
      </c>
      <c r="C29" s="153" t="s">
        <v>25</v>
      </c>
      <c r="D29" s="124"/>
      <c r="E29" s="125"/>
      <c r="F29" s="125"/>
      <c r="G29" s="200"/>
    </row>
    <row r="30" spans="1:13" ht="30" customHeight="1" x14ac:dyDescent="0.25">
      <c r="A30" s="150"/>
      <c r="B30" s="102" t="s">
        <v>13</v>
      </c>
      <c r="C30" s="153"/>
      <c r="D30" s="124"/>
      <c r="E30" s="125"/>
      <c r="F30" s="125"/>
      <c r="G30" s="198"/>
    </row>
    <row r="31" spans="1:13" ht="18" customHeight="1" x14ac:dyDescent="0.25">
      <c r="A31" s="7"/>
      <c r="B31" s="5"/>
      <c r="C31" s="34"/>
      <c r="D31" s="6"/>
      <c r="E31" s="5"/>
      <c r="F31" s="5"/>
      <c r="G31" s="5"/>
    </row>
    <row r="32" spans="1:13" ht="18" customHeight="1" x14ac:dyDescent="0.25">
      <c r="A32" s="150" t="s">
        <v>32</v>
      </c>
      <c r="B32" s="100" t="s">
        <v>11</v>
      </c>
      <c r="C32" s="64" t="s">
        <v>31</v>
      </c>
      <c r="D32" s="64" t="s">
        <v>23</v>
      </c>
      <c r="E32" s="129"/>
      <c r="F32" s="131"/>
      <c r="G32" s="197"/>
    </row>
    <row r="33" spans="1:11" ht="18" customHeight="1" x14ac:dyDescent="0.25">
      <c r="A33" s="150"/>
      <c r="B33" s="102" t="s">
        <v>12</v>
      </c>
      <c r="C33" s="153" t="s">
        <v>25</v>
      </c>
      <c r="D33" s="124"/>
      <c r="E33" s="125"/>
      <c r="F33" s="125"/>
      <c r="G33" s="200"/>
    </row>
    <row r="34" spans="1:11" ht="27.75" customHeight="1" x14ac:dyDescent="0.25">
      <c r="A34" s="150"/>
      <c r="B34" s="102" t="s">
        <v>13</v>
      </c>
      <c r="C34" s="153"/>
      <c r="D34" s="124"/>
      <c r="E34" s="125"/>
      <c r="F34" s="125"/>
      <c r="G34" s="198"/>
    </row>
    <row r="35" spans="1:11" ht="18" customHeight="1" x14ac:dyDescent="0.25">
      <c r="A35" s="7"/>
      <c r="B35" s="5"/>
      <c r="C35" s="34"/>
      <c r="D35" s="6"/>
      <c r="E35" s="5"/>
      <c r="F35" s="5"/>
      <c r="G35" s="5"/>
    </row>
    <row r="36" spans="1:11" ht="18" customHeight="1" x14ac:dyDescent="0.25">
      <c r="A36" s="157" t="s">
        <v>33</v>
      </c>
      <c r="B36" s="102" t="s">
        <v>11</v>
      </c>
      <c r="C36" s="160" t="s">
        <v>34</v>
      </c>
      <c r="D36" s="124"/>
      <c r="E36" s="125"/>
      <c r="F36" s="132"/>
      <c r="G36" s="198"/>
      <c r="K36" s="116"/>
    </row>
    <row r="37" spans="1:11" ht="18" customHeight="1" x14ac:dyDescent="0.25">
      <c r="A37" s="158"/>
      <c r="B37" s="102" t="s">
        <v>24</v>
      </c>
      <c r="C37" s="160"/>
      <c r="D37" s="124"/>
      <c r="E37" s="125"/>
      <c r="F37" s="125"/>
      <c r="G37" s="200"/>
    </row>
    <row r="38" spans="1:11" ht="18" customHeight="1" x14ac:dyDescent="0.25">
      <c r="A38" s="159"/>
      <c r="B38" s="102" t="s">
        <v>13</v>
      </c>
      <c r="C38" s="65" t="s">
        <v>22</v>
      </c>
      <c r="D38" s="103" t="s">
        <v>23</v>
      </c>
      <c r="E38" s="129"/>
      <c r="F38" s="129"/>
      <c r="G38" s="197"/>
    </row>
    <row r="39" spans="1:11" ht="18" customHeight="1" x14ac:dyDescent="0.25">
      <c r="A39" s="7"/>
      <c r="B39" s="5"/>
      <c r="C39" s="34"/>
      <c r="D39" s="6"/>
      <c r="E39" s="5"/>
      <c r="F39" s="5"/>
      <c r="G39" s="5"/>
    </row>
    <row r="40" spans="1:11" ht="18" customHeight="1" x14ac:dyDescent="0.25">
      <c r="A40" s="157" t="s">
        <v>35</v>
      </c>
      <c r="B40" s="102" t="s">
        <v>11</v>
      </c>
      <c r="C40" s="160" t="s">
        <v>34</v>
      </c>
      <c r="D40" s="124"/>
      <c r="E40" s="125"/>
      <c r="F40" s="132"/>
      <c r="G40" s="198"/>
    </row>
    <row r="41" spans="1:11" ht="18" customHeight="1" x14ac:dyDescent="0.25">
      <c r="A41" s="158"/>
      <c r="B41" s="102" t="s">
        <v>24</v>
      </c>
      <c r="C41" s="160"/>
      <c r="D41" s="124"/>
      <c r="E41" s="125"/>
      <c r="F41" s="125"/>
      <c r="G41" s="200"/>
    </row>
    <row r="42" spans="1:11" ht="18" customHeight="1" x14ac:dyDescent="0.25">
      <c r="A42" s="159"/>
      <c r="B42" s="102" t="s">
        <v>13</v>
      </c>
      <c r="C42" s="65" t="s">
        <v>22</v>
      </c>
      <c r="D42" s="103" t="s">
        <v>23</v>
      </c>
      <c r="E42" s="129"/>
      <c r="F42" s="129"/>
      <c r="G42" s="197"/>
    </row>
    <row r="43" spans="1:11" x14ac:dyDescent="0.25">
      <c r="A43" s="7"/>
      <c r="B43" s="5"/>
      <c r="C43" s="5"/>
      <c r="D43" s="6"/>
      <c r="E43" s="5"/>
      <c r="F43" s="5"/>
      <c r="G43" s="5"/>
    </row>
  </sheetData>
  <sheetProtection algorithmName="SHA-512" hashValue="0+ipsE3U/wkL7l/GvsM6VdCjeydCr/B9W5I30haSPTm08Bo5bmSXrnPvb6YkP4ioHeRkXRZM/0+TK/xwOjEDsg==" saltValue="Z0b6cm7nUrSTNDsf8IYsQA==" spinCount="100000" sheet="1" selectLockedCells="1"/>
  <mergeCells count="22">
    <mergeCell ref="B13:F13"/>
    <mergeCell ref="A36:A38"/>
    <mergeCell ref="A40:A42"/>
    <mergeCell ref="C36:C37"/>
    <mergeCell ref="C17:C18"/>
    <mergeCell ref="C40:C41"/>
    <mergeCell ref="B11:G11"/>
    <mergeCell ref="C3:G5"/>
    <mergeCell ref="A32:A34"/>
    <mergeCell ref="A28:A30"/>
    <mergeCell ref="A1:G1"/>
    <mergeCell ref="A16:A18"/>
    <mergeCell ref="A20:A22"/>
    <mergeCell ref="A24:A26"/>
    <mergeCell ref="C24:C26"/>
    <mergeCell ref="C29:C30"/>
    <mergeCell ref="C33:C34"/>
    <mergeCell ref="B14:F14"/>
    <mergeCell ref="A8:G8"/>
    <mergeCell ref="B9:F9"/>
    <mergeCell ref="A10:G10"/>
    <mergeCell ref="B12:F12"/>
  </mergeCells>
  <dataValidations count="1">
    <dataValidation type="list" allowBlank="1" showInputMessage="1" showErrorMessage="1" sqref="D17:D18 D40:D41 D24:D26 D29:D30 D33:D34 D36:D37 D22" xr:uid="{6C57D346-7AEF-46AD-A5D3-512580422F36}">
      <formula1>"Ja,Nee"</formula1>
    </dataValidation>
  </dataValidations>
  <pageMargins left="0.25" right="0.25" top="0.75" bottom="0.75" header="0.3" footer="0.3"/>
  <pageSetup paperSize="9" scale="96" orientation="landscape" r:id="rId1"/>
  <rowBreaks count="1" manualBreakCount="1">
    <brk id="3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17E87-2599-4E77-8729-F9AB673EF140}">
  <sheetPr>
    <tabColor rgb="FF00B050"/>
  </sheetPr>
  <dimension ref="A1:J97"/>
  <sheetViews>
    <sheetView showGridLines="0" zoomScale="90" zoomScaleNormal="90" zoomScaleSheetLayoutView="145" workbookViewId="0">
      <selection activeCell="D7" sqref="D7"/>
    </sheetView>
  </sheetViews>
  <sheetFormatPr defaultColWidth="9.140625" defaultRowHeight="13.5" x14ac:dyDescent="0.25"/>
  <cols>
    <col min="1" max="1" width="45.42578125" style="12" customWidth="1"/>
    <col min="2" max="2" width="8.5703125" style="12" customWidth="1"/>
    <col min="3" max="3" width="19.85546875" style="12" customWidth="1"/>
    <col min="4" max="4" width="24.140625" style="3" customWidth="1"/>
    <col min="5" max="5" width="9.140625" style="3"/>
    <col min="6" max="6" width="15.140625" style="3" customWidth="1"/>
    <col min="7" max="16384" width="9.140625" style="3"/>
  </cols>
  <sheetData>
    <row r="1" spans="1:10" ht="21" x14ac:dyDescent="0.35">
      <c r="A1" s="176" t="s">
        <v>36</v>
      </c>
      <c r="B1" s="176"/>
      <c r="C1" s="176"/>
      <c r="D1" s="176"/>
    </row>
    <row r="3" spans="1:10" ht="12.75" customHeight="1" x14ac:dyDescent="0.25">
      <c r="A3" s="20" t="s">
        <v>1</v>
      </c>
      <c r="B3" s="27"/>
      <c r="C3" s="27"/>
      <c r="D3" s="27"/>
      <c r="E3" s="11"/>
      <c r="F3" s="11"/>
      <c r="G3" s="11"/>
      <c r="H3" s="11"/>
      <c r="I3" s="11"/>
      <c r="J3" s="11"/>
    </row>
    <row r="4" spans="1:10" x14ac:dyDescent="0.25">
      <c r="E4" s="24"/>
    </row>
    <row r="5" spans="1:10" x14ac:dyDescent="0.25">
      <c r="A5" s="170" t="s">
        <v>37</v>
      </c>
      <c r="B5" s="171"/>
      <c r="C5" s="171"/>
      <c r="D5" s="172"/>
      <c r="E5" s="24"/>
    </row>
    <row r="6" spans="1:10" x14ac:dyDescent="0.25">
      <c r="A6" s="30" t="s">
        <v>38</v>
      </c>
      <c r="B6" s="31"/>
      <c r="C6" s="31"/>
      <c r="D6" s="32"/>
    </row>
    <row r="7" spans="1:10" x14ac:dyDescent="0.25">
      <c r="A7" s="162" t="s">
        <v>39</v>
      </c>
      <c r="B7" s="163"/>
      <c r="C7" s="164"/>
      <c r="D7" s="137">
        <v>0</v>
      </c>
    </row>
    <row r="8" spans="1:10" ht="29.25" customHeight="1" x14ac:dyDescent="0.25">
      <c r="A8" s="169" t="s">
        <v>40</v>
      </c>
      <c r="B8" s="169"/>
      <c r="C8" s="169"/>
      <c r="D8" s="21">
        <f>'Aanbod &amp; kortingspercentages'!G16</f>
        <v>0</v>
      </c>
    </row>
    <row r="9" spans="1:10" ht="13.5" customHeight="1" x14ac:dyDescent="0.25">
      <c r="A9" s="169" t="s">
        <v>41</v>
      </c>
      <c r="B9" s="169"/>
      <c r="C9" s="169"/>
      <c r="D9" s="22">
        <f>D7*D8</f>
        <v>0</v>
      </c>
    </row>
    <row r="10" spans="1:10" x14ac:dyDescent="0.25">
      <c r="A10" s="169" t="s">
        <v>42</v>
      </c>
      <c r="B10" s="169"/>
      <c r="C10" s="169"/>
      <c r="D10" s="23">
        <f>D7-D9</f>
        <v>0</v>
      </c>
    </row>
    <row r="11" spans="1:10" x14ac:dyDescent="0.25">
      <c r="A11" s="169" t="s">
        <v>43</v>
      </c>
      <c r="B11" s="169"/>
      <c r="C11" s="169"/>
      <c r="D11" s="133">
        <v>0</v>
      </c>
    </row>
    <row r="12" spans="1:10" x14ac:dyDescent="0.25">
      <c r="A12" s="162" t="s">
        <v>44</v>
      </c>
      <c r="B12" s="163"/>
      <c r="C12" s="164"/>
      <c r="D12" s="133">
        <v>0</v>
      </c>
    </row>
    <row r="13" spans="1:10" x14ac:dyDescent="0.25">
      <c r="C13" s="38" t="s">
        <v>45</v>
      </c>
      <c r="D13" s="39">
        <f>D10+D11+D12</f>
        <v>0</v>
      </c>
    </row>
    <row r="14" spans="1:10" ht="13.5" customHeight="1" x14ac:dyDescent="0.25">
      <c r="A14" s="166" t="s">
        <v>46</v>
      </c>
      <c r="B14" s="167"/>
      <c r="C14" s="167"/>
      <c r="D14" s="168"/>
    </row>
    <row r="15" spans="1:10" ht="13.5" customHeight="1" x14ac:dyDescent="0.25">
      <c r="A15" s="201" t="s">
        <v>47</v>
      </c>
      <c r="B15" s="202"/>
      <c r="C15" s="203"/>
      <c r="D15" s="134"/>
    </row>
    <row r="16" spans="1:10" ht="13.5" customHeight="1" x14ac:dyDescent="0.25">
      <c r="A16" s="201" t="s">
        <v>48</v>
      </c>
      <c r="B16" s="202"/>
      <c r="C16" s="203"/>
      <c r="D16" s="23" t="b">
        <f>IF(D15='Hulpveld Rekenvelden'!A4,'Hulpveld Rekenvelden'!B4,(IF(D15='Hulpveld Rekenvelden'!A5,'Hulpveld Rekenvelden'!B5,(IF(D15='Hulpveld Rekenvelden'!A6,'Hulpveld Rekenvelden'!B6,(IF(D15='Hulpveld Rekenvelden'!A7,'Hulpveld Rekenvelden'!B7,(IF(D15='Hulpveld Rekenvelden'!A8,'Hulpveld Rekenvelden'!B8,(IF(D15='Hulpveld Rekenvelden'!A9,'Hulpveld Rekenvelden'!B9,(IF(D15='Hulpveld Rekenvelden'!A10,'Hulpveld Rekenvelden'!B10,(IF(D15='Hulpveld Rekenvelden'!A11,'Hulpveld Rekenvelden'!B11,(IF(D15='Hulpveld Rekenvelden'!A12,'Hulpveld Rekenvelden'!B12)))))))))))))))))</f>
        <v>0</v>
      </c>
    </row>
    <row r="17" spans="1:4" ht="13.5" customHeight="1" x14ac:dyDescent="0.25">
      <c r="A17" s="166" t="s">
        <v>49</v>
      </c>
      <c r="B17" s="167"/>
      <c r="C17" s="167"/>
      <c r="D17" s="168"/>
    </row>
    <row r="18" spans="1:4" ht="13.5" customHeight="1" x14ac:dyDescent="0.25">
      <c r="A18" s="201" t="s">
        <v>50</v>
      </c>
      <c r="B18" s="202"/>
      <c r="C18" s="203"/>
      <c r="D18" s="135"/>
    </row>
    <row r="19" spans="1:4" ht="13.5" customHeight="1" x14ac:dyDescent="0.25">
      <c r="A19" s="201" t="s">
        <v>51</v>
      </c>
      <c r="B19" s="202"/>
      <c r="C19" s="203"/>
      <c r="D19" s="23" t="b">
        <f>IF(D18='Hulpveld Rekenvelden'!D4,'Hulpveld Rekenvelden'!E4,(IF(D18='Hulpveld Rekenvelden'!D5,'Hulpveld Rekenvelden'!E5,(IF(D18='Hulpveld Rekenvelden'!D6,'Hulpveld Rekenvelden'!E6,(IF(D18='Hulpveld Rekenvelden'!D7,'Hulpveld Rekenvelden'!E7,(IF(D18='Hulpveld Rekenvelden'!D8,'Hulpveld Rekenvelden'!E8)))))))))</f>
        <v>0</v>
      </c>
    </row>
    <row r="20" spans="1:4" x14ac:dyDescent="0.25">
      <c r="A20" s="35"/>
      <c r="B20" s="35"/>
      <c r="C20" s="35"/>
      <c r="D20" s="13"/>
    </row>
    <row r="21" spans="1:4" x14ac:dyDescent="0.25">
      <c r="A21" s="170" t="s">
        <v>52</v>
      </c>
      <c r="B21" s="171"/>
      <c r="C21" s="171"/>
      <c r="D21" s="172"/>
    </row>
    <row r="22" spans="1:4" x14ac:dyDescent="0.25">
      <c r="A22" s="30" t="s">
        <v>38</v>
      </c>
      <c r="B22" s="31"/>
      <c r="C22" s="31"/>
      <c r="D22" s="32"/>
    </row>
    <row r="23" spans="1:4" x14ac:dyDescent="0.25">
      <c r="A23" s="162" t="s">
        <v>53</v>
      </c>
      <c r="B23" s="163"/>
      <c r="C23" s="164"/>
      <c r="D23" s="133">
        <v>0</v>
      </c>
    </row>
    <row r="24" spans="1:4" ht="26.25" customHeight="1" x14ac:dyDescent="0.25">
      <c r="A24" s="169" t="s">
        <v>54</v>
      </c>
      <c r="B24" s="169"/>
      <c r="C24" s="169"/>
      <c r="D24" s="21">
        <f>'Aanbod &amp; kortingspercentages'!G20</f>
        <v>0</v>
      </c>
    </row>
    <row r="25" spans="1:4" ht="12.75" customHeight="1" x14ac:dyDescent="0.25">
      <c r="A25" s="169" t="s">
        <v>41</v>
      </c>
      <c r="B25" s="169"/>
      <c r="C25" s="169"/>
      <c r="D25" s="22">
        <f>D23*D24</f>
        <v>0</v>
      </c>
    </row>
    <row r="26" spans="1:4" x14ac:dyDescent="0.25">
      <c r="A26" s="169" t="s">
        <v>55</v>
      </c>
      <c r="B26" s="169"/>
      <c r="C26" s="169"/>
      <c r="D26" s="23">
        <f>D23-D25</f>
        <v>0</v>
      </c>
    </row>
    <row r="27" spans="1:4" x14ac:dyDescent="0.25">
      <c r="A27" s="169" t="s">
        <v>43</v>
      </c>
      <c r="B27" s="169"/>
      <c r="C27" s="169"/>
      <c r="D27" s="133">
        <v>0</v>
      </c>
    </row>
    <row r="28" spans="1:4" ht="12.95" customHeight="1" x14ac:dyDescent="0.25">
      <c r="A28" s="162" t="s">
        <v>44</v>
      </c>
      <c r="B28" s="163"/>
      <c r="C28" s="164"/>
      <c r="D28" s="133">
        <v>0</v>
      </c>
    </row>
    <row r="29" spans="1:4" x14ac:dyDescent="0.25">
      <c r="C29" s="38" t="s">
        <v>56</v>
      </c>
      <c r="D29" s="39">
        <f>D26+D27+D28</f>
        <v>0</v>
      </c>
    </row>
    <row r="30" spans="1:4" ht="13.5" customHeight="1" x14ac:dyDescent="0.25">
      <c r="A30" s="166" t="s">
        <v>46</v>
      </c>
      <c r="B30" s="167"/>
      <c r="C30" s="167"/>
      <c r="D30" s="168"/>
    </row>
    <row r="31" spans="1:4" ht="13.5" customHeight="1" x14ac:dyDescent="0.25">
      <c r="A31" s="201" t="s">
        <v>47</v>
      </c>
      <c r="B31" s="202"/>
      <c r="C31" s="203"/>
      <c r="D31" s="134"/>
    </row>
    <row r="32" spans="1:4" ht="13.5" customHeight="1" x14ac:dyDescent="0.25">
      <c r="A32" s="201" t="s">
        <v>57</v>
      </c>
      <c r="B32" s="202"/>
      <c r="C32" s="203"/>
      <c r="D32" s="23" t="b">
        <f>IF(D31='Hulpveld Rekenvelden'!A17,'Hulpveld Rekenvelden'!B17,(IF(D31='Hulpveld Rekenvelden'!A18,'Hulpveld Rekenvelden'!B18,(IF(D31='Hulpveld Rekenvelden'!A19,'Hulpveld Rekenvelden'!B19,(IF(D31='Hulpveld Rekenvelden'!A20,'Hulpveld Rekenvelden'!B20,(IF(D31='Hulpveld Rekenvelden'!A21,'Hulpveld Rekenvelden'!B21,(IF(D31='Hulpveld Rekenvelden'!A22,'Hulpveld Rekenvelden'!B22,(IF(D31='Hulpveld Rekenvelden'!A23,'Hulpveld Rekenvelden'!B23,(IF(D31='Hulpveld Rekenvelden'!A24,'Hulpveld Rekenvelden'!B24,(IF(D31='Hulpveld Rekenvelden'!A25,'Hulpveld Rekenvelden'!B25)))))))))))))))))</f>
        <v>0</v>
      </c>
    </row>
    <row r="33" spans="1:4" ht="13.5" customHeight="1" x14ac:dyDescent="0.25">
      <c r="A33" s="166" t="s">
        <v>49</v>
      </c>
      <c r="B33" s="167"/>
      <c r="C33" s="167"/>
      <c r="D33" s="168"/>
    </row>
    <row r="34" spans="1:4" ht="13.5" customHeight="1" x14ac:dyDescent="0.25">
      <c r="A34" s="201" t="s">
        <v>50</v>
      </c>
      <c r="B34" s="202"/>
      <c r="C34" s="203"/>
      <c r="D34" s="135"/>
    </row>
    <row r="35" spans="1:4" ht="13.5" customHeight="1" x14ac:dyDescent="0.25">
      <c r="A35" s="201" t="s">
        <v>58</v>
      </c>
      <c r="B35" s="202"/>
      <c r="C35" s="203"/>
      <c r="D35" s="23" t="b">
        <f>IF(D34='Hulpveld Rekenvelden'!D18,'Hulpveld Rekenvelden'!E18,(IF(D34='Hulpveld Rekenvelden'!D19,'Hulpveld Rekenvelden'!E19,(IF(D34='Hulpveld Rekenvelden'!D20,'Hulpveld Rekenvelden'!E20,(IF(D34='Hulpveld Rekenvelden'!D21,'Hulpveld Rekenvelden'!E21,(IF(D34='Hulpveld Rekenvelden'!D22,'Hulpveld Rekenvelden'!E22)))))))))</f>
        <v>0</v>
      </c>
    </row>
    <row r="37" spans="1:4" x14ac:dyDescent="0.25">
      <c r="A37" s="170" t="s">
        <v>59</v>
      </c>
      <c r="B37" s="171"/>
      <c r="C37" s="171"/>
      <c r="D37" s="172"/>
    </row>
    <row r="38" spans="1:4" x14ac:dyDescent="0.25">
      <c r="A38" s="30" t="s">
        <v>38</v>
      </c>
      <c r="B38" s="31"/>
      <c r="C38" s="31"/>
      <c r="D38" s="32"/>
    </row>
    <row r="39" spans="1:4" x14ac:dyDescent="0.25">
      <c r="A39" s="162" t="s">
        <v>60</v>
      </c>
      <c r="B39" s="163"/>
      <c r="C39" s="164"/>
      <c r="D39" s="137">
        <v>0</v>
      </c>
    </row>
    <row r="40" spans="1:4" ht="28.5" customHeight="1" x14ac:dyDescent="0.25">
      <c r="A40" s="169" t="s">
        <v>54</v>
      </c>
      <c r="B40" s="169"/>
      <c r="C40" s="169"/>
      <c r="D40" s="21">
        <f>'Aanbod &amp; kortingspercentages'!G32</f>
        <v>0</v>
      </c>
    </row>
    <row r="41" spans="1:4" x14ac:dyDescent="0.25">
      <c r="A41" s="169" t="s">
        <v>41</v>
      </c>
      <c r="B41" s="169"/>
      <c r="C41" s="169"/>
      <c r="D41" s="22">
        <f>D39*D40</f>
        <v>0</v>
      </c>
    </row>
    <row r="42" spans="1:4" x14ac:dyDescent="0.25">
      <c r="A42" s="169" t="s">
        <v>55</v>
      </c>
      <c r="B42" s="169"/>
      <c r="C42" s="169"/>
      <c r="D42" s="23">
        <f>D39-D41</f>
        <v>0</v>
      </c>
    </row>
    <row r="43" spans="1:4" x14ac:dyDescent="0.25">
      <c r="A43" s="169" t="s">
        <v>43</v>
      </c>
      <c r="B43" s="169"/>
      <c r="C43" s="169"/>
      <c r="D43" s="133">
        <v>0</v>
      </c>
    </row>
    <row r="44" spans="1:4" x14ac:dyDescent="0.25">
      <c r="A44" s="162" t="s">
        <v>44</v>
      </c>
      <c r="B44" s="163"/>
      <c r="C44" s="164"/>
      <c r="D44" s="133">
        <v>0</v>
      </c>
    </row>
    <row r="45" spans="1:4" x14ac:dyDescent="0.25">
      <c r="C45" s="29" t="s">
        <v>61</v>
      </c>
      <c r="D45" s="23">
        <f>D42+D43+D44</f>
        <v>0</v>
      </c>
    </row>
    <row r="46" spans="1:4" x14ac:dyDescent="0.25">
      <c r="A46" s="166" t="s">
        <v>46</v>
      </c>
      <c r="B46" s="167"/>
      <c r="C46" s="167"/>
      <c r="D46" s="168"/>
    </row>
    <row r="47" spans="1:4" x14ac:dyDescent="0.25">
      <c r="A47" s="201" t="s">
        <v>47</v>
      </c>
      <c r="B47" s="202"/>
      <c r="C47" s="203"/>
      <c r="D47" s="134"/>
    </row>
    <row r="48" spans="1:4" x14ac:dyDescent="0.25">
      <c r="A48" s="201" t="s">
        <v>57</v>
      </c>
      <c r="B48" s="202"/>
      <c r="C48" s="203"/>
      <c r="D48" s="42" t="b">
        <f>IF(D47='Hulpveld Rekenvelden'!A32,'Hulpveld Rekenvelden'!B32,(IF(D47='Hulpveld Rekenvelden'!A33,'Hulpveld Rekenvelden'!B33,(IF(D47='Hulpveld Rekenvelden'!A34,'Hulpveld Rekenvelden'!B34,(IF(D47='Hulpveld Rekenvelden'!A35,'Hulpveld Rekenvelden'!B35,(IF(D47='Hulpveld Rekenvelden'!A36,'Hulpveld Rekenvelden'!B36,(IF(D47='Hulpveld Rekenvelden'!A37,'Hulpveld Rekenvelden'!B37,(IF(D47='Hulpveld Rekenvelden'!A38,'Hulpveld Rekenvelden'!B38,(IF(D47='Hulpveld Rekenvelden'!A39,'Hulpveld Rekenvelden'!B39,(IF(D47='Hulpveld Rekenvelden'!A40,'Hulpveld Rekenvelden'!B40)))))))))))))))))</f>
        <v>0</v>
      </c>
    </row>
    <row r="49" spans="1:5" x14ac:dyDescent="0.25">
      <c r="A49" s="166" t="s">
        <v>49</v>
      </c>
      <c r="B49" s="167"/>
      <c r="C49" s="167"/>
      <c r="D49" s="168"/>
    </row>
    <row r="50" spans="1:5" x14ac:dyDescent="0.25">
      <c r="A50" s="201" t="s">
        <v>50</v>
      </c>
      <c r="B50" s="202"/>
      <c r="C50" s="203"/>
      <c r="D50" s="135"/>
    </row>
    <row r="51" spans="1:5" x14ac:dyDescent="0.25">
      <c r="A51" s="201" t="s">
        <v>58</v>
      </c>
      <c r="B51" s="202"/>
      <c r="C51" s="203"/>
      <c r="D51" s="23" t="b">
        <f>IF(D50='Hulpveld Rekenvelden'!D32,'Hulpveld Rekenvelden'!E32,(IF(D50='Hulpveld Rekenvelden'!D33,'Hulpveld Rekenvelden'!E33,(IF(D50='Hulpveld Rekenvelden'!D34,'Hulpveld Rekenvelden'!E34,(IF(D50='Hulpveld Rekenvelden'!D35,'Hulpveld Rekenvelden'!E35,(IF(D50='Hulpveld Rekenvelden'!D36,'Hulpveld Rekenvelden'!E36,(IF(D50='Hulpveld Rekenvelden'!D37,'Hulpveld Rekenvelden'!E37,(IF(D50='Hulpveld Rekenvelden'!D38,'Hulpveld Rekenvelden'!E38)))))))))))))</f>
        <v>0</v>
      </c>
    </row>
    <row r="52" spans="1:5" x14ac:dyDescent="0.25">
      <c r="C52" s="36"/>
      <c r="D52" s="13"/>
    </row>
    <row r="53" spans="1:5" x14ac:dyDescent="0.25">
      <c r="A53" s="30" t="s">
        <v>62</v>
      </c>
      <c r="B53" s="31"/>
      <c r="C53" s="31"/>
      <c r="D53" s="32"/>
    </row>
    <row r="54" spans="1:5" ht="13.5" customHeight="1" x14ac:dyDescent="0.25">
      <c r="A54" s="14" t="s">
        <v>63</v>
      </c>
      <c r="B54" s="25" t="s">
        <v>64</v>
      </c>
      <c r="C54" s="25" t="s">
        <v>65</v>
      </c>
      <c r="D54" s="14" t="s">
        <v>66</v>
      </c>
    </row>
    <row r="55" spans="1:5" ht="13.5" customHeight="1" x14ac:dyDescent="0.25">
      <c r="A55" s="15" t="s">
        <v>67</v>
      </c>
      <c r="B55" s="16">
        <v>36</v>
      </c>
      <c r="C55" s="26">
        <f>D13</f>
        <v>0</v>
      </c>
      <c r="D55" s="23">
        <f>C55*B55</f>
        <v>0</v>
      </c>
    </row>
    <row r="56" spans="1:5" ht="13.5" customHeight="1" x14ac:dyDescent="0.25">
      <c r="A56" s="15" t="s">
        <v>52</v>
      </c>
      <c r="B56" s="16">
        <v>6</v>
      </c>
      <c r="C56" s="26">
        <f>D29</f>
        <v>0</v>
      </c>
      <c r="D56" s="23">
        <f>C56*B56</f>
        <v>0</v>
      </c>
    </row>
    <row r="57" spans="1:5" ht="13.5" customHeight="1" x14ac:dyDescent="0.25">
      <c r="A57" s="17" t="s">
        <v>68</v>
      </c>
      <c r="B57" s="18">
        <v>33</v>
      </c>
      <c r="C57" s="26">
        <f>D45</f>
        <v>0</v>
      </c>
      <c r="D57" s="23">
        <f>C57*B57</f>
        <v>0</v>
      </c>
    </row>
    <row r="58" spans="1:5" x14ac:dyDescent="0.25">
      <c r="A58" s="19"/>
      <c r="B58" s="19"/>
      <c r="C58" s="19"/>
      <c r="D58" s="19"/>
    </row>
    <row r="59" spans="1:5" x14ac:dyDescent="0.25">
      <c r="A59" s="33" t="s">
        <v>69</v>
      </c>
      <c r="B59" s="10"/>
      <c r="C59" s="3"/>
      <c r="D59" s="106">
        <f>SUM(D55:D57)</f>
        <v>0</v>
      </c>
      <c r="E59" s="13"/>
    </row>
    <row r="60" spans="1:5" x14ac:dyDescent="0.25">
      <c r="A60" s="114"/>
      <c r="B60" s="10"/>
      <c r="C60" s="3"/>
      <c r="D60" s="115"/>
      <c r="E60" s="13"/>
    </row>
    <row r="61" spans="1:5" x14ac:dyDescent="0.25">
      <c r="A61" s="37" t="s">
        <v>70</v>
      </c>
      <c r="B61" s="44"/>
      <c r="C61" s="44"/>
      <c r="D61" s="45"/>
      <c r="E61" s="13"/>
    </row>
    <row r="62" spans="1:5" x14ac:dyDescent="0.25">
      <c r="A62" s="46" t="s">
        <v>63</v>
      </c>
      <c r="B62" s="25" t="s">
        <v>64</v>
      </c>
      <c r="C62" s="25" t="s">
        <v>71</v>
      </c>
      <c r="D62" s="47" t="s">
        <v>72</v>
      </c>
      <c r="E62" s="13"/>
    </row>
    <row r="63" spans="1:5" x14ac:dyDescent="0.25">
      <c r="A63" s="15" t="s">
        <v>67</v>
      </c>
      <c r="B63" s="16">
        <v>36</v>
      </c>
      <c r="C63" s="23" t="b">
        <f>D16</f>
        <v>0</v>
      </c>
      <c r="D63" s="23">
        <f>B63*C63</f>
        <v>0</v>
      </c>
      <c r="E63" s="13"/>
    </row>
    <row r="64" spans="1:5" x14ac:dyDescent="0.25">
      <c r="A64" s="15" t="s">
        <v>52</v>
      </c>
      <c r="B64" s="16">
        <v>6</v>
      </c>
      <c r="C64" s="23" t="b">
        <f>D32</f>
        <v>0</v>
      </c>
      <c r="D64" s="23">
        <f>B64*C64</f>
        <v>0</v>
      </c>
      <c r="E64" s="13"/>
    </row>
    <row r="65" spans="1:5" x14ac:dyDescent="0.25">
      <c r="A65" s="15" t="s">
        <v>68</v>
      </c>
      <c r="B65" s="16">
        <v>33</v>
      </c>
      <c r="C65" s="42" t="b">
        <f>D48</f>
        <v>0</v>
      </c>
      <c r="D65" s="23">
        <f>B65*C65</f>
        <v>0</v>
      </c>
      <c r="E65" s="13"/>
    </row>
    <row r="66" spans="1:5" x14ac:dyDescent="0.25">
      <c r="A66" s="37" t="s">
        <v>73</v>
      </c>
      <c r="B66" s="50"/>
      <c r="C66" s="51"/>
      <c r="D66" s="52"/>
      <c r="E66" s="13"/>
    </row>
    <row r="67" spans="1:5" x14ac:dyDescent="0.25">
      <c r="A67" s="46" t="s">
        <v>63</v>
      </c>
      <c r="B67" s="43" t="s">
        <v>64</v>
      </c>
      <c r="C67" s="43" t="s">
        <v>71</v>
      </c>
      <c r="D67" s="49" t="s">
        <v>72</v>
      </c>
      <c r="E67" s="13"/>
    </row>
    <row r="68" spans="1:5" x14ac:dyDescent="0.25">
      <c r="A68" s="15" t="s">
        <v>67</v>
      </c>
      <c r="B68" s="16">
        <v>36</v>
      </c>
      <c r="C68" s="23" t="b">
        <f>D19</f>
        <v>0</v>
      </c>
      <c r="D68" s="23">
        <f>B68*C68</f>
        <v>0</v>
      </c>
      <c r="E68" s="13"/>
    </row>
    <row r="69" spans="1:5" x14ac:dyDescent="0.25">
      <c r="A69" s="15" t="s">
        <v>52</v>
      </c>
      <c r="B69" s="16">
        <v>6</v>
      </c>
      <c r="C69" s="23" t="b">
        <f>D35</f>
        <v>0</v>
      </c>
      <c r="D69" s="23">
        <f>B69*C69</f>
        <v>0</v>
      </c>
      <c r="E69" s="13"/>
    </row>
    <row r="70" spans="1:5" x14ac:dyDescent="0.25">
      <c r="A70" s="15" t="s">
        <v>68</v>
      </c>
      <c r="B70" s="16">
        <v>33</v>
      </c>
      <c r="C70" s="23" t="b">
        <f>D51</f>
        <v>0</v>
      </c>
      <c r="D70" s="23">
        <f>B70*C70</f>
        <v>0</v>
      </c>
      <c r="E70" s="13"/>
    </row>
    <row r="71" spans="1:5" x14ac:dyDescent="0.25">
      <c r="A71" s="19"/>
      <c r="B71" s="3"/>
      <c r="C71" s="3"/>
      <c r="E71" s="13"/>
    </row>
    <row r="72" spans="1:5" x14ac:dyDescent="0.25">
      <c r="A72" s="166" t="s">
        <v>74</v>
      </c>
      <c r="B72" s="167"/>
      <c r="C72" s="167"/>
      <c r="D72" s="168"/>
      <c r="E72" s="13"/>
    </row>
    <row r="73" spans="1:5" x14ac:dyDescent="0.25">
      <c r="A73" s="162" t="s">
        <v>75</v>
      </c>
      <c r="B73" s="163"/>
      <c r="C73" s="164"/>
      <c r="D73" s="39">
        <v>500000</v>
      </c>
      <c r="E73" s="13"/>
    </row>
    <row r="74" spans="1:5" ht="45.75" customHeight="1" x14ac:dyDescent="0.25">
      <c r="A74" s="169" t="s">
        <v>220</v>
      </c>
      <c r="B74" s="169"/>
      <c r="C74" s="169"/>
      <c r="D74" s="107" t="e">
        <f>'Aanbod &amp; kortingspercentages'!G13+AVERAGE('Aanbod &amp; kortingspercentages'!G17,'Aanbod &amp; kortingspercentages'!G21,'Aanbod &amp; kortingspercentages'!G25,'Aanbod &amp; kortingspercentages'!G29,'Aanbod &amp; kortingspercentages'!G33,'Aanbod &amp; kortingspercentages'!G37,'Aanbod &amp; kortingspercentages'!G41)</f>
        <v>#DIV/0!</v>
      </c>
      <c r="E74" s="13"/>
    </row>
    <row r="75" spans="1:5" x14ac:dyDescent="0.25">
      <c r="A75" s="169" t="s">
        <v>76</v>
      </c>
      <c r="B75" s="169"/>
      <c r="C75" s="169"/>
      <c r="D75" s="108" t="e">
        <f>D73*D74</f>
        <v>#DIV/0!</v>
      </c>
      <c r="E75" s="13"/>
    </row>
    <row r="76" spans="1:5" x14ac:dyDescent="0.25">
      <c r="A76" s="104"/>
      <c r="B76" s="104"/>
      <c r="C76" s="104"/>
      <c r="D76" s="89"/>
      <c r="E76" s="13"/>
    </row>
    <row r="77" spans="1:5" x14ac:dyDescent="0.25">
      <c r="A77" s="162" t="s">
        <v>77</v>
      </c>
      <c r="B77" s="163"/>
      <c r="C77" s="164"/>
      <c r="D77" s="39">
        <v>400000</v>
      </c>
      <c r="E77" s="13"/>
    </row>
    <row r="78" spans="1:5" ht="45" customHeight="1" x14ac:dyDescent="0.25">
      <c r="A78" s="169" t="s">
        <v>221</v>
      </c>
      <c r="B78" s="169"/>
      <c r="C78" s="169"/>
      <c r="D78" s="107" t="e">
        <f>AVERAGE('Aanbod &amp; kortingspercentages'!G18,'Aanbod &amp; kortingspercentages'!G22,'Aanbod &amp; kortingspercentages'!G26,'Aanbod &amp; kortingspercentages'!G30,'Aanbod &amp; kortingspercentages'!G34,'Aanbod &amp; kortingspercentages'!G38,'Aanbod &amp; kortingspercentages'!G42)</f>
        <v>#DIV/0!</v>
      </c>
      <c r="E78" s="13"/>
    </row>
    <row r="79" spans="1:5" x14ac:dyDescent="0.25">
      <c r="A79" s="169" t="s">
        <v>76</v>
      </c>
      <c r="B79" s="169"/>
      <c r="C79" s="169"/>
      <c r="D79" s="42" t="e">
        <f>D77*D78</f>
        <v>#DIV/0!</v>
      </c>
      <c r="E79" s="13"/>
    </row>
    <row r="80" spans="1:5" x14ac:dyDescent="0.25">
      <c r="A80" s="111"/>
      <c r="B80" s="111"/>
      <c r="C80" s="111"/>
      <c r="D80" s="112"/>
      <c r="E80" s="13"/>
    </row>
    <row r="81" spans="1:5" x14ac:dyDescent="0.25">
      <c r="A81" s="166" t="s">
        <v>78</v>
      </c>
      <c r="B81" s="167"/>
      <c r="C81" s="167"/>
      <c r="D81" s="168"/>
      <c r="E81" s="13"/>
    </row>
    <row r="82" spans="1:5" ht="15.75" customHeight="1" x14ac:dyDescent="0.25">
      <c r="A82" s="169" t="s">
        <v>79</v>
      </c>
      <c r="B82" s="169"/>
      <c r="C82" s="169"/>
      <c r="D82" s="113">
        <f>COUNTIF('Aanbod &amp; kortingspercentages'!D16:D18,"Ja")+COUNTIF('Aanbod &amp; kortingspercentages'!D20:D22,"Ja")+COUNTIF('Aanbod &amp; kortingspercentages'!D24:D26,"Ja")+COUNTIF('Aanbod &amp; kortingspercentages'!D28:D30,"Ja")+COUNTIF('Aanbod &amp; kortingspercentages'!D32:D34,"Ja")+COUNTIF('Aanbod &amp; kortingspercentages'!D36:D38,"Ja")+COUNTIF('Aanbod &amp; kortingspercentages'!D40:D42,"Ja")-11</f>
        <v>-4</v>
      </c>
      <c r="E82" s="13"/>
    </row>
    <row r="83" spans="1:5" ht="15.75" customHeight="1" x14ac:dyDescent="0.25">
      <c r="A83" s="169" t="s">
        <v>80</v>
      </c>
      <c r="B83" s="169"/>
      <c r="C83" s="169"/>
      <c r="D83" s="42">
        <v>10000</v>
      </c>
      <c r="E83" s="13"/>
    </row>
    <row r="84" spans="1:5" x14ac:dyDescent="0.25">
      <c r="A84" s="173" t="s">
        <v>81</v>
      </c>
      <c r="B84" s="174"/>
      <c r="C84" s="175"/>
      <c r="D84" s="42">
        <f>D83*D82</f>
        <v>-40000</v>
      </c>
      <c r="E84" s="13"/>
    </row>
    <row r="85" spans="1:5" ht="14.25" thickBot="1" x14ac:dyDescent="0.3">
      <c r="B85" s="48"/>
      <c r="C85" s="13"/>
      <c r="D85" s="13"/>
      <c r="E85" s="13"/>
    </row>
    <row r="86" spans="1:5" ht="14.25" thickBot="1" x14ac:dyDescent="0.3">
      <c r="A86" s="53" t="s">
        <v>82</v>
      </c>
      <c r="B86" s="48"/>
      <c r="C86" s="13"/>
      <c r="D86" s="110">
        <f>D63+D64+D65</f>
        <v>0</v>
      </c>
      <c r="E86" s="13"/>
    </row>
    <row r="87" spans="1:5" ht="14.25" thickBot="1" x14ac:dyDescent="0.3">
      <c r="A87" s="53" t="s">
        <v>83</v>
      </c>
      <c r="B87" s="48"/>
      <c r="C87" s="13"/>
      <c r="D87" s="109">
        <f>D68+D69+D70</f>
        <v>0</v>
      </c>
      <c r="E87" s="13"/>
    </row>
    <row r="88" spans="1:5" ht="14.25" thickBot="1" x14ac:dyDescent="0.3">
      <c r="A88" s="53" t="s">
        <v>84</v>
      </c>
      <c r="B88" s="48"/>
      <c r="C88" s="13"/>
      <c r="D88" s="109" t="e">
        <f>D75+D79</f>
        <v>#DIV/0!</v>
      </c>
      <c r="E88" s="13"/>
    </row>
    <row r="89" spans="1:5" ht="14.25" thickBot="1" x14ac:dyDescent="0.3">
      <c r="A89" s="53" t="s">
        <v>85</v>
      </c>
      <c r="B89" s="48"/>
      <c r="C89" s="13"/>
      <c r="D89" s="109">
        <f>D84</f>
        <v>-40000</v>
      </c>
      <c r="E89" s="13"/>
    </row>
    <row r="90" spans="1:5" ht="14.25" thickBot="1" x14ac:dyDescent="0.3">
      <c r="B90" s="48"/>
      <c r="C90" s="13"/>
      <c r="D90" s="13"/>
      <c r="E90" s="13"/>
    </row>
    <row r="91" spans="1:5" ht="26.25" customHeight="1" thickBot="1" x14ac:dyDescent="0.3">
      <c r="A91" s="105" t="s">
        <v>86</v>
      </c>
      <c r="B91" s="10"/>
      <c r="C91" s="3"/>
      <c r="D91" s="28" t="e">
        <f>D86+D87+D88+D89</f>
        <v>#DIV/0!</v>
      </c>
      <c r="E91" s="13"/>
    </row>
    <row r="94" spans="1:5" ht="26.1" customHeight="1" x14ac:dyDescent="0.25">
      <c r="A94" s="161" t="s">
        <v>87</v>
      </c>
      <c r="B94" s="161"/>
      <c r="C94" s="161"/>
      <c r="D94" s="161"/>
    </row>
    <row r="95" spans="1:5" ht="15.6" customHeight="1" x14ac:dyDescent="0.25">
      <c r="A95" s="161" t="s">
        <v>88</v>
      </c>
      <c r="B95" s="161"/>
      <c r="C95" s="161"/>
      <c r="D95" s="161"/>
      <c r="E95" s="12"/>
    </row>
    <row r="96" spans="1:5" ht="15.6" customHeight="1" x14ac:dyDescent="0.25">
      <c r="A96" s="161" t="s">
        <v>89</v>
      </c>
      <c r="B96" s="161"/>
      <c r="C96" s="161"/>
      <c r="D96" s="161"/>
      <c r="E96" s="12"/>
    </row>
    <row r="97" spans="1:5" ht="27.6" customHeight="1" x14ac:dyDescent="0.25">
      <c r="A97" s="165" t="s">
        <v>90</v>
      </c>
      <c r="B97" s="165"/>
      <c r="C97" s="165"/>
      <c r="D97" s="165"/>
      <c r="E97" s="12"/>
    </row>
  </sheetData>
  <sheetProtection algorithmName="SHA-512" hashValue="E0So7CK9qeF5QXUhopPevPxSVIp/btCe5EAQgObICDI2/8Wq6cbYKq5QL+rQ7rqVsH/P+ofBNPKeFwzBa3MrJA==" saltValue="QWQuVSHkDoDCCsVHGaMn+A==" spinCount="100000" sheet="1" selectLockedCells="1"/>
  <mergeCells count="55">
    <mergeCell ref="A11:C11"/>
    <mergeCell ref="A27:C27"/>
    <mergeCell ref="A43:C43"/>
    <mergeCell ref="A82:C82"/>
    <mergeCell ref="A83:C83"/>
    <mergeCell ref="A33:D33"/>
    <mergeCell ref="A37:D37"/>
    <mergeCell ref="A84:C84"/>
    <mergeCell ref="A72:D72"/>
    <mergeCell ref="A81:D81"/>
    <mergeCell ref="A1:D1"/>
    <mergeCell ref="A8:C8"/>
    <mergeCell ref="A9:C9"/>
    <mergeCell ref="A10:C10"/>
    <mergeCell ref="A24:C24"/>
    <mergeCell ref="A23:C23"/>
    <mergeCell ref="A7:C7"/>
    <mergeCell ref="A12:C12"/>
    <mergeCell ref="A14:D14"/>
    <mergeCell ref="A15:C15"/>
    <mergeCell ref="A16:C16"/>
    <mergeCell ref="A18:C18"/>
    <mergeCell ref="A19:C19"/>
    <mergeCell ref="A5:D5"/>
    <mergeCell ref="A17:D17"/>
    <mergeCell ref="A21:D21"/>
    <mergeCell ref="A74:C74"/>
    <mergeCell ref="A25:C25"/>
    <mergeCell ref="A26:C26"/>
    <mergeCell ref="A40:C40"/>
    <mergeCell ref="A41:C41"/>
    <mergeCell ref="A42:C42"/>
    <mergeCell ref="A39:C39"/>
    <mergeCell ref="A28:C28"/>
    <mergeCell ref="A30:D30"/>
    <mergeCell ref="A31:C31"/>
    <mergeCell ref="A32:C32"/>
    <mergeCell ref="A34:C34"/>
    <mergeCell ref="A35:C35"/>
    <mergeCell ref="A94:D94"/>
    <mergeCell ref="A44:C44"/>
    <mergeCell ref="A95:D95"/>
    <mergeCell ref="A96:D96"/>
    <mergeCell ref="A97:D97"/>
    <mergeCell ref="A46:D46"/>
    <mergeCell ref="A47:C47"/>
    <mergeCell ref="A48:C48"/>
    <mergeCell ref="A50:C50"/>
    <mergeCell ref="A51:C51"/>
    <mergeCell ref="A49:D49"/>
    <mergeCell ref="A73:C73"/>
    <mergeCell ref="A75:C75"/>
    <mergeCell ref="A77:C77"/>
    <mergeCell ref="A78:C78"/>
    <mergeCell ref="A79:C79"/>
  </mergeCells>
  <phoneticPr fontId="11" type="noConversion"/>
  <pageMargins left="0.7" right="0.7" top="0.75" bottom="0.75" header="0.3" footer="0.3"/>
  <pageSetup paperSize="9" scale="91"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xr:uid="{A0FC89D7-053D-4E19-9D21-7A0529D2AD42}">
          <x14:formula1>
            <xm:f>'Hulpveld Rekenvelden'!$A$4:$A$12</xm:f>
          </x14:formula1>
          <xm:sqref>D15</xm:sqref>
        </x14:dataValidation>
        <x14:dataValidation type="list" allowBlank="1" showInputMessage="1" showErrorMessage="1" xr:uid="{99BA8A56-ED3B-4FD2-941E-92ECCB919C28}">
          <x14:formula1>
            <xm:f>'Hulpveld Rekenvelden'!$A$17:$A$25</xm:f>
          </x14:formula1>
          <xm:sqref>D31</xm:sqref>
        </x14:dataValidation>
        <x14:dataValidation type="list" allowBlank="1" showInputMessage="1" showErrorMessage="1" xr:uid="{1F20AC16-738C-4D96-8A24-B3A1983894A3}">
          <x14:formula1>
            <xm:f>'Hulpveld Rekenvelden'!$A$32:$A$40</xm:f>
          </x14:formula1>
          <xm:sqref>D47</xm:sqref>
        </x14:dataValidation>
        <x14:dataValidation type="list" allowBlank="1" showInputMessage="1" showErrorMessage="1" xr:uid="{E081A3FF-19F4-4E5D-A8AB-AB54A813EEB5}">
          <x14:formula1>
            <xm:f>'Hulpveld Rekenvelden'!$D$4:$D$8</xm:f>
          </x14:formula1>
          <xm:sqref>D18</xm:sqref>
        </x14:dataValidation>
        <x14:dataValidation type="list" allowBlank="1" showInputMessage="1" showErrorMessage="1" xr:uid="{92FDF596-B91F-4EB1-8863-3169F951910B}">
          <x14:formula1>
            <xm:f>'Hulpveld Rekenvelden'!$D$18:$D$22</xm:f>
          </x14:formula1>
          <xm:sqref>D34</xm:sqref>
        </x14:dataValidation>
        <x14:dataValidation type="list" allowBlank="1" showInputMessage="1" showErrorMessage="1" xr:uid="{BE75DDC2-A6AF-49F8-96B7-E320D39B6063}">
          <x14:formula1>
            <xm:f>'Hulpveld Rekenvelden'!$D$33:$D$37</xm:f>
          </x14:formula1>
          <xm:sqref>D50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9F7C1-61BC-41E2-A86B-D9676F1EFAB1}">
  <sheetPr>
    <tabColor theme="5"/>
  </sheetPr>
  <dimension ref="A1:I21"/>
  <sheetViews>
    <sheetView zoomScale="90" zoomScaleNormal="90" workbookViewId="0">
      <selection sqref="A1:C1"/>
    </sheetView>
  </sheetViews>
  <sheetFormatPr defaultRowHeight="15" x14ac:dyDescent="0.25"/>
  <cols>
    <col min="1" max="1" width="5.5703125" customWidth="1"/>
    <col min="2" max="2" width="55.42578125" customWidth="1"/>
    <col min="3" max="3" width="12" bestFit="1" customWidth="1"/>
    <col min="15" max="15" width="74.5703125" customWidth="1"/>
  </cols>
  <sheetData>
    <row r="1" spans="1:9" ht="15.75" x14ac:dyDescent="0.25">
      <c r="A1" s="179" t="s">
        <v>91</v>
      </c>
      <c r="B1" s="179"/>
      <c r="C1" s="179"/>
    </row>
    <row r="2" spans="1:9" ht="15.75" x14ac:dyDescent="0.25">
      <c r="A2" s="72"/>
      <c r="B2" s="72"/>
      <c r="C2" s="56"/>
    </row>
    <row r="3" spans="1:9" x14ac:dyDescent="0.25">
      <c r="A3" s="180" t="s">
        <v>92</v>
      </c>
      <c r="B3" s="180"/>
      <c r="C3" s="180"/>
    </row>
    <row r="4" spans="1:9" ht="54.75" customHeight="1" x14ac:dyDescent="0.25">
      <c r="A4" s="181" t="s">
        <v>93</v>
      </c>
      <c r="B4" s="182"/>
      <c r="C4" s="183"/>
      <c r="I4" s="73"/>
    </row>
    <row r="5" spans="1:9" x14ac:dyDescent="0.25">
      <c r="A5" s="184"/>
      <c r="B5" s="185"/>
      <c r="C5" s="185"/>
      <c r="I5" s="74"/>
    </row>
    <row r="6" spans="1:9" x14ac:dyDescent="0.25">
      <c r="A6" s="186" t="s">
        <v>94</v>
      </c>
      <c r="B6" s="186"/>
      <c r="C6" s="57"/>
    </row>
    <row r="7" spans="1:9" x14ac:dyDescent="0.25">
      <c r="A7" s="177" t="s">
        <v>95</v>
      </c>
      <c r="B7" s="178"/>
      <c r="C7" s="58"/>
    </row>
    <row r="8" spans="1:9" x14ac:dyDescent="0.25">
      <c r="A8" s="59" t="s">
        <v>96</v>
      </c>
      <c r="B8" s="77" t="s">
        <v>97</v>
      </c>
      <c r="C8" s="82" t="s">
        <v>98</v>
      </c>
    </row>
    <row r="9" spans="1:9" x14ac:dyDescent="0.25">
      <c r="A9" s="59" t="s">
        <v>99</v>
      </c>
      <c r="B9" s="77" t="s">
        <v>100</v>
      </c>
      <c r="C9" s="82" t="s">
        <v>101</v>
      </c>
    </row>
    <row r="10" spans="1:9" ht="27" x14ac:dyDescent="0.25">
      <c r="A10" s="75" t="s">
        <v>96</v>
      </c>
      <c r="B10" s="77" t="s">
        <v>102</v>
      </c>
      <c r="C10" s="82" t="s">
        <v>101</v>
      </c>
    </row>
    <row r="11" spans="1:9" x14ac:dyDescent="0.25">
      <c r="A11" s="59" t="s">
        <v>96</v>
      </c>
      <c r="B11" s="77" t="s">
        <v>103</v>
      </c>
      <c r="C11" s="82" t="s">
        <v>104</v>
      </c>
    </row>
    <row r="12" spans="1:9" x14ac:dyDescent="0.25">
      <c r="A12" s="78"/>
      <c r="C12" s="60"/>
    </row>
    <row r="13" spans="1:9" x14ac:dyDescent="0.25">
      <c r="A13" s="85" t="s">
        <v>105</v>
      </c>
      <c r="C13" s="60"/>
    </row>
    <row r="14" spans="1:9" x14ac:dyDescent="0.25">
      <c r="A14" s="59" t="s">
        <v>106</v>
      </c>
      <c r="B14" s="56" t="s">
        <v>107</v>
      </c>
      <c r="C14" s="82" t="s">
        <v>108</v>
      </c>
    </row>
    <row r="15" spans="1:9" x14ac:dyDescent="0.25">
      <c r="A15" s="59" t="s">
        <v>109</v>
      </c>
      <c r="B15" s="76" t="s">
        <v>110</v>
      </c>
      <c r="C15" s="82" t="s">
        <v>111</v>
      </c>
    </row>
    <row r="16" spans="1:9" x14ac:dyDescent="0.25">
      <c r="A16" s="59"/>
      <c r="B16" s="80" t="s">
        <v>112</v>
      </c>
      <c r="C16" s="60"/>
    </row>
    <row r="17" spans="1:3" x14ac:dyDescent="0.25">
      <c r="A17" s="59"/>
      <c r="B17" s="80" t="s">
        <v>113</v>
      </c>
      <c r="C17" s="60"/>
    </row>
    <row r="18" spans="1:3" x14ac:dyDescent="0.25">
      <c r="A18" s="59"/>
      <c r="B18" s="80" t="s">
        <v>114</v>
      </c>
      <c r="C18" s="60"/>
    </row>
    <row r="19" spans="1:3" ht="27" x14ac:dyDescent="0.25">
      <c r="A19" s="75" t="s">
        <v>109</v>
      </c>
      <c r="B19" s="77" t="s">
        <v>115</v>
      </c>
      <c r="C19" s="82" t="s">
        <v>116</v>
      </c>
    </row>
    <row r="20" spans="1:3" ht="40.5" x14ac:dyDescent="0.25">
      <c r="A20" s="75" t="s">
        <v>106</v>
      </c>
      <c r="B20" s="76" t="s">
        <v>117</v>
      </c>
      <c r="C20" s="60" t="s">
        <v>118</v>
      </c>
    </row>
    <row r="21" spans="1:3" x14ac:dyDescent="0.25">
      <c r="A21" s="61" t="s">
        <v>106</v>
      </c>
      <c r="B21" s="62" t="s">
        <v>119</v>
      </c>
      <c r="C21" s="63" t="s">
        <v>120</v>
      </c>
    </row>
  </sheetData>
  <sheetProtection algorithmName="SHA-512" hashValue="Qvp6A8Gom8a9G9nAJDGF1a+v6C14sEqOgChxAl4h6HAv8rz1iNLJXvHZJzWc4YT+f0O0IZm6zBa7lyP84dbFQQ==" saltValue="0/b6ZpfjUuSlESPyunt0RQ==" spinCount="100000" sheet="1" objects="1" scenarios="1"/>
  <mergeCells count="6">
    <mergeCell ref="A7:B7"/>
    <mergeCell ref="A1:C1"/>
    <mergeCell ref="A3:C3"/>
    <mergeCell ref="A4:C4"/>
    <mergeCell ref="A5:C5"/>
    <mergeCell ref="A6:B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BF558-49B6-4D74-B87C-8E11DFAB1914}">
  <sheetPr>
    <tabColor theme="5"/>
  </sheetPr>
  <dimension ref="A1:C38"/>
  <sheetViews>
    <sheetView zoomScale="90" zoomScaleNormal="90" workbookViewId="0">
      <selection sqref="A1:C1"/>
    </sheetView>
  </sheetViews>
  <sheetFormatPr defaultRowHeight="15" x14ac:dyDescent="0.25"/>
  <cols>
    <col min="1" max="1" width="5.5703125" customWidth="1"/>
    <col min="2" max="2" width="64.42578125" customWidth="1"/>
    <col min="3" max="3" width="14.140625" bestFit="1" customWidth="1"/>
    <col min="11" max="11" width="84.42578125" customWidth="1"/>
    <col min="15" max="15" width="74.5703125" customWidth="1"/>
  </cols>
  <sheetData>
    <row r="1" spans="1:3" ht="15.75" x14ac:dyDescent="0.25">
      <c r="A1" s="179" t="s">
        <v>121</v>
      </c>
      <c r="B1" s="179"/>
      <c r="C1" s="179"/>
    </row>
    <row r="2" spans="1:3" ht="15.75" x14ac:dyDescent="0.25">
      <c r="A2" s="72"/>
      <c r="B2" s="72"/>
      <c r="C2" s="56"/>
    </row>
    <row r="3" spans="1:3" x14ac:dyDescent="0.25">
      <c r="A3" s="180" t="s">
        <v>92</v>
      </c>
      <c r="B3" s="180"/>
      <c r="C3" s="180"/>
    </row>
    <row r="4" spans="1:3" ht="54.75" customHeight="1" x14ac:dyDescent="0.25">
      <c r="A4" s="181" t="s">
        <v>122</v>
      </c>
      <c r="B4" s="182"/>
      <c r="C4" s="183"/>
    </row>
    <row r="5" spans="1:3" x14ac:dyDescent="0.25">
      <c r="A5" s="184"/>
      <c r="B5" s="185"/>
      <c r="C5" s="185"/>
    </row>
    <row r="6" spans="1:3" x14ac:dyDescent="0.25">
      <c r="A6" s="189" t="s">
        <v>94</v>
      </c>
      <c r="B6" s="189"/>
      <c r="C6" s="84" t="s">
        <v>123</v>
      </c>
    </row>
    <row r="7" spans="1:3" x14ac:dyDescent="0.25">
      <c r="A7" s="187" t="s">
        <v>124</v>
      </c>
      <c r="B7" s="188"/>
      <c r="C7" s="81"/>
    </row>
    <row r="8" spans="1:3" ht="17.25" customHeight="1" x14ac:dyDescent="0.25">
      <c r="A8" s="59" t="s">
        <v>96</v>
      </c>
      <c r="B8" s="77" t="s">
        <v>97</v>
      </c>
      <c r="C8" s="82" t="s">
        <v>98</v>
      </c>
    </row>
    <row r="9" spans="1:3" x14ac:dyDescent="0.25">
      <c r="A9" s="59" t="s">
        <v>99</v>
      </c>
      <c r="B9" s="77" t="s">
        <v>100</v>
      </c>
      <c r="C9" s="82" t="s">
        <v>101</v>
      </c>
    </row>
    <row r="10" spans="1:3" ht="27" x14ac:dyDescent="0.25">
      <c r="A10" s="75" t="s">
        <v>96</v>
      </c>
      <c r="B10" s="77" t="s">
        <v>102</v>
      </c>
      <c r="C10" s="82" t="s">
        <v>101</v>
      </c>
    </row>
    <row r="11" spans="1:3" x14ac:dyDescent="0.25">
      <c r="A11" s="59" t="s">
        <v>96</v>
      </c>
      <c r="B11" s="77" t="s">
        <v>125</v>
      </c>
      <c r="C11" s="82" t="s">
        <v>104</v>
      </c>
    </row>
    <row r="12" spans="1:3" x14ac:dyDescent="0.25">
      <c r="A12" s="78"/>
      <c r="C12" s="82"/>
    </row>
    <row r="13" spans="1:3" x14ac:dyDescent="0.25">
      <c r="A13" s="85" t="s">
        <v>105</v>
      </c>
      <c r="B13" s="56"/>
      <c r="C13" s="82"/>
    </row>
    <row r="14" spans="1:3" x14ac:dyDescent="0.25">
      <c r="A14" s="59" t="s">
        <v>106</v>
      </c>
      <c r="B14" s="56" t="s">
        <v>107</v>
      </c>
      <c r="C14" s="82" t="s">
        <v>108</v>
      </c>
    </row>
    <row r="15" spans="1:3" x14ac:dyDescent="0.25">
      <c r="A15" s="59" t="s">
        <v>109</v>
      </c>
      <c r="B15" s="76" t="s">
        <v>110</v>
      </c>
      <c r="C15" s="82" t="s">
        <v>111</v>
      </c>
    </row>
    <row r="16" spans="1:3" x14ac:dyDescent="0.25">
      <c r="A16" s="59"/>
      <c r="B16" s="80" t="s">
        <v>112</v>
      </c>
      <c r="C16" s="82"/>
    </row>
    <row r="17" spans="1:3" x14ac:dyDescent="0.25">
      <c r="A17" s="59"/>
      <c r="B17" s="80" t="s">
        <v>113</v>
      </c>
      <c r="C17" s="82"/>
    </row>
    <row r="18" spans="1:3" x14ac:dyDescent="0.25">
      <c r="A18" s="59"/>
      <c r="B18" s="80" t="s">
        <v>126</v>
      </c>
      <c r="C18" s="82"/>
    </row>
    <row r="19" spans="1:3" x14ac:dyDescent="0.25">
      <c r="A19" s="59" t="s">
        <v>109</v>
      </c>
      <c r="B19" s="77" t="s">
        <v>127</v>
      </c>
      <c r="C19" s="82" t="s">
        <v>128</v>
      </c>
    </row>
    <row r="20" spans="1:3" ht="40.5" x14ac:dyDescent="0.25">
      <c r="A20" s="75" t="s">
        <v>109</v>
      </c>
      <c r="B20" s="77" t="s">
        <v>129</v>
      </c>
      <c r="C20" s="82" t="s">
        <v>130</v>
      </c>
    </row>
    <row r="21" spans="1:3" ht="54" x14ac:dyDescent="0.25">
      <c r="A21" s="86" t="s">
        <v>109</v>
      </c>
      <c r="B21" s="77" t="s">
        <v>131</v>
      </c>
      <c r="C21" s="82" t="s">
        <v>132</v>
      </c>
    </row>
    <row r="22" spans="1:3" ht="27" x14ac:dyDescent="0.25">
      <c r="A22" s="86" t="s">
        <v>109</v>
      </c>
      <c r="B22" s="77" t="s">
        <v>133</v>
      </c>
      <c r="C22" s="82" t="s">
        <v>134</v>
      </c>
    </row>
    <row r="23" spans="1:3" ht="27" x14ac:dyDescent="0.25">
      <c r="A23" s="75" t="s">
        <v>106</v>
      </c>
      <c r="B23" s="76" t="s">
        <v>135</v>
      </c>
      <c r="C23" s="82" t="s">
        <v>136</v>
      </c>
    </row>
    <row r="24" spans="1:3" ht="40.5" x14ac:dyDescent="0.25">
      <c r="A24" s="75" t="s">
        <v>109</v>
      </c>
      <c r="B24" s="76" t="s">
        <v>137</v>
      </c>
      <c r="C24" s="82" t="s">
        <v>138</v>
      </c>
    </row>
    <row r="25" spans="1:3" ht="27" x14ac:dyDescent="0.25">
      <c r="A25" s="75" t="s">
        <v>109</v>
      </c>
      <c r="B25" s="76" t="s">
        <v>139</v>
      </c>
      <c r="C25" s="82" t="s">
        <v>116</v>
      </c>
    </row>
    <row r="26" spans="1:3" ht="27" x14ac:dyDescent="0.25">
      <c r="A26" s="75" t="s">
        <v>109</v>
      </c>
      <c r="B26" s="76" t="s">
        <v>140</v>
      </c>
      <c r="C26" s="82" t="s">
        <v>141</v>
      </c>
    </row>
    <row r="27" spans="1:3" ht="40.5" x14ac:dyDescent="0.25">
      <c r="A27" s="75" t="s">
        <v>109</v>
      </c>
      <c r="B27" s="76" t="s">
        <v>142</v>
      </c>
      <c r="C27" s="82" t="s">
        <v>143</v>
      </c>
    </row>
    <row r="28" spans="1:3" x14ac:dyDescent="0.25">
      <c r="A28" s="75" t="s">
        <v>106</v>
      </c>
      <c r="B28" s="76" t="s">
        <v>144</v>
      </c>
      <c r="C28" s="83" t="s">
        <v>145</v>
      </c>
    </row>
    <row r="29" spans="1:3" x14ac:dyDescent="0.25">
      <c r="A29" s="75" t="s">
        <v>106</v>
      </c>
      <c r="B29" s="77" t="s">
        <v>146</v>
      </c>
      <c r="C29" s="83" t="s">
        <v>147</v>
      </c>
    </row>
    <row r="30" spans="1:3" ht="27" x14ac:dyDescent="0.25">
      <c r="A30" s="75" t="s">
        <v>109</v>
      </c>
      <c r="B30" s="76" t="s">
        <v>148</v>
      </c>
      <c r="C30" s="83" t="s">
        <v>118</v>
      </c>
    </row>
    <row r="31" spans="1:3" x14ac:dyDescent="0.25">
      <c r="A31" s="75" t="s">
        <v>106</v>
      </c>
      <c r="B31" s="76" t="s">
        <v>149</v>
      </c>
      <c r="C31" s="83" t="s">
        <v>150</v>
      </c>
    </row>
    <row r="32" spans="1:3" x14ac:dyDescent="0.25">
      <c r="A32" s="75" t="s">
        <v>106</v>
      </c>
      <c r="B32" s="76" t="s">
        <v>151</v>
      </c>
      <c r="C32" s="83" t="s">
        <v>152</v>
      </c>
    </row>
    <row r="33" spans="1:3" x14ac:dyDescent="0.25">
      <c r="A33" s="75" t="s">
        <v>106</v>
      </c>
      <c r="B33" s="56" t="s">
        <v>119</v>
      </c>
      <c r="C33" s="83" t="s">
        <v>120</v>
      </c>
    </row>
    <row r="34" spans="1:3" x14ac:dyDescent="0.25">
      <c r="A34" s="75" t="s">
        <v>106</v>
      </c>
      <c r="B34" s="76" t="s">
        <v>153</v>
      </c>
      <c r="C34" s="60" t="s">
        <v>154</v>
      </c>
    </row>
    <row r="35" spans="1:3" x14ac:dyDescent="0.25">
      <c r="A35" s="61"/>
      <c r="B35" s="79"/>
      <c r="C35" s="63"/>
    </row>
    <row r="38" spans="1:3" x14ac:dyDescent="0.25">
      <c r="A38" s="75"/>
    </row>
  </sheetData>
  <sheetProtection algorithmName="SHA-512" hashValue="GGSsj0gRQd0WGHrhs+E2fGye09jyqvw5jpTu+fxTJ0IegIcqMWHk1jyFJMQEM3LuRAul419dDlMT/L3a8mBScw==" saltValue="SzYsI9O5SENI/XQeCytGvg==" spinCount="100000" sheet="1" objects="1" scenarios="1"/>
  <mergeCells count="6">
    <mergeCell ref="A7:B7"/>
    <mergeCell ref="A1:C1"/>
    <mergeCell ref="A3:C3"/>
    <mergeCell ref="A4:C4"/>
    <mergeCell ref="A5:C5"/>
    <mergeCell ref="A6:B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D6DB6-2AC5-44A4-BC27-C332DBAB2076}">
  <sheetPr>
    <tabColor theme="5"/>
  </sheetPr>
  <dimension ref="A1:C29"/>
  <sheetViews>
    <sheetView zoomScale="90" zoomScaleNormal="90" workbookViewId="0">
      <selection sqref="A1:C1"/>
    </sheetView>
  </sheetViews>
  <sheetFormatPr defaultRowHeight="15" x14ac:dyDescent="0.25"/>
  <cols>
    <col min="1" max="1" width="5.5703125" customWidth="1"/>
    <col min="2" max="2" width="64.42578125" customWidth="1"/>
    <col min="3" max="3" width="14.140625" bestFit="1" customWidth="1"/>
    <col min="11" max="11" width="84.42578125" customWidth="1"/>
    <col min="15" max="15" width="74.5703125" customWidth="1"/>
  </cols>
  <sheetData>
    <row r="1" spans="1:3" ht="15.75" x14ac:dyDescent="0.25">
      <c r="A1" s="179" t="s">
        <v>155</v>
      </c>
      <c r="B1" s="179"/>
      <c r="C1" s="179"/>
    </row>
    <row r="2" spans="1:3" ht="15.75" x14ac:dyDescent="0.25">
      <c r="A2" s="72"/>
      <c r="B2" s="72"/>
      <c r="C2" s="56"/>
    </row>
    <row r="3" spans="1:3" x14ac:dyDescent="0.25">
      <c r="A3" s="180" t="s">
        <v>92</v>
      </c>
      <c r="B3" s="180"/>
      <c r="C3" s="180"/>
    </row>
    <row r="4" spans="1:3" ht="54.75" customHeight="1" x14ac:dyDescent="0.25">
      <c r="A4" s="181" t="s">
        <v>156</v>
      </c>
      <c r="B4" s="182"/>
      <c r="C4" s="183"/>
    </row>
    <row r="5" spans="1:3" x14ac:dyDescent="0.25">
      <c r="A5" s="184"/>
      <c r="B5" s="185"/>
      <c r="C5" s="185"/>
    </row>
    <row r="6" spans="1:3" x14ac:dyDescent="0.25">
      <c r="A6" s="189" t="s">
        <v>94</v>
      </c>
      <c r="B6" s="189"/>
      <c r="C6" s="84" t="s">
        <v>123</v>
      </c>
    </row>
    <row r="7" spans="1:3" x14ac:dyDescent="0.25">
      <c r="A7" s="187" t="s">
        <v>157</v>
      </c>
      <c r="B7" s="188"/>
      <c r="C7" s="81"/>
    </row>
    <row r="8" spans="1:3" ht="17.25" customHeight="1" x14ac:dyDescent="0.25">
      <c r="A8" s="59" t="s">
        <v>96</v>
      </c>
      <c r="B8" s="77" t="s">
        <v>97</v>
      </c>
      <c r="C8" s="82" t="s">
        <v>98</v>
      </c>
    </row>
    <row r="9" spans="1:3" x14ac:dyDescent="0.25">
      <c r="A9" s="59" t="s">
        <v>99</v>
      </c>
      <c r="B9" s="77" t="s">
        <v>100</v>
      </c>
      <c r="C9" s="82" t="s">
        <v>101</v>
      </c>
    </row>
    <row r="10" spans="1:3" ht="27" x14ac:dyDescent="0.25">
      <c r="A10" s="75" t="s">
        <v>96</v>
      </c>
      <c r="B10" s="77" t="s">
        <v>102</v>
      </c>
      <c r="C10" s="82" t="s">
        <v>101</v>
      </c>
    </row>
    <row r="11" spans="1:3" x14ac:dyDescent="0.25">
      <c r="A11" s="59" t="s">
        <v>96</v>
      </c>
      <c r="B11" s="77" t="s">
        <v>158</v>
      </c>
      <c r="C11" s="82" t="s">
        <v>104</v>
      </c>
    </row>
    <row r="12" spans="1:3" x14ac:dyDescent="0.25">
      <c r="A12" s="78"/>
      <c r="C12" s="82"/>
    </row>
    <row r="13" spans="1:3" x14ac:dyDescent="0.25">
      <c r="A13" s="85" t="s">
        <v>105</v>
      </c>
      <c r="B13" s="56"/>
      <c r="C13" s="82"/>
    </row>
    <row r="14" spans="1:3" x14ac:dyDescent="0.25">
      <c r="A14" s="59" t="s">
        <v>106</v>
      </c>
      <c r="B14" s="56" t="s">
        <v>107</v>
      </c>
      <c r="C14" s="82" t="s">
        <v>108</v>
      </c>
    </row>
    <row r="15" spans="1:3" x14ac:dyDescent="0.25">
      <c r="A15" s="59" t="s">
        <v>109</v>
      </c>
      <c r="B15" s="76" t="s">
        <v>110</v>
      </c>
      <c r="C15" s="82" t="s">
        <v>111</v>
      </c>
    </row>
    <row r="16" spans="1:3" x14ac:dyDescent="0.25">
      <c r="A16" s="59"/>
      <c r="B16" s="80" t="s">
        <v>112</v>
      </c>
      <c r="C16" s="82"/>
    </row>
    <row r="17" spans="1:3" x14ac:dyDescent="0.25">
      <c r="A17" s="59"/>
      <c r="B17" s="80" t="s">
        <v>113</v>
      </c>
      <c r="C17" s="82"/>
    </row>
    <row r="18" spans="1:3" x14ac:dyDescent="0.25">
      <c r="A18" s="59"/>
      <c r="B18" s="80" t="s">
        <v>159</v>
      </c>
      <c r="C18" s="82"/>
    </row>
    <row r="19" spans="1:3" x14ac:dyDescent="0.25">
      <c r="A19" s="59" t="s">
        <v>109</v>
      </c>
      <c r="B19" s="77" t="s">
        <v>127</v>
      </c>
      <c r="C19" s="82" t="s">
        <v>128</v>
      </c>
    </row>
    <row r="20" spans="1:3" ht="40.5" x14ac:dyDescent="0.25">
      <c r="A20" s="75" t="s">
        <v>109</v>
      </c>
      <c r="B20" s="77" t="s">
        <v>129</v>
      </c>
      <c r="C20" s="82" t="s">
        <v>130</v>
      </c>
    </row>
    <row r="21" spans="1:3" ht="27" x14ac:dyDescent="0.25">
      <c r="A21" s="75" t="s">
        <v>109</v>
      </c>
      <c r="B21" s="76" t="s">
        <v>160</v>
      </c>
      <c r="C21" s="82" t="s">
        <v>116</v>
      </c>
    </row>
    <row r="22" spans="1:3" x14ac:dyDescent="0.25">
      <c r="A22" s="75" t="s">
        <v>109</v>
      </c>
      <c r="B22" s="76" t="s">
        <v>161</v>
      </c>
      <c r="C22" s="82" t="s">
        <v>143</v>
      </c>
    </row>
    <row r="23" spans="1:3" x14ac:dyDescent="0.25">
      <c r="A23" s="75" t="s">
        <v>106</v>
      </c>
      <c r="B23" s="76" t="s">
        <v>151</v>
      </c>
      <c r="C23" s="83" t="s">
        <v>152</v>
      </c>
    </row>
    <row r="24" spans="1:3" x14ac:dyDescent="0.25">
      <c r="A24" s="75" t="s">
        <v>106</v>
      </c>
      <c r="B24" s="56" t="s">
        <v>119</v>
      </c>
      <c r="C24" s="83" t="s">
        <v>120</v>
      </c>
    </row>
    <row r="25" spans="1:3" x14ac:dyDescent="0.25">
      <c r="A25" s="75" t="s">
        <v>106</v>
      </c>
      <c r="B25" s="76" t="s">
        <v>162</v>
      </c>
      <c r="C25" s="82" t="s">
        <v>163</v>
      </c>
    </row>
    <row r="26" spans="1:3" x14ac:dyDescent="0.25">
      <c r="A26" s="61" t="s">
        <v>109</v>
      </c>
      <c r="B26" s="87" t="s">
        <v>153</v>
      </c>
      <c r="C26" s="88" t="s">
        <v>164</v>
      </c>
    </row>
    <row r="29" spans="1:3" x14ac:dyDescent="0.25">
      <c r="A29" s="75"/>
    </row>
  </sheetData>
  <sheetProtection algorithmName="SHA-512" hashValue="ehp6jdcH9yOsP5NBdCCD8bMMphlaJXFpmAPMj5lo8ooQgMozkeCV9uX9vO6zy1PWU2e6W2HpbRVaItT0KKvuFA==" saltValue="SpDt6ylOSJrpGhUwGxbPXQ==" spinCount="100000" sheet="1" objects="1" scenarios="1"/>
  <mergeCells count="6">
    <mergeCell ref="A7:B7"/>
    <mergeCell ref="A1:C1"/>
    <mergeCell ref="A3:C3"/>
    <mergeCell ref="A4:C4"/>
    <mergeCell ref="A5:C5"/>
    <mergeCell ref="A6:B6"/>
  </mergeCells>
  <phoneticPr fontId="11"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4282F-CDF0-4AB0-A027-534E9B176392}">
  <sheetPr>
    <tabColor rgb="FF00B050"/>
  </sheetPr>
  <dimension ref="A2:O40"/>
  <sheetViews>
    <sheetView workbookViewId="0">
      <selection activeCell="D25" sqref="D25"/>
    </sheetView>
  </sheetViews>
  <sheetFormatPr defaultRowHeight="15" x14ac:dyDescent="0.25"/>
  <cols>
    <col min="1" max="1" width="23.140625" bestFit="1" customWidth="1"/>
    <col min="2" max="2" width="14.28515625" bestFit="1" customWidth="1"/>
    <col min="3" max="3" width="22.7109375" bestFit="1" customWidth="1"/>
    <col min="4" max="4" width="14.28515625" bestFit="1" customWidth="1"/>
    <col min="5" max="5" width="23.140625" bestFit="1" customWidth="1"/>
    <col min="8" max="8" width="22.42578125" bestFit="1" customWidth="1"/>
    <col min="9" max="9" width="14.85546875" bestFit="1" customWidth="1"/>
    <col min="11" max="11" width="13.28515625" bestFit="1" customWidth="1"/>
    <col min="12" max="12" width="12.85546875" bestFit="1" customWidth="1"/>
  </cols>
  <sheetData>
    <row r="2" spans="1:12" x14ac:dyDescent="0.25">
      <c r="A2" s="1" t="s">
        <v>165</v>
      </c>
      <c r="B2" s="1"/>
      <c r="D2" s="190" t="s">
        <v>165</v>
      </c>
      <c r="E2" s="190"/>
    </row>
    <row r="3" spans="1:12" x14ac:dyDescent="0.25">
      <c r="A3" s="1" t="s">
        <v>166</v>
      </c>
      <c r="B3" s="1" t="s">
        <v>71</v>
      </c>
      <c r="D3" s="40" t="s">
        <v>167</v>
      </c>
      <c r="E3" s="14" t="s">
        <v>71</v>
      </c>
    </row>
    <row r="4" spans="1:12" x14ac:dyDescent="0.25">
      <c r="A4" t="s">
        <v>168</v>
      </c>
      <c r="B4">
        <v>0</v>
      </c>
      <c r="D4" s="41" t="s">
        <v>169</v>
      </c>
      <c r="E4">
        <v>8000</v>
      </c>
    </row>
    <row r="5" spans="1:12" x14ac:dyDescent="0.25">
      <c r="A5" t="s">
        <v>170</v>
      </c>
      <c r="B5">
        <v>0</v>
      </c>
      <c r="D5" s="41" t="s">
        <v>171</v>
      </c>
      <c r="E5">
        <v>6000</v>
      </c>
      <c r="I5" s="55"/>
    </row>
    <row r="6" spans="1:12" x14ac:dyDescent="0.25">
      <c r="A6" t="s">
        <v>172</v>
      </c>
      <c r="B6">
        <v>1000</v>
      </c>
      <c r="D6" s="41" t="s">
        <v>173</v>
      </c>
      <c r="E6">
        <v>4000</v>
      </c>
      <c r="I6" s="55"/>
    </row>
    <row r="7" spans="1:12" x14ac:dyDescent="0.25">
      <c r="A7" t="s">
        <v>174</v>
      </c>
      <c r="B7">
        <v>2000</v>
      </c>
      <c r="D7" s="41" t="s">
        <v>175</v>
      </c>
      <c r="E7">
        <v>2000</v>
      </c>
      <c r="I7" s="55"/>
    </row>
    <row r="8" spans="1:12" x14ac:dyDescent="0.25">
      <c r="A8" t="s">
        <v>176</v>
      </c>
      <c r="B8">
        <v>3000</v>
      </c>
      <c r="D8" s="41" t="s">
        <v>177</v>
      </c>
      <c r="E8">
        <v>0</v>
      </c>
      <c r="I8" s="55"/>
    </row>
    <row r="9" spans="1:12" x14ac:dyDescent="0.25">
      <c r="A9" t="s">
        <v>178</v>
      </c>
      <c r="B9">
        <v>4000</v>
      </c>
      <c r="I9" s="55"/>
    </row>
    <row r="10" spans="1:12" x14ac:dyDescent="0.25">
      <c r="A10" t="s">
        <v>179</v>
      </c>
      <c r="B10">
        <v>5000</v>
      </c>
      <c r="I10" s="55"/>
    </row>
    <row r="11" spans="1:12" x14ac:dyDescent="0.25">
      <c r="A11" t="s">
        <v>180</v>
      </c>
      <c r="B11">
        <v>6000</v>
      </c>
      <c r="I11" s="55"/>
    </row>
    <row r="12" spans="1:12" x14ac:dyDescent="0.25">
      <c r="A12" t="s">
        <v>181</v>
      </c>
      <c r="B12">
        <v>7000</v>
      </c>
      <c r="I12" s="55"/>
    </row>
    <row r="13" spans="1:12" x14ac:dyDescent="0.25">
      <c r="I13" s="55"/>
    </row>
    <row r="14" spans="1:12" x14ac:dyDescent="0.25">
      <c r="H14" s="93" t="s">
        <v>182</v>
      </c>
      <c r="I14" s="93"/>
      <c r="J14" s="93"/>
      <c r="K14" s="93"/>
      <c r="L14" s="93"/>
    </row>
    <row r="15" spans="1:12" ht="14.45" customHeight="1" x14ac:dyDescent="0.25">
      <c r="A15" t="s">
        <v>183</v>
      </c>
      <c r="H15" s="94" t="s">
        <v>183</v>
      </c>
      <c r="I15" s="94"/>
      <c r="J15" s="94"/>
      <c r="K15" s="94"/>
      <c r="L15" s="94"/>
    </row>
    <row r="16" spans="1:12" x14ac:dyDescent="0.25">
      <c r="A16" s="1" t="s">
        <v>166</v>
      </c>
      <c r="B16" s="1" t="s">
        <v>71</v>
      </c>
      <c r="D16" s="190" t="s">
        <v>183</v>
      </c>
      <c r="E16" s="190"/>
      <c r="H16" s="95" t="s">
        <v>166</v>
      </c>
      <c r="I16" s="95" t="s">
        <v>71</v>
      </c>
      <c r="J16" s="94"/>
      <c r="K16" s="191" t="s">
        <v>183</v>
      </c>
      <c r="L16" s="191"/>
    </row>
    <row r="17" spans="1:15" x14ac:dyDescent="0.25">
      <c r="A17" t="s">
        <v>176</v>
      </c>
      <c r="B17">
        <v>0</v>
      </c>
      <c r="D17" s="40" t="s">
        <v>167</v>
      </c>
      <c r="E17" s="14" t="s">
        <v>71</v>
      </c>
      <c r="H17" s="94" t="s">
        <v>184</v>
      </c>
      <c r="I17" s="94">
        <v>0</v>
      </c>
      <c r="J17" s="94"/>
      <c r="K17" s="96" t="s">
        <v>167</v>
      </c>
      <c r="L17" s="97" t="s">
        <v>71</v>
      </c>
    </row>
    <row r="18" spans="1:15" x14ac:dyDescent="0.25">
      <c r="A18" t="s">
        <v>178</v>
      </c>
      <c r="B18">
        <v>0</v>
      </c>
      <c r="D18" s="41" t="s">
        <v>171</v>
      </c>
      <c r="E18">
        <v>8000</v>
      </c>
      <c r="H18" s="94" t="s">
        <v>185</v>
      </c>
      <c r="I18" s="94">
        <v>0</v>
      </c>
      <c r="J18" s="94"/>
      <c r="K18" s="98" t="s">
        <v>186</v>
      </c>
      <c r="L18" s="94">
        <v>8000</v>
      </c>
      <c r="O18" s="54"/>
    </row>
    <row r="19" spans="1:15" x14ac:dyDescent="0.25">
      <c r="A19" t="s">
        <v>179</v>
      </c>
      <c r="B19">
        <v>1000</v>
      </c>
      <c r="D19" s="41" t="s">
        <v>173</v>
      </c>
      <c r="E19">
        <v>6000</v>
      </c>
      <c r="H19" s="94" t="s">
        <v>187</v>
      </c>
      <c r="I19" s="94">
        <v>1000</v>
      </c>
      <c r="J19" s="94"/>
      <c r="K19" s="98" t="s">
        <v>188</v>
      </c>
      <c r="L19" s="94">
        <v>6000</v>
      </c>
    </row>
    <row r="20" spans="1:15" x14ac:dyDescent="0.25">
      <c r="A20" t="s">
        <v>180</v>
      </c>
      <c r="B20">
        <v>2000</v>
      </c>
      <c r="D20" s="41" t="s">
        <v>175</v>
      </c>
      <c r="E20">
        <v>4000</v>
      </c>
      <c r="H20" s="94" t="s">
        <v>189</v>
      </c>
      <c r="I20" s="94">
        <v>2000</v>
      </c>
      <c r="J20" s="94"/>
      <c r="K20" s="98" t="s">
        <v>190</v>
      </c>
      <c r="L20" s="94">
        <v>4000</v>
      </c>
    </row>
    <row r="21" spans="1:15" x14ac:dyDescent="0.25">
      <c r="A21" t="s">
        <v>191</v>
      </c>
      <c r="B21">
        <v>3000</v>
      </c>
      <c r="D21" s="41" t="s">
        <v>186</v>
      </c>
      <c r="E21">
        <v>2000</v>
      </c>
      <c r="H21" s="94" t="s">
        <v>192</v>
      </c>
      <c r="I21" s="94">
        <v>3000</v>
      </c>
      <c r="J21" s="94"/>
      <c r="K21" s="98" t="s">
        <v>193</v>
      </c>
      <c r="L21" s="94">
        <v>2000</v>
      </c>
    </row>
    <row r="22" spans="1:15" x14ac:dyDescent="0.25">
      <c r="A22" t="s">
        <v>194</v>
      </c>
      <c r="B22">
        <v>4000</v>
      </c>
      <c r="D22" s="41" t="s">
        <v>195</v>
      </c>
      <c r="E22">
        <v>0</v>
      </c>
      <c r="H22" s="94" t="s">
        <v>196</v>
      </c>
      <c r="I22" s="94">
        <v>4000</v>
      </c>
      <c r="J22" s="94"/>
      <c r="K22" s="98" t="s">
        <v>197</v>
      </c>
      <c r="L22" s="94">
        <v>0</v>
      </c>
    </row>
    <row r="23" spans="1:15" ht="14.45" customHeight="1" x14ac:dyDescent="0.25">
      <c r="A23" t="s">
        <v>198</v>
      </c>
      <c r="B23">
        <v>5000</v>
      </c>
      <c r="H23" s="94" t="s">
        <v>199</v>
      </c>
      <c r="I23" s="94">
        <v>5000</v>
      </c>
      <c r="J23" s="94"/>
      <c r="K23" s="94"/>
      <c r="L23" s="94"/>
    </row>
    <row r="24" spans="1:15" ht="14.45" customHeight="1" x14ac:dyDescent="0.25">
      <c r="A24" t="s">
        <v>200</v>
      </c>
      <c r="B24">
        <v>6000</v>
      </c>
      <c r="H24" s="94" t="s">
        <v>201</v>
      </c>
      <c r="I24" s="94">
        <v>6000</v>
      </c>
      <c r="J24" s="94"/>
      <c r="K24" s="94"/>
      <c r="L24" s="94"/>
    </row>
    <row r="25" spans="1:15" ht="14.45" customHeight="1" x14ac:dyDescent="0.25">
      <c r="A25" t="s">
        <v>202</v>
      </c>
      <c r="B25">
        <v>7000</v>
      </c>
      <c r="H25" s="94" t="s">
        <v>203</v>
      </c>
      <c r="I25" s="94">
        <v>7000</v>
      </c>
      <c r="J25" s="94"/>
      <c r="K25" s="94"/>
      <c r="L25" s="94"/>
    </row>
    <row r="30" spans="1:15" x14ac:dyDescent="0.25">
      <c r="A30" t="s">
        <v>204</v>
      </c>
    </row>
    <row r="31" spans="1:15" x14ac:dyDescent="0.25">
      <c r="A31" s="1" t="s">
        <v>166</v>
      </c>
      <c r="B31" s="1" t="s">
        <v>71</v>
      </c>
      <c r="D31" s="190" t="s">
        <v>204</v>
      </c>
      <c r="E31" s="190"/>
    </row>
    <row r="32" spans="1:15" x14ac:dyDescent="0.25">
      <c r="A32" t="s">
        <v>205</v>
      </c>
      <c r="B32">
        <v>0</v>
      </c>
      <c r="D32" s="40" t="s">
        <v>167</v>
      </c>
      <c r="E32" s="14" t="s">
        <v>71</v>
      </c>
    </row>
    <row r="33" spans="1:5" x14ac:dyDescent="0.25">
      <c r="A33" t="s">
        <v>206</v>
      </c>
      <c r="B33">
        <v>0</v>
      </c>
      <c r="D33" s="41" t="s">
        <v>207</v>
      </c>
      <c r="E33">
        <v>8000</v>
      </c>
    </row>
    <row r="34" spans="1:5" x14ac:dyDescent="0.25">
      <c r="A34" t="s">
        <v>208</v>
      </c>
      <c r="B34">
        <v>1000</v>
      </c>
      <c r="D34" s="41" t="s">
        <v>209</v>
      </c>
      <c r="E34">
        <v>6000</v>
      </c>
    </row>
    <row r="35" spans="1:5" x14ac:dyDescent="0.25">
      <c r="A35" t="s">
        <v>210</v>
      </c>
      <c r="B35">
        <v>2000</v>
      </c>
      <c r="D35" s="41" t="s">
        <v>211</v>
      </c>
      <c r="E35">
        <v>4000</v>
      </c>
    </row>
    <row r="36" spans="1:5" x14ac:dyDescent="0.25">
      <c r="A36" t="s">
        <v>212</v>
      </c>
      <c r="B36">
        <v>3000</v>
      </c>
      <c r="D36" s="41" t="s">
        <v>213</v>
      </c>
      <c r="E36">
        <v>2000</v>
      </c>
    </row>
    <row r="37" spans="1:5" x14ac:dyDescent="0.25">
      <c r="A37" t="s">
        <v>168</v>
      </c>
      <c r="B37">
        <v>4000</v>
      </c>
      <c r="D37" s="119" t="s">
        <v>214</v>
      </c>
      <c r="E37">
        <v>0</v>
      </c>
    </row>
    <row r="38" spans="1:5" x14ac:dyDescent="0.25">
      <c r="A38" t="s">
        <v>215</v>
      </c>
      <c r="B38">
        <v>5000</v>
      </c>
      <c r="D38" s="118" t="s">
        <v>216</v>
      </c>
      <c r="E38" s="55">
        <v>-5000</v>
      </c>
    </row>
    <row r="39" spans="1:5" x14ac:dyDescent="0.25">
      <c r="A39" t="s">
        <v>217</v>
      </c>
      <c r="B39">
        <v>6000</v>
      </c>
    </row>
    <row r="40" spans="1:5" x14ac:dyDescent="0.25">
      <c r="A40" t="s">
        <v>218</v>
      </c>
      <c r="B40">
        <v>7000</v>
      </c>
    </row>
  </sheetData>
  <mergeCells count="4">
    <mergeCell ref="D2:E2"/>
    <mergeCell ref="D16:E16"/>
    <mergeCell ref="D31:E31"/>
    <mergeCell ref="K16:L1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78D0A6FFAA704498C97BFC09BEE711" ma:contentTypeVersion="10" ma:contentTypeDescription="Create a new document." ma:contentTypeScope="" ma:versionID="4ff778d85fad0f6809681a87634bb663">
  <xsd:schema xmlns:xsd="http://www.w3.org/2001/XMLSchema" xmlns:xs="http://www.w3.org/2001/XMLSchema" xmlns:p="http://schemas.microsoft.com/office/2006/metadata/properties" xmlns:ns2="b16c92e1-8484-4eb1-95f8-279d60e94b78" targetNamespace="http://schemas.microsoft.com/office/2006/metadata/properties" ma:root="true" ma:fieldsID="f42be415c06cc1f4878e0b9668a00f66" ns2:_="">
    <xsd:import namespace="b16c92e1-8484-4eb1-95f8-279d60e94b7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6c92e1-8484-4eb1-95f8-279d60e94b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7f9710d-b0ea-4af6-a346-380705d0c7d7"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16c92e1-8484-4eb1-95f8-279d60e94b7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2C3222C-BD1C-4C4D-B4A5-7D6BA2F8E4EB}"/>
</file>

<file path=customXml/itemProps2.xml><?xml version="1.0" encoding="utf-8"?>
<ds:datastoreItem xmlns:ds="http://schemas.openxmlformats.org/officeDocument/2006/customXml" ds:itemID="{4B9E39DC-9734-4D9C-8F83-B5595B853905}">
  <ds:schemaRefs>
    <ds:schemaRef ds:uri="http://schemas.microsoft.com/sharepoint/v3/contenttype/forms"/>
  </ds:schemaRefs>
</ds:datastoreItem>
</file>

<file path=customXml/itemProps3.xml><?xml version="1.0" encoding="utf-8"?>
<ds:datastoreItem xmlns:ds="http://schemas.openxmlformats.org/officeDocument/2006/customXml" ds:itemID="{A2B704AB-8D2F-4C01-95CD-C34653D7E83C}">
  <ds:schemaRefs>
    <ds:schemaRef ds:uri="http://schemas.microsoft.com/office/2006/metadata/properties"/>
    <ds:schemaRef ds:uri="http://schemas.microsoft.com/office/infopath/2007/PartnerControls"/>
    <ds:schemaRef ds:uri="b16c92e1-8484-4eb1-95f8-279d60e94b7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1</vt:i4>
      </vt:variant>
    </vt:vector>
  </HeadingPairs>
  <TitlesOfParts>
    <vt:vector size="7" baseType="lpstr">
      <vt:lpstr>Aanbod &amp; kortingspercentages</vt:lpstr>
      <vt:lpstr>Prijzenblad</vt:lpstr>
      <vt:lpstr>Specificaties voertuig 1</vt:lpstr>
      <vt:lpstr>Specificaties voertuig 2</vt:lpstr>
      <vt:lpstr>Specificaties voertuig 5</vt:lpstr>
      <vt:lpstr>Hulpveld Rekenvelden</vt:lpstr>
      <vt:lpstr>Prijzenblad!Afdrukbereik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Willem Middelkoop</dc:creator>
  <cp:keywords/>
  <dc:description/>
  <cp:lastModifiedBy>Middelkoop, Willem</cp:lastModifiedBy>
  <cp:revision/>
  <dcterms:created xsi:type="dcterms:W3CDTF">2025-03-31T11:26:30Z</dcterms:created>
  <dcterms:modified xsi:type="dcterms:W3CDTF">2025-09-05T08:59:48Z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0x0101004078D0A6FFAA704498C97BFC09BEE711</vt:lpwstr>
  </property>
  <property fmtid="{D5CDD505-2E9C-101B-9397-08002B2CF9AE}" pid="3" name="MediaServiceImageTags">
    <vt:lpwstr/>
  </property>
</Properties>
</file>