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ublic polis en sluiting\Sluiting\PVE\2026\"/>
    </mc:Choice>
  </mc:AlternateContent>
  <xr:revisionPtr revIDLastSave="0" documentId="13_ncr:1_{659BE7D4-9FE7-4FC2-A91F-53E45326BD7A}" xr6:coauthVersionLast="47" xr6:coauthVersionMax="47" xr10:uidLastSave="{00000000-0000-0000-0000-000000000000}"/>
  <bookViews>
    <workbookView xWindow="28680" yWindow="-120" windowWidth="29040" windowHeight="15840" tabRatio="603" xr2:uid="{00000000-000D-0000-FFFF-FFFF00000000}"/>
  </bookViews>
  <sheets>
    <sheet name="specificatie" sheetId="2" r:id="rId1"/>
  </sheets>
  <definedNames>
    <definedName name="_afr2">#REF!</definedName>
    <definedName name="_xlnm._FilterDatabase" localSheetId="0" hidden="1">specificatie!$W$1:$X$1</definedName>
    <definedName name="_vvd2">#REF!</definedName>
    <definedName name="_xlnm.Print_Area" localSheetId="0">specificatie!$A$1:$U$28</definedName>
    <definedName name="_xlnm.Print_Titles" localSheetId="0">specificatie!$1:$1</definedName>
    <definedName name="cad">specificatie!#REF!</definedName>
    <definedName name="Eurokoers">#REF!</definedName>
    <definedName name="ign">#REF!</definedName>
    <definedName name="igo">#REF!</definedName>
    <definedName name="iin">#REF!</definedName>
    <definedName name="iio">#REF!</definedName>
    <definedName name="index">specificatie!#REF!</definedName>
    <definedName name="Premie">#REF!</definedName>
    <definedName name="Premie2004">#REF!</definedName>
    <definedName name="Premie200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2" i="2" l="1"/>
  <c r="T25" i="2"/>
  <c r="U25" i="2"/>
  <c r="Q8" i="2" l="1"/>
  <c r="T8" i="2" s="1"/>
  <c r="U8" i="2" s="1"/>
  <c r="Q24" i="2"/>
  <c r="T24" i="2" s="1"/>
  <c r="U24" i="2" s="1"/>
  <c r="Q22" i="2"/>
  <c r="T22" i="2" s="1"/>
  <c r="Q19" i="2"/>
  <c r="T19" i="2" s="1"/>
  <c r="Q18" i="2"/>
  <c r="T18" i="2" s="1"/>
  <c r="Q11" i="2"/>
  <c r="T11" i="2" s="1"/>
  <c r="Q10" i="2"/>
  <c r="T10" i="2" s="1"/>
  <c r="Q9" i="2"/>
  <c r="T9" i="2" s="1"/>
  <c r="Q7" i="2"/>
  <c r="T7" i="2" s="1"/>
  <c r="Q5" i="2"/>
  <c r="T5" i="2" s="1"/>
  <c r="P22" i="2"/>
  <c r="S22" i="2" s="1"/>
  <c r="U22" i="2" s="1"/>
  <c r="P11" i="2"/>
  <c r="S11" i="2" s="1"/>
  <c r="P5" i="2"/>
  <c r="S5" i="2" s="1"/>
  <c r="U5" i="2" l="1"/>
  <c r="S28" i="2"/>
  <c r="P28" i="2"/>
  <c r="L14" i="2" l="1"/>
  <c r="O14" i="2" s="1"/>
  <c r="R14" i="2" s="1"/>
  <c r="L13" i="2"/>
  <c r="O13" i="2" s="1"/>
  <c r="R13" i="2" s="1"/>
  <c r="L10" i="2"/>
  <c r="O10" i="2" s="1"/>
  <c r="R10" i="2" s="1"/>
  <c r="U10" i="2" s="1"/>
  <c r="L9" i="2"/>
  <c r="O9" i="2" s="1"/>
  <c r="R9" i="2" s="1"/>
  <c r="U9" i="2" s="1"/>
  <c r="L19" i="2"/>
  <c r="O19" i="2" s="1"/>
  <c r="R19" i="2" s="1"/>
  <c r="U19" i="2" s="1"/>
  <c r="L18" i="2"/>
  <c r="O18" i="2" s="1"/>
  <c r="R18" i="2" s="1"/>
  <c r="U18" i="2" s="1"/>
  <c r="L17" i="2"/>
  <c r="O17" i="2" s="1"/>
  <c r="R17" i="2" s="1"/>
  <c r="U17" i="2" s="1"/>
  <c r="L16" i="2"/>
  <c r="O16" i="2" s="1"/>
  <c r="R16" i="2" s="1"/>
  <c r="L7" i="2"/>
  <c r="O7" i="2" s="1"/>
  <c r="R7" i="2" s="1"/>
  <c r="U7" i="2" l="1"/>
  <c r="N14" i="2"/>
  <c r="Q14" i="2" s="1"/>
  <c r="T14" i="2" s="1"/>
  <c r="U14" i="2" s="1"/>
  <c r="N17" i="2"/>
  <c r="N16" i="2"/>
  <c r="Q16" i="2" s="1"/>
  <c r="T16" i="2" s="1"/>
  <c r="U16" i="2" s="1"/>
  <c r="N13" i="2"/>
  <c r="Q13" i="2" s="1"/>
  <c r="T13" i="2" s="1"/>
  <c r="U13" i="2" s="1"/>
  <c r="N6" i="2" l="1"/>
  <c r="Q6" i="2" s="1"/>
  <c r="T6" i="2" s="1"/>
  <c r="N15" i="2"/>
  <c r="N20" i="2"/>
  <c r="Q20" i="2" s="1"/>
  <c r="T20" i="2" s="1"/>
  <c r="U20" i="2" s="1"/>
  <c r="N21" i="2"/>
  <c r="Q21" i="2" s="1"/>
  <c r="T21" i="2" s="1"/>
  <c r="U21" i="2" s="1"/>
  <c r="L11" i="2"/>
  <c r="O11" i="2" s="1"/>
  <c r="R11" i="2" s="1"/>
  <c r="N23" i="2"/>
  <c r="Q23" i="2" s="1"/>
  <c r="T23" i="2" s="1"/>
  <c r="U23" i="2" s="1"/>
  <c r="U11" i="2" l="1"/>
  <c r="U6" i="2"/>
  <c r="M28" i="2"/>
  <c r="N26" i="2" l="1"/>
  <c r="Q26" i="2" s="1"/>
  <c r="T26" i="2" s="1"/>
  <c r="L15" i="2"/>
  <c r="O15" i="2" s="1"/>
  <c r="R15" i="2" s="1"/>
  <c r="U15" i="2" l="1"/>
  <c r="R28" i="2"/>
  <c r="U26" i="2"/>
  <c r="T28" i="2"/>
  <c r="O28" i="2"/>
  <c r="Q28" i="2"/>
  <c r="N28" i="2"/>
  <c r="L28" i="2"/>
  <c r="U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F7" authorId="0" shapeId="0" xr:uid="{7939664B-9D64-45EF-9ACE-1F008854CAA4}">
      <text>
        <r>
          <rPr>
            <sz val="9"/>
            <color indexed="81"/>
            <rFont val="Tahoma"/>
            <family val="2"/>
          </rPr>
          <t>rapportnr 4068204 van Lengkeek, incl. BTW en fundering</t>
        </r>
      </text>
    </comment>
    <comment ref="F9" authorId="0" shapeId="0" xr:uid="{DAE415B1-3AD3-47E9-8A11-C9814E54A76F}">
      <text>
        <r>
          <rPr>
            <sz val="9"/>
            <color indexed="81"/>
            <rFont val="Tahoma"/>
            <family val="2"/>
          </rPr>
          <t>rapportnr 4068204 van Lengkeek, incl. BTW en fundering</t>
        </r>
      </text>
    </comment>
    <comment ref="F10" authorId="0" shapeId="0" xr:uid="{CD562A7D-555F-404B-957A-4D2D1DD5004F}">
      <text>
        <r>
          <rPr>
            <sz val="9"/>
            <color indexed="81"/>
            <rFont val="Tahoma"/>
            <family val="2"/>
          </rPr>
          <t>rapportnr 4068204 van Lengkeek, incl. BTW en fundering</t>
        </r>
      </text>
    </comment>
    <comment ref="F13" authorId="0" shapeId="0" xr:uid="{EEE81FCA-724D-43F6-B61F-D46C2BECD5CD}">
      <text>
        <r>
          <rPr>
            <sz val="9"/>
            <color indexed="81"/>
            <rFont val="Tahoma"/>
            <family val="2"/>
          </rPr>
          <t>rapportnr 4068204 van Lengkeek, incl. BTW en fundering</t>
        </r>
      </text>
    </comment>
    <comment ref="F14" authorId="0" shapeId="0" xr:uid="{7266C590-C245-4D81-A08D-F427FD3AA7A5}">
      <text>
        <r>
          <rPr>
            <sz val="9"/>
            <color indexed="81"/>
            <rFont val="Tahoma"/>
            <family val="2"/>
          </rPr>
          <t>rapportnr 4068204 van Lengkeek, incl. BTW en fundering</t>
        </r>
      </text>
    </comment>
    <comment ref="F16" authorId="0" shapeId="0" xr:uid="{14CADB80-FE20-4D34-9EF6-20FD2DD06D6A}">
      <text>
        <r>
          <rPr>
            <sz val="9"/>
            <color indexed="81"/>
            <rFont val="Tahoma"/>
            <family val="2"/>
          </rPr>
          <t>rapportnr 4068204 van Lengkeek, incl. BTW en fundering</t>
        </r>
      </text>
    </comment>
    <comment ref="F17" authorId="0" shapeId="0" xr:uid="{4A5F848F-80E5-4A05-9E17-17B57E82694B}">
      <text>
        <r>
          <rPr>
            <sz val="9"/>
            <color indexed="81"/>
            <rFont val="Tahoma"/>
            <family val="2"/>
          </rPr>
          <t>rapportnr 4068204 van Lengkeek, incl. BTW en fundering</t>
        </r>
      </text>
    </comment>
    <comment ref="F18" authorId="0" shapeId="0" xr:uid="{CD0F8418-E62D-4089-A886-274005D68026}">
      <text>
        <r>
          <rPr>
            <sz val="9"/>
            <color indexed="81"/>
            <rFont val="Tahoma"/>
            <family val="2"/>
          </rPr>
          <t>rapportnr 4068204 van Lengkeek, incl. BTW en fundering</t>
        </r>
      </text>
    </comment>
    <comment ref="F19" authorId="0" shapeId="0" xr:uid="{E223E711-66F6-4D9C-9B50-8BD5AEC5FDDE}">
      <text>
        <r>
          <rPr>
            <sz val="9"/>
            <color indexed="81"/>
            <rFont val="Tahoma"/>
            <family val="2"/>
          </rPr>
          <t>rapportnr 4068204 van Lengkeek, incl. BTW en fundering</t>
        </r>
      </text>
    </comment>
  </commentList>
</comments>
</file>

<file path=xl/sharedStrings.xml><?xml version="1.0" encoding="utf-8"?>
<sst xmlns="http://schemas.openxmlformats.org/spreadsheetml/2006/main" count="191" uniqueCount="119">
  <si>
    <t>Totaal</t>
  </si>
  <si>
    <t>EINDTOTAAL:</t>
  </si>
  <si>
    <t xml:space="preserve"> </t>
  </si>
  <si>
    <t xml:space="preserve">Hagerhofweg </t>
  </si>
  <si>
    <t>Venlo</t>
  </si>
  <si>
    <t>1 /200</t>
  </si>
  <si>
    <t>Geleen</t>
  </si>
  <si>
    <t>Gebr. Van Doornelaan</t>
  </si>
  <si>
    <t>Horst</t>
  </si>
  <si>
    <t>Roermond</t>
  </si>
  <si>
    <t>machines in consignatie</t>
  </si>
  <si>
    <t xml:space="preserve">Groenveldsingel </t>
  </si>
  <si>
    <t xml:space="preserve">Olympialaan </t>
  </si>
  <si>
    <t>Bredeweg</t>
  </si>
  <si>
    <t>Dr. H. van der Hoffplein / Rijksweg Noord</t>
  </si>
  <si>
    <t>Laaghuissingel</t>
  </si>
  <si>
    <t>Oostrum Venray</t>
  </si>
  <si>
    <t>Drakesteyn</t>
  </si>
  <si>
    <t>Weert</t>
  </si>
  <si>
    <t>Gehuurd door Gilde Opleidingen</t>
  </si>
  <si>
    <t>Verhuur op locatie aan derden:</t>
  </si>
  <si>
    <t>Eigendom Gilde Opleidingen</t>
  </si>
  <si>
    <t>Eigendom/huur:</t>
  </si>
  <si>
    <t>Henri Dunantstraat</t>
  </si>
  <si>
    <t>Kunstwerk (eigendom) geplaatst op de openbare weg in Venlo</t>
  </si>
  <si>
    <t>Onderwijslocatie</t>
  </si>
  <si>
    <t>Eigendom Gilde Opleidingen ( betreft Semi-permanente bouw</t>
  </si>
  <si>
    <t>Kantoorruimte</t>
  </si>
  <si>
    <t>niet van toepassing</t>
  </si>
  <si>
    <t>Praktijklokaal wordt verhuurd aan de eigenlijke verhuurder.</t>
  </si>
  <si>
    <t>Kerkeveldlaan</t>
  </si>
  <si>
    <t>Op alle adressen m.u.v. leegstaande panden</t>
  </si>
  <si>
    <t>Postcode</t>
  </si>
  <si>
    <t>6042 JZ</t>
  </si>
  <si>
    <t>6162 BG</t>
  </si>
  <si>
    <t>5961 BB</t>
  </si>
  <si>
    <t>6042 JW</t>
  </si>
  <si>
    <t>6042 GE</t>
  </si>
  <si>
    <t>5913 SB</t>
  </si>
  <si>
    <t>5912 PN</t>
  </si>
  <si>
    <t>5913 ES</t>
  </si>
  <si>
    <t>5807 ES</t>
  </si>
  <si>
    <t>6006 AG</t>
  </si>
  <si>
    <t xml:space="preserve">Hagerhofweg 
Waterhoenstraat
</t>
  </si>
  <si>
    <t>15 en 17
38 en 44</t>
  </si>
  <si>
    <t>5912 PN
5912 XV</t>
  </si>
  <si>
    <t xml:space="preserve">Venlo
Venlo </t>
  </si>
  <si>
    <t>Kasteel Hillenraedtstraat
Kasteel Heysterumstraat</t>
  </si>
  <si>
    <t>1
52</t>
  </si>
  <si>
    <t>6043 HA
6043 HP</t>
  </si>
  <si>
    <t xml:space="preserve">Roermond
Roermond </t>
  </si>
  <si>
    <t>Gebouwen</t>
  </si>
  <si>
    <t>Inventaris</t>
  </si>
  <si>
    <t>Adres</t>
  </si>
  <si>
    <t>Nr</t>
  </si>
  <si>
    <t>Plaats</t>
  </si>
  <si>
    <t>Bestemming</t>
  </si>
  <si>
    <t>gebouwen</t>
  </si>
  <si>
    <t xml:space="preserve">Taxatie </t>
  </si>
  <si>
    <t>Onderwijslocatie (deels eigendom College Den Hulster). Onderwijsboulevard</t>
  </si>
  <si>
    <t>Kunstwerk</t>
  </si>
  <si>
    <t>Huurdersbelang</t>
  </si>
  <si>
    <t xml:space="preserve">Thermiekstraat </t>
  </si>
  <si>
    <t>4-a</t>
  </si>
  <si>
    <t>6361 HB</t>
  </si>
  <si>
    <t>Nuth</t>
  </si>
  <si>
    <t>Serverruimte Amerikalaan</t>
  </si>
  <si>
    <t>Maastricht-airport</t>
  </si>
  <si>
    <t>Poststraat</t>
  </si>
  <si>
    <t>8-10</t>
  </si>
  <si>
    <t>Sittard</t>
  </si>
  <si>
    <t>10-B</t>
  </si>
  <si>
    <t>6001 GT</t>
  </si>
  <si>
    <t xml:space="preserve">Gebouw compartiment C wordt medio 2021 gesloopt. </t>
  </si>
  <si>
    <t>betreft huur horeca-gedeelte Theater de Huiskamer</t>
  </si>
  <si>
    <t>per 01-07-2022</t>
  </si>
  <si>
    <t>indexcijfer 163,4</t>
  </si>
  <si>
    <t>indexcijfer 132,3</t>
  </si>
  <si>
    <t>Onderwijslocatie (noodlokalen)</t>
  </si>
  <si>
    <t>per 01-07-2023</t>
  </si>
  <si>
    <t>indexcijfer 122,5</t>
  </si>
  <si>
    <t>indexcijfer 124,9</t>
  </si>
  <si>
    <t xml:space="preserve">Burghoffweg </t>
  </si>
  <si>
    <t>6042 EX</t>
  </si>
  <si>
    <t>Kasteel Hillenraedtstraat</t>
  </si>
  <si>
    <t>6043 HA</t>
  </si>
  <si>
    <t xml:space="preserve">Roermond </t>
  </si>
  <si>
    <t>Elektrische fietsen</t>
  </si>
  <si>
    <t>Wilhelminasingel</t>
  </si>
  <si>
    <t>PV panelen geplaatst op daken T vleugel en hoofd dak</t>
  </si>
  <si>
    <t>PV panelen geplaatst op dakdeel A</t>
  </si>
  <si>
    <t>gebouw bestaat uit samengestelde portocabines</t>
  </si>
  <si>
    <t>hout skelet bouw met aluminium sandwich plaat bekleed</t>
  </si>
  <si>
    <t>Troostwijk 305953-01-0, dd 8-05-2024</t>
  </si>
  <si>
    <t>Troostwijk 305948-01-0, dd 29-04-2024</t>
  </si>
  <si>
    <t>Troostwijk 231984-02-0, dd 19-04-2024</t>
  </si>
  <si>
    <t>Troostwijk 231983-02-0, dd 29-04-2024</t>
  </si>
  <si>
    <t>Troostwijk 231980-02-0, dd 26-05-2024</t>
  </si>
  <si>
    <t>Troostwijk 231979-02-0, dd 26-04-2024</t>
  </si>
  <si>
    <t>Troostwijk 231981-02-0, dd 08-05-2024</t>
  </si>
  <si>
    <t>Troostwijk 305956-01-0, dd 25-04-2024</t>
  </si>
  <si>
    <t>Troostwijk 231782-02-0, dd 15-05-2024</t>
  </si>
  <si>
    <t>per 01-07-2024</t>
  </si>
  <si>
    <t>indexcijfer 130,8</t>
  </si>
  <si>
    <t>indexcijfer 127,2</t>
  </si>
  <si>
    <t>inventaris/ huurdersbelang</t>
  </si>
  <si>
    <t>6199 AE</t>
  </si>
  <si>
    <t>6135 KR</t>
  </si>
  <si>
    <t>Marathonweg</t>
  </si>
  <si>
    <t>6042 JN</t>
  </si>
  <si>
    <t>per 01-07-2025</t>
  </si>
  <si>
    <t>indexcijfer 135,2</t>
  </si>
  <si>
    <t>indexcijfer 131,8</t>
  </si>
  <si>
    <t>nieuw per 01-05-2025/aanpassing vs inventaris per 03-06-25</t>
  </si>
  <si>
    <t>Deken van Oppensingel</t>
  </si>
  <si>
    <t>6-6a-6b</t>
  </si>
  <si>
    <t>5911 AC</t>
  </si>
  <si>
    <t>leegstaand, dekking beperken tot brand/vlieg/storm</t>
  </si>
  <si>
    <t>nieuw zie mail 300925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</si>
</sst>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* #,##0.00_-;\-* #,##0.00_-;_-* &quot;-&quot;??_-;_-@_-"/>
    <numFmt numFmtId="165" formatCode="#,##0.00_ ;\-#,##0.00\ "/>
  </numFmts>
  <fonts count="13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color indexed="81"/>
      <name val="Tahom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i/>
      <sz val="9"/>
      <color indexed="8"/>
      <name val="Arial"/>
      <family val="2"/>
    </font>
    <font>
      <sz val="9"/>
      <color rgb="FFFF0000"/>
      <name val="Arial"/>
      <family val="2"/>
    </font>
    <font>
      <i/>
      <sz val="9"/>
      <color indexed="8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17"/>
      </top>
      <bottom style="double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17"/>
      </top>
      <bottom style="double">
        <color indexed="17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double">
        <color indexed="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17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7">
    <xf numFmtId="0" fontId="0" fillId="0" borderId="0" xfId="0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2" fontId="6" fillId="0" borderId="2" xfId="1" applyNumberFormat="1" applyFont="1" applyBorder="1" applyAlignment="1" applyProtection="1">
      <alignment vertical="top" wrapText="1"/>
      <protection locked="0"/>
    </xf>
    <xf numFmtId="164" fontId="6" fillId="2" borderId="6" xfId="1" applyFont="1" applyFill="1" applyBorder="1" applyAlignment="1" applyProtection="1">
      <alignment vertical="top"/>
      <protection locked="0"/>
    </xf>
    <xf numFmtId="2" fontId="6" fillId="0" borderId="2" xfId="1" applyNumberFormat="1" applyFont="1" applyBorder="1" applyAlignment="1" applyProtection="1">
      <alignment horizontal="left" vertical="top" wrapText="1"/>
      <protection locked="0"/>
    </xf>
    <xf numFmtId="2" fontId="8" fillId="0" borderId="2" xfId="1" applyNumberFormat="1" applyFont="1" applyBorder="1" applyAlignment="1" applyProtection="1">
      <alignment horizontal="left" vertical="top" wrapText="1"/>
      <protection locked="0"/>
    </xf>
    <xf numFmtId="164" fontId="6" fillId="2" borderId="9" xfId="1" applyFont="1" applyFill="1" applyBorder="1" applyAlignment="1" applyProtection="1">
      <alignment vertical="top"/>
      <protection locked="0"/>
    </xf>
    <xf numFmtId="164" fontId="9" fillId="0" borderId="3" xfId="1" applyFont="1" applyBorder="1" applyAlignment="1">
      <alignment vertical="top"/>
    </xf>
    <xf numFmtId="0" fontId="9" fillId="0" borderId="4" xfId="0" quotePrefix="1" applyFont="1" applyBorder="1" applyAlignment="1">
      <alignment horizontal="center" vertical="top"/>
    </xf>
    <xf numFmtId="0" fontId="9" fillId="0" borderId="4" xfId="0" quotePrefix="1" applyFont="1" applyBorder="1" applyAlignment="1">
      <alignment horizontal="left" vertical="top"/>
    </xf>
    <xf numFmtId="2" fontId="9" fillId="0" borderId="4" xfId="0" quotePrefix="1" applyNumberFormat="1" applyFont="1" applyBorder="1" applyAlignment="1">
      <alignment horizontal="left" vertical="top" wrapText="1"/>
    </xf>
    <xf numFmtId="164" fontId="6" fillId="2" borderId="8" xfId="1" applyFont="1" applyFill="1" applyBorder="1" applyAlignment="1">
      <alignment vertical="top"/>
    </xf>
    <xf numFmtId="44" fontId="8" fillId="0" borderId="2" xfId="3" applyFont="1" applyFill="1" applyBorder="1" applyAlignment="1" applyProtection="1">
      <alignment vertical="top"/>
      <protection locked="0"/>
    </xf>
    <xf numFmtId="44" fontId="7" fillId="0" borderId="4" xfId="3" applyFont="1" applyBorder="1" applyAlignment="1">
      <alignment vertical="top"/>
    </xf>
    <xf numFmtId="44" fontId="10" fillId="0" borderId="2" xfId="3" applyFont="1" applyFill="1" applyBorder="1" applyAlignment="1" applyProtection="1">
      <alignment vertical="top"/>
      <protection locked="0"/>
    </xf>
    <xf numFmtId="164" fontId="6" fillId="0" borderId="0" xfId="1" applyFont="1" applyAlignment="1">
      <alignment vertical="top"/>
    </xf>
    <xf numFmtId="164" fontId="6" fillId="0" borderId="0" xfId="1" applyFont="1" applyAlignment="1">
      <alignment horizontal="left" vertical="top"/>
    </xf>
    <xf numFmtId="164" fontId="9" fillId="3" borderId="10" xfId="1" applyFont="1" applyFill="1" applyBorder="1" applyAlignment="1">
      <alignment horizontal="left" vertical="top"/>
    </xf>
    <xf numFmtId="164" fontId="9" fillId="3" borderId="5" xfId="1" applyFont="1" applyFill="1" applyBorder="1" applyAlignment="1">
      <alignment horizontal="center" vertical="top"/>
    </xf>
    <xf numFmtId="164" fontId="9" fillId="3" borderId="5" xfId="1" applyFont="1" applyFill="1" applyBorder="1" applyAlignment="1">
      <alignment horizontal="left" vertical="top"/>
    </xf>
    <xf numFmtId="2" fontId="9" fillId="3" borderId="5" xfId="1" applyNumberFormat="1" applyFont="1" applyFill="1" applyBorder="1" applyAlignment="1">
      <alignment horizontal="left" vertical="top" wrapText="1"/>
    </xf>
    <xf numFmtId="164" fontId="11" fillId="3" borderId="5" xfId="1" applyFont="1" applyFill="1" applyBorder="1" applyAlignment="1">
      <alignment vertical="top"/>
    </xf>
    <xf numFmtId="165" fontId="12" fillId="3" borderId="5" xfId="1" applyNumberFormat="1" applyFont="1" applyFill="1" applyBorder="1" applyAlignment="1">
      <alignment vertical="top" wrapText="1"/>
    </xf>
    <xf numFmtId="164" fontId="12" fillId="3" borderId="5" xfId="1" applyFont="1" applyFill="1" applyBorder="1" applyAlignment="1">
      <alignment vertical="top" wrapText="1"/>
    </xf>
    <xf numFmtId="164" fontId="9" fillId="3" borderId="11" xfId="1" applyFont="1" applyFill="1" applyBorder="1" applyAlignment="1">
      <alignment vertical="top"/>
    </xf>
    <xf numFmtId="164" fontId="6" fillId="0" borderId="0" xfId="1" applyFont="1" applyFill="1" applyBorder="1" applyAlignment="1">
      <alignment vertical="top"/>
    </xf>
    <xf numFmtId="2" fontId="9" fillId="3" borderId="7" xfId="1" applyNumberFormat="1" applyFont="1" applyFill="1" applyBorder="1" applyAlignment="1">
      <alignment horizontal="left" vertical="top" wrapText="1"/>
    </xf>
    <xf numFmtId="164" fontId="9" fillId="3" borderId="12" xfId="1" applyFont="1" applyFill="1" applyBorder="1" applyAlignment="1">
      <alignment horizontal="left" vertical="top"/>
    </xf>
    <xf numFmtId="164" fontId="9" fillId="3" borderId="0" xfId="1" applyFont="1" applyFill="1" applyBorder="1" applyAlignment="1">
      <alignment horizontal="center" vertical="top"/>
    </xf>
    <xf numFmtId="164" fontId="9" fillId="3" borderId="0" xfId="1" applyFont="1" applyFill="1" applyBorder="1" applyAlignment="1">
      <alignment horizontal="left" vertical="top"/>
    </xf>
    <xf numFmtId="2" fontId="9" fillId="3" borderId="0" xfId="1" applyNumberFormat="1" applyFont="1" applyFill="1" applyBorder="1" applyAlignment="1">
      <alignment horizontal="left" vertical="top" wrapText="1"/>
    </xf>
    <xf numFmtId="164" fontId="11" fillId="3" borderId="0" xfId="1" applyFont="1" applyFill="1" applyBorder="1" applyAlignment="1">
      <alignment vertical="top"/>
    </xf>
    <xf numFmtId="164" fontId="12" fillId="3" borderId="0" xfId="1" applyFont="1" applyFill="1" applyBorder="1" applyAlignment="1">
      <alignment vertical="top" wrapText="1"/>
    </xf>
    <xf numFmtId="164" fontId="9" fillId="3" borderId="13" xfId="1" applyFont="1" applyFill="1" applyBorder="1" applyAlignment="1">
      <alignment vertical="top"/>
    </xf>
    <xf numFmtId="164" fontId="9" fillId="3" borderId="14" xfId="1" applyFont="1" applyFill="1" applyBorder="1" applyAlignment="1">
      <alignment horizontal="left" vertical="top"/>
    </xf>
    <xf numFmtId="164" fontId="9" fillId="3" borderId="15" xfId="1" applyFont="1" applyFill="1" applyBorder="1" applyAlignment="1">
      <alignment horizontal="center" vertical="top"/>
    </xf>
    <xf numFmtId="164" fontId="9" fillId="3" borderId="15" xfId="1" applyFont="1" applyFill="1" applyBorder="1" applyAlignment="1">
      <alignment horizontal="left" vertical="top"/>
    </xf>
    <xf numFmtId="2" fontId="9" fillId="3" borderId="15" xfId="1" applyNumberFormat="1" applyFont="1" applyFill="1" applyBorder="1" applyAlignment="1">
      <alignment horizontal="left" vertical="top" wrapText="1"/>
    </xf>
    <xf numFmtId="164" fontId="11" fillId="3" borderId="15" xfId="1" applyFont="1" applyFill="1" applyBorder="1" applyAlignment="1">
      <alignment vertical="top"/>
    </xf>
    <xf numFmtId="165" fontId="12" fillId="3" borderId="15" xfId="1" applyNumberFormat="1" applyFont="1" applyFill="1" applyBorder="1" applyAlignment="1">
      <alignment vertical="top" wrapText="1"/>
    </xf>
    <xf numFmtId="164" fontId="12" fillId="3" borderId="15" xfId="1" applyFont="1" applyFill="1" applyBorder="1" applyAlignment="1">
      <alignment vertical="top" wrapText="1"/>
    </xf>
    <xf numFmtId="164" fontId="9" fillId="3" borderId="16" xfId="1" applyFont="1" applyFill="1" applyBorder="1" applyAlignment="1">
      <alignment vertical="top"/>
    </xf>
    <xf numFmtId="0" fontId="9" fillId="0" borderId="1" xfId="0" quotePrefix="1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center" vertical="top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164" fontId="6" fillId="0" borderId="2" xfId="1" applyFont="1" applyBorder="1" applyAlignment="1" applyProtection="1">
      <alignment vertical="top"/>
      <protection locked="0"/>
    </xf>
    <xf numFmtId="2" fontId="6" fillId="0" borderId="0" xfId="1" applyNumberFormat="1" applyFont="1" applyAlignment="1">
      <alignment horizontal="left" vertical="top" wrapText="1"/>
    </xf>
    <xf numFmtId="164" fontId="6" fillId="0" borderId="0" xfId="1" applyFont="1" applyAlignment="1">
      <alignment horizontal="center" vertical="top"/>
    </xf>
    <xf numFmtId="164" fontId="6" fillId="0" borderId="0" xfId="1" applyFont="1" applyFill="1" applyAlignment="1">
      <alignment vertical="top"/>
    </xf>
    <xf numFmtId="164" fontId="6" fillId="0" borderId="0" xfId="1" applyFont="1" applyFill="1" applyAlignment="1">
      <alignment horizontal="center" vertical="top"/>
    </xf>
    <xf numFmtId="164" fontId="6" fillId="0" borderId="0" xfId="1" applyFont="1" applyFill="1" applyAlignment="1">
      <alignment horizontal="left" vertical="top"/>
    </xf>
    <xf numFmtId="2" fontId="6" fillId="0" borderId="0" xfId="1" applyNumberFormat="1" applyFont="1" applyFill="1" applyAlignment="1">
      <alignment horizontal="left" vertical="top" wrapText="1"/>
    </xf>
    <xf numFmtId="2" fontId="6" fillId="0" borderId="17" xfId="1" applyNumberFormat="1" applyFont="1" applyBorder="1" applyAlignment="1" applyProtection="1">
      <alignment vertical="top" wrapText="1"/>
      <protection locked="0"/>
    </xf>
    <xf numFmtId="2" fontId="8" fillId="0" borderId="6" xfId="0" quotePrefix="1" applyNumberFormat="1" applyFont="1" applyBorder="1" applyAlignment="1" applyProtection="1">
      <alignment vertical="top" wrapText="1"/>
      <protection locked="0"/>
    </xf>
    <xf numFmtId="2" fontId="6" fillId="0" borderId="17" xfId="1" applyNumberFormat="1" applyFont="1" applyBorder="1" applyAlignment="1" applyProtection="1">
      <alignment horizontal="left" vertical="top" wrapText="1"/>
      <protection locked="0"/>
    </xf>
    <xf numFmtId="2" fontId="8" fillId="0" borderId="6" xfId="1" applyNumberFormat="1" applyFont="1" applyFill="1" applyBorder="1" applyAlignment="1" applyProtection="1">
      <alignment vertical="top" wrapText="1"/>
      <protection locked="0"/>
    </xf>
    <xf numFmtId="2" fontId="6" fillId="0" borderId="6" xfId="1" applyNumberFormat="1" applyFont="1" applyBorder="1" applyAlignment="1" applyProtection="1">
      <alignment vertical="top" wrapText="1"/>
      <protection locked="0"/>
    </xf>
    <xf numFmtId="2" fontId="6" fillId="0" borderId="6" xfId="0" applyNumberFormat="1" applyFont="1" applyBorder="1" applyAlignment="1" applyProtection="1">
      <alignment vertical="top" wrapText="1"/>
      <protection locked="0"/>
    </xf>
    <xf numFmtId="2" fontId="6" fillId="0" borderId="6" xfId="1" applyNumberFormat="1" applyFont="1" applyFill="1" applyBorder="1" applyAlignment="1" applyProtection="1">
      <alignment vertical="top" wrapText="1"/>
      <protection locked="0"/>
    </xf>
    <xf numFmtId="2" fontId="8" fillId="0" borderId="17" xfId="1" applyNumberFormat="1" applyFont="1" applyBorder="1" applyAlignment="1">
      <alignment horizontal="left" vertical="top" wrapText="1"/>
    </xf>
    <xf numFmtId="44" fontId="6" fillId="0" borderId="0" xfId="3" applyFont="1" applyAlignment="1">
      <alignment horizontal="left" vertical="top" wrapText="1"/>
    </xf>
    <xf numFmtId="2" fontId="9" fillId="3" borderId="11" xfId="1" applyNumberFormat="1" applyFont="1" applyFill="1" applyBorder="1" applyAlignment="1">
      <alignment horizontal="left" vertical="top" wrapText="1"/>
    </xf>
    <xf numFmtId="2" fontId="9" fillId="3" borderId="12" xfId="1" applyNumberFormat="1" applyFont="1" applyFill="1" applyBorder="1" applyAlignment="1">
      <alignment horizontal="left" vertical="top" wrapText="1"/>
    </xf>
    <xf numFmtId="2" fontId="9" fillId="3" borderId="13" xfId="1" applyNumberFormat="1" applyFont="1" applyFill="1" applyBorder="1" applyAlignment="1">
      <alignment horizontal="left" vertical="top" wrapText="1"/>
    </xf>
    <xf numFmtId="2" fontId="9" fillId="3" borderId="14" xfId="1" applyNumberFormat="1" applyFont="1" applyFill="1" applyBorder="1" applyAlignment="1">
      <alignment horizontal="left" vertical="top" wrapText="1"/>
    </xf>
    <xf numFmtId="2" fontId="9" fillId="3" borderId="16" xfId="1" applyNumberFormat="1" applyFont="1" applyFill="1" applyBorder="1" applyAlignment="1">
      <alignment horizontal="left" vertical="top" wrapText="1"/>
    </xf>
    <xf numFmtId="2" fontId="6" fillId="4" borderId="6" xfId="1" applyNumberFormat="1" applyFont="1" applyFill="1" applyBorder="1" applyAlignment="1" applyProtection="1">
      <alignment vertical="top" wrapText="1"/>
      <protection locked="0"/>
    </xf>
    <xf numFmtId="2" fontId="12" fillId="3" borderId="5" xfId="1" applyNumberFormat="1" applyFont="1" applyFill="1" applyBorder="1" applyAlignment="1">
      <alignment horizontal="left" vertical="top" wrapText="1"/>
    </xf>
    <xf numFmtId="2" fontId="12" fillId="3" borderId="0" xfId="1" applyNumberFormat="1" applyFont="1" applyFill="1" applyBorder="1" applyAlignment="1">
      <alignment horizontal="left" vertical="top" wrapText="1"/>
    </xf>
    <xf numFmtId="2" fontId="12" fillId="3" borderId="15" xfId="1" applyNumberFormat="1" applyFont="1" applyFill="1" applyBorder="1" applyAlignment="1">
      <alignment horizontal="left" vertical="top" wrapText="1"/>
    </xf>
    <xf numFmtId="2" fontId="9" fillId="3" borderId="5" xfId="1" applyNumberFormat="1" applyFont="1" applyFill="1" applyBorder="1" applyAlignment="1">
      <alignment horizontal="left"/>
    </xf>
    <xf numFmtId="2" fontId="9" fillId="3" borderId="0" xfId="1" applyNumberFormat="1" applyFont="1" applyFill="1" applyBorder="1" applyAlignment="1">
      <alignment horizontal="left"/>
    </xf>
    <xf numFmtId="2" fontId="9" fillId="3" borderId="15" xfId="1" applyNumberFormat="1" applyFont="1" applyFill="1" applyBorder="1" applyAlignment="1">
      <alignment horizontal="left"/>
    </xf>
    <xf numFmtId="2" fontId="6" fillId="0" borderId="2" xfId="1" applyNumberFormat="1" applyFont="1" applyBorder="1" applyAlignment="1" applyProtection="1">
      <alignment horizontal="left"/>
      <protection locked="0"/>
    </xf>
    <xf numFmtId="2" fontId="9" fillId="0" borderId="4" xfId="0" quotePrefix="1" applyNumberFormat="1" applyFont="1" applyBorder="1" applyAlignment="1">
      <alignment horizontal="left"/>
    </xf>
    <xf numFmtId="2" fontId="6" fillId="0" borderId="0" xfId="1" applyNumberFormat="1" applyFont="1" applyAlignment="1">
      <alignment horizontal="left"/>
    </xf>
    <xf numFmtId="2" fontId="6" fillId="0" borderId="0" xfId="1" applyNumberFormat="1" applyFont="1" applyFill="1" applyAlignment="1">
      <alignment horizontal="left"/>
    </xf>
    <xf numFmtId="0" fontId="9" fillId="3" borderId="5" xfId="1" applyNumberFormat="1" applyFont="1" applyFill="1" applyBorder="1" applyAlignment="1">
      <alignment vertical="top"/>
    </xf>
    <xf numFmtId="0" fontId="9" fillId="3" borderId="0" xfId="1" applyNumberFormat="1" applyFont="1" applyFill="1" applyBorder="1" applyAlignment="1">
      <alignment vertical="top"/>
    </xf>
    <xf numFmtId="0" fontId="9" fillId="3" borderId="15" xfId="1" applyNumberFormat="1" applyFont="1" applyFill="1" applyBorder="1" applyAlignment="1">
      <alignment vertical="top"/>
    </xf>
    <xf numFmtId="0" fontId="9" fillId="0" borderId="2" xfId="0" applyFont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9" fillId="0" borderId="4" xfId="0" quotePrefix="1" applyFont="1" applyBorder="1" applyAlignment="1">
      <alignment vertical="top"/>
    </xf>
    <xf numFmtId="0" fontId="6" fillId="0" borderId="0" xfId="1" applyNumberFormat="1" applyFont="1" applyAlignment="1">
      <alignment vertical="top"/>
    </xf>
    <xf numFmtId="0" fontId="6" fillId="0" borderId="0" xfId="1" applyNumberFormat="1" applyFont="1" applyFill="1" applyAlignment="1">
      <alignment vertical="top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center" vertical="top"/>
      <protection locked="0"/>
    </xf>
    <xf numFmtId="0" fontId="6" fillId="0" borderId="19" xfId="0" applyFont="1" applyBorder="1" applyAlignment="1" applyProtection="1">
      <alignment vertical="top"/>
      <protection locked="0"/>
    </xf>
    <xf numFmtId="2" fontId="6" fillId="0" borderId="19" xfId="1" applyNumberFormat="1" applyFont="1" applyBorder="1" applyAlignment="1" applyProtection="1">
      <alignment vertical="top" wrapText="1"/>
      <protection locked="0"/>
    </xf>
    <xf numFmtId="14" fontId="8" fillId="0" borderId="19" xfId="1" applyNumberFormat="1" applyFont="1" applyBorder="1" applyAlignment="1" applyProtection="1">
      <alignment horizontal="left"/>
      <protection locked="0"/>
    </xf>
    <xf numFmtId="2" fontId="8" fillId="0" borderId="19" xfId="1" applyNumberFormat="1" applyFont="1" applyBorder="1" applyAlignment="1">
      <alignment horizontal="left" vertical="top" wrapText="1"/>
    </xf>
    <xf numFmtId="2" fontId="6" fillId="0" borderId="19" xfId="1" applyNumberFormat="1" applyFont="1" applyBorder="1" applyAlignment="1" applyProtection="1">
      <alignment horizontal="left" vertical="top" wrapText="1"/>
      <protection locked="0"/>
    </xf>
    <xf numFmtId="14" fontId="8" fillId="0" borderId="19" xfId="0" applyNumberFormat="1" applyFont="1" applyBorder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center" vertical="top" wrapText="1"/>
      <protection locked="0"/>
    </xf>
    <xf numFmtId="0" fontId="6" fillId="0" borderId="19" xfId="0" applyFont="1" applyBorder="1" applyAlignment="1" applyProtection="1">
      <alignment vertical="top" wrapText="1"/>
      <protection locked="0"/>
    </xf>
    <xf numFmtId="2" fontId="8" fillId="0" borderId="19" xfId="1" applyNumberFormat="1" applyFont="1" applyBorder="1" applyAlignment="1" applyProtection="1">
      <alignment horizontal="left" vertical="top" wrapText="1"/>
      <protection locked="0"/>
    </xf>
    <xf numFmtId="0" fontId="8" fillId="0" borderId="19" xfId="0" applyFont="1" applyBorder="1" applyAlignment="1" applyProtection="1">
      <alignment horizontal="center" vertical="top"/>
      <protection locked="0"/>
    </xf>
    <xf numFmtId="0" fontId="8" fillId="0" borderId="19" xfId="0" applyFont="1" applyBorder="1" applyAlignment="1" applyProtection="1">
      <alignment vertical="top"/>
      <protection locked="0"/>
    </xf>
    <xf numFmtId="2" fontId="8" fillId="0" borderId="19" xfId="1" applyNumberFormat="1" applyFont="1" applyBorder="1" applyAlignment="1" applyProtection="1">
      <alignment vertical="top" wrapText="1"/>
      <protection locked="0"/>
    </xf>
    <xf numFmtId="49" fontId="8" fillId="0" borderId="19" xfId="1" applyNumberFormat="1" applyFont="1" applyFill="1" applyBorder="1" applyAlignment="1">
      <alignment horizontal="left" vertical="top"/>
    </xf>
    <xf numFmtId="0" fontId="8" fillId="0" borderId="19" xfId="1" applyNumberFormat="1" applyFont="1" applyBorder="1" applyAlignment="1">
      <alignment vertical="top"/>
    </xf>
    <xf numFmtId="0" fontId="8" fillId="0" borderId="19" xfId="0" applyFont="1" applyBorder="1" applyAlignment="1" applyProtection="1">
      <alignment horizontal="left" vertical="top"/>
      <protection locked="0"/>
    </xf>
    <xf numFmtId="14" fontId="8" fillId="0" borderId="19" xfId="1" applyNumberFormat="1" applyFont="1" applyFill="1" applyBorder="1" applyAlignment="1" applyProtection="1">
      <alignment horizontal="left" vertical="top"/>
      <protection locked="0"/>
    </xf>
    <xf numFmtId="2" fontId="6" fillId="0" borderId="19" xfId="1" applyNumberFormat="1" applyFont="1" applyBorder="1" applyAlignment="1" applyProtection="1">
      <alignment horizontal="left"/>
      <protection locked="0"/>
    </xf>
    <xf numFmtId="14" fontId="8" fillId="0" borderId="19" xfId="0" applyNumberFormat="1" applyFont="1" applyBorder="1" applyAlignment="1">
      <alignment horizontal="left"/>
    </xf>
    <xf numFmtId="49" fontId="8" fillId="0" borderId="19" xfId="1" applyNumberFormat="1" applyFont="1" applyBorder="1" applyAlignment="1">
      <alignment horizontal="left" vertical="top"/>
    </xf>
    <xf numFmtId="16" fontId="8" fillId="0" borderId="19" xfId="0" quotePrefix="1" applyNumberFormat="1" applyFont="1" applyBorder="1" applyAlignment="1" applyProtection="1">
      <alignment horizontal="center" vertical="top"/>
      <protection locked="0"/>
    </xf>
    <xf numFmtId="0" fontId="8" fillId="0" borderId="19" xfId="1" applyNumberFormat="1" applyFont="1" applyFill="1" applyBorder="1" applyAlignment="1">
      <alignment vertical="top"/>
    </xf>
    <xf numFmtId="0" fontId="8" fillId="0" borderId="19" xfId="0" applyFont="1" applyBorder="1" applyAlignment="1">
      <alignment horizontal="left"/>
    </xf>
    <xf numFmtId="2" fontId="6" fillId="0" borderId="19" xfId="1" applyNumberFormat="1" applyFont="1" applyBorder="1" applyAlignment="1">
      <alignment horizontal="left"/>
    </xf>
    <xf numFmtId="44" fontId="8" fillId="0" borderId="18" xfId="3" applyFont="1" applyFill="1" applyBorder="1" applyAlignment="1" applyProtection="1">
      <alignment vertical="top"/>
      <protection locked="0"/>
    </xf>
    <xf numFmtId="44" fontId="7" fillId="0" borderId="21" xfId="3" applyFont="1" applyBorder="1" applyAlignment="1">
      <alignment vertical="top"/>
    </xf>
    <xf numFmtId="44" fontId="8" fillId="0" borderId="19" xfId="3" applyFont="1" applyFill="1" applyBorder="1" applyAlignment="1" applyProtection="1">
      <alignment vertical="top"/>
      <protection locked="0"/>
    </xf>
    <xf numFmtId="44" fontId="6" fillId="0" borderId="19" xfId="3" applyFont="1" applyBorder="1" applyAlignment="1" applyProtection="1">
      <alignment vertical="top"/>
      <protection locked="0"/>
    </xf>
    <xf numFmtId="49" fontId="8" fillId="0" borderId="19" xfId="1" applyNumberFormat="1" applyFont="1" applyBorder="1" applyAlignment="1">
      <alignment vertical="top"/>
    </xf>
    <xf numFmtId="164" fontId="8" fillId="0" borderId="19" xfId="1" applyFont="1" applyBorder="1" applyAlignment="1">
      <alignment horizontal="center" vertical="top"/>
    </xf>
    <xf numFmtId="2" fontId="8" fillId="4" borderId="19" xfId="1" applyNumberFormat="1" applyFont="1" applyFill="1" applyBorder="1" applyAlignment="1">
      <alignment horizontal="left" vertical="top" wrapText="1"/>
    </xf>
    <xf numFmtId="2" fontId="8" fillId="0" borderId="19" xfId="1" applyNumberFormat="1" applyFont="1" applyBorder="1" applyAlignment="1">
      <alignment horizontal="left"/>
    </xf>
    <xf numFmtId="164" fontId="8" fillId="0" borderId="19" xfId="1" applyFont="1" applyBorder="1" applyAlignment="1">
      <alignment vertical="top"/>
    </xf>
    <xf numFmtId="164" fontId="8" fillId="0" borderId="20" xfId="1" applyFont="1" applyBorder="1" applyAlignment="1">
      <alignment vertical="top"/>
    </xf>
    <xf numFmtId="44" fontId="8" fillId="0" borderId="19" xfId="3" applyFont="1" applyBorder="1" applyAlignment="1">
      <alignment vertical="top"/>
    </xf>
    <xf numFmtId="44" fontId="8" fillId="0" borderId="19" xfId="3" applyFont="1" applyBorder="1" applyAlignment="1" applyProtection="1">
      <alignment vertical="top"/>
      <protection locked="0"/>
    </xf>
    <xf numFmtId="164" fontId="8" fillId="0" borderId="0" xfId="1" applyFont="1" applyFill="1" applyBorder="1" applyAlignment="1">
      <alignment vertical="top"/>
    </xf>
    <xf numFmtId="14" fontId="8" fillId="0" borderId="19" xfId="0" applyNumberFormat="1" applyFont="1" applyBorder="1" applyAlignment="1" applyProtection="1">
      <alignment horizontal="left" vertical="center"/>
      <protection locked="0"/>
    </xf>
  </cellXfs>
  <cellStyles count="5">
    <cellStyle name="Euro" xfId="4" xr:uid="{00000000-0005-0000-0000-000000000000}"/>
    <cellStyle name="Komma" xfId="1" builtinId="3"/>
    <cellStyle name="Standaard" xfId="0" builtinId="0"/>
    <cellStyle name="Standaard 2" xfId="2" xr:uid="{00000000-0005-0000-0000-000003000000}"/>
    <cellStyle name="Valuta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Y34"/>
  <sheetViews>
    <sheetView showZeros="0" tabSelected="1" topLeftCell="E1" zoomScaleNormal="100" workbookViewId="0">
      <selection activeCell="U31" sqref="U31"/>
    </sheetView>
  </sheetViews>
  <sheetFormatPr defaultColWidth="9.33203125" defaultRowHeight="12" x14ac:dyDescent="0.2"/>
  <cols>
    <col min="1" max="1" width="39.33203125" style="17" customWidth="1"/>
    <col min="2" max="2" width="11.5" style="49" customWidth="1"/>
    <col min="3" max="3" width="11.5" style="85" customWidth="1"/>
    <col min="4" max="4" width="16.5" style="18" customWidth="1"/>
    <col min="5" max="5" width="29.83203125" style="48" customWidth="1"/>
    <col min="6" max="6" width="11.6640625" style="77" bestFit="1" customWidth="1"/>
    <col min="7" max="7" width="38.5" style="48" bestFit="1" customWidth="1"/>
    <col min="8" max="8" width="3.5" style="50" customWidth="1"/>
    <col min="9" max="17" width="24.6640625" style="17" hidden="1" customWidth="1"/>
    <col min="18" max="20" width="24.6640625" style="17" customWidth="1"/>
    <col min="21" max="21" width="22.6640625" style="17" bestFit="1" customWidth="1"/>
    <col min="22" max="22" width="9.33203125" style="27"/>
    <col min="23" max="23" width="35.6640625" style="48" customWidth="1"/>
    <col min="24" max="24" width="47" style="48" customWidth="1"/>
    <col min="25" max="25" width="55" style="27" bestFit="1" customWidth="1"/>
    <col min="26" max="16384" width="9.33203125" style="27"/>
  </cols>
  <sheetData>
    <row r="1" spans="1:25" ht="12.75" customHeight="1" x14ac:dyDescent="0.2">
      <c r="A1" s="19" t="s">
        <v>53</v>
      </c>
      <c r="B1" s="20" t="s">
        <v>54</v>
      </c>
      <c r="C1" s="79" t="s">
        <v>32</v>
      </c>
      <c r="D1" s="21" t="s">
        <v>55</v>
      </c>
      <c r="E1" s="22" t="s">
        <v>56</v>
      </c>
      <c r="F1" s="72" t="s">
        <v>58</v>
      </c>
      <c r="G1" s="69" t="s">
        <v>58</v>
      </c>
      <c r="H1" s="23"/>
      <c r="I1" s="24" t="s">
        <v>51</v>
      </c>
      <c r="J1" s="25" t="s">
        <v>61</v>
      </c>
      <c r="K1" s="25" t="s">
        <v>52</v>
      </c>
      <c r="L1" s="24" t="s">
        <v>51</v>
      </c>
      <c r="M1" s="25" t="s">
        <v>61</v>
      </c>
      <c r="N1" s="25" t="s">
        <v>52</v>
      </c>
      <c r="O1" s="24" t="s">
        <v>51</v>
      </c>
      <c r="P1" s="25" t="s">
        <v>61</v>
      </c>
      <c r="Q1" s="25" t="s">
        <v>52</v>
      </c>
      <c r="R1" s="24" t="s">
        <v>51</v>
      </c>
      <c r="S1" s="25" t="s">
        <v>61</v>
      </c>
      <c r="T1" s="25" t="s">
        <v>52</v>
      </c>
      <c r="U1" s="26" t="s">
        <v>0</v>
      </c>
      <c r="W1" s="28" t="s">
        <v>22</v>
      </c>
      <c r="X1" s="63" t="s">
        <v>20</v>
      </c>
    </row>
    <row r="2" spans="1:25" x14ac:dyDescent="0.2">
      <c r="A2" s="29"/>
      <c r="B2" s="30"/>
      <c r="C2" s="80"/>
      <c r="D2" s="31"/>
      <c r="E2" s="32"/>
      <c r="F2" s="73" t="s">
        <v>57</v>
      </c>
      <c r="G2" s="70" t="s">
        <v>105</v>
      </c>
      <c r="H2" s="33"/>
      <c r="I2" s="34" t="s">
        <v>75</v>
      </c>
      <c r="J2" s="34" t="s">
        <v>75</v>
      </c>
      <c r="K2" s="34" t="s">
        <v>75</v>
      </c>
      <c r="L2" s="34" t="s">
        <v>79</v>
      </c>
      <c r="M2" s="34" t="s">
        <v>79</v>
      </c>
      <c r="N2" s="34" t="s">
        <v>79</v>
      </c>
      <c r="O2" s="34" t="s">
        <v>102</v>
      </c>
      <c r="P2" s="34" t="s">
        <v>102</v>
      </c>
      <c r="Q2" s="34" t="s">
        <v>102</v>
      </c>
      <c r="R2" s="34" t="s">
        <v>110</v>
      </c>
      <c r="S2" s="34" t="s">
        <v>110</v>
      </c>
      <c r="T2" s="34" t="s">
        <v>110</v>
      </c>
      <c r="U2" s="35"/>
      <c r="W2" s="64"/>
      <c r="X2" s="65"/>
    </row>
    <row r="3" spans="1:25" ht="12.75" customHeight="1" thickBot="1" x14ac:dyDescent="0.25">
      <c r="A3" s="36"/>
      <c r="B3" s="37"/>
      <c r="C3" s="81"/>
      <c r="D3" s="38"/>
      <c r="E3" s="39"/>
      <c r="F3" s="74"/>
      <c r="G3" s="71"/>
      <c r="H3" s="40"/>
      <c r="I3" s="41" t="s">
        <v>76</v>
      </c>
      <c r="J3" s="41" t="s">
        <v>76</v>
      </c>
      <c r="K3" s="42" t="s">
        <v>77</v>
      </c>
      <c r="L3" s="41" t="s">
        <v>81</v>
      </c>
      <c r="M3" s="41" t="s">
        <v>81</v>
      </c>
      <c r="N3" s="42" t="s">
        <v>80</v>
      </c>
      <c r="O3" s="41" t="s">
        <v>103</v>
      </c>
      <c r="P3" s="41" t="s">
        <v>103</v>
      </c>
      <c r="Q3" s="42" t="s">
        <v>104</v>
      </c>
      <c r="R3" s="41" t="s">
        <v>111</v>
      </c>
      <c r="S3" s="41" t="s">
        <v>111</v>
      </c>
      <c r="T3" s="42" t="s">
        <v>112</v>
      </c>
      <c r="U3" s="43"/>
      <c r="W3" s="66"/>
      <c r="X3" s="67"/>
    </row>
    <row r="4" spans="1:25" ht="12.75" customHeight="1" x14ac:dyDescent="0.2">
      <c r="A4" s="44"/>
      <c r="B4" s="45"/>
      <c r="C4" s="82"/>
      <c r="D4" s="46"/>
      <c r="E4" s="6"/>
      <c r="F4" s="75"/>
      <c r="G4" s="7"/>
      <c r="H4" s="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W4" s="6"/>
      <c r="X4" s="6"/>
    </row>
    <row r="5" spans="1:25" ht="12.75" customHeight="1" x14ac:dyDescent="0.2">
      <c r="A5" s="87" t="s">
        <v>14</v>
      </c>
      <c r="B5" s="88" t="s">
        <v>5</v>
      </c>
      <c r="C5" s="89" t="s">
        <v>34</v>
      </c>
      <c r="D5" s="87" t="s">
        <v>6</v>
      </c>
      <c r="E5" s="90" t="s">
        <v>25</v>
      </c>
      <c r="F5" s="91"/>
      <c r="G5" s="92" t="s">
        <v>95</v>
      </c>
      <c r="H5" s="5"/>
      <c r="I5" s="14">
        <v>0</v>
      </c>
      <c r="J5" s="14">
        <v>2437200</v>
      </c>
      <c r="K5" s="14">
        <v>2142200</v>
      </c>
      <c r="L5" s="14"/>
      <c r="M5" s="16">
        <v>3509000</v>
      </c>
      <c r="N5" s="16">
        <v>1841000</v>
      </c>
      <c r="O5" s="16"/>
      <c r="P5" s="14">
        <f>ROUND(M5/129.2*130.8,-2)</f>
        <v>3552500</v>
      </c>
      <c r="Q5" s="113">
        <f>ROUND(N5/127.1*127.2,-2)</f>
        <v>1842400</v>
      </c>
      <c r="R5" s="115"/>
      <c r="S5" s="115">
        <f>ROUND(P5/130.8*135.2,-2)</f>
        <v>3672000</v>
      </c>
      <c r="T5" s="115">
        <f>ROUND(Q5/127.2*131.8,-2)</f>
        <v>1909000</v>
      </c>
      <c r="U5" s="116">
        <f>R5+S5+T5</f>
        <v>5581000</v>
      </c>
      <c r="W5" s="54" t="s">
        <v>19</v>
      </c>
      <c r="X5" s="55" t="s">
        <v>29</v>
      </c>
    </row>
    <row r="6" spans="1:25" ht="12.75" customHeight="1" x14ac:dyDescent="0.2">
      <c r="A6" s="87" t="s">
        <v>7</v>
      </c>
      <c r="B6" s="88">
        <v>63</v>
      </c>
      <c r="C6" s="89" t="s">
        <v>35</v>
      </c>
      <c r="D6" s="87" t="s">
        <v>8</v>
      </c>
      <c r="E6" s="93" t="s">
        <v>25</v>
      </c>
      <c r="F6" s="91"/>
      <c r="G6" s="94">
        <v>43980</v>
      </c>
      <c r="H6" s="5"/>
      <c r="I6" s="14">
        <v>0</v>
      </c>
      <c r="J6" s="14">
        <v>0</v>
      </c>
      <c r="K6" s="14">
        <v>98000</v>
      </c>
      <c r="L6" s="14"/>
      <c r="M6" s="14"/>
      <c r="N6" s="14">
        <f t="shared" ref="N6:N26" si="0">ROUND(K6/132.3*148,-2)</f>
        <v>109600</v>
      </c>
      <c r="O6" s="14"/>
      <c r="P6" s="14"/>
      <c r="Q6" s="113">
        <f>ROUND(N6/122.5*127.2,-2)</f>
        <v>113800</v>
      </c>
      <c r="R6" s="115"/>
      <c r="S6" s="115"/>
      <c r="T6" s="115">
        <f t="shared" ref="T6:T26" si="1">ROUND(Q6/127.2*131.8,-2)</f>
        <v>117900</v>
      </c>
      <c r="U6" s="116">
        <f t="shared" ref="U6:U26" si="2">R6+S6+T6</f>
        <v>117900</v>
      </c>
      <c r="W6" s="56" t="s">
        <v>19</v>
      </c>
      <c r="X6" s="55" t="s">
        <v>28</v>
      </c>
    </row>
    <row r="7" spans="1:25" ht="24" x14ac:dyDescent="0.2">
      <c r="A7" s="95" t="s">
        <v>47</v>
      </c>
      <c r="B7" s="96" t="s">
        <v>48</v>
      </c>
      <c r="C7" s="97" t="s">
        <v>49</v>
      </c>
      <c r="D7" s="95" t="s">
        <v>50</v>
      </c>
      <c r="E7" s="98" t="s">
        <v>25</v>
      </c>
      <c r="F7" s="91">
        <v>44711</v>
      </c>
      <c r="G7" s="92" t="s">
        <v>96</v>
      </c>
      <c r="H7" s="5"/>
      <c r="I7" s="16">
        <v>44725000</v>
      </c>
      <c r="J7" s="14">
        <v>0</v>
      </c>
      <c r="K7" s="14">
        <v>7998200</v>
      </c>
      <c r="L7" s="14">
        <f>ROUND(I7/161.5*176.5,-2)</f>
        <v>48879000</v>
      </c>
      <c r="M7" s="14"/>
      <c r="N7" s="16">
        <v>8130000</v>
      </c>
      <c r="O7" s="14">
        <f>ROUND(L7/124.9*130.8,-2)</f>
        <v>51187900</v>
      </c>
      <c r="P7" s="16"/>
      <c r="Q7" s="113">
        <f>ROUND(N7/127.1*127.2,-2)</f>
        <v>8136400</v>
      </c>
      <c r="R7" s="115">
        <f>ROUND(O7/130.8*135.2,-2)</f>
        <v>52909800</v>
      </c>
      <c r="S7" s="115"/>
      <c r="T7" s="115">
        <f t="shared" si="1"/>
        <v>8430600</v>
      </c>
      <c r="U7" s="116">
        <f t="shared" si="2"/>
        <v>61340400</v>
      </c>
      <c r="W7" s="56" t="s">
        <v>21</v>
      </c>
      <c r="X7" s="55" t="s">
        <v>28</v>
      </c>
    </row>
    <row r="8" spans="1:25" x14ac:dyDescent="0.2">
      <c r="A8" s="95" t="s">
        <v>84</v>
      </c>
      <c r="B8" s="96">
        <v>1</v>
      </c>
      <c r="C8" s="97" t="s">
        <v>85</v>
      </c>
      <c r="D8" s="95" t="s">
        <v>86</v>
      </c>
      <c r="E8" s="98" t="s">
        <v>87</v>
      </c>
      <c r="F8" s="91"/>
      <c r="G8" s="94"/>
      <c r="H8" s="5"/>
      <c r="I8" s="16"/>
      <c r="J8" s="14"/>
      <c r="K8" s="14"/>
      <c r="L8" s="14"/>
      <c r="M8" s="14"/>
      <c r="N8" s="14">
        <v>21230</v>
      </c>
      <c r="O8" s="14"/>
      <c r="P8" s="14"/>
      <c r="Q8" s="113">
        <f>ROUND(N8/122.5*127.2,-2)</f>
        <v>22000</v>
      </c>
      <c r="R8" s="115"/>
      <c r="S8" s="115"/>
      <c r="T8" s="115">
        <f t="shared" si="1"/>
        <v>22800</v>
      </c>
      <c r="U8" s="116">
        <f t="shared" si="2"/>
        <v>22800</v>
      </c>
      <c r="W8" s="56"/>
      <c r="X8" s="55"/>
    </row>
    <row r="9" spans="1:25" ht="12.75" customHeight="1" x14ac:dyDescent="0.2">
      <c r="A9" s="87" t="s">
        <v>30</v>
      </c>
      <c r="B9" s="88">
        <v>1</v>
      </c>
      <c r="C9" s="89" t="s">
        <v>36</v>
      </c>
      <c r="D9" s="87" t="s">
        <v>9</v>
      </c>
      <c r="E9" s="98" t="s">
        <v>25</v>
      </c>
      <c r="F9" s="91">
        <v>44711</v>
      </c>
      <c r="G9" s="92" t="s">
        <v>99</v>
      </c>
      <c r="H9" s="5"/>
      <c r="I9" s="16">
        <v>16750000</v>
      </c>
      <c r="J9" s="14">
        <v>0</v>
      </c>
      <c r="K9" s="14">
        <v>4731100</v>
      </c>
      <c r="L9" s="14">
        <f t="shared" ref="L9:L10" si="3">ROUND(I9/161.5*176.5,-2)</f>
        <v>18305700</v>
      </c>
      <c r="M9" s="14"/>
      <c r="N9" s="16">
        <v>3760000</v>
      </c>
      <c r="O9" s="14">
        <f t="shared" ref="O9:O19" si="4">ROUND(L9/124.9*130.8,-2)</f>
        <v>19170400</v>
      </c>
      <c r="P9" s="16"/>
      <c r="Q9" s="113">
        <f t="shared" ref="Q9:Q11" si="5">ROUND(N9/127.1*127.2,-2)</f>
        <v>3763000</v>
      </c>
      <c r="R9" s="115">
        <f t="shared" ref="R9:R19" si="6">ROUND(O9/130.8*135.2,-2)</f>
        <v>19815300</v>
      </c>
      <c r="S9" s="115"/>
      <c r="T9" s="115">
        <f t="shared" si="1"/>
        <v>3899100</v>
      </c>
      <c r="U9" s="116">
        <f t="shared" si="2"/>
        <v>23714400</v>
      </c>
      <c r="W9" s="56" t="s">
        <v>21</v>
      </c>
      <c r="X9" s="55" t="s">
        <v>28</v>
      </c>
    </row>
    <row r="10" spans="1:25" ht="12.75" customHeight="1" x14ac:dyDescent="0.2">
      <c r="A10" s="87" t="s">
        <v>13</v>
      </c>
      <c r="B10" s="88">
        <v>235</v>
      </c>
      <c r="C10" s="89" t="s">
        <v>37</v>
      </c>
      <c r="D10" s="87" t="s">
        <v>9</v>
      </c>
      <c r="E10" s="98" t="s">
        <v>25</v>
      </c>
      <c r="F10" s="91">
        <v>44711</v>
      </c>
      <c r="G10" s="92" t="s">
        <v>97</v>
      </c>
      <c r="H10" s="5"/>
      <c r="I10" s="16">
        <v>17500000</v>
      </c>
      <c r="J10" s="14">
        <v>0</v>
      </c>
      <c r="K10" s="14">
        <v>4903400</v>
      </c>
      <c r="L10" s="14">
        <f t="shared" si="3"/>
        <v>19125400</v>
      </c>
      <c r="M10" s="14"/>
      <c r="N10" s="16">
        <v>3750000</v>
      </c>
      <c r="O10" s="14">
        <f t="shared" si="4"/>
        <v>20028800</v>
      </c>
      <c r="P10" s="16"/>
      <c r="Q10" s="113">
        <f t="shared" si="5"/>
        <v>3753000</v>
      </c>
      <c r="R10" s="115">
        <f t="shared" si="6"/>
        <v>20702600</v>
      </c>
      <c r="S10" s="115"/>
      <c r="T10" s="115">
        <f t="shared" si="1"/>
        <v>3888700</v>
      </c>
      <c r="U10" s="116">
        <f t="shared" si="2"/>
        <v>24591300</v>
      </c>
      <c r="W10" s="56" t="s">
        <v>21</v>
      </c>
      <c r="X10" s="57" t="s">
        <v>73</v>
      </c>
    </row>
    <row r="11" spans="1:25" ht="12.75" customHeight="1" x14ac:dyDescent="0.2">
      <c r="A11" s="87" t="s">
        <v>12</v>
      </c>
      <c r="B11" s="99">
        <v>1</v>
      </c>
      <c r="C11" s="100" t="s">
        <v>33</v>
      </c>
      <c r="D11" s="87" t="s">
        <v>9</v>
      </c>
      <c r="E11" s="98" t="s">
        <v>27</v>
      </c>
      <c r="F11" s="91">
        <v>43976</v>
      </c>
      <c r="G11" s="92" t="s">
        <v>94</v>
      </c>
      <c r="H11" s="5"/>
      <c r="I11" s="14">
        <v>1260800</v>
      </c>
      <c r="J11" s="14">
        <v>0</v>
      </c>
      <c r="K11" s="14">
        <v>414400</v>
      </c>
      <c r="L11" s="14">
        <f>ROUND(I11/163.4*176.5,-2)</f>
        <v>1361900</v>
      </c>
      <c r="M11" s="16">
        <v>99220</v>
      </c>
      <c r="N11" s="16">
        <v>325780</v>
      </c>
      <c r="O11" s="14">
        <f t="shared" si="4"/>
        <v>1426200</v>
      </c>
      <c r="P11" s="14">
        <f>ROUND(M11/129.2*130.8,-2)</f>
        <v>100400</v>
      </c>
      <c r="Q11" s="113">
        <f t="shared" si="5"/>
        <v>326000</v>
      </c>
      <c r="R11" s="115">
        <f t="shared" si="6"/>
        <v>1474200</v>
      </c>
      <c r="S11" s="115">
        <f>ROUND(P11/130.8*135.2,-2)</f>
        <v>103800</v>
      </c>
      <c r="T11" s="115">
        <f t="shared" si="1"/>
        <v>337800</v>
      </c>
      <c r="U11" s="116">
        <f t="shared" si="2"/>
        <v>1915800</v>
      </c>
      <c r="W11" s="56" t="s">
        <v>21</v>
      </c>
      <c r="X11" s="58" t="s">
        <v>28</v>
      </c>
    </row>
    <row r="12" spans="1:25" s="125" customFormat="1" ht="24" x14ac:dyDescent="0.2">
      <c r="A12" s="117" t="s">
        <v>114</v>
      </c>
      <c r="B12" s="118" t="s">
        <v>115</v>
      </c>
      <c r="C12" s="103" t="s">
        <v>116</v>
      </c>
      <c r="D12" s="108" t="s">
        <v>4</v>
      </c>
      <c r="E12" s="119" t="s">
        <v>117</v>
      </c>
      <c r="F12" s="120"/>
      <c r="G12" s="92"/>
      <c r="H12" s="5"/>
      <c r="I12" s="121"/>
      <c r="J12" s="121"/>
      <c r="K12" s="121"/>
      <c r="L12" s="121"/>
      <c r="M12" s="121"/>
      <c r="N12" s="121"/>
      <c r="O12" s="121"/>
      <c r="P12" s="121"/>
      <c r="Q12" s="122"/>
      <c r="R12" s="123">
        <v>5032000</v>
      </c>
      <c r="S12" s="121"/>
      <c r="T12" s="121">
        <v>500000</v>
      </c>
      <c r="U12" s="124">
        <f t="shared" ref="U12" si="7">R12+S12+T12</f>
        <v>5532000</v>
      </c>
      <c r="W12" s="92"/>
      <c r="X12" s="92"/>
      <c r="Y12" s="125" t="s">
        <v>118</v>
      </c>
    </row>
    <row r="13" spans="1:25" ht="12.75" customHeight="1" x14ac:dyDescent="0.2">
      <c r="A13" s="87" t="s">
        <v>11</v>
      </c>
      <c r="B13" s="88">
        <v>40</v>
      </c>
      <c r="C13" s="89" t="s">
        <v>38</v>
      </c>
      <c r="D13" s="87" t="s">
        <v>4</v>
      </c>
      <c r="E13" s="98" t="s">
        <v>25</v>
      </c>
      <c r="F13" s="91">
        <v>44711</v>
      </c>
      <c r="G13" s="94">
        <v>44015</v>
      </c>
      <c r="H13" s="5"/>
      <c r="I13" s="16">
        <v>39750000</v>
      </c>
      <c r="J13" s="14">
        <v>0</v>
      </c>
      <c r="K13" s="14">
        <v>7971300</v>
      </c>
      <c r="L13" s="14">
        <f t="shared" ref="L13:L14" si="8">ROUND(I13/161.5*176.5,-2)</f>
        <v>43442000</v>
      </c>
      <c r="M13" s="14"/>
      <c r="N13" s="14">
        <f t="shared" si="0"/>
        <v>8917300</v>
      </c>
      <c r="O13" s="14">
        <f t="shared" si="4"/>
        <v>45494100</v>
      </c>
      <c r="P13" s="14"/>
      <c r="Q13" s="113">
        <f t="shared" ref="Q13:Q16" si="9">ROUND(N13/122.5*127.2,-2)</f>
        <v>9259400</v>
      </c>
      <c r="R13" s="115">
        <f t="shared" si="6"/>
        <v>47024500</v>
      </c>
      <c r="S13" s="115"/>
      <c r="T13" s="115">
        <f t="shared" si="1"/>
        <v>9594300</v>
      </c>
      <c r="U13" s="116">
        <f t="shared" si="2"/>
        <v>56618800</v>
      </c>
      <c r="W13" s="56" t="s">
        <v>21</v>
      </c>
      <c r="X13" s="58" t="s">
        <v>28</v>
      </c>
      <c r="Y13" s="68" t="s">
        <v>89</v>
      </c>
    </row>
    <row r="14" spans="1:25" ht="36" x14ac:dyDescent="0.2">
      <c r="A14" s="95" t="s">
        <v>43</v>
      </c>
      <c r="B14" s="96" t="s">
        <v>44</v>
      </c>
      <c r="C14" s="97" t="s">
        <v>45</v>
      </c>
      <c r="D14" s="95" t="s">
        <v>46</v>
      </c>
      <c r="E14" s="98" t="s">
        <v>59</v>
      </c>
      <c r="F14" s="91">
        <v>44711</v>
      </c>
      <c r="G14" s="94">
        <v>43978</v>
      </c>
      <c r="H14" s="5"/>
      <c r="I14" s="16">
        <v>75750000</v>
      </c>
      <c r="J14" s="14">
        <v>0</v>
      </c>
      <c r="K14" s="14">
        <v>22816100</v>
      </c>
      <c r="L14" s="14">
        <f t="shared" si="8"/>
        <v>82785600</v>
      </c>
      <c r="M14" s="14"/>
      <c r="N14" s="14">
        <f t="shared" si="0"/>
        <v>25523700</v>
      </c>
      <c r="O14" s="14">
        <f t="shared" si="4"/>
        <v>86696200</v>
      </c>
      <c r="P14" s="14"/>
      <c r="Q14" s="113">
        <f t="shared" si="9"/>
        <v>26503000</v>
      </c>
      <c r="R14" s="115">
        <f t="shared" si="6"/>
        <v>89612600</v>
      </c>
      <c r="S14" s="115"/>
      <c r="T14" s="115">
        <f t="shared" si="1"/>
        <v>27461400</v>
      </c>
      <c r="U14" s="116">
        <f t="shared" si="2"/>
        <v>117074000</v>
      </c>
      <c r="W14" s="56" t="s">
        <v>21</v>
      </c>
      <c r="X14" s="59" t="s">
        <v>28</v>
      </c>
      <c r="Y14" s="68" t="s">
        <v>90</v>
      </c>
    </row>
    <row r="15" spans="1:25" ht="12.75" customHeight="1" x14ac:dyDescent="0.2">
      <c r="A15" s="87" t="s">
        <v>3</v>
      </c>
      <c r="B15" s="88">
        <v>15</v>
      </c>
      <c r="C15" s="89" t="s">
        <v>39</v>
      </c>
      <c r="D15" s="87" t="s">
        <v>4</v>
      </c>
      <c r="E15" s="101" t="s">
        <v>60</v>
      </c>
      <c r="F15" s="91"/>
      <c r="G15" s="92"/>
      <c r="H15" s="5"/>
      <c r="I15" s="14">
        <v>211900</v>
      </c>
      <c r="J15" s="14">
        <v>0</v>
      </c>
      <c r="K15" s="14">
        <v>0</v>
      </c>
      <c r="L15" s="14">
        <f>ROUND(I15/163.4*176.5,-2)</f>
        <v>228900</v>
      </c>
      <c r="M15" s="14"/>
      <c r="N15" s="14">
        <f t="shared" si="0"/>
        <v>0</v>
      </c>
      <c r="O15" s="14">
        <f t="shared" si="4"/>
        <v>239700</v>
      </c>
      <c r="P15" s="14"/>
      <c r="Q15" s="113"/>
      <c r="R15" s="115">
        <f t="shared" si="6"/>
        <v>247800</v>
      </c>
      <c r="S15" s="115"/>
      <c r="T15" s="115"/>
      <c r="U15" s="116">
        <f t="shared" si="2"/>
        <v>247800</v>
      </c>
      <c r="W15" s="54" t="s">
        <v>24</v>
      </c>
      <c r="X15" s="58" t="s">
        <v>28</v>
      </c>
      <c r="Y15" s="58"/>
    </row>
    <row r="16" spans="1:25" ht="12.75" customHeight="1" x14ac:dyDescent="0.2">
      <c r="A16" s="87" t="s">
        <v>15</v>
      </c>
      <c r="B16" s="88">
        <v>2</v>
      </c>
      <c r="C16" s="89" t="s">
        <v>40</v>
      </c>
      <c r="D16" s="87" t="s">
        <v>4</v>
      </c>
      <c r="E16" s="98" t="s">
        <v>78</v>
      </c>
      <c r="F16" s="91">
        <v>44711</v>
      </c>
      <c r="G16" s="126">
        <v>43984</v>
      </c>
      <c r="H16" s="5"/>
      <c r="I16" s="16">
        <v>1150000</v>
      </c>
      <c r="J16" s="14">
        <v>0</v>
      </c>
      <c r="K16" s="14">
        <v>5753800</v>
      </c>
      <c r="L16" s="14">
        <f t="shared" ref="L16:L19" si="10">ROUND(I16/161.5*176.5,-2)</f>
        <v>1256800</v>
      </c>
      <c r="M16" s="14"/>
      <c r="N16" s="14">
        <f t="shared" si="0"/>
        <v>6436600</v>
      </c>
      <c r="O16" s="14">
        <f t="shared" si="4"/>
        <v>1316200</v>
      </c>
      <c r="P16" s="14"/>
      <c r="Q16" s="113">
        <f t="shared" si="9"/>
        <v>6683600</v>
      </c>
      <c r="R16" s="115">
        <f t="shared" si="6"/>
        <v>1360500</v>
      </c>
      <c r="S16" s="115"/>
      <c r="T16" s="115">
        <f t="shared" si="1"/>
        <v>6925300</v>
      </c>
      <c r="U16" s="116">
        <f t="shared" si="2"/>
        <v>8285800</v>
      </c>
      <c r="W16" s="56" t="s">
        <v>26</v>
      </c>
      <c r="X16" s="58" t="s">
        <v>28</v>
      </c>
      <c r="Y16" s="68" t="s">
        <v>91</v>
      </c>
    </row>
    <row r="17" spans="1:25" ht="12.75" customHeight="1" x14ac:dyDescent="0.2">
      <c r="A17" s="87" t="s">
        <v>15</v>
      </c>
      <c r="B17" s="88">
        <v>4</v>
      </c>
      <c r="C17" s="89" t="s">
        <v>40</v>
      </c>
      <c r="D17" s="87" t="s">
        <v>4</v>
      </c>
      <c r="E17" s="98" t="s">
        <v>25</v>
      </c>
      <c r="F17" s="91">
        <v>44711</v>
      </c>
      <c r="G17" s="126"/>
      <c r="H17" s="5"/>
      <c r="I17" s="16">
        <v>16500000</v>
      </c>
      <c r="J17" s="14">
        <v>0</v>
      </c>
      <c r="K17" s="14">
        <v>0</v>
      </c>
      <c r="L17" s="14">
        <f t="shared" si="10"/>
        <v>18032500</v>
      </c>
      <c r="M17" s="14"/>
      <c r="N17" s="14">
        <f t="shared" si="0"/>
        <v>0</v>
      </c>
      <c r="O17" s="14">
        <f t="shared" si="4"/>
        <v>18884300</v>
      </c>
      <c r="P17" s="14"/>
      <c r="Q17" s="113"/>
      <c r="R17" s="115">
        <f t="shared" si="6"/>
        <v>19519600</v>
      </c>
      <c r="S17" s="115"/>
      <c r="T17" s="115"/>
      <c r="U17" s="116">
        <f t="shared" si="2"/>
        <v>19519600</v>
      </c>
      <c r="W17" s="56" t="s">
        <v>21</v>
      </c>
      <c r="X17" s="58" t="s">
        <v>28</v>
      </c>
      <c r="Y17" s="58"/>
    </row>
    <row r="18" spans="1:25" ht="12.75" customHeight="1" x14ac:dyDescent="0.2">
      <c r="A18" s="87" t="s">
        <v>23</v>
      </c>
      <c r="B18" s="88">
        <v>40</v>
      </c>
      <c r="C18" s="89" t="s">
        <v>41</v>
      </c>
      <c r="D18" s="87" t="s">
        <v>16</v>
      </c>
      <c r="E18" s="101" t="s">
        <v>25</v>
      </c>
      <c r="F18" s="91">
        <v>44711</v>
      </c>
      <c r="G18" s="92" t="s">
        <v>101</v>
      </c>
      <c r="H18" s="5"/>
      <c r="I18" s="16">
        <v>19200000</v>
      </c>
      <c r="J18" s="14">
        <v>0</v>
      </c>
      <c r="K18" s="14">
        <v>3756900</v>
      </c>
      <c r="L18" s="14">
        <f t="shared" si="10"/>
        <v>20983300</v>
      </c>
      <c r="M18" s="14"/>
      <c r="N18" s="16">
        <v>3680000</v>
      </c>
      <c r="O18" s="14">
        <f t="shared" si="4"/>
        <v>21974500</v>
      </c>
      <c r="P18" s="16"/>
      <c r="Q18" s="113">
        <f t="shared" ref="Q18:Q19" si="11">ROUND(N18/127.1*127.2,-2)</f>
        <v>3682900</v>
      </c>
      <c r="R18" s="115">
        <f t="shared" si="6"/>
        <v>22713700</v>
      </c>
      <c r="S18" s="115"/>
      <c r="T18" s="115">
        <f t="shared" si="1"/>
        <v>3816100</v>
      </c>
      <c r="U18" s="116">
        <f t="shared" si="2"/>
        <v>26529800</v>
      </c>
      <c r="W18" s="54" t="s">
        <v>21</v>
      </c>
      <c r="X18" s="58" t="s">
        <v>28</v>
      </c>
      <c r="Y18" s="68" t="s">
        <v>92</v>
      </c>
    </row>
    <row r="19" spans="1:25" ht="12.75" customHeight="1" x14ac:dyDescent="0.2">
      <c r="A19" s="87" t="s">
        <v>17</v>
      </c>
      <c r="B19" s="88">
        <v>5</v>
      </c>
      <c r="C19" s="89" t="s">
        <v>42</v>
      </c>
      <c r="D19" s="87" t="s">
        <v>18</v>
      </c>
      <c r="E19" s="101" t="s">
        <v>25</v>
      </c>
      <c r="F19" s="91">
        <v>44711</v>
      </c>
      <c r="G19" s="92" t="s">
        <v>98</v>
      </c>
      <c r="H19" s="5"/>
      <c r="I19" s="16">
        <v>14575000</v>
      </c>
      <c r="J19" s="14">
        <v>0</v>
      </c>
      <c r="K19" s="14">
        <v>2685900</v>
      </c>
      <c r="L19" s="14">
        <f t="shared" si="10"/>
        <v>15928700</v>
      </c>
      <c r="M19" s="14"/>
      <c r="N19" s="16">
        <v>2430000</v>
      </c>
      <c r="O19" s="14">
        <f t="shared" si="4"/>
        <v>16681100</v>
      </c>
      <c r="P19" s="16"/>
      <c r="Q19" s="113">
        <f t="shared" si="11"/>
        <v>2431900</v>
      </c>
      <c r="R19" s="115">
        <f t="shared" si="6"/>
        <v>17242200</v>
      </c>
      <c r="S19" s="115"/>
      <c r="T19" s="115">
        <f t="shared" si="1"/>
        <v>2519800</v>
      </c>
      <c r="U19" s="116">
        <f t="shared" si="2"/>
        <v>19762000</v>
      </c>
      <c r="W19" s="54" t="s">
        <v>21</v>
      </c>
      <c r="X19" s="58" t="s">
        <v>28</v>
      </c>
    </row>
    <row r="20" spans="1:25" ht="12.75" customHeight="1" x14ac:dyDescent="0.2">
      <c r="A20" s="102" t="s">
        <v>62</v>
      </c>
      <c r="B20" s="88" t="s">
        <v>63</v>
      </c>
      <c r="C20" s="103" t="s">
        <v>64</v>
      </c>
      <c r="D20" s="104" t="s">
        <v>65</v>
      </c>
      <c r="E20" s="101"/>
      <c r="F20" s="91"/>
      <c r="G20" s="105">
        <v>43980</v>
      </c>
      <c r="H20" s="5"/>
      <c r="I20" s="14">
        <v>0</v>
      </c>
      <c r="J20" s="14">
        <v>0</v>
      </c>
      <c r="K20" s="14">
        <v>6400</v>
      </c>
      <c r="L20" s="14"/>
      <c r="M20" s="14"/>
      <c r="N20" s="14">
        <f t="shared" si="0"/>
        <v>7200</v>
      </c>
      <c r="O20" s="14"/>
      <c r="P20" s="14"/>
      <c r="Q20" s="113">
        <f t="shared" ref="Q20:Q21" si="12">ROUND(N20/122.5*127.2,-2)</f>
        <v>7500</v>
      </c>
      <c r="R20" s="115"/>
      <c r="S20" s="115"/>
      <c r="T20" s="115">
        <f t="shared" si="1"/>
        <v>7800</v>
      </c>
      <c r="U20" s="116">
        <f t="shared" si="2"/>
        <v>7800</v>
      </c>
      <c r="W20" s="61" t="s">
        <v>19</v>
      </c>
      <c r="X20" s="58" t="s">
        <v>28</v>
      </c>
    </row>
    <row r="21" spans="1:25" ht="12.75" customHeight="1" x14ac:dyDescent="0.2">
      <c r="A21" s="87" t="s">
        <v>66</v>
      </c>
      <c r="B21" s="88">
        <v>35</v>
      </c>
      <c r="C21" s="89" t="s">
        <v>106</v>
      </c>
      <c r="D21" s="87" t="s">
        <v>67</v>
      </c>
      <c r="E21" s="90"/>
      <c r="F21" s="106"/>
      <c r="G21" s="107">
        <v>44098</v>
      </c>
      <c r="H21" s="5"/>
      <c r="I21" s="14">
        <v>0</v>
      </c>
      <c r="J21" s="14">
        <v>0</v>
      </c>
      <c r="K21" s="14">
        <v>371400</v>
      </c>
      <c r="L21" s="14"/>
      <c r="M21" s="14"/>
      <c r="N21" s="14">
        <f t="shared" si="0"/>
        <v>415500</v>
      </c>
      <c r="O21" s="14"/>
      <c r="P21" s="14"/>
      <c r="Q21" s="113">
        <f t="shared" si="12"/>
        <v>431400</v>
      </c>
      <c r="R21" s="115"/>
      <c r="S21" s="115"/>
      <c r="T21" s="115">
        <f t="shared" si="1"/>
        <v>447000</v>
      </c>
      <c r="U21" s="116">
        <f t="shared" si="2"/>
        <v>447000</v>
      </c>
      <c r="W21" s="61" t="s">
        <v>19</v>
      </c>
      <c r="X21" s="58" t="s">
        <v>28</v>
      </c>
    </row>
    <row r="22" spans="1:25" ht="12.75" customHeight="1" x14ac:dyDescent="0.2">
      <c r="A22" s="108" t="s">
        <v>68</v>
      </c>
      <c r="B22" s="109" t="s">
        <v>69</v>
      </c>
      <c r="C22" s="103" t="s">
        <v>107</v>
      </c>
      <c r="D22" s="104" t="s">
        <v>70</v>
      </c>
      <c r="E22" s="90"/>
      <c r="F22" s="106"/>
      <c r="G22" s="92" t="s">
        <v>100</v>
      </c>
      <c r="H22" s="5"/>
      <c r="I22" s="14">
        <v>0</v>
      </c>
      <c r="J22" s="14">
        <v>0</v>
      </c>
      <c r="K22" s="14">
        <v>161200</v>
      </c>
      <c r="L22" s="14"/>
      <c r="M22" s="16">
        <v>24200</v>
      </c>
      <c r="N22" s="16">
        <v>420800</v>
      </c>
      <c r="O22" s="16"/>
      <c r="P22" s="14">
        <f>ROUND(M22/129.2*130.8,-2)</f>
        <v>24500</v>
      </c>
      <c r="Q22" s="113">
        <f>ROUND(N22/127.1*127.2,-2)</f>
        <v>421100</v>
      </c>
      <c r="R22" s="115"/>
      <c r="S22" s="115">
        <f>ROUND(P22/130.8*135.2,-2)</f>
        <v>25300</v>
      </c>
      <c r="T22" s="115">
        <f t="shared" si="1"/>
        <v>436300</v>
      </c>
      <c r="U22" s="116">
        <f t="shared" si="2"/>
        <v>461600</v>
      </c>
      <c r="W22" s="61" t="s">
        <v>19</v>
      </c>
      <c r="X22" s="58" t="s">
        <v>28</v>
      </c>
    </row>
    <row r="23" spans="1:25" ht="12.75" customHeight="1" x14ac:dyDescent="0.2">
      <c r="A23" s="102" t="s">
        <v>88</v>
      </c>
      <c r="B23" s="109" t="s">
        <v>71</v>
      </c>
      <c r="C23" s="110" t="s">
        <v>72</v>
      </c>
      <c r="D23" s="104" t="s">
        <v>18</v>
      </c>
      <c r="E23" s="90"/>
      <c r="F23" s="106"/>
      <c r="G23" s="111"/>
      <c r="H23" s="5"/>
      <c r="I23" s="14">
        <v>0</v>
      </c>
      <c r="J23" s="14">
        <v>0</v>
      </c>
      <c r="K23" s="14">
        <v>26900</v>
      </c>
      <c r="L23" s="14"/>
      <c r="M23" s="14"/>
      <c r="N23" s="14">
        <f t="shared" si="0"/>
        <v>30100</v>
      </c>
      <c r="O23" s="14"/>
      <c r="P23" s="14"/>
      <c r="Q23" s="113">
        <f>ROUND(N23/122.5*127.2,-2)</f>
        <v>31300</v>
      </c>
      <c r="R23" s="115"/>
      <c r="S23" s="115"/>
      <c r="T23" s="115">
        <f t="shared" si="1"/>
        <v>32400</v>
      </c>
      <c r="U23" s="116">
        <f t="shared" si="2"/>
        <v>32400</v>
      </c>
      <c r="W23" s="61" t="s">
        <v>19</v>
      </c>
      <c r="X23" s="60" t="s">
        <v>74</v>
      </c>
    </row>
    <row r="24" spans="1:25" ht="12.75" customHeight="1" x14ac:dyDescent="0.2">
      <c r="A24" s="87" t="s">
        <v>82</v>
      </c>
      <c r="B24" s="88">
        <v>9</v>
      </c>
      <c r="C24" s="89" t="s">
        <v>83</v>
      </c>
      <c r="D24" s="87" t="s">
        <v>9</v>
      </c>
      <c r="E24" s="90" t="s">
        <v>25</v>
      </c>
      <c r="F24" s="112"/>
      <c r="G24" s="92" t="s">
        <v>93</v>
      </c>
      <c r="H24" s="5"/>
      <c r="I24" s="14"/>
      <c r="J24" s="14"/>
      <c r="K24" s="14"/>
      <c r="L24" s="14"/>
      <c r="M24" s="14"/>
      <c r="N24" s="16">
        <v>1500000</v>
      </c>
      <c r="O24" s="16"/>
      <c r="P24" s="16"/>
      <c r="Q24" s="113">
        <f>ROUND(N24/127.1*127.2,-2)</f>
        <v>1501200</v>
      </c>
      <c r="R24" s="115"/>
      <c r="S24" s="115"/>
      <c r="T24" s="115">
        <f t="shared" si="1"/>
        <v>1555500</v>
      </c>
      <c r="U24" s="116">
        <f t="shared" si="2"/>
        <v>1555500</v>
      </c>
      <c r="W24" s="61" t="s">
        <v>19</v>
      </c>
      <c r="X24" s="58" t="s">
        <v>28</v>
      </c>
    </row>
    <row r="25" spans="1:25" ht="12.75" customHeight="1" x14ac:dyDescent="0.2">
      <c r="A25" s="87" t="s">
        <v>108</v>
      </c>
      <c r="B25" s="88">
        <v>4</v>
      </c>
      <c r="C25" s="89" t="s">
        <v>109</v>
      </c>
      <c r="D25" s="87" t="s">
        <v>9</v>
      </c>
      <c r="E25" s="90" t="s">
        <v>25</v>
      </c>
      <c r="F25" s="106"/>
      <c r="G25" s="111"/>
      <c r="H25" s="5"/>
      <c r="I25" s="14"/>
      <c r="J25" s="14"/>
      <c r="K25" s="14"/>
      <c r="L25" s="14"/>
      <c r="M25" s="14"/>
      <c r="N25" s="16"/>
      <c r="O25" s="14">
        <v>36000000</v>
      </c>
      <c r="P25" s="14"/>
      <c r="Q25" s="113">
        <v>3500000</v>
      </c>
      <c r="R25" s="115">
        <v>42214300</v>
      </c>
      <c r="S25" s="115"/>
      <c r="T25" s="115">
        <f>ROUND(Q25/131*131.8,-2)</f>
        <v>3521400</v>
      </c>
      <c r="U25" s="116">
        <f t="shared" si="2"/>
        <v>45735700</v>
      </c>
      <c r="W25" s="61" t="s">
        <v>113</v>
      </c>
      <c r="X25" s="58"/>
    </row>
    <row r="26" spans="1:25" ht="12.75" customHeight="1" x14ac:dyDescent="0.2">
      <c r="A26" s="87" t="s">
        <v>31</v>
      </c>
      <c r="B26" s="88"/>
      <c r="C26" s="89"/>
      <c r="D26" s="87"/>
      <c r="E26" s="90"/>
      <c r="F26" s="106"/>
      <c r="G26" s="111"/>
      <c r="H26" s="5"/>
      <c r="I26" s="14">
        <v>0</v>
      </c>
      <c r="J26" s="14">
        <v>0</v>
      </c>
      <c r="K26" s="14">
        <v>1115500</v>
      </c>
      <c r="L26" s="14"/>
      <c r="M26" s="14"/>
      <c r="N26" s="14">
        <f t="shared" si="0"/>
        <v>1247900</v>
      </c>
      <c r="O26" s="14"/>
      <c r="P26" s="14"/>
      <c r="Q26" s="113">
        <f>ROUND(N26/122.5*127.2,-2)</f>
        <v>1295800</v>
      </c>
      <c r="R26" s="115"/>
      <c r="S26" s="115"/>
      <c r="T26" s="115">
        <f t="shared" si="1"/>
        <v>1342700</v>
      </c>
      <c r="U26" s="116">
        <f t="shared" si="2"/>
        <v>1342700</v>
      </c>
      <c r="W26" s="54" t="s">
        <v>10</v>
      </c>
      <c r="X26" s="58" t="s">
        <v>28</v>
      </c>
    </row>
    <row r="27" spans="1:25" x14ac:dyDescent="0.2">
      <c r="A27" s="1"/>
      <c r="B27" s="2"/>
      <c r="C27" s="83"/>
      <c r="D27" s="3"/>
      <c r="E27" s="4"/>
      <c r="F27" s="75"/>
      <c r="G27" s="6"/>
      <c r="H27" s="8"/>
      <c r="I27" s="14"/>
      <c r="J27" s="14"/>
      <c r="K27" s="14"/>
      <c r="L27" s="14"/>
      <c r="M27" s="14"/>
      <c r="N27" s="14"/>
      <c r="O27" s="14"/>
      <c r="P27" s="14"/>
      <c r="Q27" s="113"/>
      <c r="R27" s="115"/>
      <c r="S27" s="115"/>
      <c r="T27" s="115"/>
      <c r="U27" s="116"/>
      <c r="W27" s="4"/>
      <c r="X27" s="4"/>
    </row>
    <row r="28" spans="1:25" ht="12.75" thickBot="1" x14ac:dyDescent="0.25">
      <c r="A28" s="9" t="s">
        <v>1</v>
      </c>
      <c r="B28" s="10"/>
      <c r="C28" s="84"/>
      <c r="D28" s="11"/>
      <c r="E28" s="12"/>
      <c r="F28" s="76"/>
      <c r="G28" s="12"/>
      <c r="H28" s="13"/>
      <c r="I28" s="15">
        <v>247372700</v>
      </c>
      <c r="J28" s="15">
        <v>2437200</v>
      </c>
      <c r="K28" s="15">
        <v>65141100</v>
      </c>
      <c r="L28" s="15">
        <f t="shared" ref="L28:U28" si="13">SUM(L5:L27)</f>
        <v>270329800</v>
      </c>
      <c r="M28" s="15">
        <f t="shared" si="13"/>
        <v>3632420</v>
      </c>
      <c r="N28" s="15">
        <f t="shared" si="13"/>
        <v>68546710</v>
      </c>
      <c r="O28" s="15">
        <f t="shared" si="13"/>
        <v>319099400</v>
      </c>
      <c r="P28" s="15">
        <f t="shared" si="13"/>
        <v>3677400</v>
      </c>
      <c r="Q28" s="15">
        <f t="shared" si="13"/>
        <v>73705700</v>
      </c>
      <c r="R28" s="114">
        <f t="shared" si="13"/>
        <v>339869100</v>
      </c>
      <c r="S28" s="114">
        <f t="shared" si="13"/>
        <v>3801100</v>
      </c>
      <c r="T28" s="114">
        <f t="shared" si="13"/>
        <v>76765900</v>
      </c>
      <c r="U28" s="114">
        <f t="shared" si="13"/>
        <v>420436100</v>
      </c>
      <c r="W28" s="12"/>
      <c r="X28" s="12"/>
    </row>
    <row r="29" spans="1:25" ht="12.75" thickTop="1" x14ac:dyDescent="0.2">
      <c r="U29" s="17" t="s">
        <v>2</v>
      </c>
    </row>
    <row r="31" spans="1:25" x14ac:dyDescent="0.2">
      <c r="A31" s="50"/>
      <c r="B31" s="51"/>
      <c r="C31" s="86"/>
      <c r="D31" s="52"/>
      <c r="E31" s="53"/>
      <c r="F31" s="78"/>
      <c r="G31" s="5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W31" s="53"/>
      <c r="X31" s="53"/>
    </row>
    <row r="32" spans="1:25" x14ac:dyDescent="0.2">
      <c r="A32" s="50"/>
      <c r="B32" s="51"/>
      <c r="C32" s="86"/>
      <c r="D32" s="52"/>
      <c r="E32" s="53"/>
      <c r="F32" s="78"/>
      <c r="G32" s="5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W32" s="53"/>
      <c r="X32" s="53"/>
    </row>
    <row r="34" spans="5:5" x14ac:dyDescent="0.2">
      <c r="E34" s="62"/>
    </row>
  </sheetData>
  <mergeCells count="1">
    <mergeCell ref="G16:G17"/>
  </mergeCells>
  <phoneticPr fontId="0" type="noConversion"/>
  <printOptions gridLines="1" gridLinesSet="0"/>
  <pageMargins left="0.39370078740157483" right="0.39370078740157483" top="1.5748031496062993" bottom="0.94488188976377963" header="0.51181102362204722" footer="0.70866141732283472"/>
  <pageSetup paperSize="9" scale="60" orientation="landscape" r:id="rId1"/>
  <headerFooter alignWithMargins="0">
    <oddFooter>&amp;L&amp;"Arial,Standaard"&amp;9&amp;F&amp;C&amp;"Arial,Standaard"&amp;9&amp;P</oddFooter>
  </headerFooter>
  <ignoredErrors>
    <ignoredError sqref="R7 R13:R19 S5 S13:S22 T13:T14 T16 T18:T24 U13:U26 T26 U5:U11 T5:T11 S11 R9:R11" unlockedFormula="1"/>
    <ignoredError sqref="T2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Gilde opleidingen</dc:title>
  <dc:creator>Petra Cornelisse</dc:creator>
  <cp:lastModifiedBy>Iris Vink</cp:lastModifiedBy>
  <cp:lastPrinted>2026-03-31T06:31:16Z</cp:lastPrinted>
  <dcterms:created xsi:type="dcterms:W3CDTF">2001-04-09T09:25:30Z</dcterms:created>
  <dcterms:modified xsi:type="dcterms:W3CDTF">2026-04-23T12:25:55Z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