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eiligheidsregiozhz.sharepoint.com/sites/BVTeaminkoop/Shared Documents/General/#Inkoopbegeleiding/VRZHZ/2026/96. EA Warme drankautomaten/1. Beschrijvend Document/Voor publicatie/"/>
    </mc:Choice>
  </mc:AlternateContent>
  <xr:revisionPtr revIDLastSave="94" documentId="8_{8F9FEF22-A00E-4945-BC60-562451AD8E4A}" xr6:coauthVersionLast="47" xr6:coauthVersionMax="47" xr10:uidLastSave="{321D0CD6-F7CF-483F-B02B-A75B7F540DF2}"/>
  <bookViews>
    <workbookView xWindow="28680" yWindow="-120" windowWidth="29040" windowHeight="17520" activeTab="2" xr2:uid="{00000000-000D-0000-FFFF-FFFF00000000}"/>
  </bookViews>
  <sheets>
    <sheet name="Samenvatting" sheetId="1" r:id="rId1"/>
    <sheet name="Automaatkosten" sheetId="3" r:id="rId2"/>
    <sheet name="Ingrediënten" sheetId="7" r:id="rId3"/>
    <sheet name="Locaties" sheetId="5" r:id="rId4"/>
  </sheets>
  <externalReferences>
    <externalReference r:id="rId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" i="3" l="1"/>
  <c r="H13" i="7"/>
  <c r="H14" i="7"/>
  <c r="H15" i="7"/>
  <c r="H16" i="7"/>
  <c r="G21" i="3"/>
  <c r="H21" i="3" s="1"/>
  <c r="G22" i="3"/>
  <c r="H22" i="3" s="1"/>
  <c r="G23" i="3"/>
  <c r="G24" i="3"/>
  <c r="G25" i="3"/>
  <c r="H25" i="3" s="1"/>
  <c r="G26" i="3"/>
  <c r="H26" i="3" s="1"/>
  <c r="G27" i="3"/>
  <c r="H27" i="3" s="1"/>
  <c r="G28" i="3"/>
  <c r="H28" i="3" s="1"/>
  <c r="G29" i="3"/>
  <c r="H29" i="3" s="1"/>
  <c r="G30" i="3"/>
  <c r="G31" i="3"/>
  <c r="G32" i="3"/>
  <c r="H32" i="3" s="1"/>
  <c r="G33" i="3"/>
  <c r="H33" i="3" s="1"/>
  <c r="G34" i="3"/>
  <c r="G35" i="3"/>
  <c r="H35" i="3" s="1"/>
  <c r="G36" i="3"/>
  <c r="H36" i="3" s="1"/>
  <c r="G37" i="3"/>
  <c r="H37" i="3" s="1"/>
  <c r="G38" i="3"/>
  <c r="G39" i="3"/>
  <c r="G40" i="3"/>
  <c r="G41" i="3"/>
  <c r="H41" i="3" s="1"/>
  <c r="G42" i="3"/>
  <c r="G43" i="3"/>
  <c r="H43" i="3" s="1"/>
  <c r="G44" i="3"/>
  <c r="H44" i="3" s="1"/>
  <c r="G45" i="3"/>
  <c r="H45" i="3" s="1"/>
  <c r="G46" i="3"/>
  <c r="G47" i="3"/>
  <c r="G48" i="3"/>
  <c r="G49" i="3"/>
  <c r="H49" i="3" s="1"/>
  <c r="G50" i="3"/>
  <c r="G20" i="3"/>
  <c r="H20" i="3" s="1"/>
  <c r="G7" i="3"/>
  <c r="G8" i="3"/>
  <c r="G9" i="3"/>
  <c r="G10" i="3"/>
  <c r="G11" i="3"/>
  <c r="G12" i="3"/>
  <c r="G13" i="3"/>
  <c r="G14" i="3"/>
  <c r="H14" i="3" s="1"/>
  <c r="G15" i="3"/>
  <c r="G6" i="3"/>
  <c r="D51" i="3"/>
  <c r="C50" i="3"/>
  <c r="D16" i="3"/>
  <c r="H12" i="7"/>
  <c r="G58" i="3"/>
  <c r="H58" i="3" s="1"/>
  <c r="H8" i="7"/>
  <c r="H50" i="3"/>
  <c r="C49" i="3"/>
  <c r="C13" i="3" s="1"/>
  <c r="H48" i="3"/>
  <c r="C48" i="3"/>
  <c r="H47" i="3"/>
  <c r="C47" i="3"/>
  <c r="H46" i="3"/>
  <c r="C46" i="3"/>
  <c r="C45" i="3"/>
  <c r="C44" i="3"/>
  <c r="C43" i="3"/>
  <c r="H42" i="3"/>
  <c r="C42" i="3"/>
  <c r="C41" i="3"/>
  <c r="H40" i="3"/>
  <c r="C40" i="3"/>
  <c r="H39" i="3"/>
  <c r="C39" i="3"/>
  <c r="C14" i="3" s="1"/>
  <c r="H38" i="3"/>
  <c r="C38" i="3"/>
  <c r="C12" i="3" s="1"/>
  <c r="C37" i="3"/>
  <c r="C36" i="3"/>
  <c r="C11" i="3" s="1"/>
  <c r="H34" i="3"/>
  <c r="C9" i="3"/>
  <c r="C33" i="3"/>
  <c r="C8" i="3" s="1"/>
  <c r="C32" i="3"/>
  <c r="C7" i="3" s="1"/>
  <c r="H31" i="3"/>
  <c r="C31" i="3"/>
  <c r="H30" i="3"/>
  <c r="C30" i="3"/>
  <c r="C29" i="3"/>
  <c r="C28" i="3"/>
  <c r="C27" i="3"/>
  <c r="C26" i="3"/>
  <c r="C25" i="3"/>
  <c r="H24" i="3"/>
  <c r="C24" i="3"/>
  <c r="H23" i="3"/>
  <c r="C23" i="3"/>
  <c r="C6" i="3" s="1"/>
  <c r="C22" i="3"/>
  <c r="C21" i="3"/>
  <c r="C20" i="3"/>
  <c r="H52" i="3" l="1"/>
  <c r="H5" i="7"/>
  <c r="H6" i="7"/>
  <c r="H7" i="7"/>
  <c r="H9" i="7"/>
  <c r="H10" i="7"/>
  <c r="H11" i="7"/>
  <c r="H15" i="3"/>
  <c r="H13" i="3"/>
  <c r="H12" i="3"/>
  <c r="H11" i="3"/>
  <c r="H10" i="3"/>
  <c r="H9" i="3"/>
  <c r="H8" i="3"/>
  <c r="H7" i="3"/>
  <c r="H6" i="3"/>
  <c r="H17" i="3" l="1"/>
  <c r="H54" i="3" s="1"/>
  <c r="C5" i="1" s="1"/>
  <c r="H17" i="7"/>
  <c r="C6" i="1" l="1"/>
  <c r="C7" i="1" s="1"/>
</calcChain>
</file>

<file path=xl/sharedStrings.xml><?xml version="1.0" encoding="utf-8"?>
<sst xmlns="http://schemas.openxmlformats.org/spreadsheetml/2006/main" count="224" uniqueCount="157">
  <si>
    <t>Bijlage 10 Prijzenblad EA Warme Dranken VRZHZ</t>
  </si>
  <si>
    <t>Alleen de groene cellen invullen</t>
  </si>
  <si>
    <t>Tarievenblad -Samenvatting</t>
  </si>
  <si>
    <t>Omschrijving</t>
  </si>
  <si>
    <t>Kosten</t>
  </si>
  <si>
    <t>Automaatkosten</t>
  </si>
  <si>
    <t>Ingredientkosten</t>
  </si>
  <si>
    <t>Inschrijfprijs exclusief btw</t>
  </si>
  <si>
    <t>Naam Inschrijver:</t>
  </si>
  <si>
    <t xml:space="preserve">Naam ondertekenaar: </t>
  </si>
  <si>
    <t>Handtekening:</t>
  </si>
  <si>
    <t xml:space="preserve">Datum: </t>
  </si>
  <si>
    <t xml:space="preserve">Automaatkosten </t>
  </si>
  <si>
    <t>Huurprijs (inclusief preventieve en correctieve onderhoud )</t>
  </si>
  <si>
    <t>Locatie</t>
  </si>
  <si>
    <t>Aantal
automaten</t>
  </si>
  <si>
    <t>Type automaat (bonenmachine)</t>
  </si>
  <si>
    <t xml:space="preserve">Prijs per Automaat 
per maand </t>
  </si>
  <si>
    <t>Totaal
 (per maand)</t>
  </si>
  <si>
    <t>Totaal
 (per jaar)</t>
  </si>
  <si>
    <t>A</t>
  </si>
  <si>
    <t xml:space="preserve">Huurprijs inclusief onderhoud en onderdelen per jaar </t>
  </si>
  <si>
    <t>Type automaat (waterkoeler)</t>
  </si>
  <si>
    <t>B</t>
  </si>
  <si>
    <t>Totale automaatkosten per jaar (exclusief btw)</t>
  </si>
  <si>
    <t>Optioneel (wordt niet meegenomen in de beoordeling)</t>
  </si>
  <si>
    <t>aantal automaten</t>
  </si>
  <si>
    <t>Type automaat</t>
  </si>
  <si>
    <t>Prijs per automaat/week</t>
  </si>
  <si>
    <t>prijs per maand</t>
  </si>
  <si>
    <t>Totaal (per jaar)</t>
  </si>
  <si>
    <t>kosten voor wekelijks onderhoud</t>
  </si>
  <si>
    <t>Aanschafprijs</t>
  </si>
  <si>
    <t>Aanschafkosten Bravilor koffiezetapparaat Novo (compleet)</t>
  </si>
  <si>
    <t>Ingrediënten</t>
  </si>
  <si>
    <t>Variabelen</t>
  </si>
  <si>
    <t>Aantal fictieve eenheden
 per jaar</t>
  </si>
  <si>
    <t>Prijsklasse 
(minimum en maximum)</t>
  </si>
  <si>
    <t>Merknaam</t>
  </si>
  <si>
    <t>Prijs per eenheid</t>
  </si>
  <si>
    <t>Koffiebonen (medium roast) Melange Arabica of Arabica/Robusta blend (per kilo)</t>
  </si>
  <si>
    <t>tussen €10,- en  €20,-</t>
  </si>
  <si>
    <t>Snelfiltermaling koffie (medium roast) Melange Arabica of Arabica/Robusta blend (per kilo)</t>
  </si>
  <si>
    <t>tussen €10,- en  €15,-</t>
  </si>
  <si>
    <t>Theezakjes 6 smaken (doos 80 st.)</t>
  </si>
  <si>
    <t>Topping/melkpoeder (per 500 gram)</t>
  </si>
  <si>
    <t>Cacaopoeder (per kilo)</t>
  </si>
  <si>
    <t>Melkstaafjes(2,5 gram per stuk)  (per doos 1000 st.)</t>
  </si>
  <si>
    <t>Suikerstaafjes (4 gram per stuk) (per doos 1000 st.)</t>
  </si>
  <si>
    <t>Zoetjes  (per doos van 500 st.)</t>
  </si>
  <si>
    <t>houten roerstaafjes (doos a 1000 st.)</t>
  </si>
  <si>
    <t>koffiefilters tbv Bravilor (vp a  250 st.)</t>
  </si>
  <si>
    <t>Cup a soup (6 smaken)</t>
  </si>
  <si>
    <t>Reinigingstabletten tbv spoelen apparaten (vp a  100 st.)</t>
  </si>
  <si>
    <t>Totale kosten Ingrediënten per jaar exclusief btw</t>
  </si>
  <si>
    <t>Gemeente</t>
  </si>
  <si>
    <t>Adres</t>
  </si>
  <si>
    <t>postcode</t>
  </si>
  <si>
    <t>plaats</t>
  </si>
  <si>
    <t>Dordrecht</t>
  </si>
  <si>
    <t>Professor Kohnstammlaan 10</t>
  </si>
  <si>
    <t>3312 KL</t>
  </si>
  <si>
    <t>Oranjepark 13</t>
  </si>
  <si>
    <t>3311 LP</t>
  </si>
  <si>
    <t>Zwijndrecht</t>
  </si>
  <si>
    <t>Develsingel 17</t>
  </si>
  <si>
    <t>3333 LD</t>
  </si>
  <si>
    <t>Nijverheidsstraat 2a</t>
  </si>
  <si>
    <t>2995 AP</t>
  </si>
  <si>
    <t>Heerjansdam</t>
  </si>
  <si>
    <t>H.I. Ambacht</t>
  </si>
  <si>
    <t>Krommeweg 1</t>
  </si>
  <si>
    <t>3343 LB</t>
  </si>
  <si>
    <t>Hendrik Ido Ambacht</t>
  </si>
  <si>
    <t>Hoeksewaard</t>
  </si>
  <si>
    <t>Korte Smidsweg 11</t>
  </si>
  <si>
    <t>3295 BC</t>
  </si>
  <si>
    <t>s Gravendeel</t>
  </si>
  <si>
    <t>Laan van Westmolen 92</t>
  </si>
  <si>
    <t>3271 BK</t>
  </si>
  <si>
    <t>Mijnsheerenland</t>
  </si>
  <si>
    <t>Sportlaan 26</t>
  </si>
  <si>
    <t>3299 XG</t>
  </si>
  <si>
    <t>Maasdam</t>
  </si>
  <si>
    <t>Wilhelminastraat 8</t>
  </si>
  <si>
    <t>3274 AP</t>
  </si>
  <si>
    <t>Heinenoord</t>
  </si>
  <si>
    <t>Nijverheidstraat 2b</t>
  </si>
  <si>
    <t>3291 CH</t>
  </si>
  <si>
    <t>Strijen (huurpand)</t>
  </si>
  <si>
    <t>Molendijk 55</t>
  </si>
  <si>
    <t>3286 BG</t>
  </si>
  <si>
    <t>Klaaswaal</t>
  </si>
  <si>
    <t>weth. Van der Veldenweg 4</t>
  </si>
  <si>
    <t>3281 AN</t>
  </si>
  <si>
    <t>Numansdorp</t>
  </si>
  <si>
    <t>Aston Martinlaan 20</t>
  </si>
  <si>
    <t>3261 NB</t>
  </si>
  <si>
    <t>Oud-Beijerland</t>
  </si>
  <si>
    <t>Handelstraat 13</t>
  </si>
  <si>
    <t>3264 XZ</t>
  </si>
  <si>
    <t>Nieuw-Beijerland</t>
  </si>
  <si>
    <t>De Stiel 1</t>
  </si>
  <si>
    <t>3267  CA</t>
  </si>
  <si>
    <t>Goudswaard</t>
  </si>
  <si>
    <t>Jan van der Heydenstraat 2</t>
  </si>
  <si>
    <t>3284 WB</t>
  </si>
  <si>
    <t>Zuid-Beijerland</t>
  </si>
  <si>
    <t>Papendrecht</t>
  </si>
  <si>
    <t>Willem Dreeslaan 2</t>
  </si>
  <si>
    <t>3354 AW</t>
  </si>
  <si>
    <t>Alblasserdam</t>
  </si>
  <si>
    <t>Dam 4</t>
  </si>
  <si>
    <t>2952 AB</t>
  </si>
  <si>
    <t>Sliedrecht</t>
  </si>
  <si>
    <t>Rijnstraat 315</t>
  </si>
  <si>
    <t>3363 EJ</t>
  </si>
  <si>
    <t>Molenlanden</t>
  </si>
  <si>
    <t>Planetenlaan 78</t>
  </si>
  <si>
    <t>2957 SN</t>
  </si>
  <si>
    <t>Nieuw-Lekkerland</t>
  </si>
  <si>
    <t>Voorstraat 88</t>
  </si>
  <si>
    <t>2964 AL</t>
  </si>
  <si>
    <t>Groot Ammers (huurpand)</t>
  </si>
  <si>
    <t>Julianastraat 28a</t>
  </si>
  <si>
    <t>2967 EE</t>
  </si>
  <si>
    <t>Langerak</t>
  </si>
  <si>
    <t>Kerkweg 8</t>
  </si>
  <si>
    <t>2974 LH</t>
  </si>
  <si>
    <t>Brandwijk</t>
  </si>
  <si>
    <t>Van Beukelaarweg 8</t>
  </si>
  <si>
    <t>2971 VL</t>
  </si>
  <si>
    <t>Bleskensgraaf</t>
  </si>
  <si>
    <t>zuidzijde 147</t>
  </si>
  <si>
    <t>2977 AM</t>
  </si>
  <si>
    <t>Goudriaan</t>
  </si>
  <si>
    <t>Hardinxveld-Giessendam</t>
  </si>
  <si>
    <t>Rijnstraat 1c</t>
  </si>
  <si>
    <t>3371 ST</t>
  </si>
  <si>
    <t>Rivierdijk 422</t>
  </si>
  <si>
    <t>3372 BV</t>
  </si>
  <si>
    <t>Gorinchem</t>
  </si>
  <si>
    <t>Arkelsedijk 22</t>
  </si>
  <si>
    <t>4206 AC</t>
  </si>
  <si>
    <t>De vort 3</t>
  </si>
  <si>
    <t>4225 SH</t>
  </si>
  <si>
    <t>Noordeloos</t>
  </si>
  <si>
    <t>Vlietskade 1002</t>
  </si>
  <si>
    <t>4241 WB</t>
  </si>
  <si>
    <t>Arkel</t>
  </si>
  <si>
    <t>Sportplein 2a</t>
  </si>
  <si>
    <t>3381 LL</t>
  </si>
  <si>
    <t>Giessenburg</t>
  </si>
  <si>
    <t>zetkoffie</t>
  </si>
  <si>
    <t>Dordrecht - Risk Factory</t>
  </si>
  <si>
    <t>Dordrecht - Oranjepark</t>
  </si>
  <si>
    <t>Dordrecht - Leerpark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</si>
</sst>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 [$€-2]\ * #,##0.00_ ;_ [$€-2]\ * \-#,##0.00_ ;_ [$€-2]\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Verdana"/>
      <family val="2"/>
    </font>
    <font>
      <sz val="10"/>
      <color rgb="FF222222"/>
      <name val="Verdana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6"/>
      </left>
      <right style="thin">
        <color theme="6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left" vertical="top"/>
    </xf>
    <xf numFmtId="0" fontId="5" fillId="2" borderId="0" xfId="0" applyFont="1" applyFill="1"/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4" borderId="1" xfId="0" applyFill="1" applyBorder="1"/>
    <xf numFmtId="44" fontId="0" fillId="2" borderId="1" xfId="1" applyFont="1" applyFill="1" applyBorder="1"/>
    <xf numFmtId="0" fontId="0" fillId="4" borderId="1" xfId="0" applyFill="1" applyBorder="1" applyAlignment="1">
      <alignment vertical="top"/>
    </xf>
    <xf numFmtId="0" fontId="0" fillId="4" borderId="1" xfId="0" applyFill="1" applyBorder="1" applyAlignment="1">
      <alignment vertical="top" wrapText="1"/>
    </xf>
    <xf numFmtId="0" fontId="0" fillId="4" borderId="1" xfId="0" applyFill="1" applyBorder="1" applyAlignment="1">
      <alignment horizontal="center" vertical="top" wrapText="1"/>
    </xf>
    <xf numFmtId="44" fontId="0" fillId="5" borderId="1" xfId="1" applyFont="1" applyFill="1" applyBorder="1"/>
    <xf numFmtId="0" fontId="6" fillId="0" borderId="0" xfId="0" applyFont="1"/>
    <xf numFmtId="44" fontId="0" fillId="6" borderId="1" xfId="1" applyFont="1" applyFill="1" applyBorder="1"/>
    <xf numFmtId="44" fontId="8" fillId="2" borderId="5" xfId="1" applyFont="1" applyFill="1" applyBorder="1"/>
    <xf numFmtId="44" fontId="0" fillId="2" borderId="0" xfId="1" applyFont="1" applyFill="1" applyBorder="1"/>
    <xf numFmtId="44" fontId="8" fillId="6" borderId="1" xfId="1" applyFont="1" applyFill="1" applyBorder="1"/>
    <xf numFmtId="0" fontId="0" fillId="5" borderId="1" xfId="0" applyFill="1" applyBorder="1"/>
    <xf numFmtId="0" fontId="0" fillId="0" borderId="1" xfId="0" applyBorder="1"/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0" fontId="6" fillId="0" borderId="0" xfId="0" applyFont="1" applyAlignment="1">
      <alignment horizontal="center" vertical="center"/>
    </xf>
    <xf numFmtId="0" fontId="8" fillId="2" borderId="1" xfId="0" applyFont="1" applyFill="1" applyBorder="1"/>
    <xf numFmtId="0" fontId="0" fillId="2" borderId="6" xfId="0" applyFill="1" applyBorder="1"/>
    <xf numFmtId="0" fontId="0" fillId="2" borderId="7" xfId="0" applyFill="1" applyBorder="1"/>
    <xf numFmtId="3" fontId="0" fillId="2" borderId="1" xfId="0" applyNumberFormat="1" applyFill="1" applyBorder="1"/>
    <xf numFmtId="0" fontId="0" fillId="4" borderId="1" xfId="0" applyFill="1" applyBorder="1" applyAlignment="1">
      <alignment horizontal="left" vertical="top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44" fontId="0" fillId="2" borderId="8" xfId="0" applyNumberFormat="1" applyFill="1" applyBorder="1"/>
    <xf numFmtId="0" fontId="0" fillId="4" borderId="8" xfId="0" applyFill="1" applyBorder="1"/>
    <xf numFmtId="44" fontId="0" fillId="5" borderId="10" xfId="1" applyFont="1" applyFill="1" applyBorder="1"/>
    <xf numFmtId="0" fontId="0" fillId="4" borderId="9" xfId="0" applyFill="1" applyBorder="1"/>
    <xf numFmtId="0" fontId="0" fillId="4" borderId="9" xfId="0" applyFill="1" applyBorder="1" applyAlignment="1">
      <alignment wrapText="1"/>
    </xf>
    <xf numFmtId="0" fontId="0" fillId="4" borderId="10" xfId="0" applyFill="1" applyBorder="1" applyAlignment="1">
      <alignment vertical="top"/>
    </xf>
    <xf numFmtId="0" fontId="0" fillId="2" borderId="11" xfId="0" applyFill="1" applyBorder="1" applyAlignment="1">
      <alignment horizontal="center"/>
    </xf>
    <xf numFmtId="44" fontId="0" fillId="2" borderId="11" xfId="0" applyNumberFormat="1" applyFill="1" applyBorder="1"/>
    <xf numFmtId="44" fontId="0" fillId="5" borderId="8" xfId="1" applyFont="1" applyFill="1" applyBorder="1"/>
    <xf numFmtId="44" fontId="0" fillId="2" borderId="8" xfId="1" applyFont="1" applyFill="1" applyBorder="1"/>
    <xf numFmtId="44" fontId="0" fillId="0" borderId="12" xfId="1" applyFont="1" applyFill="1" applyBorder="1"/>
    <xf numFmtId="0" fontId="9" fillId="0" borderId="0" xfId="0" applyFont="1"/>
    <xf numFmtId="0" fontId="9" fillId="0" borderId="8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44" fontId="0" fillId="7" borderId="1" xfId="1" applyFont="1" applyFill="1" applyBorder="1"/>
    <xf numFmtId="0" fontId="0" fillId="7" borderId="0" xfId="0" applyFill="1" applyAlignment="1">
      <alignment horizontal="center"/>
    </xf>
    <xf numFmtId="44" fontId="0" fillId="7" borderId="0" xfId="1" applyFont="1" applyFill="1" applyBorder="1"/>
    <xf numFmtId="0" fontId="0" fillId="7" borderId="8" xfId="0" applyFill="1" applyBorder="1"/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164" fontId="0" fillId="6" borderId="2" xfId="1" applyNumberFormat="1" applyFont="1" applyFill="1" applyBorder="1" applyAlignment="1">
      <alignment horizontal="center"/>
    </xf>
    <xf numFmtId="164" fontId="0" fillId="6" borderId="3" xfId="1" applyNumberFormat="1" applyFont="1" applyFill="1" applyBorder="1" applyAlignment="1">
      <alignment horizontal="center"/>
    </xf>
    <xf numFmtId="164" fontId="0" fillId="6" borderId="4" xfId="1" applyNumberFormat="1" applyFont="1" applyFill="1" applyBorder="1" applyAlignment="1">
      <alignment horizontal="center"/>
    </xf>
    <xf numFmtId="164" fontId="8" fillId="6" borderId="2" xfId="1" applyNumberFormat="1" applyFont="1" applyFill="1" applyBorder="1" applyAlignment="1">
      <alignment horizontal="center"/>
    </xf>
    <xf numFmtId="164" fontId="8" fillId="6" borderId="3" xfId="1" applyNumberFormat="1" applyFont="1" applyFill="1" applyBorder="1" applyAlignment="1">
      <alignment horizontal="center"/>
    </xf>
    <xf numFmtId="164" fontId="8" fillId="6" borderId="4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8" fillId="2" borderId="5" xfId="0" applyFon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6" fillId="8" borderId="0" xfId="0" applyFont="1" applyFill="1"/>
    <xf numFmtId="0" fontId="9" fillId="8" borderId="15" xfId="0" applyFont="1" applyFill="1" applyBorder="1"/>
    <xf numFmtId="0" fontId="9" fillId="8" borderId="16" xfId="0" applyFont="1" applyFill="1" applyBorder="1"/>
    <xf numFmtId="0" fontId="10" fillId="8" borderId="16" xfId="0" applyFont="1" applyFill="1" applyBorder="1"/>
  </cellXfs>
  <cellStyles count="3">
    <cellStyle name="Komma 2" xfId="2" xr:uid="{3C7021D1-9EF8-4481-9F09-4670B3947A0C}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veiligheidsregiozhz.sharepoint.com/sites/BVTeaminkoop/Shared%20Documents/General/#Inkoopbegeleiding/VRZHZ/2026/96. EA Warme drankautomaten/1. Beschrijvend Document/vorige aanbesteding/Vorig Prijzenblad Warme dranken VR-ZHZ.xlsx" TargetMode="External"/><Relationship Id="rId1" Type="http://schemas.openxmlformats.org/officeDocument/2006/relationships/externalLinkPath" Target="file:///C:\Users\ImamM\Downloads\#Inkoopbegeleiding/VRZHZ/2026/96. EA Warme drankautomaten/1. Beschrijvend Document/vorige aanbesteding/Vorig Prijzenblad Warme dranken VR-ZHZ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amenvatting"/>
      <sheetName val="Automaatkosten"/>
      <sheetName val="Ingrediënten"/>
      <sheetName val="Locatie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Postnummer:</v>
          </cell>
          <cell r="C3" t="str">
            <v>Locatie</v>
          </cell>
        </row>
        <row r="4">
          <cell r="B4">
            <v>51</v>
          </cell>
          <cell r="C4" t="str">
            <v>Goudswaard</v>
          </cell>
        </row>
        <row r="5">
          <cell r="B5">
            <v>52</v>
          </cell>
          <cell r="C5" t="str">
            <v>Nieuw-Beijerland</v>
          </cell>
        </row>
        <row r="6">
          <cell r="B6">
            <v>53</v>
          </cell>
          <cell r="C6" t="str">
            <v>Zuid-Beijerland</v>
          </cell>
        </row>
        <row r="7">
          <cell r="B7">
            <v>54</v>
          </cell>
          <cell r="C7" t="str">
            <v>Oud-Beijerland</v>
          </cell>
        </row>
        <row r="8">
          <cell r="B8">
            <v>55</v>
          </cell>
          <cell r="C8" t="str">
            <v>Numansdorp</v>
          </cell>
        </row>
        <row r="9">
          <cell r="B9">
            <v>56</v>
          </cell>
          <cell r="C9" t="str">
            <v>Klaaswaal</v>
          </cell>
        </row>
        <row r="10">
          <cell r="B10">
            <v>57</v>
          </cell>
          <cell r="C10" t="str">
            <v>Heinenoord</v>
          </cell>
        </row>
        <row r="11">
          <cell r="B11">
            <v>58</v>
          </cell>
          <cell r="C11" t="str">
            <v>Mijnsheerenland</v>
          </cell>
        </row>
        <row r="12">
          <cell r="B12">
            <v>59</v>
          </cell>
          <cell r="C12" t="str">
            <v>Strijen</v>
          </cell>
        </row>
        <row r="13">
          <cell r="B13">
            <v>60</v>
          </cell>
          <cell r="C13" t="str">
            <v>Maasdam</v>
          </cell>
        </row>
        <row r="14">
          <cell r="B14">
            <v>61</v>
          </cell>
          <cell r="C14" t="str">
            <v>s Gravendeel</v>
          </cell>
        </row>
        <row r="15">
          <cell r="B15">
            <v>62</v>
          </cell>
          <cell r="C15" t="str">
            <v>Heerjansdam</v>
          </cell>
        </row>
        <row r="16">
          <cell r="B16">
            <v>63</v>
          </cell>
          <cell r="C16" t="str">
            <v>Zwijndrecht</v>
          </cell>
        </row>
        <row r="17">
          <cell r="B17">
            <v>64</v>
          </cell>
          <cell r="C17" t="str">
            <v>Hendrik Ido Ambacht</v>
          </cell>
        </row>
        <row r="18">
          <cell r="B18">
            <v>65</v>
          </cell>
          <cell r="C18" t="str">
            <v>Dordrecht NDK</v>
          </cell>
        </row>
        <row r="19">
          <cell r="B19">
            <v>66</v>
          </cell>
          <cell r="C19" t="str">
            <v>Dordrecht Leerpark</v>
          </cell>
        </row>
        <row r="20">
          <cell r="B20">
            <v>67</v>
          </cell>
          <cell r="C20" t="str">
            <v>Alblasserdam</v>
          </cell>
        </row>
        <row r="21">
          <cell r="B21">
            <v>68</v>
          </cell>
          <cell r="C21" t="str">
            <v>Nieuw-Lekkerland</v>
          </cell>
        </row>
        <row r="22">
          <cell r="B22">
            <v>69</v>
          </cell>
          <cell r="C22" t="str">
            <v>Papendrecht</v>
          </cell>
        </row>
        <row r="23">
          <cell r="B23">
            <v>70</v>
          </cell>
          <cell r="C23" t="str">
            <v>Sliedrecht</v>
          </cell>
        </row>
        <row r="24">
          <cell r="B24">
            <v>71</v>
          </cell>
          <cell r="C24" t="str">
            <v>Bleskensgraaf</v>
          </cell>
        </row>
        <row r="25">
          <cell r="B25">
            <v>72</v>
          </cell>
          <cell r="C25" t="str">
            <v>Brandwijk</v>
          </cell>
        </row>
        <row r="26">
          <cell r="B26">
            <v>73</v>
          </cell>
          <cell r="C26" t="str">
            <v>Groot-Ammers</v>
          </cell>
        </row>
        <row r="27">
          <cell r="B27">
            <v>74</v>
          </cell>
          <cell r="C27" t="str">
            <v>Langerak</v>
          </cell>
        </row>
        <row r="28">
          <cell r="B28">
            <v>75</v>
          </cell>
          <cell r="C28" t="str">
            <v>Goudriaan</v>
          </cell>
        </row>
        <row r="29">
          <cell r="B29">
            <v>76</v>
          </cell>
          <cell r="C29" t="str">
            <v>Neder-Hardinxveld</v>
          </cell>
        </row>
        <row r="30">
          <cell r="B30">
            <v>77</v>
          </cell>
          <cell r="C30" t="str">
            <v>Boven-Hardinxveld</v>
          </cell>
        </row>
        <row r="31">
          <cell r="B31">
            <v>78</v>
          </cell>
          <cell r="C31" t="str">
            <v>Giessenburg</v>
          </cell>
        </row>
        <row r="32">
          <cell r="B32">
            <v>79</v>
          </cell>
          <cell r="C32" t="str">
            <v>Hoornaar</v>
          </cell>
        </row>
        <row r="33">
          <cell r="B33">
            <v>100</v>
          </cell>
          <cell r="C33" t="str">
            <v>Hoeksewaard?????</v>
          </cell>
        </row>
        <row r="34">
          <cell r="B34">
            <v>81</v>
          </cell>
          <cell r="C34" t="str">
            <v>Gorinchem</v>
          </cell>
        </row>
        <row r="35">
          <cell r="B35">
            <v>83</v>
          </cell>
          <cell r="C35" t="str">
            <v>Arkel</v>
          </cell>
        </row>
        <row r="36">
          <cell r="B36"/>
          <cell r="C36" t="str">
            <v>M&amp;L?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17"/>
  <sheetViews>
    <sheetView zoomScale="80" zoomScaleNormal="80" workbookViewId="0">
      <selection activeCell="C7" sqref="C7:F7"/>
    </sheetView>
  </sheetViews>
  <sheetFormatPr defaultColWidth="9.33203125" defaultRowHeight="14.4" x14ac:dyDescent="0.3"/>
  <cols>
    <col min="1" max="1" width="2.88671875" style="1" customWidth="1"/>
    <col min="2" max="2" width="88.88671875" style="1" customWidth="1"/>
    <col min="3" max="3" width="14.33203125" style="1" bestFit="1" customWidth="1"/>
    <col min="4" max="4" width="13.6640625" style="1" bestFit="1" customWidth="1"/>
    <col min="5" max="6" width="38.6640625" style="1" customWidth="1"/>
    <col min="7" max="7" width="17" style="1" customWidth="1"/>
    <col min="8" max="16384" width="9.33203125" style="1"/>
  </cols>
  <sheetData>
    <row r="1" spans="1:41" ht="25.8" x14ac:dyDescent="0.3">
      <c r="B1" s="3" t="s">
        <v>0</v>
      </c>
      <c r="C1" s="3" t="s">
        <v>1</v>
      </c>
      <c r="D1" s="2"/>
      <c r="E1" s="2"/>
      <c r="F1" s="2"/>
    </row>
    <row r="2" spans="1:41" customFormat="1" ht="23.4" x14ac:dyDescent="0.45">
      <c r="A2" s="1"/>
      <c r="B2" s="4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 customForma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41" customFormat="1" x14ac:dyDescent="0.3">
      <c r="A4" s="1"/>
      <c r="B4" s="7" t="s">
        <v>3</v>
      </c>
      <c r="C4" s="52" t="s">
        <v>4</v>
      </c>
      <c r="D4" s="53"/>
      <c r="E4" s="53"/>
      <c r="F4" s="54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41" customFormat="1" x14ac:dyDescent="0.3">
      <c r="A5" s="1"/>
      <c r="B5" s="5" t="s">
        <v>5</v>
      </c>
      <c r="C5" s="55">
        <f>Automaatkosten!H54</f>
        <v>0</v>
      </c>
      <c r="D5" s="56"/>
      <c r="E5" s="56"/>
      <c r="F5" s="57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41" customFormat="1" x14ac:dyDescent="0.3">
      <c r="A6" s="1"/>
      <c r="B6" s="5" t="s">
        <v>6</v>
      </c>
      <c r="C6" s="55">
        <f>Ingrediënten!H17</f>
        <v>0</v>
      </c>
      <c r="D6" s="56"/>
      <c r="E6" s="56"/>
      <c r="F6" s="5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41" customFormat="1" ht="25.95" customHeight="1" x14ac:dyDescent="0.3">
      <c r="A7" s="1"/>
      <c r="B7" s="23" t="s">
        <v>7</v>
      </c>
      <c r="C7" s="58">
        <f>SUM(C5:F6)</f>
        <v>0</v>
      </c>
      <c r="D7" s="59"/>
      <c r="E7" s="59"/>
      <c r="F7" s="6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41" customForma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10" spans="1:41" x14ac:dyDescent="0.3">
      <c r="B10" s="63" t="s">
        <v>8</v>
      </c>
      <c r="C10" s="61"/>
      <c r="D10" s="61"/>
      <c r="E10" s="61"/>
      <c r="F10" s="61"/>
    </row>
    <row r="11" spans="1:41" x14ac:dyDescent="0.3">
      <c r="B11" s="63"/>
      <c r="C11" s="61"/>
      <c r="D11" s="61"/>
      <c r="E11" s="61"/>
      <c r="F11" s="61"/>
    </row>
    <row r="12" spans="1:41" x14ac:dyDescent="0.3">
      <c r="B12" s="62" t="s">
        <v>9</v>
      </c>
      <c r="C12" s="61"/>
      <c r="D12" s="61"/>
      <c r="E12" s="61"/>
      <c r="F12" s="61"/>
    </row>
    <row r="13" spans="1:41" x14ac:dyDescent="0.3">
      <c r="B13" s="62"/>
      <c r="C13" s="61"/>
      <c r="D13" s="61"/>
      <c r="E13" s="61"/>
      <c r="F13" s="61"/>
    </row>
    <row r="14" spans="1:41" x14ac:dyDescent="0.3">
      <c r="B14" s="62" t="s">
        <v>10</v>
      </c>
      <c r="C14" s="61"/>
      <c r="D14" s="61"/>
      <c r="E14" s="61"/>
      <c r="F14" s="61"/>
    </row>
    <row r="15" spans="1:41" ht="45" customHeight="1" x14ac:dyDescent="0.3">
      <c r="B15" s="62"/>
      <c r="C15" s="61"/>
      <c r="D15" s="61"/>
      <c r="E15" s="61"/>
      <c r="F15" s="61"/>
    </row>
    <row r="16" spans="1:41" x14ac:dyDescent="0.3">
      <c r="B16" s="62" t="s">
        <v>11</v>
      </c>
      <c r="C16" s="61"/>
      <c r="D16" s="61"/>
      <c r="E16" s="61"/>
      <c r="F16" s="61"/>
    </row>
    <row r="17" spans="2:6" x14ac:dyDescent="0.3">
      <c r="B17" s="62"/>
      <c r="C17" s="61"/>
      <c r="D17" s="61"/>
      <c r="E17" s="61"/>
      <c r="F17" s="61"/>
    </row>
  </sheetData>
  <mergeCells count="12">
    <mergeCell ref="C14:F15"/>
    <mergeCell ref="C16:F17"/>
    <mergeCell ref="B16:B17"/>
    <mergeCell ref="C10:F11"/>
    <mergeCell ref="B10:B11"/>
    <mergeCell ref="B12:B13"/>
    <mergeCell ref="B14:B15"/>
    <mergeCell ref="C4:F4"/>
    <mergeCell ref="C5:F5"/>
    <mergeCell ref="C6:F6"/>
    <mergeCell ref="C7:F7"/>
    <mergeCell ref="C12:F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2AE94-08E9-4B89-9E52-850D1F87BADC}">
  <dimension ref="A1:AH60"/>
  <sheetViews>
    <sheetView topLeftCell="A24" zoomScale="80" zoomScaleNormal="80" workbookViewId="0">
      <selection activeCell="N30" sqref="N30"/>
    </sheetView>
  </sheetViews>
  <sheetFormatPr defaultColWidth="9.33203125" defaultRowHeight="14.4" x14ac:dyDescent="0.3"/>
  <cols>
    <col min="1" max="1" width="9.33203125" style="1"/>
    <col min="2" max="2" width="4.33203125" style="1" bestFit="1" customWidth="1"/>
    <col min="3" max="3" width="88.88671875" style="1" customWidth="1"/>
    <col min="4" max="4" width="13.44140625" style="1" customWidth="1"/>
    <col min="5" max="5" width="16.5546875" style="1" customWidth="1"/>
    <col min="6" max="6" width="20" style="1" customWidth="1"/>
    <col min="7" max="7" width="15.33203125" style="1" customWidth="1"/>
    <col min="8" max="8" width="16.33203125" style="1" customWidth="1"/>
    <col min="9" max="16384" width="9.33203125" style="1"/>
  </cols>
  <sheetData>
    <row r="1" spans="1:34" ht="25.8" x14ac:dyDescent="0.3">
      <c r="B1" s="3"/>
      <c r="C1" s="3" t="s">
        <v>1</v>
      </c>
      <c r="D1" s="3"/>
    </row>
    <row r="2" spans="1:34" customFormat="1" ht="23.4" x14ac:dyDescent="0.45">
      <c r="A2" s="1"/>
      <c r="B2" s="4"/>
      <c r="C2" s="4" t="s">
        <v>12</v>
      </c>
      <c r="D2" s="4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customFormat="1" x14ac:dyDescent="0.3">
      <c r="A3" s="1"/>
      <c r="B3" s="1"/>
      <c r="C3" s="1" t="s">
        <v>13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5" spans="1:34" ht="35.4" customHeight="1" x14ac:dyDescent="0.3">
      <c r="B5" s="9"/>
      <c r="C5" s="7" t="s">
        <v>14</v>
      </c>
      <c r="D5" s="10" t="s">
        <v>15</v>
      </c>
      <c r="E5" s="10" t="s">
        <v>16</v>
      </c>
      <c r="F5" s="10" t="s">
        <v>17</v>
      </c>
      <c r="G5" s="11" t="s">
        <v>18</v>
      </c>
      <c r="H5" s="11" t="s">
        <v>19</v>
      </c>
    </row>
    <row r="6" spans="1:34" x14ac:dyDescent="0.3">
      <c r="B6" s="5">
        <v>54</v>
      </c>
      <c r="C6" s="5" t="str">
        <f>C23</f>
        <v>Oud-Beijerland</v>
      </c>
      <c r="D6" s="5">
        <v>1</v>
      </c>
      <c r="E6" s="6" t="s">
        <v>20</v>
      </c>
      <c r="F6" s="12"/>
      <c r="G6" s="8">
        <f>F6*D6</f>
        <v>0</v>
      </c>
      <c r="H6" s="8">
        <f t="shared" ref="H6:H15" si="0">G6*12</f>
        <v>0</v>
      </c>
    </row>
    <row r="7" spans="1:34" x14ac:dyDescent="0.3">
      <c r="B7" s="5">
        <v>63</v>
      </c>
      <c r="C7" s="5" t="str">
        <f>C32</f>
        <v>Zwijndrecht</v>
      </c>
      <c r="D7" s="5">
        <v>1</v>
      </c>
      <c r="E7" s="6" t="s">
        <v>20</v>
      </c>
      <c r="F7" s="12"/>
      <c r="G7" s="8">
        <f t="shared" ref="G7:G15" si="1">F7*D7</f>
        <v>0</v>
      </c>
      <c r="H7" s="8">
        <f t="shared" si="0"/>
        <v>0</v>
      </c>
    </row>
    <row r="8" spans="1:34" x14ac:dyDescent="0.3">
      <c r="B8" s="5">
        <v>64</v>
      </c>
      <c r="C8" s="5" t="str">
        <f>C33</f>
        <v>Hendrik Ido Ambacht</v>
      </c>
      <c r="D8" s="5">
        <v>1</v>
      </c>
      <c r="E8" s="6" t="s">
        <v>20</v>
      </c>
      <c r="F8" s="12"/>
      <c r="G8" s="8">
        <f t="shared" si="1"/>
        <v>0</v>
      </c>
      <c r="H8" s="8">
        <f t="shared" si="0"/>
        <v>0</v>
      </c>
    </row>
    <row r="9" spans="1:34" x14ac:dyDescent="0.3">
      <c r="B9" s="5">
        <v>65</v>
      </c>
      <c r="C9" s="5" t="str">
        <f>C34</f>
        <v>Dordrecht - Oranjepark</v>
      </c>
      <c r="D9" s="5">
        <v>1</v>
      </c>
      <c r="E9" s="6" t="s">
        <v>20</v>
      </c>
      <c r="F9" s="12"/>
      <c r="G9" s="8">
        <f t="shared" si="1"/>
        <v>0</v>
      </c>
      <c r="H9" s="8">
        <f t="shared" si="0"/>
        <v>0</v>
      </c>
    </row>
    <row r="10" spans="1:34" x14ac:dyDescent="0.3">
      <c r="B10" s="5">
        <v>66</v>
      </c>
      <c r="C10" s="5" t="s">
        <v>156</v>
      </c>
      <c r="D10" s="5">
        <v>2</v>
      </c>
      <c r="E10" s="6" t="s">
        <v>20</v>
      </c>
      <c r="F10" s="12"/>
      <c r="G10" s="8">
        <f t="shared" si="1"/>
        <v>0</v>
      </c>
      <c r="H10" s="8">
        <f t="shared" si="0"/>
        <v>0</v>
      </c>
    </row>
    <row r="11" spans="1:34" x14ac:dyDescent="0.3">
      <c r="B11" s="5">
        <v>67</v>
      </c>
      <c r="C11" s="5" t="str">
        <f>C36</f>
        <v>Alblasserdam</v>
      </c>
      <c r="D11" s="5">
        <v>1</v>
      </c>
      <c r="E11" s="6" t="s">
        <v>20</v>
      </c>
      <c r="F11" s="12"/>
      <c r="G11" s="8">
        <f t="shared" si="1"/>
        <v>0</v>
      </c>
      <c r="H11" s="8">
        <f t="shared" si="0"/>
        <v>0</v>
      </c>
    </row>
    <row r="12" spans="1:34" x14ac:dyDescent="0.3">
      <c r="B12" s="5">
        <v>69</v>
      </c>
      <c r="C12" s="5" t="str">
        <f>C38</f>
        <v>Papendrecht</v>
      </c>
      <c r="D12" s="5">
        <v>1</v>
      </c>
      <c r="E12" s="6" t="s">
        <v>20</v>
      </c>
      <c r="F12" s="12"/>
      <c r="G12" s="8">
        <f t="shared" si="1"/>
        <v>0</v>
      </c>
      <c r="H12" s="8">
        <f t="shared" si="0"/>
        <v>0</v>
      </c>
    </row>
    <row r="13" spans="1:34" x14ac:dyDescent="0.3">
      <c r="B13" s="5">
        <v>70</v>
      </c>
      <c r="C13" s="5" t="str">
        <f>C49</f>
        <v>Gorinchem</v>
      </c>
      <c r="D13" s="5">
        <v>1</v>
      </c>
      <c r="E13" s="6" t="s">
        <v>20</v>
      </c>
      <c r="F13" s="12"/>
      <c r="G13" s="8">
        <f t="shared" si="1"/>
        <v>0</v>
      </c>
      <c r="H13" s="8">
        <f t="shared" si="0"/>
        <v>0</v>
      </c>
    </row>
    <row r="14" spans="1:34" x14ac:dyDescent="0.3">
      <c r="B14" s="5">
        <v>70</v>
      </c>
      <c r="C14" s="5" t="str">
        <f>C39</f>
        <v>Sliedrecht</v>
      </c>
      <c r="D14" s="5">
        <v>1</v>
      </c>
      <c r="E14" s="6" t="s">
        <v>20</v>
      </c>
      <c r="F14" s="12"/>
      <c r="G14" s="8">
        <f t="shared" si="1"/>
        <v>0</v>
      </c>
      <c r="H14" s="8">
        <f t="shared" si="0"/>
        <v>0</v>
      </c>
    </row>
    <row r="15" spans="1:34" x14ac:dyDescent="0.3">
      <c r="B15" s="5">
        <v>81</v>
      </c>
      <c r="C15" s="5" t="s">
        <v>154</v>
      </c>
      <c r="D15" s="5">
        <v>1</v>
      </c>
      <c r="E15" s="6" t="s">
        <v>20</v>
      </c>
      <c r="F15" s="12"/>
      <c r="G15" s="8">
        <f t="shared" si="1"/>
        <v>0</v>
      </c>
      <c r="H15" s="8">
        <f t="shared" si="0"/>
        <v>0</v>
      </c>
    </row>
    <row r="16" spans="1:34" x14ac:dyDescent="0.3">
      <c r="B16" s="5"/>
      <c r="D16" s="5">
        <f>SUM(D6:D15)</f>
        <v>11</v>
      </c>
      <c r="E16" s="47"/>
      <c r="F16" s="48"/>
      <c r="G16" s="48"/>
      <c r="H16" s="48"/>
    </row>
    <row r="17" spans="2:8" x14ac:dyDescent="0.3">
      <c r="E17" s="64" t="s">
        <v>21</v>
      </c>
      <c r="F17" s="64"/>
      <c r="G17" s="64"/>
      <c r="H17" s="15">
        <f>SUM(H6:H16)</f>
        <v>0</v>
      </c>
    </row>
    <row r="18" spans="2:8" x14ac:dyDescent="0.3">
      <c r="E18" s="2"/>
      <c r="G18" s="16"/>
      <c r="H18" s="16"/>
    </row>
    <row r="19" spans="2:8" ht="28.8" x14ac:dyDescent="0.3">
      <c r="B19" s="9"/>
      <c r="C19" s="7" t="s">
        <v>14</v>
      </c>
      <c r="D19" s="10" t="s">
        <v>15</v>
      </c>
      <c r="E19" s="10" t="s">
        <v>22</v>
      </c>
      <c r="F19" s="10" t="s">
        <v>17</v>
      </c>
      <c r="G19" s="11" t="s">
        <v>18</v>
      </c>
      <c r="H19" s="11" t="s">
        <v>19</v>
      </c>
    </row>
    <row r="20" spans="2:8" x14ac:dyDescent="0.3">
      <c r="B20" s="5">
        <v>51</v>
      </c>
      <c r="C20" s="5" t="str">
        <f>VLOOKUP(B20,[1]Locaties!$B$3:$C$36,2,FALSE)</f>
        <v>Goudswaard</v>
      </c>
      <c r="D20" s="5">
        <v>1</v>
      </c>
      <c r="E20" s="6" t="s">
        <v>23</v>
      </c>
      <c r="F20" s="12"/>
      <c r="G20" s="8">
        <f>F20*D20</f>
        <v>0</v>
      </c>
      <c r="H20" s="8">
        <f>G20*12</f>
        <v>0</v>
      </c>
    </row>
    <row r="21" spans="2:8" x14ac:dyDescent="0.3">
      <c r="B21" s="5">
        <v>52</v>
      </c>
      <c r="C21" s="5" t="str">
        <f>VLOOKUP(B21,[1]Locaties!$B$3:$C$36,2,FALSE)</f>
        <v>Nieuw-Beijerland</v>
      </c>
      <c r="D21" s="46"/>
      <c r="E21" s="47"/>
      <c r="F21" s="48"/>
      <c r="G21" s="48">
        <f t="shared" ref="G21:G50" si="2">F21*D21</f>
        <v>0</v>
      </c>
      <c r="H21" s="48">
        <f t="shared" ref="H21:H50" si="3">G21*12</f>
        <v>0</v>
      </c>
    </row>
    <row r="22" spans="2:8" x14ac:dyDescent="0.3">
      <c r="B22" s="5">
        <v>53</v>
      </c>
      <c r="C22" s="5" t="str">
        <f>VLOOKUP(B22,[1]Locaties!$B$3:$C$36,2,FALSE)</f>
        <v>Zuid-Beijerland</v>
      </c>
      <c r="D22" s="5">
        <v>1</v>
      </c>
      <c r="E22" s="6" t="s">
        <v>23</v>
      </c>
      <c r="F22" s="12"/>
      <c r="G22" s="8">
        <f t="shared" si="2"/>
        <v>0</v>
      </c>
      <c r="H22" s="8">
        <f t="shared" si="3"/>
        <v>0</v>
      </c>
    </row>
    <row r="23" spans="2:8" x14ac:dyDescent="0.3">
      <c r="B23" s="5">
        <v>54</v>
      </c>
      <c r="C23" s="5" t="str">
        <f>VLOOKUP(B23,[1]Locaties!$B$3:$C$36,2,FALSE)</f>
        <v>Oud-Beijerland</v>
      </c>
      <c r="D23" s="5">
        <v>1</v>
      </c>
      <c r="E23" s="6" t="s">
        <v>23</v>
      </c>
      <c r="F23" s="12"/>
      <c r="G23" s="8">
        <f t="shared" si="2"/>
        <v>0</v>
      </c>
      <c r="H23" s="8">
        <f t="shared" si="3"/>
        <v>0</v>
      </c>
    </row>
    <row r="24" spans="2:8" x14ac:dyDescent="0.3">
      <c r="B24" s="5">
        <v>55</v>
      </c>
      <c r="C24" s="5" t="str">
        <f>VLOOKUP(B24,[1]Locaties!$B$3:$C$36,2,FALSE)</f>
        <v>Numansdorp</v>
      </c>
      <c r="D24" s="5">
        <v>1</v>
      </c>
      <c r="E24" s="6" t="s">
        <v>23</v>
      </c>
      <c r="F24" s="12"/>
      <c r="G24" s="8">
        <f t="shared" si="2"/>
        <v>0</v>
      </c>
      <c r="H24" s="8">
        <f t="shared" si="3"/>
        <v>0</v>
      </c>
    </row>
    <row r="25" spans="2:8" x14ac:dyDescent="0.3">
      <c r="B25" s="5">
        <v>56</v>
      </c>
      <c r="C25" s="5" t="str">
        <f>VLOOKUP(B25,[1]Locaties!$B$3:$C$36,2,FALSE)</f>
        <v>Klaaswaal</v>
      </c>
      <c r="D25" s="46"/>
      <c r="E25" s="47"/>
      <c r="F25" s="48"/>
      <c r="G25" s="48">
        <f t="shared" si="2"/>
        <v>0</v>
      </c>
      <c r="H25" s="48">
        <f t="shared" si="3"/>
        <v>0</v>
      </c>
    </row>
    <row r="26" spans="2:8" x14ac:dyDescent="0.3">
      <c r="B26" s="5">
        <v>57</v>
      </c>
      <c r="C26" s="5" t="str">
        <f>VLOOKUP(B26,[1]Locaties!$B$3:$C$36,2,FALSE)</f>
        <v>Heinenoord</v>
      </c>
      <c r="D26" s="46"/>
      <c r="E26" s="47"/>
      <c r="F26" s="48"/>
      <c r="G26" s="48">
        <f t="shared" si="2"/>
        <v>0</v>
      </c>
      <c r="H26" s="48">
        <f t="shared" si="3"/>
        <v>0</v>
      </c>
    </row>
    <row r="27" spans="2:8" x14ac:dyDescent="0.3">
      <c r="B27" s="5">
        <v>58</v>
      </c>
      <c r="C27" s="5" t="str">
        <f>VLOOKUP(B27,[1]Locaties!$B$3:$C$36,2,FALSE)</f>
        <v>Mijnsheerenland</v>
      </c>
      <c r="D27" s="46"/>
      <c r="E27" s="47"/>
      <c r="F27" s="48"/>
      <c r="G27" s="48">
        <f t="shared" si="2"/>
        <v>0</v>
      </c>
      <c r="H27" s="48">
        <f t="shared" si="3"/>
        <v>0</v>
      </c>
    </row>
    <row r="28" spans="2:8" x14ac:dyDescent="0.3">
      <c r="B28" s="5">
        <v>59</v>
      </c>
      <c r="C28" s="5" t="str">
        <f>VLOOKUP(B28,[1]Locaties!$B$3:$C$36,2,FALSE)</f>
        <v>Strijen</v>
      </c>
      <c r="D28" s="46"/>
      <c r="E28" s="47"/>
      <c r="F28" s="48"/>
      <c r="G28" s="48">
        <f t="shared" si="2"/>
        <v>0</v>
      </c>
      <c r="H28" s="48">
        <f t="shared" si="3"/>
        <v>0</v>
      </c>
    </row>
    <row r="29" spans="2:8" x14ac:dyDescent="0.3">
      <c r="B29" s="5">
        <v>60</v>
      </c>
      <c r="C29" s="5" t="str">
        <f>VLOOKUP(B29,[1]Locaties!$B$3:$C$36,2,FALSE)</f>
        <v>Maasdam</v>
      </c>
      <c r="D29" s="5">
        <v>1</v>
      </c>
      <c r="E29" s="6" t="s">
        <v>23</v>
      </c>
      <c r="F29" s="12"/>
      <c r="G29" s="8">
        <f t="shared" si="2"/>
        <v>0</v>
      </c>
      <c r="H29" s="8">
        <f t="shared" si="3"/>
        <v>0</v>
      </c>
    </row>
    <row r="30" spans="2:8" x14ac:dyDescent="0.3">
      <c r="B30" s="5">
        <v>61</v>
      </c>
      <c r="C30" s="5" t="str">
        <f>VLOOKUP(B30,[1]Locaties!$B$3:$C$36,2,FALSE)</f>
        <v>s Gravendeel</v>
      </c>
      <c r="D30" s="5">
        <v>1</v>
      </c>
      <c r="E30" s="6" t="s">
        <v>23</v>
      </c>
      <c r="F30" s="12"/>
      <c r="G30" s="8">
        <f t="shared" si="2"/>
        <v>0</v>
      </c>
      <c r="H30" s="8">
        <f t="shared" si="3"/>
        <v>0</v>
      </c>
    </row>
    <row r="31" spans="2:8" x14ac:dyDescent="0.3">
      <c r="B31" s="5">
        <v>62</v>
      </c>
      <c r="C31" s="5" t="str">
        <f>VLOOKUP(B31,[1]Locaties!$B$3:$C$36,2,FALSE)</f>
        <v>Heerjansdam</v>
      </c>
      <c r="D31" s="46"/>
      <c r="E31" s="47"/>
      <c r="F31" s="48"/>
      <c r="G31" s="48">
        <f t="shared" si="2"/>
        <v>0</v>
      </c>
      <c r="H31" s="48">
        <f t="shared" si="3"/>
        <v>0</v>
      </c>
    </row>
    <row r="32" spans="2:8" x14ac:dyDescent="0.3">
      <c r="B32" s="5">
        <v>63</v>
      </c>
      <c r="C32" s="5" t="str">
        <f>VLOOKUP(B32,[1]Locaties!$B$3:$C$36,2,FALSE)</f>
        <v>Zwijndrecht</v>
      </c>
      <c r="D32" s="5">
        <v>2</v>
      </c>
      <c r="E32" s="6" t="s">
        <v>23</v>
      </c>
      <c r="F32" s="12"/>
      <c r="G32" s="8">
        <f t="shared" si="2"/>
        <v>0</v>
      </c>
      <c r="H32" s="8">
        <f t="shared" si="3"/>
        <v>0</v>
      </c>
    </row>
    <row r="33" spans="2:8" x14ac:dyDescent="0.3">
      <c r="B33" s="5">
        <v>64</v>
      </c>
      <c r="C33" s="5" t="str">
        <f>VLOOKUP(B33,[1]Locaties!$B$3:$C$36,2,FALSE)</f>
        <v>Hendrik Ido Ambacht</v>
      </c>
      <c r="D33" s="5">
        <v>1</v>
      </c>
      <c r="E33" s="6" t="s">
        <v>23</v>
      </c>
      <c r="F33" s="12"/>
      <c r="G33" s="8">
        <f t="shared" si="2"/>
        <v>0</v>
      </c>
      <c r="H33" s="8">
        <f t="shared" si="3"/>
        <v>0</v>
      </c>
    </row>
    <row r="34" spans="2:8" x14ac:dyDescent="0.3">
      <c r="B34" s="5">
        <v>65</v>
      </c>
      <c r="C34" s="5" t="s">
        <v>155</v>
      </c>
      <c r="D34" s="5">
        <v>1</v>
      </c>
      <c r="E34" s="6" t="s">
        <v>23</v>
      </c>
      <c r="F34" s="12"/>
      <c r="G34" s="8">
        <f t="shared" si="2"/>
        <v>0</v>
      </c>
      <c r="H34" s="8">
        <f t="shared" si="3"/>
        <v>0</v>
      </c>
    </row>
    <row r="35" spans="2:8" x14ac:dyDescent="0.3">
      <c r="B35" s="5">
        <v>66</v>
      </c>
      <c r="C35" s="5" t="str">
        <f>VLOOKUP(B35,[1]Locaties!$B$3:$C$36,2,FALSE)</f>
        <v>Dordrecht Leerpark</v>
      </c>
      <c r="D35" s="5">
        <v>4</v>
      </c>
      <c r="E35" s="6" t="s">
        <v>23</v>
      </c>
      <c r="F35" s="12"/>
      <c r="G35" s="8">
        <f t="shared" si="2"/>
        <v>0</v>
      </c>
      <c r="H35" s="8">
        <f t="shared" si="3"/>
        <v>0</v>
      </c>
    </row>
    <row r="36" spans="2:8" x14ac:dyDescent="0.3">
      <c r="B36" s="5">
        <v>67</v>
      </c>
      <c r="C36" s="5" t="str">
        <f>VLOOKUP(B36,[1]Locaties!$B$3:$C$36,2,FALSE)</f>
        <v>Alblasserdam</v>
      </c>
      <c r="D36" s="5">
        <v>2</v>
      </c>
      <c r="E36" s="6" t="s">
        <v>23</v>
      </c>
      <c r="F36" s="12"/>
      <c r="G36" s="8">
        <f t="shared" si="2"/>
        <v>0</v>
      </c>
      <c r="H36" s="8">
        <f t="shared" si="3"/>
        <v>0</v>
      </c>
    </row>
    <row r="37" spans="2:8" x14ac:dyDescent="0.3">
      <c r="B37" s="5">
        <v>68</v>
      </c>
      <c r="C37" s="5" t="str">
        <f>VLOOKUP(B37,[1]Locaties!$B$3:$C$36,2,FALSE)</f>
        <v>Nieuw-Lekkerland</v>
      </c>
      <c r="D37" s="5">
        <v>1</v>
      </c>
      <c r="E37" s="6" t="s">
        <v>23</v>
      </c>
      <c r="F37" s="12"/>
      <c r="G37" s="8">
        <f t="shared" si="2"/>
        <v>0</v>
      </c>
      <c r="H37" s="8">
        <f t="shared" si="3"/>
        <v>0</v>
      </c>
    </row>
    <row r="38" spans="2:8" x14ac:dyDescent="0.3">
      <c r="B38" s="5">
        <v>69</v>
      </c>
      <c r="C38" s="5" t="str">
        <f>VLOOKUP(B38,[1]Locaties!$B$3:$C$36,2,FALSE)</f>
        <v>Papendrecht</v>
      </c>
      <c r="D38" s="5">
        <v>2</v>
      </c>
      <c r="E38" s="6" t="s">
        <v>23</v>
      </c>
      <c r="F38" s="12"/>
      <c r="G38" s="8">
        <f t="shared" si="2"/>
        <v>0</v>
      </c>
      <c r="H38" s="8">
        <f t="shared" si="3"/>
        <v>0</v>
      </c>
    </row>
    <row r="39" spans="2:8" x14ac:dyDescent="0.3">
      <c r="B39" s="5">
        <v>70</v>
      </c>
      <c r="C39" s="5" t="str">
        <f>VLOOKUP(B39,[1]Locaties!$B$3:$C$36,2,FALSE)</f>
        <v>Sliedrecht</v>
      </c>
      <c r="D39" s="5">
        <v>2</v>
      </c>
      <c r="E39" s="6" t="s">
        <v>23</v>
      </c>
      <c r="F39" s="12"/>
      <c r="G39" s="8">
        <f t="shared" si="2"/>
        <v>0</v>
      </c>
      <c r="H39" s="8">
        <f t="shared" si="3"/>
        <v>0</v>
      </c>
    </row>
    <row r="40" spans="2:8" x14ac:dyDescent="0.3">
      <c r="B40" s="5">
        <v>71</v>
      </c>
      <c r="C40" s="5" t="str">
        <f>VLOOKUP(B40,[1]Locaties!$B$3:$C$36,2,FALSE)</f>
        <v>Bleskensgraaf</v>
      </c>
      <c r="D40" s="46"/>
      <c r="E40" s="47"/>
      <c r="F40" s="48"/>
      <c r="G40" s="48">
        <f t="shared" si="2"/>
        <v>0</v>
      </c>
      <c r="H40" s="48">
        <f t="shared" si="3"/>
        <v>0</v>
      </c>
    </row>
    <row r="41" spans="2:8" x14ac:dyDescent="0.3">
      <c r="B41" s="5">
        <v>72</v>
      </c>
      <c r="C41" s="5" t="str">
        <f>VLOOKUP(B41,[1]Locaties!$B$3:$C$36,2,FALSE)</f>
        <v>Brandwijk</v>
      </c>
      <c r="D41" s="46"/>
      <c r="E41" s="47"/>
      <c r="F41" s="48"/>
      <c r="G41" s="48">
        <f t="shared" si="2"/>
        <v>0</v>
      </c>
      <c r="H41" s="48">
        <f t="shared" si="3"/>
        <v>0</v>
      </c>
    </row>
    <row r="42" spans="2:8" x14ac:dyDescent="0.3">
      <c r="B42" s="5">
        <v>73</v>
      </c>
      <c r="C42" s="5" t="str">
        <f>VLOOKUP(B42,[1]Locaties!$B$3:$C$36,2,FALSE)</f>
        <v>Groot-Ammers</v>
      </c>
      <c r="D42" s="46"/>
      <c r="E42" s="47"/>
      <c r="F42" s="48"/>
      <c r="G42" s="48">
        <f t="shared" si="2"/>
        <v>0</v>
      </c>
      <c r="H42" s="48">
        <f t="shared" si="3"/>
        <v>0</v>
      </c>
    </row>
    <row r="43" spans="2:8" x14ac:dyDescent="0.3">
      <c r="B43" s="5">
        <v>74</v>
      </c>
      <c r="C43" s="5" t="str">
        <f>VLOOKUP(B43,[1]Locaties!$B$3:$C$36,2,FALSE)</f>
        <v>Langerak</v>
      </c>
      <c r="D43" s="46"/>
      <c r="E43" s="47"/>
      <c r="F43" s="48"/>
      <c r="G43" s="48">
        <f t="shared" si="2"/>
        <v>0</v>
      </c>
      <c r="H43" s="48">
        <f t="shared" si="3"/>
        <v>0</v>
      </c>
    </row>
    <row r="44" spans="2:8" x14ac:dyDescent="0.3">
      <c r="B44" s="5">
        <v>75</v>
      </c>
      <c r="C44" s="5" t="str">
        <f>VLOOKUP(B44,[1]Locaties!$B$3:$C$36,2,FALSE)</f>
        <v>Goudriaan</v>
      </c>
      <c r="D44" s="46"/>
      <c r="E44" s="47"/>
      <c r="F44" s="48"/>
      <c r="G44" s="48">
        <f t="shared" si="2"/>
        <v>0</v>
      </c>
      <c r="H44" s="48">
        <f t="shared" si="3"/>
        <v>0</v>
      </c>
    </row>
    <row r="45" spans="2:8" x14ac:dyDescent="0.3">
      <c r="B45" s="5">
        <v>76</v>
      </c>
      <c r="C45" s="5" t="str">
        <f>VLOOKUP(B45,[1]Locaties!$B$3:$C$36,2,FALSE)</f>
        <v>Neder-Hardinxveld</v>
      </c>
      <c r="D45" s="5">
        <v>1</v>
      </c>
      <c r="E45" s="6" t="s">
        <v>23</v>
      </c>
      <c r="F45" s="12"/>
      <c r="G45" s="8">
        <f t="shared" si="2"/>
        <v>0</v>
      </c>
      <c r="H45" s="8">
        <f t="shared" si="3"/>
        <v>0</v>
      </c>
    </row>
    <row r="46" spans="2:8" x14ac:dyDescent="0.3">
      <c r="B46" s="5">
        <v>77</v>
      </c>
      <c r="C46" s="5" t="str">
        <f>VLOOKUP(B46,[1]Locaties!$B$3:$C$36,2,FALSE)</f>
        <v>Boven-Hardinxveld</v>
      </c>
      <c r="D46" s="5">
        <v>1</v>
      </c>
      <c r="E46" s="6" t="s">
        <v>23</v>
      </c>
      <c r="F46" s="12"/>
      <c r="G46" s="8">
        <f t="shared" si="2"/>
        <v>0</v>
      </c>
      <c r="H46" s="8">
        <f t="shared" si="3"/>
        <v>0</v>
      </c>
    </row>
    <row r="47" spans="2:8" x14ac:dyDescent="0.3">
      <c r="B47" s="5">
        <v>78</v>
      </c>
      <c r="C47" s="5" t="str">
        <f>VLOOKUP(B47,[1]Locaties!$B$3:$C$36,2,FALSE)</f>
        <v>Giessenburg</v>
      </c>
      <c r="D47" s="5">
        <v>1</v>
      </c>
      <c r="E47" s="6" t="s">
        <v>23</v>
      </c>
      <c r="F47" s="12"/>
      <c r="G47" s="8">
        <f t="shared" si="2"/>
        <v>0</v>
      </c>
      <c r="H47" s="8">
        <f t="shared" si="3"/>
        <v>0</v>
      </c>
    </row>
    <row r="48" spans="2:8" x14ac:dyDescent="0.3">
      <c r="B48" s="5">
        <v>79</v>
      </c>
      <c r="C48" s="5" t="str">
        <f>VLOOKUP(B48,[1]Locaties!$B$3:$C$36,2,FALSE)</f>
        <v>Hoornaar</v>
      </c>
      <c r="D48" s="46"/>
      <c r="E48" s="47"/>
      <c r="F48" s="48"/>
      <c r="G48" s="48">
        <f t="shared" si="2"/>
        <v>0</v>
      </c>
      <c r="H48" s="48">
        <f t="shared" si="3"/>
        <v>0</v>
      </c>
    </row>
    <row r="49" spans="2:8" x14ac:dyDescent="0.3">
      <c r="B49" s="5">
        <v>81</v>
      </c>
      <c r="C49" s="5" t="str">
        <f>VLOOKUP(B49,[1]Locaties!$B$3:$C$36,2,FALSE)</f>
        <v>Gorinchem</v>
      </c>
      <c r="D49" s="5">
        <v>3</v>
      </c>
      <c r="E49" s="6" t="s">
        <v>23</v>
      </c>
      <c r="F49" s="12"/>
      <c r="G49" s="8">
        <f t="shared" si="2"/>
        <v>0</v>
      </c>
      <c r="H49" s="8">
        <f t="shared" si="3"/>
        <v>0</v>
      </c>
    </row>
    <row r="50" spans="2:8" x14ac:dyDescent="0.3">
      <c r="B50" s="5">
        <v>83</v>
      </c>
      <c r="C50" s="5" t="str">
        <f>VLOOKUP(B50,[1]Locaties!$B$3:$C$36,2,FALSE)</f>
        <v>Arkel</v>
      </c>
      <c r="D50" s="46"/>
      <c r="E50" s="47"/>
      <c r="F50" s="48"/>
      <c r="G50" s="48">
        <f t="shared" si="2"/>
        <v>0</v>
      </c>
      <c r="H50" s="48">
        <f t="shared" si="3"/>
        <v>0</v>
      </c>
    </row>
    <row r="51" spans="2:8" x14ac:dyDescent="0.3">
      <c r="D51" s="5">
        <f>SUM(D20:D50)</f>
        <v>27</v>
      </c>
      <c r="E51" s="49"/>
      <c r="F51" s="50"/>
      <c r="G51" s="50"/>
      <c r="H51" s="50"/>
    </row>
    <row r="52" spans="2:8" x14ac:dyDescent="0.3">
      <c r="E52" s="64" t="s">
        <v>21</v>
      </c>
      <c r="F52" s="64"/>
      <c r="G52" s="64"/>
      <c r="H52" s="15">
        <f>SUM(H20:H50)</f>
        <v>0</v>
      </c>
    </row>
    <row r="54" spans="2:8" x14ac:dyDescent="0.3">
      <c r="B54" s="24"/>
      <c r="C54" s="25" t="s">
        <v>24</v>
      </c>
      <c r="D54" s="25"/>
      <c r="E54" s="25"/>
      <c r="F54" s="25"/>
      <c r="G54" s="25"/>
      <c r="H54" s="15">
        <f>H17+H52</f>
        <v>0</v>
      </c>
    </row>
    <row r="57" spans="2:8" ht="28.8" x14ac:dyDescent="0.3">
      <c r="B57" s="33" t="s">
        <v>25</v>
      </c>
      <c r="C57" s="33"/>
      <c r="D57" s="34" t="s">
        <v>26</v>
      </c>
      <c r="E57" s="35" t="s">
        <v>27</v>
      </c>
      <c r="F57" s="34" t="s">
        <v>28</v>
      </c>
      <c r="G57" s="33" t="s">
        <v>29</v>
      </c>
      <c r="H57" s="33" t="s">
        <v>30</v>
      </c>
    </row>
    <row r="58" spans="2:8" x14ac:dyDescent="0.3">
      <c r="B58" s="28" t="s">
        <v>31</v>
      </c>
      <c r="C58" s="28"/>
      <c r="D58" s="29">
        <v>11</v>
      </c>
      <c r="E58" s="29" t="s">
        <v>20</v>
      </c>
      <c r="F58" s="38"/>
      <c r="G58" s="39">
        <f>F58*4</f>
        <v>0</v>
      </c>
      <c r="H58" s="30">
        <f>G58*12</f>
        <v>0</v>
      </c>
    </row>
    <row r="59" spans="2:8" x14ac:dyDescent="0.3">
      <c r="B59" s="65"/>
      <c r="C59" s="66"/>
      <c r="D59" s="36"/>
      <c r="E59" s="2"/>
      <c r="F59" s="40" t="s">
        <v>32</v>
      </c>
      <c r="G59" s="16"/>
      <c r="H59" s="37"/>
    </row>
    <row r="60" spans="2:8" x14ac:dyDescent="0.3">
      <c r="B60" s="28" t="s">
        <v>33</v>
      </c>
      <c r="C60" s="28"/>
      <c r="D60" s="29">
        <v>1</v>
      </c>
      <c r="E60" s="51"/>
      <c r="F60" s="32"/>
      <c r="G60" s="31"/>
      <c r="H60" s="31"/>
    </row>
  </sheetData>
  <mergeCells count="3">
    <mergeCell ref="E17:G17"/>
    <mergeCell ref="E52:G52"/>
    <mergeCell ref="B59:C5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9E6AD-E042-47B4-AEF6-901868B7A027}">
  <dimension ref="A1:AH17"/>
  <sheetViews>
    <sheetView tabSelected="1" zoomScale="85" zoomScaleNormal="85" workbookViewId="0">
      <selection activeCell="F12" sqref="F12"/>
    </sheetView>
  </sheetViews>
  <sheetFormatPr defaultColWidth="9.33203125" defaultRowHeight="14.4" x14ac:dyDescent="0.3"/>
  <cols>
    <col min="1" max="1" width="9.33203125" style="1"/>
    <col min="2" max="2" width="3.33203125" style="1" bestFit="1" customWidth="1"/>
    <col min="3" max="3" width="88.88671875" style="1" customWidth="1"/>
    <col min="4" max="5" width="29.33203125" style="1" customWidth="1"/>
    <col min="6" max="6" width="80.5546875" style="1" customWidth="1"/>
    <col min="7" max="7" width="28.33203125" style="1" bestFit="1" customWidth="1"/>
    <col min="8" max="8" width="15.33203125" style="1" customWidth="1"/>
    <col min="9" max="9" width="23.33203125" style="1" bestFit="1" customWidth="1"/>
    <col min="10" max="16384" width="9.33203125" style="1"/>
  </cols>
  <sheetData>
    <row r="1" spans="1:34" ht="25.8" x14ac:dyDescent="0.3">
      <c r="B1" s="3"/>
      <c r="C1" s="3" t="s">
        <v>1</v>
      </c>
      <c r="D1" s="3"/>
      <c r="E1" s="3"/>
      <c r="F1" s="3"/>
    </row>
    <row r="2" spans="1:34" customFormat="1" ht="23.4" x14ac:dyDescent="0.45">
      <c r="A2" s="1"/>
      <c r="B2" s="4"/>
      <c r="C2" s="4" t="s">
        <v>34</v>
      </c>
      <c r="D2" s="4"/>
      <c r="E2" s="4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customForma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customFormat="1" ht="36" customHeight="1" x14ac:dyDescent="0.3">
      <c r="A4" s="1"/>
      <c r="B4" s="9"/>
      <c r="C4" s="27" t="s">
        <v>35</v>
      </c>
      <c r="D4" s="10" t="s">
        <v>36</v>
      </c>
      <c r="E4" s="10" t="s">
        <v>37</v>
      </c>
      <c r="F4" s="10" t="s">
        <v>38</v>
      </c>
      <c r="G4" s="10" t="s">
        <v>39</v>
      </c>
      <c r="H4" s="11" t="s">
        <v>19</v>
      </c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customFormat="1" x14ac:dyDescent="0.3">
      <c r="A5" s="1"/>
      <c r="B5" s="5"/>
      <c r="C5" s="5" t="s">
        <v>40</v>
      </c>
      <c r="D5" s="5">
        <v>500</v>
      </c>
      <c r="E5" s="26" t="s">
        <v>41</v>
      </c>
      <c r="F5" s="18"/>
      <c r="G5" s="12"/>
      <c r="H5" s="14">
        <f t="shared" ref="H5:H16" si="0">D5*G5</f>
        <v>0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customFormat="1" x14ac:dyDescent="0.3">
      <c r="A6" s="1"/>
      <c r="B6" s="5"/>
      <c r="C6" s="5" t="s">
        <v>42</v>
      </c>
      <c r="D6" s="5">
        <v>500</v>
      </c>
      <c r="E6" s="26" t="s">
        <v>43</v>
      </c>
      <c r="F6" s="18"/>
      <c r="G6" s="12"/>
      <c r="H6" s="14">
        <f t="shared" si="0"/>
        <v>0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3">
      <c r="B7" s="5"/>
      <c r="C7" s="5" t="s">
        <v>44</v>
      </c>
      <c r="D7" s="5">
        <v>800</v>
      </c>
      <c r="E7" s="26" t="s">
        <v>43</v>
      </c>
      <c r="F7" s="18"/>
      <c r="G7" s="12"/>
      <c r="H7" s="14">
        <f t="shared" si="0"/>
        <v>0</v>
      </c>
    </row>
    <row r="8" spans="1:34" customFormat="1" x14ac:dyDescent="0.3">
      <c r="A8" s="1"/>
      <c r="B8" s="5"/>
      <c r="C8" s="19" t="s">
        <v>45</v>
      </c>
      <c r="D8" s="5">
        <v>250</v>
      </c>
      <c r="E8" s="5"/>
      <c r="F8" s="18"/>
      <c r="G8" s="12"/>
      <c r="H8" s="14">
        <f t="shared" si="0"/>
        <v>0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3">
      <c r="B9" s="5"/>
      <c r="C9" s="5" t="s">
        <v>46</v>
      </c>
      <c r="D9" s="5">
        <v>150</v>
      </c>
      <c r="E9" s="5"/>
      <c r="F9" s="18"/>
      <c r="G9" s="12"/>
      <c r="H9" s="14">
        <f t="shared" si="0"/>
        <v>0</v>
      </c>
    </row>
    <row r="10" spans="1:34" x14ac:dyDescent="0.3">
      <c r="B10" s="5"/>
      <c r="C10" s="5" t="s">
        <v>47</v>
      </c>
      <c r="D10" s="5">
        <v>70</v>
      </c>
      <c r="E10" s="5"/>
      <c r="F10" s="18"/>
      <c r="G10" s="12"/>
      <c r="H10" s="14">
        <f t="shared" si="0"/>
        <v>0</v>
      </c>
    </row>
    <row r="11" spans="1:34" x14ac:dyDescent="0.3">
      <c r="B11" s="5"/>
      <c r="C11" s="5" t="s">
        <v>48</v>
      </c>
      <c r="D11" s="5">
        <v>70</v>
      </c>
      <c r="E11" s="5"/>
      <c r="F11" s="18"/>
      <c r="G11" s="12"/>
      <c r="H11" s="14">
        <f t="shared" si="0"/>
        <v>0</v>
      </c>
    </row>
    <row r="12" spans="1:34" x14ac:dyDescent="0.3">
      <c r="B12" s="5"/>
      <c r="C12" s="5" t="s">
        <v>49</v>
      </c>
      <c r="D12" s="5">
        <v>70</v>
      </c>
      <c r="E12" s="5"/>
      <c r="F12" s="18"/>
      <c r="G12" s="12"/>
      <c r="H12" s="14">
        <f t="shared" si="0"/>
        <v>0</v>
      </c>
    </row>
    <row r="13" spans="1:34" x14ac:dyDescent="0.3">
      <c r="B13" s="5"/>
      <c r="C13" s="5" t="s">
        <v>50</v>
      </c>
      <c r="D13" s="5">
        <v>70</v>
      </c>
      <c r="E13" s="5"/>
      <c r="F13" s="18"/>
      <c r="G13" s="12"/>
      <c r="H13" s="14">
        <f t="shared" si="0"/>
        <v>0</v>
      </c>
    </row>
    <row r="14" spans="1:34" x14ac:dyDescent="0.3">
      <c r="B14" s="5"/>
      <c r="C14" s="5" t="s">
        <v>51</v>
      </c>
      <c r="D14" s="5">
        <v>500</v>
      </c>
      <c r="E14" s="5"/>
      <c r="F14" s="18"/>
      <c r="G14" s="12"/>
      <c r="H14" s="14">
        <f t="shared" si="0"/>
        <v>0</v>
      </c>
    </row>
    <row r="15" spans="1:34" x14ac:dyDescent="0.3">
      <c r="B15" s="5"/>
      <c r="C15" s="5" t="s">
        <v>52</v>
      </c>
      <c r="D15" s="5">
        <v>70</v>
      </c>
      <c r="E15" s="5"/>
      <c r="F15" s="18"/>
      <c r="G15" s="12"/>
      <c r="H15" s="14">
        <f t="shared" si="0"/>
        <v>0</v>
      </c>
    </row>
    <row r="16" spans="1:34" x14ac:dyDescent="0.3">
      <c r="B16" s="5"/>
      <c r="C16" s="5" t="s">
        <v>53</v>
      </c>
      <c r="D16" s="5">
        <v>70</v>
      </c>
      <c r="E16" s="5"/>
      <c r="F16" s="18"/>
      <c r="G16" s="12"/>
      <c r="H16" s="14">
        <f t="shared" si="0"/>
        <v>0</v>
      </c>
    </row>
    <row r="17" spans="3:8" x14ac:dyDescent="0.3">
      <c r="C17" s="67" t="s">
        <v>54</v>
      </c>
      <c r="D17" s="67"/>
      <c r="E17" s="67"/>
      <c r="F17" s="67"/>
      <c r="G17" s="67"/>
      <c r="H17" s="17">
        <f>SUM(H5:H16)</f>
        <v>0</v>
      </c>
    </row>
  </sheetData>
  <mergeCells count="1">
    <mergeCell ref="C17:G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0506B-5C36-479E-B5DE-56D17CEB354B}">
  <dimension ref="B2:E38"/>
  <sheetViews>
    <sheetView workbookViewId="0">
      <selection activeCell="C12" sqref="C12"/>
    </sheetView>
  </sheetViews>
  <sheetFormatPr defaultColWidth="8.88671875" defaultRowHeight="13.8" x14ac:dyDescent="0.3"/>
  <cols>
    <col min="1" max="1" width="6.109375" style="13" customWidth="1"/>
    <col min="2" max="2" width="24.88671875" style="13" bestFit="1" customWidth="1"/>
    <col min="3" max="3" width="29.109375" style="13" bestFit="1" customWidth="1"/>
    <col min="4" max="4" width="9.6640625" style="13" bestFit="1" customWidth="1"/>
    <col min="5" max="5" width="26.44140625" style="13" bestFit="1" customWidth="1"/>
    <col min="6" max="7" width="8.88671875" style="13"/>
    <col min="8" max="8" width="24.88671875" style="13" bestFit="1" customWidth="1"/>
    <col min="9" max="9" width="29.109375" style="13" bestFit="1" customWidth="1"/>
    <col min="10" max="10" width="9.6640625" style="13" bestFit="1" customWidth="1"/>
    <col min="11" max="11" width="26.44140625" style="13" bestFit="1" customWidth="1"/>
    <col min="12" max="16384" width="8.88671875" style="13"/>
  </cols>
  <sheetData>
    <row r="2" spans="2:5" ht="24.6" customHeight="1" x14ac:dyDescent="0.3">
      <c r="D2" s="20"/>
      <c r="E2" s="21"/>
    </row>
    <row r="4" spans="2:5" x14ac:dyDescent="0.3">
      <c r="B4" s="41" t="s">
        <v>55</v>
      </c>
      <c r="C4" s="41" t="s">
        <v>56</v>
      </c>
      <c r="D4" s="41" t="s">
        <v>57</v>
      </c>
      <c r="E4" s="41" t="s">
        <v>58</v>
      </c>
    </row>
    <row r="5" spans="2:5" x14ac:dyDescent="0.3">
      <c r="B5" s="41"/>
      <c r="C5" s="41"/>
      <c r="D5" s="41"/>
      <c r="E5" s="41"/>
    </row>
    <row r="6" spans="2:5" x14ac:dyDescent="0.3">
      <c r="B6" s="42" t="s">
        <v>59</v>
      </c>
      <c r="C6" s="43" t="s">
        <v>60</v>
      </c>
      <c r="D6" s="43" t="s">
        <v>61</v>
      </c>
      <c r="E6" s="43" t="s">
        <v>59</v>
      </c>
    </row>
    <row r="7" spans="2:5" x14ac:dyDescent="0.3">
      <c r="B7" s="44" t="s">
        <v>59</v>
      </c>
      <c r="C7" s="45" t="s">
        <v>62</v>
      </c>
      <c r="D7" s="45" t="s">
        <v>63</v>
      </c>
      <c r="E7" s="45" t="s">
        <v>59</v>
      </c>
    </row>
    <row r="8" spans="2:5" x14ac:dyDescent="0.3">
      <c r="B8" s="44" t="s">
        <v>64</v>
      </c>
      <c r="C8" s="45" t="s">
        <v>65</v>
      </c>
      <c r="D8" s="45" t="s">
        <v>66</v>
      </c>
      <c r="E8" s="45" t="s">
        <v>64</v>
      </c>
    </row>
    <row r="9" spans="2:5" x14ac:dyDescent="0.3">
      <c r="B9" s="69" t="s">
        <v>64</v>
      </c>
      <c r="C9" s="70" t="s">
        <v>67</v>
      </c>
      <c r="D9" s="70" t="s">
        <v>68</v>
      </c>
      <c r="E9" s="70" t="s">
        <v>69</v>
      </c>
    </row>
    <row r="10" spans="2:5" x14ac:dyDescent="0.3">
      <c r="B10" s="44" t="s">
        <v>70</v>
      </c>
      <c r="C10" s="45" t="s">
        <v>71</v>
      </c>
      <c r="D10" s="45" t="s">
        <v>72</v>
      </c>
      <c r="E10" s="45" t="s">
        <v>73</v>
      </c>
    </row>
    <row r="11" spans="2:5" x14ac:dyDescent="0.3">
      <c r="B11" s="69" t="s">
        <v>74</v>
      </c>
      <c r="C11" s="70" t="s">
        <v>75</v>
      </c>
      <c r="D11" s="70" t="s">
        <v>76</v>
      </c>
      <c r="E11" s="70" t="s">
        <v>77</v>
      </c>
    </row>
    <row r="12" spans="2:5" x14ac:dyDescent="0.3">
      <c r="B12" s="69" t="s">
        <v>74</v>
      </c>
      <c r="C12" s="70" t="s">
        <v>78</v>
      </c>
      <c r="D12" s="70" t="s">
        <v>79</v>
      </c>
      <c r="E12" s="70" t="s">
        <v>80</v>
      </c>
    </row>
    <row r="13" spans="2:5" x14ac:dyDescent="0.3">
      <c r="B13" s="69" t="s">
        <v>74</v>
      </c>
      <c r="C13" s="70" t="s">
        <v>81</v>
      </c>
      <c r="D13" s="70" t="s">
        <v>82</v>
      </c>
      <c r="E13" s="70" t="s">
        <v>83</v>
      </c>
    </row>
    <row r="14" spans="2:5" x14ac:dyDescent="0.3">
      <c r="B14" s="69" t="s">
        <v>74</v>
      </c>
      <c r="C14" s="70" t="s">
        <v>84</v>
      </c>
      <c r="D14" s="70" t="s">
        <v>85</v>
      </c>
      <c r="E14" s="70" t="s">
        <v>86</v>
      </c>
    </row>
    <row r="15" spans="2:5" x14ac:dyDescent="0.3">
      <c r="B15" s="69" t="s">
        <v>74</v>
      </c>
      <c r="C15" s="70" t="s">
        <v>87</v>
      </c>
      <c r="D15" s="70" t="s">
        <v>88</v>
      </c>
      <c r="E15" s="70" t="s">
        <v>89</v>
      </c>
    </row>
    <row r="16" spans="2:5" x14ac:dyDescent="0.3">
      <c r="B16" s="69" t="s">
        <v>74</v>
      </c>
      <c r="C16" s="70" t="s">
        <v>90</v>
      </c>
      <c r="D16" s="70" t="s">
        <v>91</v>
      </c>
      <c r="E16" s="70" t="s">
        <v>92</v>
      </c>
    </row>
    <row r="17" spans="2:5" x14ac:dyDescent="0.3">
      <c r="B17" s="69" t="s">
        <v>74</v>
      </c>
      <c r="C17" s="70" t="s">
        <v>93</v>
      </c>
      <c r="D17" s="70" t="s">
        <v>94</v>
      </c>
      <c r="E17" s="70" t="s">
        <v>95</v>
      </c>
    </row>
    <row r="18" spans="2:5" x14ac:dyDescent="0.3">
      <c r="B18" s="44" t="s">
        <v>74</v>
      </c>
      <c r="C18" s="45" t="s">
        <v>96</v>
      </c>
      <c r="D18" s="45" t="s">
        <v>97</v>
      </c>
      <c r="E18" s="45" t="s">
        <v>98</v>
      </c>
    </row>
    <row r="19" spans="2:5" x14ac:dyDescent="0.3">
      <c r="B19" s="69" t="s">
        <v>74</v>
      </c>
      <c r="C19" s="70" t="s">
        <v>99</v>
      </c>
      <c r="D19" s="70" t="s">
        <v>100</v>
      </c>
      <c r="E19" s="70" t="s">
        <v>101</v>
      </c>
    </row>
    <row r="20" spans="2:5" x14ac:dyDescent="0.3">
      <c r="B20" s="69" t="s">
        <v>74</v>
      </c>
      <c r="C20" s="70" t="s">
        <v>102</v>
      </c>
      <c r="D20" s="70" t="s">
        <v>103</v>
      </c>
      <c r="E20" s="70" t="s">
        <v>104</v>
      </c>
    </row>
    <row r="21" spans="2:5" x14ac:dyDescent="0.3">
      <c r="B21" s="69" t="s">
        <v>74</v>
      </c>
      <c r="C21" s="70" t="s">
        <v>105</v>
      </c>
      <c r="D21" s="70" t="s">
        <v>106</v>
      </c>
      <c r="E21" s="70" t="s">
        <v>107</v>
      </c>
    </row>
    <row r="22" spans="2:5" x14ac:dyDescent="0.3">
      <c r="B22" s="44" t="s">
        <v>108</v>
      </c>
      <c r="C22" s="45" t="s">
        <v>109</v>
      </c>
      <c r="D22" s="45" t="s">
        <v>110</v>
      </c>
      <c r="E22" s="45" t="s">
        <v>108</v>
      </c>
    </row>
    <row r="23" spans="2:5" x14ac:dyDescent="0.3">
      <c r="B23" s="44" t="s">
        <v>111</v>
      </c>
      <c r="C23" s="45" t="s">
        <v>112</v>
      </c>
      <c r="D23" s="45" t="s">
        <v>113</v>
      </c>
      <c r="E23" s="45" t="s">
        <v>111</v>
      </c>
    </row>
    <row r="24" spans="2:5" x14ac:dyDescent="0.3">
      <c r="B24" s="44" t="s">
        <v>114</v>
      </c>
      <c r="C24" s="45" t="s">
        <v>115</v>
      </c>
      <c r="D24" s="45" t="s">
        <v>116</v>
      </c>
      <c r="E24" s="45" t="s">
        <v>114</v>
      </c>
    </row>
    <row r="25" spans="2:5" x14ac:dyDescent="0.3">
      <c r="B25" s="69" t="s">
        <v>117</v>
      </c>
      <c r="C25" s="70" t="s">
        <v>118</v>
      </c>
      <c r="D25" s="70" t="s">
        <v>119</v>
      </c>
      <c r="E25" s="70" t="s">
        <v>120</v>
      </c>
    </row>
    <row r="26" spans="2:5" x14ac:dyDescent="0.3">
      <c r="B26" s="69" t="s">
        <v>117</v>
      </c>
      <c r="C26" s="70" t="s">
        <v>121</v>
      </c>
      <c r="D26" s="70" t="s">
        <v>122</v>
      </c>
      <c r="E26" s="70" t="s">
        <v>123</v>
      </c>
    </row>
    <row r="27" spans="2:5" x14ac:dyDescent="0.3">
      <c r="B27" s="69" t="s">
        <v>117</v>
      </c>
      <c r="C27" s="70" t="s">
        <v>124</v>
      </c>
      <c r="D27" s="70" t="s">
        <v>125</v>
      </c>
      <c r="E27" s="70" t="s">
        <v>126</v>
      </c>
    </row>
    <row r="28" spans="2:5" x14ac:dyDescent="0.3">
      <c r="B28" s="69" t="s">
        <v>117</v>
      </c>
      <c r="C28" s="70" t="s">
        <v>127</v>
      </c>
      <c r="D28" s="70" t="s">
        <v>128</v>
      </c>
      <c r="E28" s="70" t="s">
        <v>129</v>
      </c>
    </row>
    <row r="29" spans="2:5" x14ac:dyDescent="0.3">
      <c r="B29" s="69" t="s">
        <v>117</v>
      </c>
      <c r="C29" s="71" t="s">
        <v>130</v>
      </c>
      <c r="D29" s="70" t="s">
        <v>131</v>
      </c>
      <c r="E29" s="70" t="s">
        <v>132</v>
      </c>
    </row>
    <row r="30" spans="2:5" x14ac:dyDescent="0.3">
      <c r="B30" s="69" t="s">
        <v>117</v>
      </c>
      <c r="C30" s="70" t="s">
        <v>133</v>
      </c>
      <c r="D30" s="70" t="s">
        <v>134</v>
      </c>
      <c r="E30" s="70" t="s">
        <v>135</v>
      </c>
    </row>
    <row r="31" spans="2:5" x14ac:dyDescent="0.3">
      <c r="B31" s="69" t="s">
        <v>136</v>
      </c>
      <c r="C31" s="70" t="s">
        <v>137</v>
      </c>
      <c r="D31" s="70" t="s">
        <v>138</v>
      </c>
      <c r="E31" s="70" t="s">
        <v>136</v>
      </c>
    </row>
    <row r="32" spans="2:5" x14ac:dyDescent="0.3">
      <c r="B32" s="69" t="s">
        <v>136</v>
      </c>
      <c r="C32" s="70" t="s">
        <v>139</v>
      </c>
      <c r="D32" s="70" t="s">
        <v>140</v>
      </c>
      <c r="E32" s="70" t="s">
        <v>136</v>
      </c>
    </row>
    <row r="33" spans="2:5" x14ac:dyDescent="0.3">
      <c r="B33" s="44" t="s">
        <v>141</v>
      </c>
      <c r="C33" s="45" t="s">
        <v>142</v>
      </c>
      <c r="D33" s="45" t="s">
        <v>143</v>
      </c>
      <c r="E33" s="45" t="s">
        <v>141</v>
      </c>
    </row>
    <row r="34" spans="2:5" x14ac:dyDescent="0.3">
      <c r="B34" s="69" t="s">
        <v>117</v>
      </c>
      <c r="C34" s="70" t="s">
        <v>144</v>
      </c>
      <c r="D34" s="70" t="s">
        <v>145</v>
      </c>
      <c r="E34" s="70" t="s">
        <v>146</v>
      </c>
    </row>
    <row r="35" spans="2:5" x14ac:dyDescent="0.3">
      <c r="B35" s="69" t="s">
        <v>117</v>
      </c>
      <c r="C35" s="70" t="s">
        <v>147</v>
      </c>
      <c r="D35" s="70" t="s">
        <v>148</v>
      </c>
      <c r="E35" s="70" t="s">
        <v>149</v>
      </c>
    </row>
    <row r="36" spans="2:5" x14ac:dyDescent="0.3">
      <c r="B36" s="69" t="s">
        <v>117</v>
      </c>
      <c r="C36" s="70" t="s">
        <v>150</v>
      </c>
      <c r="D36" s="70" t="s">
        <v>151</v>
      </c>
      <c r="E36" s="70" t="s">
        <v>152</v>
      </c>
    </row>
    <row r="37" spans="2:5" x14ac:dyDescent="0.3">
      <c r="D37" s="22"/>
      <c r="E37" s="22"/>
    </row>
    <row r="38" spans="2:5" x14ac:dyDescent="0.3">
      <c r="B38" s="68" t="s">
        <v>153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10e9351-e273-4656-bece-28dbc2b10c2e">
      <Terms xmlns="http://schemas.microsoft.com/office/infopath/2007/PartnerControls"/>
    </lcf76f155ced4ddcb4097134ff3c332f>
    <TaxCatchAll xmlns="b67d14fc-1544-41db-b84e-bcf2c45be47d" xsi:nil="true"/>
    <Status xmlns="610e9351-e273-4656-bece-28dbc2b10c2e" xsi:nil="true"/>
    <Behandelendinkoopadviseur xmlns="610e9351-e273-4656-bece-28dbc2b10c2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A7925D5F64D94F90CB4ABF621E0A87" ma:contentTypeVersion="21" ma:contentTypeDescription="Create a new document." ma:contentTypeScope="" ma:versionID="f3fa37a7f8788855b6bee3b70ace2247">
  <xsd:schema xmlns:xsd="http://www.w3.org/2001/XMLSchema" xmlns:xs="http://www.w3.org/2001/XMLSchema" xmlns:p="http://schemas.microsoft.com/office/2006/metadata/properties" xmlns:ns2="610e9351-e273-4656-bece-28dbc2b10c2e" xmlns:ns3="b67d14fc-1544-41db-b84e-bcf2c45be47d" targetNamespace="http://schemas.microsoft.com/office/2006/metadata/properties" ma:root="true" ma:fieldsID="5342751e34e67778dc3e2d015a07c5d2" ns2:_="" ns3:_="">
    <xsd:import namespace="610e9351-e273-4656-bece-28dbc2b10c2e"/>
    <xsd:import namespace="b67d14fc-1544-41db-b84e-bcf2c45be4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Status" minOccurs="0"/>
                <xsd:element ref="ns2:Behandelendinkoopadviseur" minOccurs="0"/>
                <xsd:element ref="ns2:MediaLengthInSecond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e9351-e273-4656-bece-28dbc2b10c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a7f9710d-b0ea-4af6-a346-380705d0c7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Status" ma:index="21" nillable="true" ma:displayName="Status" ma:description="Status Procedure" ma:format="Dropdown" ma:internalName="Status">
      <xsd:simpleType>
        <xsd:union memberTypes="dms:Text">
          <xsd:simpleType>
            <xsd:restriction base="dms:Choice">
              <xsd:enumeration value="Actief"/>
              <xsd:enumeration value="Afgerond"/>
            </xsd:restriction>
          </xsd:simpleType>
        </xsd:union>
      </xsd:simpleType>
    </xsd:element>
    <xsd:element name="Behandelendinkoopadviseur" ma:index="22" nillable="true" ma:displayName="Behandelend inkoopadviseur" ma:format="Dropdown" ma:internalName="Behandelendinkoopadviseur">
      <xsd:simpleType>
        <xsd:union memberTypes="dms:Text">
          <xsd:simpleType>
            <xsd:restriction base="dms:Choice">
              <xsd:enumeration value="Corine"/>
              <xsd:enumeration value="Marcel"/>
              <xsd:enumeration value="Willem"/>
            </xsd:restriction>
          </xsd:simpleType>
        </xsd:union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d14fc-1544-41db-b84e-bcf2c45be47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0c7d08b-bd93-4263-a7f0-a370bd9e2f25}" ma:internalName="TaxCatchAll" ma:showField="CatchAllData" ma:web="b67d14fc-1544-41db-b84e-bcf2c45be4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1E7B5D-0FB1-4F65-96CA-6D29E91E1D47}">
  <ds:schemaRefs>
    <ds:schemaRef ds:uri="http://schemas.microsoft.com/office/2006/metadata/properties"/>
    <ds:schemaRef ds:uri="http://schemas.microsoft.com/office/infopath/2007/PartnerControls"/>
    <ds:schemaRef ds:uri="610e9351-e273-4656-bece-28dbc2b10c2e"/>
    <ds:schemaRef ds:uri="b67d14fc-1544-41db-b84e-bcf2c45be47d"/>
  </ds:schemaRefs>
</ds:datastoreItem>
</file>

<file path=customXml/itemProps2.xml><?xml version="1.0" encoding="utf-8"?>
<ds:datastoreItem xmlns:ds="http://schemas.openxmlformats.org/officeDocument/2006/customXml" ds:itemID="{58B6B09B-6AA0-43FD-AC6F-45452EADD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0e9351-e273-4656-bece-28dbc2b10c2e"/>
    <ds:schemaRef ds:uri="b67d14fc-1544-41db-b84e-bcf2c45be4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FAD179-8FB9-4CA8-911C-DBCE86476FC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Samenvatting</vt:lpstr>
      <vt:lpstr>Automaatkosten</vt:lpstr>
      <vt:lpstr>Ingrediënten</vt:lpstr>
      <vt:lpstr>Locaties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Lucassen, Joost</dc:creator>
  <cp:keywords/>
  <dc:description/>
  <cp:lastModifiedBy>Imambaks, Marcel</cp:lastModifiedBy>
  <cp:revision/>
  <dcterms:created xsi:type="dcterms:W3CDTF">2019-11-15T07:54:18Z</dcterms:created>
  <dcterms:modified xsi:type="dcterms:W3CDTF">2026-04-29T09:15:39Z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0x010100FCA7925D5F64D94F90CB4ABF621E0A87</vt:lpwstr>
  </property>
  <property fmtid="{D5CDD505-2E9C-101B-9397-08002B2CF9AE}" pid="3" name="MediaServiceImageTags">
    <vt:lpwstr/>
  </property>
</Properties>
</file>