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entarho.sharepoint.com/sites/PM-adviesenprojectmanagement-Gameren-St.DePlanthof/Shared Documents/Algemeen/04. Contractstukken/Tijdelijke huisvesting aanbesteding/"/>
    </mc:Choice>
  </mc:AlternateContent>
  <xr:revisionPtr revIDLastSave="299" documentId="8_{B0A91752-FC64-4BC1-933D-51D074166E6E}" xr6:coauthVersionLast="47" xr6:coauthVersionMax="47" xr10:uidLastSave="{FB9370D7-AEA7-4F83-BFB0-7BE587CF767F}"/>
  <bookViews>
    <workbookView xWindow="-120" yWindow="-120" windowWidth="51840" windowHeight="21120" xr2:uid="{EB317CD2-89CA-4E9E-BE19-EBA29BADE981}"/>
  </bookViews>
  <sheets>
    <sheet name="Prijzenblad" sheetId="1" r:id="rId1"/>
    <sheet name="Prijs beoordeling Inschrijve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2" i="1"/>
  <c r="G13" i="1"/>
  <c r="G14" i="1"/>
  <c r="G15" i="1"/>
  <c r="G16" i="1"/>
  <c r="G11" i="1"/>
  <c r="G10" i="1"/>
  <c r="G18" i="1" s="1"/>
  <c r="G2" i="2"/>
  <c r="G3" i="2"/>
  <c r="G4" i="2"/>
  <c r="G5" i="2"/>
  <c r="G6" i="2"/>
  <c r="G7" i="2"/>
  <c r="G8" i="2"/>
  <c r="G9" i="2"/>
  <c r="K2" i="2"/>
  <c r="C3" i="2" s="1"/>
  <c r="C2" i="2" l="1"/>
  <c r="C5" i="2"/>
  <c r="H3" i="2"/>
  <c r="C9" i="2"/>
  <c r="H9" i="2" s="1"/>
  <c r="C8" i="2"/>
  <c r="H8" i="2" s="1"/>
  <c r="C7" i="2"/>
  <c r="C6" i="2"/>
  <c r="C4" i="2"/>
  <c r="H4" i="2" s="1"/>
  <c r="H7" i="2"/>
  <c r="H6" i="2"/>
  <c r="H5" i="2"/>
  <c r="H2" i="2"/>
  <c r="M2" i="2" l="1"/>
  <c r="L2" i="2"/>
  <c r="I2" i="2"/>
  <c r="I6" i="2"/>
  <c r="I7" i="2"/>
  <c r="I4" i="2"/>
  <c r="I8" i="2"/>
  <c r="I5" i="2"/>
  <c r="I9" i="2"/>
  <c r="I3" i="2"/>
  <c r="G45" i="1" l="1"/>
  <c r="G38" i="1"/>
  <c r="G37" i="1"/>
  <c r="G42" i="1" l="1"/>
  <c r="G44" i="1"/>
  <c r="G43" i="1"/>
  <c r="G40" i="1"/>
  <c r="G39" i="1"/>
  <c r="G46" i="1"/>
  <c r="G49" i="1"/>
  <c r="G48" i="1"/>
  <c r="G47" i="1"/>
  <c r="G41" i="1"/>
  <c r="G28" i="1"/>
  <c r="G27" i="1"/>
  <c r="G26" i="1"/>
  <c r="G25" i="1"/>
  <c r="G24" i="1"/>
  <c r="G23" i="1"/>
  <c r="G22" i="1"/>
  <c r="G50" i="1" l="1"/>
  <c r="G31" i="1"/>
  <c r="G32" i="1" l="1"/>
  <c r="G52" i="1" s="1"/>
</calcChain>
</file>

<file path=xl/sharedStrings.xml><?xml version="1.0" encoding="utf-8"?>
<sst xmlns="http://schemas.openxmlformats.org/spreadsheetml/2006/main" count="146" uniqueCount="111">
  <si>
    <t xml:space="preserve">Prijzenblad aanbesteding tijdelijke huisvesting </t>
  </si>
  <si>
    <t>Nr.</t>
  </si>
  <si>
    <t>Omschrijving</t>
  </si>
  <si>
    <t>Eenheid</t>
  </si>
  <si>
    <t>Tarief excl. BTW</t>
  </si>
  <si>
    <t>Opmerkingen</t>
  </si>
  <si>
    <t>Totaal aantal eenheden / ritten / m2</t>
  </si>
  <si>
    <t>Huurperiode in maanden</t>
  </si>
  <si>
    <t>Onderwijsruimte / lesruimte</t>
  </si>
  <si>
    <t>Kantoor / spreekkamer / ondersteuningsruimte</t>
  </si>
  <si>
    <t>idem</t>
  </si>
  <si>
    <t>Teamruimte / personeelsruimte</t>
  </si>
  <si>
    <t>Sanitaire ruimte</t>
  </si>
  <si>
    <t>Technische / bergingsruimte</t>
  </si>
  <si>
    <t>Voorschoolruimte / KOV-ruimte</t>
  </si>
  <si>
    <t xml:space="preserve">Gangen </t>
  </si>
  <si>
    <t>.......</t>
  </si>
  <si>
    <t>Totale kosten component 1a</t>
  </si>
  <si>
    <t xml:space="preserve">Eenmalig </t>
  </si>
  <si>
    <t>Transport aanvoer modulaire huisvesting</t>
  </si>
  <si>
    <t>inclusief laden/lossen</t>
  </si>
  <si>
    <t>Transport afvoer modulaire huisvesting</t>
  </si>
  <si>
    <t>Plaatsing / montage modulaire huisvesting</t>
  </si>
  <si>
    <t>incl. kraan-/montagewerk</t>
  </si>
  <si>
    <t>Demontage / afvoer modulaire huisvesting</t>
  </si>
  <si>
    <t>na afloop huurperiode</t>
  </si>
  <si>
    <t>per project</t>
  </si>
  <si>
    <t>incl. situatietekening / indelingsvoorstel</t>
  </si>
  <si>
    <t>Ondersteuning omgevingsvergunning</t>
  </si>
  <si>
    <t>exclusief leges en externe onderzoeken tenzij expliciet inbegrepen</t>
  </si>
  <si>
    <t>Revisie- en opleverdossier</t>
  </si>
  <si>
    <t>incl. revisietekeningen, handleidingen, keuringsrapporten</t>
  </si>
  <si>
    <t>Inbedrijfstelling en oplevering</t>
  </si>
  <si>
    <t>incl. testen installaties</t>
  </si>
  <si>
    <t>Totale kosten component 1b</t>
  </si>
  <si>
    <t>Totale kosten component 1</t>
  </si>
  <si>
    <t>Huurperiode 18 maanden</t>
  </si>
  <si>
    <t>of eenmalig bedrag</t>
  </si>
  <si>
    <t>afhankelijk van gekozen systeem (eventueel meerdere opties onder elkaar zetten)</t>
  </si>
  <si>
    <t>per strekkende meter</t>
  </si>
  <si>
    <t>per aansluiting</t>
  </si>
  <si>
    <t>interne basisinfrastructuur</t>
  </si>
  <si>
    <t>Overige kosten</t>
  </si>
  <si>
    <t>Totale kosten component 2</t>
  </si>
  <si>
    <t>Totale kosten</t>
  </si>
  <si>
    <t>Tarief excl. btw</t>
  </si>
  <si>
    <t>Aantal</t>
  </si>
  <si>
    <t>Totaal</t>
  </si>
  <si>
    <t>€</t>
  </si>
  <si>
    <t>indicatief, op basis van standaard gebruik onderwijs</t>
  </si>
  <si>
    <t>[invullen]</t>
  </si>
  <si>
    <t>inbegrepen / apart</t>
  </si>
  <si>
    <t>toelichten</t>
  </si>
  <si>
    <t>Inschrijver</t>
  </si>
  <si>
    <t>Projectprijs Gameren</t>
  </si>
  <si>
    <t>Score prijs (max 70)</t>
  </si>
  <si>
    <t>Plan van aanpak (max 10)</t>
  </si>
  <si>
    <t>Kwaliteit oplossing (max 12)</t>
  </si>
  <si>
    <t>Beheersing &amp; continuïteit (max 8)</t>
  </si>
  <si>
    <t>Score kwaliteit totaal (max 30)</t>
  </si>
  <si>
    <t>Totaalscore (max 100)</t>
  </si>
  <si>
    <t>Rang</t>
  </si>
  <si>
    <t xml:space="preserve">laagste prijs </t>
  </si>
  <si>
    <t>Hoogste totaalscore</t>
  </si>
  <si>
    <t>winnaar</t>
  </si>
  <si>
    <t>Inschrijver 1</t>
  </si>
  <si>
    <t>Inschrijver 2</t>
  </si>
  <si>
    <t>Inschrijver 3</t>
  </si>
  <si>
    <t>Inschrijver 4</t>
  </si>
  <si>
    <t>Inschrijver 5</t>
  </si>
  <si>
    <t>Inschrijver 6</t>
  </si>
  <si>
    <t>Inschrijver 7</t>
  </si>
  <si>
    <t>Inschrijver 8</t>
  </si>
  <si>
    <t>De uitgangspunten voor het invullen van dit prijzenblad zijn terug te vinden in de inschrijvingsleidraad en het PvE.</t>
  </si>
  <si>
    <t>Alleen de aantallen invullen voor Gameren, maar eenheidsprijzen voor de raamovereenkomst overal invullen.</t>
  </si>
  <si>
    <t>Alle genoemde bedragen zijn exclusief btw.</t>
  </si>
  <si>
    <t>1a. Doorlopende basistarieven - verplicht aan te bieden (binnen de prijsbeoordeling)</t>
  </si>
  <si>
    <t>1b. Eenmalige basistarieven - verplicht aan te bieden (binnen de prijsbeoordeling)</t>
  </si>
  <si>
    <t>2. Optionele meerprijzen/aanvullende componenten (toegevoegde waarde)</t>
  </si>
  <si>
    <t>Tarief exclusief btw</t>
  </si>
  <si>
    <t>incl. verwarming/ koeling, ventilatie, verlichting</t>
  </si>
  <si>
    <t>idem, inclusief pantry-aansluitingen</t>
  </si>
  <si>
    <t>idem, inclusief leerling- en personeelstoiletten</t>
  </si>
  <si>
    <t>idem, inclusief kind-gerichte inrichtings-eisen / GGD-geschiktheid</t>
  </si>
  <si>
    <r>
      <t>Totaal aantal eenheden /
ritten / m</t>
    </r>
    <r>
      <rPr>
        <b/>
        <vertAlign val="superscript"/>
        <sz val="9"/>
        <color theme="1"/>
        <rFont val="Verdana"/>
        <family val="2"/>
      </rPr>
      <t>2</t>
    </r>
  </si>
  <si>
    <t>idem, inclusief patch / technische ruimte</t>
  </si>
  <si>
    <t>Ontwerp- en engineeringskosten</t>
  </si>
  <si>
    <t>per rit / transport-beweging</t>
  </si>
  <si>
    <r>
      <t>per m</t>
    </r>
    <r>
      <rPr>
        <vertAlign val="superscript"/>
        <sz val="9"/>
        <color theme="1"/>
        <rFont val="Verdana"/>
        <family val="2"/>
      </rPr>
      <t>²</t>
    </r>
    <r>
      <rPr>
        <sz val="9"/>
        <color theme="1"/>
        <rFont val="Verdana"/>
        <family val="2"/>
      </rPr>
      <t xml:space="preserve"> bvo</t>
    </r>
  </si>
  <si>
    <r>
      <t>per m</t>
    </r>
    <r>
      <rPr>
        <vertAlign val="superscript"/>
        <sz val="9"/>
        <color theme="1"/>
        <rFont val="Verdana"/>
        <family val="2"/>
      </rPr>
      <t>2</t>
    </r>
    <r>
      <rPr>
        <sz val="9"/>
        <color theme="1"/>
        <rFont val="Verdana"/>
        <family val="2"/>
      </rPr>
      <t xml:space="preserve"> bvo</t>
    </r>
  </si>
  <si>
    <t>per m² bvo per maand</t>
  </si>
  <si>
    <t>Fundering / stelcon / draagconstructieve onderbouw (binnen de prijsbeoordeling)</t>
  </si>
  <si>
    <t>Bouwrijp maken terrein (buiten de prijsbeoordeling)</t>
  </si>
  <si>
    <t>Verharding / looppaden / entreetoegang (buiten de prijsbeoordeling)</t>
  </si>
  <si>
    <t>Hekwerk / terreinafscheiding (buiten de prijsbeoordeling)</t>
  </si>
  <si>
    <t>Aansluiting elektra (buiten de prijsbeoordeling)</t>
  </si>
  <si>
    <t>Aansluiting water (buiten de prijsbeoordeling)</t>
  </si>
  <si>
    <t>Aansluiting riolering / vuilwater (buiten de prijsbeoordeling)</t>
  </si>
  <si>
    <t>Data / netwerkbasis-voorziening (buiten de prijsbeoordeling)</t>
  </si>
  <si>
    <t>Aanleg basis speelplein (buiten de prijsbeoordeling)</t>
  </si>
  <si>
    <r>
      <t>per m</t>
    </r>
    <r>
      <rPr>
        <vertAlign val="superscript"/>
        <sz val="9"/>
        <color theme="1"/>
        <rFont val="Verdana"/>
        <family val="2"/>
      </rPr>
      <t>2</t>
    </r>
  </si>
  <si>
    <r>
      <t>per m</t>
    </r>
    <r>
      <rPr>
        <vertAlign val="superscript"/>
        <sz val="9"/>
        <color theme="1"/>
        <rFont val="Verdana"/>
        <family val="2"/>
      </rPr>
      <t xml:space="preserve">2 </t>
    </r>
    <r>
      <rPr>
        <sz val="9"/>
        <color theme="1"/>
        <rFont val="Verdana"/>
        <family val="2"/>
      </rPr>
      <t>terrein</t>
    </r>
  </si>
  <si>
    <t>inclusief hellingsbaan, extra ruimte</t>
  </si>
  <si>
    <t>egaliseren, onder-grond, werkterrein</t>
  </si>
  <si>
    <t>inclusief poort(en) indien van toepassing</t>
  </si>
  <si>
    <t>exclusief netbeheerders-tarieven tenzij expliciet inbegrepen</t>
  </si>
  <si>
    <t>inclusief basis speeltoestellen</t>
  </si>
  <si>
    <t>DEEL 4 – ENERGIE / GEBRUIKSKOSTEN (VERPLICHT ALS INFORMATIEVE PRIJSPOST</t>
  </si>
  <si>
    <t>Verwachte elektrakosten units (buiten de prijsbeoordeling)</t>
  </si>
  <si>
    <t>Klimaatinstallatie / ventilatiegebruik (buiten de prijsbeoordeling)</t>
  </si>
  <si>
    <r>
      <t>per m</t>
    </r>
    <r>
      <rPr>
        <vertAlign val="superscript"/>
        <sz val="9"/>
        <color theme="1"/>
        <rFont val="Verdana"/>
        <family val="2"/>
      </rPr>
      <t xml:space="preserve">2 </t>
    </r>
    <r>
      <rPr>
        <sz val="9"/>
        <color theme="1"/>
        <rFont val="Verdana"/>
        <family val="2"/>
      </rPr>
      <t>bvo per maand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</si>
</sst>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00647D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vertAlign val="superscript"/>
      <sz val="9"/>
      <color theme="1"/>
      <name val="Verdana"/>
      <family val="2"/>
    </font>
    <font>
      <vertAlign val="superscript"/>
      <sz val="9"/>
      <color theme="1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47D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2" xfId="0" applyFont="1" applyFill="1" applyBorder="1"/>
    <xf numFmtId="0" fontId="2" fillId="2" borderId="0" xfId="0" applyFont="1" applyFill="1"/>
    <xf numFmtId="0" fontId="2" fillId="2" borderId="4" xfId="0" applyFont="1" applyFill="1" applyBorder="1" applyAlignment="1">
      <alignment horizontal="left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2" fontId="2" fillId="0" borderId="0" xfId="0" applyNumberFormat="1" applyFont="1" applyAlignment="1">
      <alignment horizontal="right" vertical="center" wrapText="1"/>
    </xf>
    <xf numFmtId="2" fontId="0" fillId="0" borderId="0" xfId="0" applyNumberFormat="1"/>
    <xf numFmtId="44" fontId="2" fillId="0" borderId="0" xfId="1" applyFont="1" applyAlignment="1">
      <alignment horizontal="right" vertical="center" wrapText="1"/>
    </xf>
    <xf numFmtId="44" fontId="0" fillId="0" borderId="0" xfId="1" applyFont="1" applyAlignment="1">
      <alignment horizontal="right" vertical="center" wrapText="1"/>
    </xf>
    <xf numFmtId="44" fontId="0" fillId="0" borderId="0" xfId="1" applyFont="1"/>
    <xf numFmtId="0" fontId="0" fillId="2" borderId="0" xfId="0" applyFill="1" applyBorder="1"/>
    <xf numFmtId="0" fontId="0" fillId="0" borderId="3" xfId="0" applyBorder="1"/>
    <xf numFmtId="0" fontId="0" fillId="0" borderId="5" xfId="0" applyBorder="1"/>
    <xf numFmtId="0" fontId="2" fillId="2" borderId="0" xfId="0" applyFont="1" applyFill="1" applyBorder="1"/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0" xfId="0" applyFont="1" applyFill="1"/>
    <xf numFmtId="0" fontId="5" fillId="2" borderId="0" xfId="0" applyFont="1" applyFill="1" applyBorder="1"/>
    <xf numFmtId="0" fontId="6" fillId="0" borderId="5" xfId="0" applyFont="1" applyBorder="1"/>
    <xf numFmtId="0" fontId="6" fillId="2" borderId="0" xfId="0" applyFont="1" applyFill="1" applyBorder="1"/>
    <xf numFmtId="0" fontId="6" fillId="0" borderId="0" xfId="0" applyFont="1"/>
    <xf numFmtId="44" fontId="5" fillId="2" borderId="7" xfId="1" applyFont="1" applyFill="1" applyBorder="1" applyAlignment="1"/>
    <xf numFmtId="44" fontId="5" fillId="2" borderId="7" xfId="1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10" xfId="0" applyFont="1" applyFill="1" applyBorder="1"/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6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44" fontId="6" fillId="0" borderId="0" xfId="1" applyFont="1" applyBorder="1" applyAlignment="1">
      <alignment vertical="center" wrapText="1"/>
    </xf>
    <xf numFmtId="0" fontId="6" fillId="0" borderId="12" xfId="0" applyFont="1" applyBorder="1"/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5" xfId="0" applyFont="1" applyBorder="1"/>
    <xf numFmtId="44" fontId="5" fillId="0" borderId="9" xfId="0" applyNumberFormat="1" applyFont="1" applyBorder="1"/>
    <xf numFmtId="44" fontId="6" fillId="0" borderId="5" xfId="0" applyNumberFormat="1" applyFont="1" applyBorder="1"/>
    <xf numFmtId="0" fontId="5" fillId="2" borderId="14" xfId="0" applyFont="1" applyFill="1" applyBorder="1"/>
    <xf numFmtId="0" fontId="5" fillId="2" borderId="13" xfId="0" applyFont="1" applyFill="1" applyBorder="1"/>
    <xf numFmtId="0" fontId="5" fillId="2" borderId="15" xfId="0" applyFont="1" applyFill="1" applyBorder="1"/>
    <xf numFmtId="0" fontId="6" fillId="0" borderId="0" xfId="0" applyFont="1" applyAlignment="1">
      <alignment horizontal="left" vertical="top" wrapText="1"/>
    </xf>
    <xf numFmtId="44" fontId="6" fillId="0" borderId="0" xfId="1" applyFont="1" applyBorder="1" applyAlignment="1">
      <alignment horizontal="left" vertical="top" wrapText="1"/>
    </xf>
    <xf numFmtId="0" fontId="6" fillId="0" borderId="0" xfId="0" applyFont="1" applyAlignment="1">
      <alignment vertical="top"/>
    </xf>
    <xf numFmtId="0" fontId="6" fillId="0" borderId="12" xfId="0" applyFont="1" applyBorder="1" applyAlignment="1">
      <alignment horizontal="left" vertical="top"/>
    </xf>
    <xf numFmtId="44" fontId="6" fillId="0" borderId="5" xfId="0" applyNumberFormat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1" applyNumberFormat="1" applyFont="1" applyBorder="1" applyAlignment="1">
      <alignment vertical="center" wrapText="1"/>
    </xf>
    <xf numFmtId="0" fontId="6" fillId="0" borderId="4" xfId="0" applyFont="1" applyBorder="1"/>
    <xf numFmtId="0" fontId="5" fillId="2" borderId="3" xfId="0" applyFont="1" applyFill="1" applyBorder="1"/>
    <xf numFmtId="0" fontId="5" fillId="2" borderId="6" xfId="0" applyFont="1" applyFill="1" applyBorder="1"/>
    <xf numFmtId="0" fontId="5" fillId="2" borderId="11" xfId="0" applyFont="1" applyFill="1" applyBorder="1"/>
    <xf numFmtId="0" fontId="6" fillId="0" borderId="11" xfId="0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44" fontId="6" fillId="0" borderId="2" xfId="1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10" xfId="0" applyFont="1" applyBorder="1" applyAlignment="1">
      <alignment vertical="top"/>
    </xf>
    <xf numFmtId="44" fontId="6" fillId="0" borderId="3" xfId="0" applyNumberFormat="1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44" fontId="6" fillId="0" borderId="0" xfId="1" applyFont="1" applyBorder="1" applyAlignment="1">
      <alignment vertical="top" wrapText="1"/>
    </xf>
    <xf numFmtId="0" fontId="6" fillId="0" borderId="12" xfId="0" applyFont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/>
    </xf>
    <xf numFmtId="0" fontId="6" fillId="2" borderId="12" xfId="0" applyFont="1" applyFill="1" applyBorder="1"/>
    <xf numFmtId="0" fontId="6" fillId="0" borderId="4" xfId="0" applyFont="1" applyBorder="1" applyAlignment="1">
      <alignment horizontal="right" vertical="top" wrapText="1"/>
    </xf>
    <xf numFmtId="44" fontId="6" fillId="0" borderId="5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44" fontId="6" fillId="0" borderId="0" xfId="1" applyFont="1" applyFill="1" applyBorder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9" fillId="3" borderId="14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2" borderId="0" xfId="0" applyFont="1" applyFill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064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1631672</xdr:colOff>
      <xdr:row>0</xdr:row>
      <xdr:rowOff>154799</xdr:rowOff>
    </xdr:from>
    <xdr:to>
      <xdr:col>6</xdr:col>
      <xdr:colOff>1958669</xdr:colOff>
      <xdr:row>4</xdr:row>
      <xdr:rowOff>39711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EC73E07E-C830-8791-294E-BC65B540D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366379" y="154799"/>
          <a:ext cx="2553876" cy="594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FB057-F262-4A79-BAA5-F8E279C2DCF3}">
  <sheetPr>
    <pageSetUpPr fitToPage="1"/>
  </sheetPr>
  <dimension ref="A1:K57"/>
  <sheetViews>
    <sheetView showGridLines="0" tabSelected="1" zoomScale="145" zoomScaleNormal="145" workbookViewId="0"/>
  </sheetViews>
  <sheetFormatPr defaultRowHeight="15" x14ac:dyDescent="0.25"/>
  <cols>
    <col min="1" max="1" width="12.7109375" customWidth="1"/>
    <col min="2" max="2" width="22.5703125" customWidth="1"/>
    <col min="3" max="3" width="14" bestFit="1" customWidth="1"/>
    <col min="4" max="4" width="16.85546875" customWidth="1"/>
    <col min="5" max="5" width="19.85546875" customWidth="1"/>
    <col min="6" max="6" width="33.42578125" bestFit="1" customWidth="1"/>
    <col min="7" max="7" width="30.7109375" customWidth="1"/>
    <col min="8" max="8" width="12.5703125" customWidth="1"/>
    <col min="9" max="10" width="11.140625" bestFit="1" customWidth="1"/>
    <col min="11" max="11" width="12.140625" bestFit="1" customWidth="1"/>
  </cols>
  <sheetData>
    <row r="1" spans="1:11" ht="18" x14ac:dyDescent="0.25">
      <c r="A1" s="17" t="s">
        <v>0</v>
      </c>
      <c r="B1" s="18"/>
      <c r="C1" s="18"/>
      <c r="D1" s="1"/>
      <c r="E1" s="1"/>
      <c r="F1" s="16"/>
      <c r="G1" s="14"/>
      <c r="H1" s="13"/>
      <c r="I1" s="13"/>
      <c r="J1" s="13"/>
      <c r="K1" s="13"/>
    </row>
    <row r="2" spans="1:11" x14ac:dyDescent="0.25">
      <c r="A2" s="3"/>
      <c r="B2" s="2"/>
      <c r="C2" s="2"/>
      <c r="D2" s="2"/>
      <c r="E2" s="2"/>
      <c r="F2" s="16"/>
      <c r="G2" s="15"/>
      <c r="H2" s="13"/>
      <c r="I2" s="13"/>
      <c r="J2" s="13"/>
      <c r="K2" s="13"/>
    </row>
    <row r="3" spans="1:11" s="24" customFormat="1" ht="11.25" x14ac:dyDescent="0.15">
      <c r="A3" s="19" t="s">
        <v>73</v>
      </c>
      <c r="B3" s="20"/>
      <c r="C3" s="20"/>
      <c r="D3" s="20"/>
      <c r="E3" s="20"/>
      <c r="F3" s="21"/>
      <c r="G3" s="22"/>
      <c r="H3" s="23"/>
      <c r="I3" s="23"/>
      <c r="J3" s="23"/>
      <c r="K3" s="23"/>
    </row>
    <row r="4" spans="1:11" s="24" customFormat="1" ht="11.25" x14ac:dyDescent="0.15">
      <c r="A4" s="19" t="s">
        <v>74</v>
      </c>
      <c r="B4" s="20"/>
      <c r="C4" s="20"/>
      <c r="D4" s="20"/>
      <c r="E4" s="20"/>
      <c r="F4" s="21"/>
      <c r="G4" s="22"/>
      <c r="H4" s="23"/>
      <c r="I4" s="23"/>
      <c r="J4" s="23"/>
      <c r="K4" s="23"/>
    </row>
    <row r="5" spans="1:11" s="24" customFormat="1" ht="12" thickBot="1" x14ac:dyDescent="0.2">
      <c r="A5" s="25" t="s">
        <v>75</v>
      </c>
      <c r="B5" s="25"/>
      <c r="C5" s="25"/>
      <c r="D5" s="26"/>
      <c r="E5" s="27"/>
      <c r="F5" s="27"/>
      <c r="G5" s="28"/>
      <c r="H5" s="23"/>
      <c r="I5" s="23"/>
      <c r="J5" s="23"/>
      <c r="K5" s="23"/>
    </row>
    <row r="6" spans="1:11" s="24" customFormat="1" ht="12" thickBot="1" x14ac:dyDescent="0.2"/>
    <row r="7" spans="1:11" s="88" customFormat="1" ht="12" thickBot="1" x14ac:dyDescent="0.2">
      <c r="A7" s="84" t="s">
        <v>76</v>
      </c>
      <c r="B7" s="85"/>
      <c r="C7" s="85"/>
      <c r="D7" s="85"/>
      <c r="E7" s="85"/>
      <c r="F7" s="85"/>
      <c r="G7" s="86"/>
    </row>
    <row r="8" spans="1:11" s="50" customFormat="1" ht="24" x14ac:dyDescent="0.25">
      <c r="A8" s="73" t="s">
        <v>1</v>
      </c>
      <c r="B8" s="74" t="s">
        <v>2</v>
      </c>
      <c r="C8" s="74" t="s">
        <v>3</v>
      </c>
      <c r="D8" s="75" t="s">
        <v>79</v>
      </c>
      <c r="E8" s="74" t="s">
        <v>5</v>
      </c>
      <c r="F8" s="76" t="s">
        <v>84</v>
      </c>
      <c r="G8" s="77" t="s">
        <v>7</v>
      </c>
    </row>
    <row r="9" spans="1:11" s="24" customFormat="1" ht="12" thickBot="1" x14ac:dyDescent="0.2">
      <c r="A9" s="32"/>
      <c r="B9" s="33"/>
      <c r="C9" s="33"/>
      <c r="D9" s="33"/>
      <c r="E9" s="33"/>
      <c r="F9" s="34"/>
      <c r="G9" s="78">
        <v>18</v>
      </c>
    </row>
    <row r="10" spans="1:11" s="50" customFormat="1" ht="34.5" thickBot="1" x14ac:dyDescent="0.3">
      <c r="A10" s="64">
        <v>1</v>
      </c>
      <c r="B10" s="65" t="s">
        <v>8</v>
      </c>
      <c r="C10" s="65" t="s">
        <v>90</v>
      </c>
      <c r="D10" s="66">
        <v>0</v>
      </c>
      <c r="E10" s="67" t="s">
        <v>80</v>
      </c>
      <c r="F10" s="68">
        <v>0</v>
      </c>
      <c r="G10" s="69">
        <f>(D10*F10)*G9</f>
        <v>0</v>
      </c>
    </row>
    <row r="11" spans="1:11" s="50" customFormat="1" ht="23.25" thickBot="1" x14ac:dyDescent="0.3">
      <c r="A11" s="70">
        <v>2</v>
      </c>
      <c r="B11" s="67" t="s">
        <v>9</v>
      </c>
      <c r="C11" s="65" t="s">
        <v>90</v>
      </c>
      <c r="D11" s="71">
        <v>0</v>
      </c>
      <c r="E11" s="67" t="s">
        <v>10</v>
      </c>
      <c r="F11" s="72">
        <v>0</v>
      </c>
      <c r="G11" s="69">
        <f>(D11*F11)*$G$9</f>
        <v>0</v>
      </c>
    </row>
    <row r="12" spans="1:11" s="50" customFormat="1" ht="23.25" thickBot="1" x14ac:dyDescent="0.3">
      <c r="A12" s="70">
        <v>3</v>
      </c>
      <c r="B12" s="67" t="s">
        <v>11</v>
      </c>
      <c r="C12" s="65" t="s">
        <v>90</v>
      </c>
      <c r="D12" s="71">
        <v>0</v>
      </c>
      <c r="E12" s="67" t="s">
        <v>81</v>
      </c>
      <c r="F12" s="72">
        <v>0</v>
      </c>
      <c r="G12" s="69">
        <f t="shared" ref="G12:G16" si="0">(D12*F12)*$G$9</f>
        <v>0</v>
      </c>
    </row>
    <row r="13" spans="1:11" s="50" customFormat="1" ht="34.5" thickBot="1" x14ac:dyDescent="0.3">
      <c r="A13" s="70">
        <v>4</v>
      </c>
      <c r="B13" s="67" t="s">
        <v>12</v>
      </c>
      <c r="C13" s="65" t="s">
        <v>90</v>
      </c>
      <c r="D13" s="71">
        <v>0</v>
      </c>
      <c r="E13" s="67" t="s">
        <v>82</v>
      </c>
      <c r="F13" s="72">
        <v>0</v>
      </c>
      <c r="G13" s="69">
        <f t="shared" si="0"/>
        <v>0</v>
      </c>
    </row>
    <row r="14" spans="1:11" s="50" customFormat="1" ht="23.25" thickBot="1" x14ac:dyDescent="0.3">
      <c r="A14" s="70">
        <v>5</v>
      </c>
      <c r="B14" s="67" t="s">
        <v>13</v>
      </c>
      <c r="C14" s="65" t="s">
        <v>90</v>
      </c>
      <c r="D14" s="71">
        <v>0</v>
      </c>
      <c r="E14" s="67" t="s">
        <v>85</v>
      </c>
      <c r="F14" s="72">
        <v>0</v>
      </c>
      <c r="G14" s="69">
        <f t="shared" si="0"/>
        <v>0</v>
      </c>
    </row>
    <row r="15" spans="1:11" s="50" customFormat="1" ht="58.9" customHeight="1" thickBot="1" x14ac:dyDescent="0.3">
      <c r="A15" s="70">
        <v>6</v>
      </c>
      <c r="B15" s="67" t="s">
        <v>14</v>
      </c>
      <c r="C15" s="65" t="s">
        <v>90</v>
      </c>
      <c r="D15" s="71">
        <v>0</v>
      </c>
      <c r="E15" s="67" t="s">
        <v>83</v>
      </c>
      <c r="F15" s="72">
        <v>0</v>
      </c>
      <c r="G15" s="69">
        <f t="shared" si="0"/>
        <v>0</v>
      </c>
    </row>
    <row r="16" spans="1:11" s="50" customFormat="1" ht="23.25" thickBot="1" x14ac:dyDescent="0.3">
      <c r="A16" s="70">
        <v>7</v>
      </c>
      <c r="B16" s="50" t="s">
        <v>15</v>
      </c>
      <c r="C16" s="65" t="s">
        <v>90</v>
      </c>
      <c r="D16" s="71">
        <v>0</v>
      </c>
      <c r="E16" s="67"/>
      <c r="F16" s="72">
        <v>0</v>
      </c>
      <c r="G16" s="69">
        <f t="shared" si="0"/>
        <v>0</v>
      </c>
    </row>
    <row r="17" spans="1:7" s="50" customFormat="1" ht="22.5" customHeight="1" thickBot="1" x14ac:dyDescent="0.3">
      <c r="A17" s="70">
        <v>8</v>
      </c>
      <c r="B17" s="50" t="s">
        <v>16</v>
      </c>
      <c r="C17" s="65"/>
      <c r="D17" s="71">
        <v>0</v>
      </c>
      <c r="E17" s="67"/>
      <c r="F17" s="72">
        <v>0</v>
      </c>
      <c r="G17" s="69">
        <f t="shared" ref="G17" si="1">(D17*F17)*$G$9</f>
        <v>0</v>
      </c>
    </row>
    <row r="18" spans="1:7" s="24" customFormat="1" ht="12" thickBot="1" x14ac:dyDescent="0.2">
      <c r="A18" s="39" t="s">
        <v>17</v>
      </c>
      <c r="B18" s="40"/>
      <c r="C18" s="40"/>
      <c r="D18" s="40"/>
      <c r="E18" s="41"/>
      <c r="F18" s="42"/>
      <c r="G18" s="43">
        <f>SUM(G10:G16)</f>
        <v>0</v>
      </c>
    </row>
    <row r="19" spans="1:7" s="24" customFormat="1" ht="12" thickBot="1" x14ac:dyDescent="0.2">
      <c r="A19" s="36"/>
      <c r="B19" s="35"/>
      <c r="C19" s="35"/>
      <c r="D19" s="37"/>
      <c r="E19" s="35"/>
      <c r="F19" s="38"/>
      <c r="G19" s="44"/>
    </row>
    <row r="20" spans="1:7" s="88" customFormat="1" ht="12" thickBot="1" x14ac:dyDescent="0.2">
      <c r="A20" s="84" t="s">
        <v>77</v>
      </c>
      <c r="B20" s="85"/>
      <c r="C20" s="85"/>
      <c r="D20" s="85"/>
      <c r="E20" s="85"/>
      <c r="F20" s="85"/>
      <c r="G20" s="86"/>
    </row>
    <row r="21" spans="1:7" s="24" customFormat="1" ht="12" thickBot="1" x14ac:dyDescent="0.2">
      <c r="A21" s="45" t="s">
        <v>1</v>
      </c>
      <c r="B21" s="46" t="s">
        <v>2</v>
      </c>
      <c r="C21" s="46" t="s">
        <v>3</v>
      </c>
      <c r="D21" s="46" t="s">
        <v>4</v>
      </c>
      <c r="E21" s="46" t="s">
        <v>5</v>
      </c>
      <c r="F21" s="47" t="s">
        <v>6</v>
      </c>
      <c r="G21" s="47" t="s">
        <v>18</v>
      </c>
    </row>
    <row r="22" spans="1:7" s="53" customFormat="1" ht="39" customHeight="1" x14ac:dyDescent="0.25">
      <c r="A22" s="79">
        <v>7</v>
      </c>
      <c r="B22" s="48" t="s">
        <v>19</v>
      </c>
      <c r="C22" s="48" t="s">
        <v>87</v>
      </c>
      <c r="D22" s="49">
        <v>0</v>
      </c>
      <c r="E22" s="50" t="s">
        <v>20</v>
      </c>
      <c r="F22" s="51">
        <v>0</v>
      </c>
      <c r="G22" s="52">
        <f t="shared" ref="G22:G28" si="2">(D22*F22)</f>
        <v>0</v>
      </c>
    </row>
    <row r="23" spans="1:7" s="50" customFormat="1" ht="38.25" customHeight="1" x14ac:dyDescent="0.25">
      <c r="A23" s="70">
        <v>8</v>
      </c>
      <c r="B23" s="67" t="s">
        <v>21</v>
      </c>
      <c r="C23" s="48" t="s">
        <v>87</v>
      </c>
      <c r="D23" s="71">
        <v>0</v>
      </c>
      <c r="E23" s="50" t="s">
        <v>20</v>
      </c>
      <c r="F23" s="72">
        <v>0</v>
      </c>
      <c r="G23" s="80">
        <f t="shared" si="2"/>
        <v>0</v>
      </c>
    </row>
    <row r="24" spans="1:7" s="50" customFormat="1" ht="47.45" customHeight="1" x14ac:dyDescent="0.25">
      <c r="A24" s="70">
        <v>9</v>
      </c>
      <c r="B24" s="67" t="s">
        <v>22</v>
      </c>
      <c r="C24" s="50" t="s">
        <v>88</v>
      </c>
      <c r="D24" s="71">
        <v>0</v>
      </c>
      <c r="E24" s="67" t="s">
        <v>23</v>
      </c>
      <c r="F24" s="72">
        <v>0</v>
      </c>
      <c r="G24" s="80">
        <f t="shared" si="2"/>
        <v>0</v>
      </c>
    </row>
    <row r="25" spans="1:7" s="50" customFormat="1" ht="22.5" x14ac:dyDescent="0.25">
      <c r="A25" s="70">
        <v>10</v>
      </c>
      <c r="B25" s="67" t="s">
        <v>24</v>
      </c>
      <c r="C25" s="50" t="s">
        <v>89</v>
      </c>
      <c r="D25" s="71">
        <v>0</v>
      </c>
      <c r="E25" s="50" t="s">
        <v>25</v>
      </c>
      <c r="F25" s="72">
        <v>0</v>
      </c>
      <c r="G25" s="80">
        <f t="shared" si="2"/>
        <v>0</v>
      </c>
    </row>
    <row r="26" spans="1:7" s="50" customFormat="1" ht="22.5" x14ac:dyDescent="0.25">
      <c r="A26" s="70">
        <v>11</v>
      </c>
      <c r="B26" s="67" t="s">
        <v>86</v>
      </c>
      <c r="C26" s="67" t="s">
        <v>26</v>
      </c>
      <c r="D26" s="71">
        <v>0</v>
      </c>
      <c r="E26" s="67" t="s">
        <v>27</v>
      </c>
      <c r="F26" s="72">
        <v>0</v>
      </c>
      <c r="G26" s="80">
        <f t="shared" si="2"/>
        <v>0</v>
      </c>
    </row>
    <row r="27" spans="1:7" s="50" customFormat="1" ht="45" x14ac:dyDescent="0.25">
      <c r="A27" s="70">
        <v>12</v>
      </c>
      <c r="B27" s="67" t="s">
        <v>28</v>
      </c>
      <c r="C27" s="67" t="s">
        <v>26</v>
      </c>
      <c r="D27" s="71">
        <v>0</v>
      </c>
      <c r="E27" s="67" t="s">
        <v>29</v>
      </c>
      <c r="F27" s="72">
        <v>0</v>
      </c>
      <c r="G27" s="80">
        <f t="shared" si="2"/>
        <v>0</v>
      </c>
    </row>
    <row r="28" spans="1:7" s="50" customFormat="1" ht="45" x14ac:dyDescent="0.25">
      <c r="A28" s="70">
        <v>13</v>
      </c>
      <c r="B28" s="67" t="s">
        <v>30</v>
      </c>
      <c r="C28" s="67" t="s">
        <v>26</v>
      </c>
      <c r="D28" s="71">
        <v>0</v>
      </c>
      <c r="E28" s="67" t="s">
        <v>31</v>
      </c>
      <c r="F28" s="72">
        <v>0</v>
      </c>
      <c r="G28" s="80">
        <f t="shared" si="2"/>
        <v>0</v>
      </c>
    </row>
    <row r="29" spans="1:7" s="50" customFormat="1" ht="22.5" x14ac:dyDescent="0.25">
      <c r="A29" s="70">
        <v>14</v>
      </c>
      <c r="B29" s="67" t="s">
        <v>32</v>
      </c>
      <c r="C29" s="67" t="s">
        <v>26</v>
      </c>
      <c r="D29" s="71">
        <v>0</v>
      </c>
      <c r="E29" s="50" t="s">
        <v>33</v>
      </c>
      <c r="F29" s="72"/>
      <c r="G29" s="80"/>
    </row>
    <row r="30" spans="1:7" s="50" customFormat="1" ht="12" thickBot="1" x14ac:dyDescent="0.3">
      <c r="A30" s="70"/>
      <c r="B30" s="67"/>
      <c r="C30" s="67"/>
      <c r="D30" s="71"/>
      <c r="E30" s="67"/>
      <c r="F30" s="72"/>
      <c r="G30" s="80"/>
    </row>
    <row r="31" spans="1:7" s="24" customFormat="1" ht="12" thickBot="1" x14ac:dyDescent="0.2">
      <c r="A31" s="39" t="s">
        <v>34</v>
      </c>
      <c r="B31" s="40"/>
      <c r="C31" s="40"/>
      <c r="D31" s="40"/>
      <c r="E31" s="41"/>
      <c r="F31" s="42"/>
      <c r="G31" s="43">
        <f>SUM(G22:G28)</f>
        <v>0</v>
      </c>
    </row>
    <row r="32" spans="1:7" s="24" customFormat="1" ht="12" thickBot="1" x14ac:dyDescent="0.2">
      <c r="A32" s="54" t="s">
        <v>35</v>
      </c>
      <c r="B32" s="55"/>
      <c r="C32" s="55"/>
      <c r="D32" s="55"/>
      <c r="E32" s="55"/>
      <c r="F32" s="56"/>
      <c r="G32" s="43">
        <f>G18+G31</f>
        <v>0</v>
      </c>
    </row>
    <row r="33" spans="1:7" s="24" customFormat="1" ht="12" thickBot="1" x14ac:dyDescent="0.2">
      <c r="A33" s="57"/>
    </row>
    <row r="34" spans="1:7" s="88" customFormat="1" ht="12" thickBot="1" x14ac:dyDescent="0.2">
      <c r="A34" s="84" t="s">
        <v>78</v>
      </c>
      <c r="B34" s="85"/>
      <c r="C34" s="85"/>
      <c r="D34" s="85"/>
      <c r="E34" s="85"/>
      <c r="F34" s="85"/>
      <c r="G34" s="86"/>
    </row>
    <row r="35" spans="1:7" s="24" customFormat="1" ht="11.25" x14ac:dyDescent="0.15">
      <c r="A35" s="29" t="s">
        <v>1</v>
      </c>
      <c r="B35" s="30" t="s">
        <v>2</v>
      </c>
      <c r="C35" s="30" t="s">
        <v>3</v>
      </c>
      <c r="D35" s="30" t="s">
        <v>4</v>
      </c>
      <c r="E35" s="30" t="s">
        <v>5</v>
      </c>
      <c r="F35" s="31" t="s">
        <v>6</v>
      </c>
      <c r="G35" s="58" t="s">
        <v>36</v>
      </c>
    </row>
    <row r="36" spans="1:7" s="24" customFormat="1" ht="12" thickBot="1" x14ac:dyDescent="0.2">
      <c r="A36" s="59"/>
      <c r="B36" s="27"/>
      <c r="C36" s="27"/>
      <c r="D36" s="27"/>
      <c r="E36" s="33"/>
      <c r="F36" s="60"/>
      <c r="G36" s="28" t="s">
        <v>37</v>
      </c>
    </row>
    <row r="37" spans="1:7" s="50" customFormat="1" ht="56.25" x14ac:dyDescent="0.25">
      <c r="A37" s="50">
        <v>14</v>
      </c>
      <c r="B37" s="67" t="s">
        <v>91</v>
      </c>
      <c r="C37" s="81"/>
      <c r="D37" s="82">
        <v>0</v>
      </c>
      <c r="E37" s="67" t="s">
        <v>38</v>
      </c>
      <c r="F37" s="72">
        <v>0</v>
      </c>
      <c r="G37" s="80">
        <f>(D37*F37)</f>
        <v>0</v>
      </c>
    </row>
    <row r="38" spans="1:7" s="50" customFormat="1" ht="33.75" x14ac:dyDescent="0.25">
      <c r="A38" s="67">
        <v>15</v>
      </c>
      <c r="B38" s="67" t="s">
        <v>92</v>
      </c>
      <c r="C38" s="50" t="s">
        <v>101</v>
      </c>
      <c r="D38" s="82">
        <v>0</v>
      </c>
      <c r="E38" s="67" t="s">
        <v>103</v>
      </c>
      <c r="F38" s="72">
        <v>0</v>
      </c>
      <c r="G38" s="80">
        <f>(D38*F38)</f>
        <v>0</v>
      </c>
    </row>
    <row r="39" spans="1:7" s="50" customFormat="1" ht="45" x14ac:dyDescent="0.25">
      <c r="A39" s="70">
        <v>16</v>
      </c>
      <c r="B39" s="67" t="s">
        <v>93</v>
      </c>
      <c r="C39" s="50" t="s">
        <v>100</v>
      </c>
      <c r="D39" s="71">
        <v>0</v>
      </c>
      <c r="E39" s="67" t="s">
        <v>102</v>
      </c>
      <c r="F39" s="72">
        <v>0</v>
      </c>
      <c r="G39" s="80">
        <f>(D39*F39)</f>
        <v>0</v>
      </c>
    </row>
    <row r="40" spans="1:7" s="50" customFormat="1" ht="63.6" customHeight="1" x14ac:dyDescent="0.25">
      <c r="A40" s="70">
        <v>17</v>
      </c>
      <c r="B40" s="67" t="s">
        <v>94</v>
      </c>
      <c r="C40" s="67" t="s">
        <v>39</v>
      </c>
      <c r="D40" s="71">
        <v>0</v>
      </c>
      <c r="E40" s="67" t="s">
        <v>104</v>
      </c>
      <c r="F40" s="72">
        <v>0</v>
      </c>
      <c r="G40" s="80">
        <f>(D40*F40)</f>
        <v>0</v>
      </c>
    </row>
    <row r="41" spans="1:7" s="50" customFormat="1" ht="45" x14ac:dyDescent="0.25">
      <c r="A41" s="70">
        <v>18</v>
      </c>
      <c r="B41" s="67" t="s">
        <v>95</v>
      </c>
      <c r="C41" s="50" t="s">
        <v>40</v>
      </c>
      <c r="D41" s="71">
        <v>0</v>
      </c>
      <c r="E41" s="67" t="s">
        <v>105</v>
      </c>
      <c r="F41" s="72">
        <v>0</v>
      </c>
      <c r="G41" s="80">
        <f t="shared" ref="G41:G47" si="3">(D41*F41)</f>
        <v>0</v>
      </c>
    </row>
    <row r="42" spans="1:7" s="50" customFormat="1" ht="33.75" x14ac:dyDescent="0.25">
      <c r="A42" s="70">
        <v>19</v>
      </c>
      <c r="B42" s="67" t="s">
        <v>96</v>
      </c>
      <c r="C42" s="50" t="s">
        <v>40</v>
      </c>
      <c r="D42" s="71">
        <v>0</v>
      </c>
      <c r="E42" s="67" t="s">
        <v>10</v>
      </c>
      <c r="F42" s="72">
        <v>0</v>
      </c>
      <c r="G42" s="80">
        <f>(D42*F42)*36</f>
        <v>0</v>
      </c>
    </row>
    <row r="43" spans="1:7" s="50" customFormat="1" ht="33.75" x14ac:dyDescent="0.25">
      <c r="A43" s="70">
        <v>20</v>
      </c>
      <c r="B43" s="67" t="s">
        <v>97</v>
      </c>
      <c r="C43" s="50" t="s">
        <v>40</v>
      </c>
      <c r="D43" s="71">
        <v>0</v>
      </c>
      <c r="E43" s="67" t="s">
        <v>10</v>
      </c>
      <c r="F43" s="72">
        <v>0</v>
      </c>
      <c r="G43" s="80">
        <f>(D43*F43)</f>
        <v>0</v>
      </c>
    </row>
    <row r="44" spans="1:7" s="50" customFormat="1" ht="33.75" x14ac:dyDescent="0.25">
      <c r="A44" s="70">
        <v>21</v>
      </c>
      <c r="B44" s="67" t="s">
        <v>98</v>
      </c>
      <c r="C44" s="67" t="s">
        <v>26</v>
      </c>
      <c r="D44" s="71">
        <v>0</v>
      </c>
      <c r="E44" s="67" t="s">
        <v>41</v>
      </c>
      <c r="F44" s="72">
        <v>0</v>
      </c>
      <c r="G44" s="80">
        <f>(D44*F44)</f>
        <v>0</v>
      </c>
    </row>
    <row r="45" spans="1:7" s="50" customFormat="1" ht="33.75" x14ac:dyDescent="0.25">
      <c r="A45" s="70">
        <v>22</v>
      </c>
      <c r="B45" s="67" t="s">
        <v>99</v>
      </c>
      <c r="C45" s="67" t="s">
        <v>26</v>
      </c>
      <c r="D45" s="71"/>
      <c r="E45" s="67" t="s">
        <v>106</v>
      </c>
      <c r="F45" s="72">
        <v>0</v>
      </c>
      <c r="G45" s="80">
        <f>(D45*F45)</f>
        <v>0</v>
      </c>
    </row>
    <row r="46" spans="1:7" s="50" customFormat="1" ht="11.25" x14ac:dyDescent="0.25">
      <c r="A46" s="70"/>
      <c r="B46" s="67"/>
      <c r="C46" s="67"/>
      <c r="D46" s="71"/>
      <c r="E46" s="67"/>
      <c r="F46" s="72">
        <v>0</v>
      </c>
      <c r="G46" s="80">
        <f t="shared" si="3"/>
        <v>0</v>
      </c>
    </row>
    <row r="47" spans="1:7" s="50" customFormat="1" ht="11.25" x14ac:dyDescent="0.25">
      <c r="A47" s="70"/>
      <c r="B47" s="67"/>
      <c r="C47" s="67"/>
      <c r="D47" s="71"/>
      <c r="E47" s="67"/>
      <c r="F47" s="72">
        <v>0</v>
      </c>
      <c r="G47" s="80">
        <f t="shared" si="3"/>
        <v>0</v>
      </c>
    </row>
    <row r="48" spans="1:7" s="24" customFormat="1" ht="11.25" x14ac:dyDescent="0.15">
      <c r="A48" s="36"/>
      <c r="B48" s="35"/>
      <c r="C48" s="35"/>
      <c r="D48" s="37"/>
      <c r="E48" s="35"/>
      <c r="F48" s="38">
        <v>0</v>
      </c>
      <c r="G48" s="44">
        <f>(D48*F48)*36</f>
        <v>0</v>
      </c>
    </row>
    <row r="49" spans="1:7" s="24" customFormat="1" ht="16.5" customHeight="1" thickBot="1" x14ac:dyDescent="0.2">
      <c r="A49" s="36">
        <v>22</v>
      </c>
      <c r="B49" s="35" t="s">
        <v>42</v>
      </c>
      <c r="C49" s="35"/>
      <c r="D49" s="37">
        <v>0</v>
      </c>
      <c r="E49" s="35"/>
      <c r="F49" s="61">
        <v>0</v>
      </c>
      <c r="G49" s="44">
        <f>(D49*F49)</f>
        <v>0</v>
      </c>
    </row>
    <row r="50" spans="1:7" s="24" customFormat="1" ht="12" thickBot="1" x14ac:dyDescent="0.2">
      <c r="A50" s="54" t="s">
        <v>43</v>
      </c>
      <c r="B50" s="55"/>
      <c r="C50" s="55"/>
      <c r="D50" s="55"/>
      <c r="E50" s="55"/>
      <c r="F50" s="56"/>
      <c r="G50" s="43">
        <f>SUM(G37:G49)</f>
        <v>0</v>
      </c>
    </row>
    <row r="51" spans="1:7" s="24" customFormat="1" ht="12" thickBot="1" x14ac:dyDescent="0.2"/>
    <row r="52" spans="1:7" s="24" customFormat="1" ht="15.75" customHeight="1" thickBot="1" x14ac:dyDescent="0.2">
      <c r="A52" s="54" t="s">
        <v>44</v>
      </c>
      <c r="B52" s="55"/>
      <c r="C52" s="55"/>
      <c r="D52" s="55"/>
      <c r="E52" s="55"/>
      <c r="F52" s="87"/>
      <c r="G52" s="43">
        <f>(G32*0.8)+(G50*0.2)</f>
        <v>0</v>
      </c>
    </row>
    <row r="53" spans="1:7" s="24" customFormat="1" ht="11.25" x14ac:dyDescent="0.15"/>
    <row r="54" spans="1:7" s="24" customFormat="1" ht="11.25" x14ac:dyDescent="0.15">
      <c r="A54" s="24" t="s">
        <v>107</v>
      </c>
    </row>
    <row r="55" spans="1:7" s="24" customFormat="1" ht="11.25" x14ac:dyDescent="0.15">
      <c r="A55" s="62" t="s">
        <v>1</v>
      </c>
      <c r="B55" s="62" t="s">
        <v>2</v>
      </c>
      <c r="C55" s="63" t="s">
        <v>3</v>
      </c>
      <c r="D55" s="63" t="s">
        <v>45</v>
      </c>
      <c r="E55" s="62" t="s">
        <v>5</v>
      </c>
      <c r="F55" s="63" t="s">
        <v>46</v>
      </c>
      <c r="G55" s="63" t="s">
        <v>47</v>
      </c>
    </row>
    <row r="56" spans="1:7" s="50" customFormat="1" ht="45" x14ac:dyDescent="0.25">
      <c r="A56" s="67">
        <v>1</v>
      </c>
      <c r="B56" s="67" t="s">
        <v>108</v>
      </c>
      <c r="C56" s="83" t="s">
        <v>110</v>
      </c>
      <c r="D56" s="83" t="s">
        <v>48</v>
      </c>
      <c r="E56" s="67" t="s">
        <v>49</v>
      </c>
      <c r="F56" s="83" t="s">
        <v>50</v>
      </c>
      <c r="G56" s="83" t="s">
        <v>48</v>
      </c>
    </row>
    <row r="57" spans="1:7" s="50" customFormat="1" ht="45" x14ac:dyDescent="0.25">
      <c r="A57" s="67">
        <v>3</v>
      </c>
      <c r="B57" s="67" t="s">
        <v>109</v>
      </c>
      <c r="C57" s="83" t="s">
        <v>51</v>
      </c>
      <c r="D57" s="83" t="s">
        <v>48</v>
      </c>
      <c r="E57" s="67" t="s">
        <v>52</v>
      </c>
      <c r="F57" s="83" t="s">
        <v>50</v>
      </c>
      <c r="G57" s="83" t="s">
        <v>48</v>
      </c>
    </row>
  </sheetData>
  <mergeCells count="8">
    <mergeCell ref="A32:E32"/>
    <mergeCell ref="A50:E50"/>
    <mergeCell ref="A7:G7"/>
    <mergeCell ref="A34:G34"/>
    <mergeCell ref="A20:G20"/>
    <mergeCell ref="A18:E18"/>
    <mergeCell ref="A31:E31"/>
    <mergeCell ref="A52:E52"/>
  </mergeCells>
  <pageMargins left="0.7" right="0.7" top="0.75" bottom="0.75" header="0.3" footer="0.3"/>
  <pageSetup paperSize="9" scale="4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55F24-1D7D-4CCD-9356-859C70661F9A}">
  <dimension ref="A1:M9"/>
  <sheetViews>
    <sheetView workbookViewId="0">
      <selection activeCell="E21" sqref="E21"/>
    </sheetView>
  </sheetViews>
  <sheetFormatPr defaultRowHeight="15" x14ac:dyDescent="0.25"/>
  <cols>
    <col min="1" max="1" width="11.42578125" customWidth="1"/>
    <col min="2" max="2" width="22.28515625" style="12" bestFit="1" customWidth="1"/>
    <col min="3" max="3" width="29.42578125" style="9" bestFit="1" customWidth="1"/>
    <col min="4" max="4" width="24.5703125" bestFit="1" customWidth="1"/>
    <col min="5" max="5" width="35.140625" bestFit="1" customWidth="1"/>
    <col min="6" max="6" width="27.28515625" bestFit="1" customWidth="1"/>
    <col min="7" max="7" width="20" bestFit="1" customWidth="1"/>
    <col min="8" max="8" width="15.42578125" bestFit="1" customWidth="1"/>
    <col min="9" max="9" width="5.28515625" bestFit="1" customWidth="1"/>
    <col min="11" max="11" width="7.28515625" bestFit="1" customWidth="1"/>
    <col min="12" max="12" width="18.28515625" bestFit="1" customWidth="1"/>
    <col min="13" max="13" width="11.28515625" bestFit="1" customWidth="1"/>
  </cols>
  <sheetData>
    <row r="1" spans="1:13" ht="30" x14ac:dyDescent="0.25">
      <c r="A1" s="5" t="s">
        <v>53</v>
      </c>
      <c r="B1" s="10" t="s">
        <v>54</v>
      </c>
      <c r="C1" s="8" t="s">
        <v>55</v>
      </c>
      <c r="D1" s="7" t="s">
        <v>56</v>
      </c>
      <c r="E1" s="7" t="s">
        <v>57</v>
      </c>
      <c r="F1" s="7" t="s">
        <v>58</v>
      </c>
      <c r="G1" s="7" t="s">
        <v>59</v>
      </c>
      <c r="H1" s="7" t="s">
        <v>60</v>
      </c>
      <c r="I1" s="7" t="s">
        <v>61</v>
      </c>
      <c r="K1" s="7" t="s">
        <v>62</v>
      </c>
      <c r="L1" t="s">
        <v>63</v>
      </c>
      <c r="M1" s="7" t="s">
        <v>64</v>
      </c>
    </row>
    <row r="2" spans="1:13" ht="30" x14ac:dyDescent="0.25">
      <c r="A2" s="4" t="s">
        <v>65</v>
      </c>
      <c r="B2" s="11">
        <v>0</v>
      </c>
      <c r="C2" t="str">
        <f>IF(OR(B2="",B2=0,$K$2=0),"",ROUND(($K$2/B2)*70,2))</f>
        <v/>
      </c>
      <c r="D2" s="6">
        <v>0</v>
      </c>
      <c r="E2" s="6">
        <v>0</v>
      </c>
      <c r="F2" s="6">
        <v>0</v>
      </c>
      <c r="G2">
        <f>IF(AND(D2="",E2="",F2=""),"",SUM(D2:F2))</f>
        <v>0</v>
      </c>
      <c r="H2" t="e">
        <f>IF(AND(C2="",G2=""),"",C2+G2)</f>
        <v>#VALUE!</v>
      </c>
      <c r="I2" t="e">
        <f>IF(H2="","",_xlfn.RANK.EQ(H2,$H$2:$H$9,0))</f>
        <v>#VALUE!</v>
      </c>
      <c r="K2">
        <f>MIN(B2:B9)</f>
        <v>0</v>
      </c>
      <c r="L2" t="e">
        <f>MAX(H2:H9)</f>
        <v>#VALUE!</v>
      </c>
      <c r="M2" t="e">
        <f>INDEX(A2:A9,MATCH(MAX(H2:H9),H2:H9,0))</f>
        <v>#VALUE!</v>
      </c>
    </row>
    <row r="3" spans="1:13" ht="30" x14ac:dyDescent="0.25">
      <c r="A3" s="4" t="s">
        <v>66</v>
      </c>
      <c r="B3" s="11">
        <v>0</v>
      </c>
      <c r="C3" t="str">
        <f t="shared" ref="C3:C9" si="0">IF(OR(B3="",B3=0,$K$2=0),"",ROUND(($K$2/B3)*70,2))</f>
        <v/>
      </c>
      <c r="D3" s="6">
        <v>0</v>
      </c>
      <c r="E3" s="6">
        <v>0</v>
      </c>
      <c r="F3" s="6">
        <v>0</v>
      </c>
      <c r="G3">
        <f t="shared" ref="G3:G9" si="1">IF(AND(D3="",E3="",F3=""),"",SUM(D3:F3))</f>
        <v>0</v>
      </c>
      <c r="H3" t="e">
        <f t="shared" ref="H3:H9" si="2">IF(AND(C3="",G3=""),"",C3+G3)</f>
        <v>#VALUE!</v>
      </c>
      <c r="I3" t="e">
        <f t="shared" ref="I3:I9" si="3">IF(H3="","",_xlfn.RANK.EQ(H3,$H$2:$H$9,0))</f>
        <v>#VALUE!</v>
      </c>
    </row>
    <row r="4" spans="1:13" ht="30" x14ac:dyDescent="0.25">
      <c r="A4" s="4" t="s">
        <v>67</v>
      </c>
      <c r="B4" s="11">
        <v>0</v>
      </c>
      <c r="C4" t="str">
        <f t="shared" si="0"/>
        <v/>
      </c>
      <c r="D4" s="6">
        <v>0</v>
      </c>
      <c r="E4" s="6">
        <v>0</v>
      </c>
      <c r="F4" s="6">
        <v>0</v>
      </c>
      <c r="G4">
        <f t="shared" si="1"/>
        <v>0</v>
      </c>
      <c r="H4" t="e">
        <f t="shared" si="2"/>
        <v>#VALUE!</v>
      </c>
      <c r="I4" t="e">
        <f t="shared" si="3"/>
        <v>#VALUE!</v>
      </c>
    </row>
    <row r="5" spans="1:13" ht="30" x14ac:dyDescent="0.25">
      <c r="A5" s="4" t="s">
        <v>68</v>
      </c>
      <c r="B5" s="11">
        <v>0</v>
      </c>
      <c r="C5" t="str">
        <f t="shared" si="0"/>
        <v/>
      </c>
      <c r="D5" s="6">
        <v>0</v>
      </c>
      <c r="E5" s="6">
        <v>0</v>
      </c>
      <c r="F5" s="6">
        <v>0</v>
      </c>
      <c r="G5">
        <f t="shared" si="1"/>
        <v>0</v>
      </c>
      <c r="H5" t="e">
        <f t="shared" si="2"/>
        <v>#VALUE!</v>
      </c>
      <c r="I5" t="e">
        <f t="shared" si="3"/>
        <v>#VALUE!</v>
      </c>
    </row>
    <row r="6" spans="1:13" ht="30" x14ac:dyDescent="0.25">
      <c r="A6" s="4" t="s">
        <v>69</v>
      </c>
      <c r="B6" s="11">
        <v>0</v>
      </c>
      <c r="C6" t="str">
        <f t="shared" si="0"/>
        <v/>
      </c>
      <c r="D6" s="6">
        <v>0</v>
      </c>
      <c r="E6" s="6">
        <v>0</v>
      </c>
      <c r="F6" s="6">
        <v>0</v>
      </c>
      <c r="G6">
        <f t="shared" si="1"/>
        <v>0</v>
      </c>
      <c r="H6" t="e">
        <f t="shared" si="2"/>
        <v>#VALUE!</v>
      </c>
      <c r="I6" t="e">
        <f t="shared" si="3"/>
        <v>#VALUE!</v>
      </c>
    </row>
    <row r="7" spans="1:13" ht="30" x14ac:dyDescent="0.25">
      <c r="A7" s="4" t="s">
        <v>70</v>
      </c>
      <c r="B7" s="11">
        <v>0</v>
      </c>
      <c r="C7" t="str">
        <f t="shared" si="0"/>
        <v/>
      </c>
      <c r="D7" s="6">
        <v>0</v>
      </c>
      <c r="E7" s="6">
        <v>0</v>
      </c>
      <c r="F7" s="6">
        <v>0</v>
      </c>
      <c r="G7">
        <f t="shared" si="1"/>
        <v>0</v>
      </c>
      <c r="H7" t="e">
        <f t="shared" si="2"/>
        <v>#VALUE!</v>
      </c>
      <c r="I7" t="e">
        <f t="shared" si="3"/>
        <v>#VALUE!</v>
      </c>
    </row>
    <row r="8" spans="1:13" ht="30" x14ac:dyDescent="0.25">
      <c r="A8" s="4" t="s">
        <v>71</v>
      </c>
      <c r="B8" s="11">
        <v>0</v>
      </c>
      <c r="C8" t="str">
        <f t="shared" si="0"/>
        <v/>
      </c>
      <c r="D8" s="6">
        <v>0</v>
      </c>
      <c r="E8" s="6">
        <v>0</v>
      </c>
      <c r="F8" s="6">
        <v>0</v>
      </c>
      <c r="G8">
        <f t="shared" si="1"/>
        <v>0</v>
      </c>
      <c r="H8" t="e">
        <f>IF(AND(C8="",G8=""),"",C8+G8)</f>
        <v>#VALUE!</v>
      </c>
      <c r="I8" t="e">
        <f t="shared" si="3"/>
        <v>#VALUE!</v>
      </c>
    </row>
    <row r="9" spans="1:13" ht="30" x14ac:dyDescent="0.25">
      <c r="A9" s="4" t="s">
        <v>72</v>
      </c>
      <c r="B9" s="11">
        <v>0</v>
      </c>
      <c r="C9" t="str">
        <f t="shared" si="0"/>
        <v/>
      </c>
      <c r="D9" s="6">
        <v>0</v>
      </c>
      <c r="E9" s="6">
        <v>0</v>
      </c>
      <c r="F9" s="6">
        <v>0</v>
      </c>
      <c r="G9">
        <f t="shared" si="1"/>
        <v>0</v>
      </c>
      <c r="H9" t="e">
        <f t="shared" si="2"/>
        <v>#VALUE!</v>
      </c>
      <c r="I9" t="e">
        <f t="shared" si="3"/>
        <v>#VALUE!</v>
      </c>
    </row>
  </sheetData>
  <phoneticPr fontId="3" type="noConversion"/>
  <dataValidations count="3">
    <dataValidation type="decimal" allowBlank="1" showInputMessage="1" showErrorMessage="1" sqref="D2:D9" xr:uid="{05F6ABFD-0358-45CC-9045-BFB148656B96}">
      <formula1>0</formula1>
      <formula2>10</formula2>
    </dataValidation>
    <dataValidation type="decimal" allowBlank="1" showInputMessage="1" showErrorMessage="1" sqref="E2:E9" xr:uid="{FEFBB2FF-F7E9-427F-A88F-9E079CF6FF36}">
      <formula1>0</formula1>
      <formula2>12</formula2>
    </dataValidation>
    <dataValidation type="decimal" allowBlank="1" showInputMessage="1" showErrorMessage="1" sqref="F2:F9" xr:uid="{02762316-EFB8-43F6-A5C3-A221DC0B8883}">
      <formula1>0</formula1>
      <formula2>8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d0df92-81ed-4757-b6c5-febf4a43056b">
      <Terms xmlns="http://schemas.microsoft.com/office/infopath/2007/PartnerControls"/>
    </lcf76f155ced4ddcb4097134ff3c332f>
    <TaxCatchAll xmlns="424a8254-c14b-4be4-abca-0e622fb4feb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C0FAC0EC332478F487A0F4ECC8A1C" ma:contentTypeVersion="10" ma:contentTypeDescription="Een nieuw document maken." ma:contentTypeScope="" ma:versionID="d5a394c84f4b9c02cac6b25aba4754dc">
  <xsd:schema xmlns:xsd="http://www.w3.org/2001/XMLSchema" xmlns:xs="http://www.w3.org/2001/XMLSchema" xmlns:p="http://schemas.microsoft.com/office/2006/metadata/properties" xmlns:ns2="55d0df92-81ed-4757-b6c5-febf4a43056b" xmlns:ns3="424a8254-c14b-4be4-abca-0e622fb4feb6" targetNamespace="http://schemas.microsoft.com/office/2006/metadata/properties" ma:root="true" ma:fieldsID="b02829995feb5816414e196795cdeb26" ns2:_="" ns3:_="">
    <xsd:import namespace="55d0df92-81ed-4757-b6c5-febf4a43056b"/>
    <xsd:import namespace="424a8254-c14b-4be4-abca-0e622fb4f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0df92-81ed-4757-b6c5-febf4a4305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c068000a-ee94-4a50-b7b9-6a4f691d70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a8254-c14b-4be4-abca-0e622fb4feb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50c4a58-312e-44c1-bc2c-4618031c0890}" ma:internalName="TaxCatchAll" ma:showField="CatchAllData" ma:web="424a8254-c14b-4be4-abca-0e622fb4fe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3DB878-DED6-43A5-BDE1-E42DCFD96EDC}">
  <ds:schemaRefs>
    <ds:schemaRef ds:uri="http://schemas.openxmlformats.org/package/2006/metadata/core-properties"/>
    <ds:schemaRef ds:uri="http://purl.org/dc/elements/1.1/"/>
    <ds:schemaRef ds:uri="55d0df92-81ed-4757-b6c5-febf4a43056b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424a8254-c14b-4be4-abca-0e622fb4feb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C90E4B7-446B-48DB-81F9-20B5BE1B65FD}"/>
</file>

<file path=customXml/itemProps3.xml><?xml version="1.0" encoding="utf-8"?>
<ds:datastoreItem xmlns:ds="http://schemas.openxmlformats.org/officeDocument/2006/customXml" ds:itemID="{DC4E029F-C429-4A9F-B944-4374E66FD2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</vt:lpstr>
      <vt:lpstr>Prijs beoordeling Inschrijver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Sven Geraets</dc:creator>
  <cp:keywords/>
  <dc:description/>
  <cp:lastModifiedBy>Carola Delstra</cp:lastModifiedBy>
  <cp:revision/>
  <dcterms:created xsi:type="dcterms:W3CDTF">2025-08-06T10:32:19Z</dcterms:created>
  <dcterms:modified xsi:type="dcterms:W3CDTF">2026-04-28T12:15:31Z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0x010100133C0FAC0EC332478F487A0F4ECC8A1C</vt:lpwstr>
  </property>
  <property fmtid="{D5CDD505-2E9C-101B-9397-08002B2CF9AE}" pid="3" name="MediaServiceImageTags">
    <vt:lpwstr/>
  </property>
</Properties>
</file>