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ink/ink1.xml" ContentType="application/inkml+xml"/>
  <Override PartName="/xl/ink/ink2.xml" ContentType="application/inkml+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https://aevesbv.sharepoint.com/teams/ConsultancyPubliekAB/Gedeelde documenten/General/0. ADVIES/01. Projecten/Gemeente Rijswijk/Gemeente Rijswijk/Aanbesteding I - inrichting/02. Aanbestedingsstukken/Publiceren aanbestedingsstukken Tenderned/"/>
    </mc:Choice>
  </mc:AlternateContent>
  <xr:revisionPtr revIDLastSave="168" documentId="8_{621CA940-72A9-4CC0-83E7-9A1042D06572}" xr6:coauthVersionLast="47" xr6:coauthVersionMax="47" xr10:uidLastSave="{9ACB4AD1-685F-48B2-BEE6-124AFD32D175}"/>
  <bookViews>
    <workbookView xWindow="22932" yWindow="-4224" windowWidth="30936" windowHeight="16776" xr2:uid="{71A88498-4FB5-4D03-8BC2-031575C06124}"/>
  </bookViews>
  <sheets>
    <sheet name="Toelichting" sheetId="5" r:id="rId1"/>
    <sheet name="Inschrijfprijs totaal" sheetId="4" r:id="rId2"/>
    <sheet name="A - Basisinrichting + interntv " sheetId="1" r:id="rId3"/>
    <sheet name="B - Optionele producten" sheetId="3" r:id="rId4"/>
    <sheet name="C - Aanvullende werkzaamheden" sheetId="2" r:id="rId5"/>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8" i="3" l="1"/>
  <c r="R8" i="3"/>
  <c r="R7" i="3"/>
  <c r="S7" i="3"/>
  <c r="R49" i="1"/>
  <c r="R42" i="1"/>
  <c r="R40" i="1"/>
  <c r="R35" i="1"/>
  <c r="R36" i="1"/>
  <c r="R37" i="1"/>
  <c r="R34" i="1"/>
  <c r="R32" i="1"/>
  <c r="R31" i="1"/>
  <c r="R29" i="1"/>
  <c r="S49" i="1"/>
  <c r="S42" i="1"/>
  <c r="S40" i="1"/>
  <c r="S35" i="1"/>
  <c r="S36" i="1"/>
  <c r="S37" i="1"/>
  <c r="S34" i="1"/>
  <c r="S32" i="1"/>
  <c r="S31" i="1"/>
  <c r="S29" i="1"/>
  <c r="S23" i="1"/>
  <c r="S24" i="1"/>
  <c r="S25" i="1"/>
  <c r="S26" i="1"/>
  <c r="S27" i="1"/>
  <c r="S22" i="1"/>
  <c r="R23" i="1"/>
  <c r="R24" i="1"/>
  <c r="R25" i="1"/>
  <c r="R26" i="1"/>
  <c r="R27" i="1"/>
  <c r="R22" i="1"/>
  <c r="R17" i="1"/>
  <c r="R18" i="1"/>
  <c r="R19" i="1"/>
  <c r="R20" i="1"/>
  <c r="S17" i="1"/>
  <c r="S18" i="1"/>
  <c r="S19" i="1"/>
  <c r="S20" i="1"/>
  <c r="S16" i="1"/>
  <c r="R16" i="1"/>
  <c r="S13" i="1"/>
  <c r="R13" i="1"/>
  <c r="U6" i="3"/>
  <c r="T6" i="3"/>
  <c r="S6" i="3"/>
  <c r="R6" i="3"/>
  <c r="R5" i="3"/>
  <c r="S5" i="3"/>
  <c r="T5" i="3"/>
  <c r="U5" i="3"/>
  <c r="Q47" i="1"/>
  <c r="U48" i="1"/>
  <c r="U46" i="1"/>
  <c r="U44" i="1"/>
  <c r="U45" i="1"/>
  <c r="U43" i="1"/>
  <c r="U39" i="1"/>
  <c r="U38" i="1"/>
  <c r="U33" i="1"/>
  <c r="U30" i="1"/>
  <c r="U28" i="1"/>
  <c r="U21" i="1"/>
  <c r="U15" i="1"/>
  <c r="U14" i="1"/>
  <c r="U12" i="1"/>
  <c r="U11" i="1"/>
  <c r="T48" i="1"/>
  <c r="T44" i="1"/>
  <c r="T45" i="1"/>
  <c r="T46" i="1"/>
  <c r="T43" i="1"/>
  <c r="T39" i="1"/>
  <c r="T38" i="1"/>
  <c r="T33" i="1"/>
  <c r="T30" i="1"/>
  <c r="T28" i="1"/>
  <c r="T21" i="1"/>
  <c r="T15" i="1"/>
  <c r="T14" i="1"/>
  <c r="T12" i="1"/>
  <c r="T11" i="1"/>
  <c r="T5" i="1"/>
  <c r="T6" i="1"/>
  <c r="T7" i="1"/>
  <c r="T8" i="1"/>
  <c r="T9" i="1"/>
  <c r="T4" i="1"/>
  <c r="U9" i="1"/>
  <c r="U5" i="1"/>
  <c r="U6" i="1"/>
  <c r="U7" i="1"/>
  <c r="U8" i="1"/>
  <c r="S48" i="1"/>
  <c r="S43" i="1"/>
  <c r="S44" i="1"/>
  <c r="S45" i="1"/>
  <c r="S46" i="1"/>
  <c r="S33" i="1"/>
  <c r="S38" i="1"/>
  <c r="S39" i="1"/>
  <c r="S12" i="1"/>
  <c r="S14" i="1"/>
  <c r="S15" i="1"/>
  <c r="S21" i="1"/>
  <c r="S28" i="1"/>
  <c r="S30" i="1"/>
  <c r="S11" i="1"/>
  <c r="S5" i="1"/>
  <c r="S6" i="1"/>
  <c r="S7" i="1"/>
  <c r="S8" i="1"/>
  <c r="S9" i="1"/>
  <c r="Q41" i="1"/>
  <c r="P41" i="1" s="1"/>
  <c r="R48" i="1"/>
  <c r="R43" i="1"/>
  <c r="R44" i="1"/>
  <c r="R45" i="1"/>
  <c r="R46" i="1"/>
  <c r="R30" i="1"/>
  <c r="R33" i="1"/>
  <c r="R38" i="1"/>
  <c r="R39" i="1"/>
  <c r="R12" i="1"/>
  <c r="R14" i="1"/>
  <c r="R15" i="1"/>
  <c r="R21" i="1"/>
  <c r="R28" i="1"/>
  <c r="R11" i="1"/>
  <c r="R5" i="1"/>
  <c r="R6" i="1"/>
  <c r="R7" i="1"/>
  <c r="R8" i="1"/>
  <c r="R9" i="1"/>
  <c r="U4" i="1"/>
  <c r="R4" i="1"/>
  <c r="Q10" i="1"/>
  <c r="S4" i="1"/>
  <c r="C15" i="2"/>
  <c r="C23" i="2" l="1"/>
  <c r="P47" i="1"/>
  <c r="P10" i="1"/>
  <c r="P7" i="3"/>
  <c r="P22" i="1" l="1"/>
  <c r="P38" i="1"/>
  <c r="P31" i="1"/>
  <c r="P36" i="1"/>
  <c r="P43" i="1"/>
  <c r="P35" i="1"/>
  <c r="P27" i="1"/>
  <c r="P23" i="1"/>
  <c r="P28" i="1"/>
  <c r="P34" i="1"/>
  <c r="P4" i="1"/>
  <c r="P29" i="1"/>
  <c r="P40" i="1"/>
  <c r="P20" i="1"/>
  <c r="Q50" i="1"/>
  <c r="P37" i="1"/>
  <c r="P48" i="1"/>
  <c r="P45" i="1"/>
  <c r="P46" i="1"/>
  <c r="P42" i="1"/>
  <c r="P26" i="1"/>
  <c r="P25" i="1"/>
  <c r="P24" i="1"/>
  <c r="P19" i="1"/>
  <c r="P30" i="1"/>
  <c r="P44" i="1"/>
  <c r="P39" i="1"/>
  <c r="P18" i="1"/>
  <c r="P17" i="1"/>
  <c r="P15" i="1"/>
  <c r="P12" i="1"/>
  <c r="P6" i="3"/>
  <c r="C19" i="2" l="1"/>
  <c r="C11" i="2"/>
  <c r="C7" i="2"/>
  <c r="C24" i="2" s="1"/>
  <c r="Q9" i="3"/>
  <c r="P8" i="3"/>
  <c r="C4" i="4" l="1"/>
  <c r="P6" i="1"/>
  <c r="R9" i="3"/>
  <c r="S9" i="3"/>
  <c r="T9" i="3"/>
  <c r="U9" i="3"/>
  <c r="P5" i="3"/>
  <c r="P9" i="3" s="1"/>
  <c r="P9" i="1"/>
  <c r="P13" i="1"/>
  <c r="P16" i="1"/>
  <c r="P8" i="1"/>
  <c r="P7" i="1"/>
  <c r="T50" i="1"/>
  <c r="P5" i="1"/>
  <c r="U50" i="1"/>
  <c r="R50" i="1"/>
  <c r="P33" i="1"/>
  <c r="P14" i="1"/>
  <c r="P49" i="1"/>
  <c r="S50" i="1" s="1"/>
  <c r="P21" i="1"/>
  <c r="P32" i="1"/>
  <c r="P11" i="1"/>
  <c r="P50" i="1" l="1"/>
  <c r="C2" i="4" s="1"/>
  <c r="C3" i="4"/>
  <c r="C5" i="4" l="1"/>
</calcChain>
</file>

<file path=xl/sharedStrings.xml><?xml version="1.0" encoding="utf-8"?>
<sst xmlns="http://schemas.openxmlformats.org/spreadsheetml/2006/main" count="490" uniqueCount="169">
  <si>
    <t>5. Uurtarief en prijs per m2</t>
  </si>
  <si>
    <t xml:space="preserve">Onderdeel </t>
  </si>
  <si>
    <t>A</t>
  </si>
  <si>
    <t>Basisinrichting + internet en tv</t>
  </si>
  <si>
    <t>B</t>
  </si>
  <si>
    <t>Optionele artikelen</t>
  </si>
  <si>
    <t>C</t>
  </si>
  <si>
    <t>Aanvullende werkzaamheden</t>
  </si>
  <si>
    <t xml:space="preserve">TOTAALPRIJS c.q. (FICTIEF) INSCHRIJFBEDRAG        </t>
  </si>
  <si>
    <t>Plaats:</t>
  </si>
  <si>
    <t>Datum:</t>
  </si>
  <si>
    <t>Naam:</t>
  </si>
  <si>
    <t>Functie:</t>
  </si>
  <si>
    <t>Handtekening:</t>
  </si>
  <si>
    <t>* is niet refurbished (zoals matras en matrasbeschermer)</t>
  </si>
  <si>
    <t>Ruimte</t>
  </si>
  <si>
    <t>Artikel</t>
  </si>
  <si>
    <t>Nieuw</t>
  </si>
  <si>
    <t>Refurbished</t>
  </si>
  <si>
    <t>Aantal o.b.v. 6 maanden</t>
  </si>
  <si>
    <r>
      <t xml:space="preserve">Aanschafprijs
</t>
    </r>
    <r>
      <rPr>
        <sz val="9"/>
        <color theme="0"/>
        <rFont val="Corbel"/>
        <family val="2"/>
      </rPr>
      <t>per stuk excl. BTW</t>
    </r>
  </si>
  <si>
    <r>
      <t xml:space="preserve">Huurprijs nieuw
</t>
    </r>
    <r>
      <rPr>
        <sz val="9"/>
        <color theme="0"/>
        <rFont val="Corbel"/>
        <family val="2"/>
      </rPr>
      <t xml:space="preserve">per stuk </t>
    </r>
    <r>
      <rPr>
        <b/>
        <sz val="9"/>
        <color theme="0"/>
        <rFont val="Corbel"/>
        <family val="2"/>
      </rPr>
      <t xml:space="preserve">per maand obv </t>
    </r>
    <r>
      <rPr>
        <b/>
        <u/>
        <sz val="9"/>
        <color theme="0"/>
        <rFont val="Corbel"/>
        <family val="2"/>
      </rPr>
      <t>6</t>
    </r>
    <r>
      <rPr>
        <b/>
        <sz val="9"/>
        <color theme="0"/>
        <rFont val="Corbel"/>
        <family val="2"/>
      </rPr>
      <t xml:space="preserve"> maanden contract </t>
    </r>
    <r>
      <rPr>
        <sz val="9"/>
        <color theme="0"/>
        <rFont val="Corbel"/>
        <family val="2"/>
      </rPr>
      <t>excl. BTW</t>
    </r>
  </si>
  <si>
    <r>
      <t xml:space="preserve">Huurprijs nieuw
</t>
    </r>
    <r>
      <rPr>
        <sz val="9"/>
        <color theme="0"/>
        <rFont val="Corbel"/>
        <family val="2"/>
      </rPr>
      <t xml:space="preserve">per stuk </t>
    </r>
    <r>
      <rPr>
        <b/>
        <sz val="9"/>
        <color theme="0"/>
        <rFont val="Corbel"/>
        <family val="2"/>
      </rPr>
      <t xml:space="preserve">per maand obv </t>
    </r>
    <r>
      <rPr>
        <b/>
        <u/>
        <sz val="9"/>
        <color theme="0"/>
        <rFont val="Corbel"/>
        <family val="2"/>
      </rPr>
      <t>12</t>
    </r>
    <r>
      <rPr>
        <b/>
        <sz val="9"/>
        <color theme="0"/>
        <rFont val="Corbel"/>
        <family val="2"/>
      </rPr>
      <t xml:space="preserve"> maanden contract </t>
    </r>
    <r>
      <rPr>
        <sz val="9"/>
        <color theme="0"/>
        <rFont val="Corbel"/>
        <family val="2"/>
      </rPr>
      <t>excl. BTW</t>
    </r>
  </si>
  <si>
    <r>
      <t xml:space="preserve">Huurprijs Refurbished prijs </t>
    </r>
    <r>
      <rPr>
        <sz val="9"/>
        <color theme="0"/>
        <rFont val="Corbel"/>
        <family val="2"/>
      </rPr>
      <t xml:space="preserve">per stuk per maand </t>
    </r>
    <r>
      <rPr>
        <b/>
        <u/>
        <sz val="9"/>
        <color theme="0"/>
        <rFont val="Corbel"/>
        <family val="2"/>
      </rPr>
      <t>obv 6 maanden</t>
    </r>
    <r>
      <rPr>
        <sz val="9"/>
        <color theme="0"/>
        <rFont val="Corbel"/>
        <family val="2"/>
      </rPr>
      <t xml:space="preserve"> excl. BTW</t>
    </r>
  </si>
  <si>
    <r>
      <t xml:space="preserve">Huurprijs Refurbished prijs
</t>
    </r>
    <r>
      <rPr>
        <sz val="9"/>
        <color theme="0"/>
        <rFont val="Corbel"/>
        <family val="2"/>
      </rPr>
      <t xml:space="preserve">per stuk per maand </t>
    </r>
    <r>
      <rPr>
        <b/>
        <u/>
        <sz val="9"/>
        <color theme="0"/>
        <rFont val="Corbel"/>
        <family val="2"/>
      </rPr>
      <t xml:space="preserve">obv 12 maanden </t>
    </r>
    <r>
      <rPr>
        <sz val="9"/>
        <color theme="0"/>
        <rFont val="Corbel"/>
        <family val="2"/>
      </rPr>
      <t>excl. BTW</t>
    </r>
  </si>
  <si>
    <t xml:space="preserve">Productspecificatie
</t>
  </si>
  <si>
    <t xml:space="preserve">Subtotaal onderdeel A excl. BTW
</t>
  </si>
  <si>
    <r>
      <t xml:space="preserve">Woonkamer 
</t>
    </r>
    <r>
      <rPr>
        <sz val="9"/>
        <rFont val="Corbel"/>
        <family val="2"/>
      </rPr>
      <t>(neutrale kleuren: wit, grijs, antraciet, zwart of houtmotief)</t>
    </r>
  </si>
  <si>
    <t>x</t>
  </si>
  <si>
    <t>n.v.t.</t>
  </si>
  <si>
    <r>
      <t xml:space="preserve">Slaapkamer
</t>
    </r>
    <r>
      <rPr>
        <sz val="9"/>
        <rFont val="Corbel"/>
        <family val="2"/>
      </rPr>
      <t>(neutrale kleuren: wit, grijs, antraciet, zwart of houtmotief)</t>
    </r>
  </si>
  <si>
    <r>
      <t xml:space="preserve">Keuken
</t>
    </r>
    <r>
      <rPr>
        <sz val="9"/>
        <rFont val="Corbel"/>
        <family val="2"/>
      </rPr>
      <t>(neutrale kleuren: wit, grijs, antraciet, zwart of houtmotief)</t>
    </r>
  </si>
  <si>
    <r>
      <t>Thee- en keukendoeken set</t>
    </r>
    <r>
      <rPr>
        <sz val="9"/>
        <color theme="1"/>
        <rFont val="Corbel"/>
        <family val="2"/>
      </rPr>
      <t xml:space="preserve"> (7-delig 2 theedoeken- 2 Handdoeken- 3 Microvezel doekjes)</t>
    </r>
  </si>
  <si>
    <r>
      <t xml:space="preserve">Messenset </t>
    </r>
    <r>
      <rPr>
        <sz val="9"/>
        <rFont val="Corbel"/>
        <family val="2"/>
      </rPr>
      <t xml:space="preserve">Koksmes - Keukenmesje - Broodmes- Vleesmes - Messenblok </t>
    </r>
  </si>
  <si>
    <r>
      <t xml:space="preserve">Waterkoker </t>
    </r>
    <r>
      <rPr>
        <sz val="9"/>
        <color theme="1"/>
        <rFont val="Corbel"/>
        <family val="2"/>
      </rPr>
      <t>(minimaal 1 L inhoud)</t>
    </r>
  </si>
  <si>
    <r>
      <t xml:space="preserve">Koffiezetapparaat </t>
    </r>
    <r>
      <rPr>
        <sz val="9"/>
        <color theme="1"/>
        <rFont val="Corbel"/>
        <family val="2"/>
      </rPr>
      <t>(filterkoffie, min. 1 L inhoud)</t>
    </r>
  </si>
  <si>
    <t>Emmer en mop</t>
  </si>
  <si>
    <t>Stoffer en blik</t>
  </si>
  <si>
    <t>Wasmand</t>
  </si>
  <si>
    <t>Toiletborstel</t>
  </si>
  <si>
    <r>
      <t xml:space="preserve">Studeerkamer
</t>
    </r>
    <r>
      <rPr>
        <sz val="9"/>
        <rFont val="Corbel"/>
        <family val="2"/>
      </rPr>
      <t>(neutrale kleuren: wit, grijs, antraciet, zwart of houtmotief)</t>
    </r>
  </si>
  <si>
    <r>
      <t xml:space="preserve">Algemeen
</t>
    </r>
    <r>
      <rPr>
        <sz val="9"/>
        <rFont val="Corbel"/>
        <family val="2"/>
      </rPr>
      <t>(neutrale kleuren: wit, grijs, antraciet, zwart of houtmotief)</t>
    </r>
  </si>
  <si>
    <t xml:space="preserve">Internet en tv abonnement incl. aansluiting en beheer </t>
  </si>
  <si>
    <t>(FICTIEVE) KOSTEN ONDERDEEL A</t>
  </si>
  <si>
    <t xml:space="preserve">De aantallen en het aantal maanden kunnen geen rechten aan worden ontleend. </t>
  </si>
  <si>
    <r>
      <t xml:space="preserve">Kortingspercentage
</t>
    </r>
    <r>
      <rPr>
        <i/>
        <sz val="11"/>
        <color theme="0"/>
        <rFont val="Corbel"/>
        <family val="2"/>
      </rPr>
      <t>op catalogusprijs opdrachtnemer</t>
    </r>
  </si>
  <si>
    <t>Woonkamer</t>
  </si>
  <si>
    <t>Slaapkamer</t>
  </si>
  <si>
    <t>Keuken</t>
  </si>
  <si>
    <t>(FICTIEVE) KOSTEN ONDERDEEL B</t>
  </si>
  <si>
    <t>Prijs per m2</t>
  </si>
  <si>
    <t>Totaal</t>
  </si>
  <si>
    <t>Sleutelbeheer</t>
  </si>
  <si>
    <t>Vervanging sleutels o.b.v. all-in tarief</t>
  </si>
  <si>
    <t>Spoedlevering binnen 4 uur</t>
  </si>
  <si>
    <t>Aantal o.b.v. 12 maanden</t>
  </si>
  <si>
    <t>Herstel- en vervangingswerkzaamheden inventaris/divers</t>
  </si>
  <si>
    <t>(FICTIEVE) KOSTEN ONDERDEEL C</t>
  </si>
  <si>
    <t>Bijlage 2 Prijzenblad inventaris Rijswijk</t>
  </si>
  <si>
    <t>€ 7.50 per stoel</t>
  </si>
  <si>
    <r>
      <t>Broodrooster (</t>
    </r>
    <r>
      <rPr>
        <sz val="9"/>
        <color theme="1"/>
        <rFont val="Corbel"/>
        <family val="2"/>
      </rPr>
      <t>met stopknop om roosteren te stoppen, vermogen 700-1000 watt)</t>
    </r>
  </si>
  <si>
    <r>
      <t xml:space="preserve">Schalenset </t>
    </r>
    <r>
      <rPr>
        <sz val="9"/>
        <rFont val="Corbel"/>
        <family val="2"/>
      </rPr>
      <t xml:space="preserve">Schalenset 3-delig Afmeting: Dia 18, 20, en 24 cm Materiaal: roestvrij staal </t>
    </r>
  </si>
  <si>
    <r>
      <t xml:space="preserve">Inductiekookplaat </t>
    </r>
    <r>
      <rPr>
        <sz val="9"/>
        <rFont val="Corbel"/>
        <family val="2"/>
      </rPr>
      <t xml:space="preserve">standaard met 4 pitten Materiaal: glas, metaal </t>
    </r>
  </si>
  <si>
    <r>
      <t xml:space="preserve">Top matras </t>
    </r>
    <r>
      <rPr>
        <sz val="11"/>
        <rFont val="Aptos Narrow"/>
        <family val="2"/>
        <scheme val="minor"/>
      </rPr>
      <t>(</t>
    </r>
    <r>
      <rPr>
        <sz val="9"/>
        <rFont val="Aptos Narrow"/>
        <family val="2"/>
        <scheme val="minor"/>
      </rPr>
      <t>passend bij afmeting bed en met min dikte van 4 cm)</t>
    </r>
  </si>
  <si>
    <t xml:space="preserve">De aanvullende werkzaamheden zijn opgesplitst in verschillende onderdelen.
</t>
  </si>
  <si>
    <r>
      <rPr>
        <b/>
        <sz val="11"/>
        <color rgb="FFFFFFFF"/>
        <rFont val="Corbel"/>
        <family val="2"/>
      </rPr>
      <t>Subtotaal</t>
    </r>
    <r>
      <rPr>
        <b/>
        <sz val="11"/>
        <color rgb="FFFF0000"/>
        <rFont val="Corbel"/>
        <family val="2"/>
      </rPr>
      <t xml:space="preserve"> </t>
    </r>
    <r>
      <rPr>
        <b/>
        <sz val="11"/>
        <color rgb="FFFFFFFF"/>
        <rFont val="Corbel"/>
        <family val="2"/>
      </rPr>
      <t xml:space="preserve"> excl. BTW
</t>
    </r>
    <r>
      <rPr>
        <sz val="9"/>
        <color rgb="FFFFFFFF"/>
        <rFont val="Corbel"/>
        <family val="2"/>
      </rPr>
      <t>o.b.v. aantal fictieve m2</t>
    </r>
  </si>
  <si>
    <r>
      <rPr>
        <b/>
        <sz val="11"/>
        <color theme="0"/>
        <rFont val="Corbel"/>
        <family val="2"/>
      </rPr>
      <t>Subtotaal  excl. BTW</t>
    </r>
    <r>
      <rPr>
        <sz val="11"/>
        <color theme="0"/>
        <rFont val="Corbel"/>
        <family val="2"/>
      </rPr>
      <t xml:space="preserve">
</t>
    </r>
    <r>
      <rPr>
        <sz val="9"/>
        <color theme="0"/>
        <rFont val="Corbel"/>
        <family val="2"/>
      </rPr>
      <t>o.b.v. aantal fictieve m2</t>
    </r>
  </si>
  <si>
    <r>
      <rPr>
        <b/>
        <sz val="11"/>
        <color theme="0"/>
        <rFont val="Corbel"/>
        <family val="2"/>
      </rPr>
      <t>Subtotaal excl. BTW</t>
    </r>
    <r>
      <rPr>
        <sz val="11"/>
        <color theme="0"/>
        <rFont val="Corbel"/>
        <family val="2"/>
      </rPr>
      <t xml:space="preserve">
</t>
    </r>
    <r>
      <rPr>
        <sz val="9"/>
        <color theme="0"/>
        <rFont val="Corbel"/>
        <family val="2"/>
      </rPr>
      <t>o.b.v. aantal fictieve uren</t>
    </r>
  </si>
  <si>
    <t xml:space="preserve">De aantallen m2 en uren zijn een indicatie en kunnen geen rechten aan worden ontleend. Uitgangspunt wat hierbij is aangehouden betreft aanvullende werkzaamheden over 12 maanden. </t>
  </si>
  <si>
    <t>Fictief aantal uren</t>
  </si>
  <si>
    <t>Fictief aantal m2</t>
  </si>
  <si>
    <t>Voorrijdkosten</t>
  </si>
  <si>
    <r>
      <t xml:space="preserve">Subtotaal aanschafprijs excl. BTW
</t>
    </r>
    <r>
      <rPr>
        <b/>
        <sz val="8"/>
        <color rgb="FFFFFFFF"/>
        <rFont val="Corbel"/>
        <family val="2"/>
      </rPr>
      <t xml:space="preserve">aanschafprijs </t>
    </r>
  </si>
  <si>
    <t xml:space="preserve">Aantal o.b.v. koop </t>
  </si>
  <si>
    <r>
      <t xml:space="preserve">Strijkplank </t>
    </r>
    <r>
      <rPr>
        <sz val="9"/>
        <color theme="1"/>
        <rFont val="Corbel"/>
        <family val="2"/>
      </rPr>
      <t xml:space="preserve">met minimaal 3 standen </t>
    </r>
  </si>
  <si>
    <t>Benodigde optionele artikelen kunnen per woning verschillen.</t>
  </si>
  <si>
    <t>Licht groene velden zijn verplicht in te vullen velden door inschrijver</t>
  </si>
  <si>
    <t>O.b.v. eenmalige kosten per woning</t>
  </si>
  <si>
    <t>Dit percentage weegt niet mee in de fictieve totale inschrijfprijs.</t>
  </si>
  <si>
    <t>Deze kosten wegen niet mee in de fictieve totale inschrijfprijs.</t>
  </si>
  <si>
    <t>O.b.v. daadwerkelijk gemaakte kosten</t>
  </si>
  <si>
    <t>Uurtarief</t>
  </si>
  <si>
    <t>Omschrijving</t>
  </si>
  <si>
    <t xml:space="preserve">Kostenpost </t>
  </si>
  <si>
    <t>Vloerafwerking (verwijderen bestaande/oude vloerafwerking en egaliseren ondergrond)</t>
  </si>
  <si>
    <r>
      <t xml:space="preserve">Sanitair-, was- en schoonmaak
</t>
    </r>
    <r>
      <rPr>
        <sz val="9"/>
        <rFont val="Corbel"/>
        <family val="2"/>
      </rPr>
      <t>(neutrale kleuren: wit, grijs, antraciet, zwart of houtmotief)</t>
    </r>
  </si>
  <si>
    <t>Calamiteiten</t>
  </si>
  <si>
    <t xml:space="preserve"> Bij herstel- en vervangingswerkzaamheden</t>
  </si>
  <si>
    <r>
      <t xml:space="preserve">Schilderwerkzaamheden </t>
    </r>
    <r>
      <rPr>
        <b/>
        <sz val="10"/>
        <color theme="0"/>
        <rFont val="Corbel"/>
        <family val="2"/>
      </rPr>
      <t>(Verven van muren in standaard kleur wit, enkele laag is incl. materiaal)</t>
    </r>
  </si>
  <si>
    <t>Vloerafwerking leveren en leggen (Laminaat natuurlijke kleurstelling, zoals eiken of vergelijkbaar incl. plinten en ondervloer)</t>
  </si>
  <si>
    <t>uurtarief</t>
  </si>
  <si>
    <t xml:space="preserve">Maximum tarief per artikel </t>
  </si>
  <si>
    <r>
      <t xml:space="preserve">Subtotaal huurprijs per 6 maanden. excl. BTW
</t>
    </r>
    <r>
      <rPr>
        <sz val="9"/>
        <color theme="0"/>
        <rFont val="Corbel"/>
        <family val="2"/>
      </rPr>
      <t xml:space="preserve">aantal * huurprijs * factor 30% of 50% </t>
    </r>
  </si>
  <si>
    <r>
      <t xml:space="preserve">Subtotaal huurprijs per 12 maanden. excl. BTW
</t>
    </r>
    <r>
      <rPr>
        <sz val="9"/>
        <color theme="0"/>
        <rFont val="Corbel"/>
        <family val="2"/>
      </rPr>
      <t xml:space="preserve">aantal * huurprijs *  factor 30% of 50% </t>
    </r>
  </si>
  <si>
    <r>
      <t xml:space="preserve">Subtotaal refurbished prijs 
</t>
    </r>
    <r>
      <rPr>
        <u/>
        <sz val="10"/>
        <color theme="0"/>
        <rFont val="Corbel"/>
        <family val="2"/>
      </rPr>
      <t>per 6 maanden</t>
    </r>
    <r>
      <rPr>
        <b/>
        <sz val="11"/>
        <color theme="0"/>
        <rFont val="Corbel"/>
        <family val="2"/>
      </rPr>
      <t xml:space="preserve"> excl. BTW
</t>
    </r>
    <r>
      <rPr>
        <sz val="9"/>
        <color theme="0"/>
        <rFont val="Corbel"/>
        <family val="2"/>
      </rPr>
      <t>aantal * refurbished prijs * factor 20%</t>
    </r>
  </si>
  <si>
    <r>
      <t xml:space="preserve">Subtotaal refurbished prijs 
</t>
    </r>
    <r>
      <rPr>
        <u/>
        <sz val="9"/>
        <color theme="0"/>
        <rFont val="Corbel"/>
        <family val="2"/>
      </rPr>
      <t>per 12 maanden</t>
    </r>
    <r>
      <rPr>
        <b/>
        <sz val="11"/>
        <color theme="0"/>
        <rFont val="Corbel"/>
        <family val="2"/>
      </rPr>
      <t xml:space="preserve"> excl. BTW
</t>
    </r>
    <r>
      <rPr>
        <sz val="9"/>
        <color theme="0"/>
        <rFont val="Corbel"/>
        <family val="2"/>
      </rPr>
      <t>aantal * refurbished prijs * factor 20%</t>
    </r>
  </si>
  <si>
    <r>
      <rPr>
        <b/>
        <sz val="11"/>
        <rFont val="Corbel"/>
        <family val="2"/>
      </rPr>
      <t>Stoel / fauteuil</t>
    </r>
    <r>
      <rPr>
        <sz val="11"/>
        <rFont val="Aptos Narrow"/>
        <family val="2"/>
        <scheme val="minor"/>
      </rPr>
      <t xml:space="preserve"> </t>
    </r>
    <r>
      <rPr>
        <sz val="9"/>
        <rFont val="Aptos Narrow"/>
        <family val="2"/>
        <scheme val="minor"/>
      </rPr>
      <t xml:space="preserve">(min </t>
    </r>
    <r>
      <rPr>
        <sz val="9"/>
        <rFont val="Corbel"/>
        <family val="2"/>
      </rPr>
      <t>40 x 50 x 80 cm)</t>
    </r>
  </si>
  <si>
    <r>
      <rPr>
        <b/>
        <sz val="11"/>
        <rFont val="Corbel"/>
        <family val="2"/>
      </rPr>
      <t xml:space="preserve">Ledikant/ Babybed </t>
    </r>
    <r>
      <rPr>
        <sz val="9"/>
        <rFont val="Corbel"/>
        <family val="2"/>
      </rPr>
      <t>incl. lattenbodem, matras* en beddengoed (min 120x60 cm)</t>
    </r>
  </si>
  <si>
    <t>Grondige schoonmaak (woning van gemiddeld 60 m2)</t>
  </si>
  <si>
    <r>
      <rPr>
        <b/>
        <sz val="9"/>
        <rFont val="Aptos Narrow"/>
        <family val="2"/>
      </rPr>
      <t>Gordijn op roede of rails</t>
    </r>
    <r>
      <rPr>
        <sz val="9"/>
        <rFont val="Aptos Narrow"/>
        <family val="2"/>
      </rPr>
      <t xml:space="preserve"> (kant en klaar, Grijs incl. roede en bevestiging en montage, fictieve stofafmeting van 10 strekkende meter, afkomstig van afmeting twee keer 110 cm breed x (één keer) 249 cm lang)</t>
    </r>
  </si>
  <si>
    <r>
      <rPr>
        <b/>
        <sz val="9"/>
        <rFont val="Corbel"/>
        <family val="2"/>
      </rPr>
      <t>Bank</t>
    </r>
    <r>
      <rPr>
        <sz val="9"/>
        <rFont val="Aptos Narrow"/>
        <family val="2"/>
      </rPr>
      <t xml:space="preserve"> </t>
    </r>
    <r>
      <rPr>
        <sz val="9"/>
        <rFont val="Corbel"/>
        <family val="2"/>
      </rPr>
      <t>(2,5-zits min. 200cm- max. 250 cm, afneembare stof i.v.m. intensief gebruik, donkere neutrale kleurstelling)</t>
    </r>
  </si>
  <si>
    <r>
      <rPr>
        <b/>
        <sz val="9"/>
        <rFont val="Corbel"/>
        <family val="2"/>
      </rPr>
      <t>Bank</t>
    </r>
    <r>
      <rPr>
        <sz val="9"/>
        <rFont val="Aptos Narrow"/>
        <family val="2"/>
        <scheme val="minor"/>
      </rPr>
      <t xml:space="preserve"> </t>
    </r>
    <r>
      <rPr>
        <sz val="9"/>
        <rFont val="Corbel"/>
        <family val="2"/>
      </rPr>
      <t>(2-zits,  min. breedte 180, max. 200 cm, afneembare stof i.v.m. intensief gebruik, donkere neutrale kleurstelling)</t>
    </r>
  </si>
  <si>
    <r>
      <t>Salontafel</t>
    </r>
    <r>
      <rPr>
        <sz val="9"/>
        <rFont val="Aptos Narrow"/>
        <family val="2"/>
      </rPr>
      <t xml:space="preserve"> (lengte 80/100 cm bij breedte 35/60 cm of diameter max 50 cm en een hoogte van minimaal 40 cm en maximaal 50 cm)</t>
    </r>
  </si>
  <si>
    <r>
      <rPr>
        <b/>
        <sz val="9"/>
        <rFont val="Corbel"/>
        <family val="2"/>
      </rPr>
      <t>Eetkamertafel</t>
    </r>
    <r>
      <rPr>
        <sz val="9"/>
        <rFont val="Aptos Narrow"/>
        <family val="2"/>
      </rPr>
      <t xml:space="preserve"> </t>
    </r>
    <r>
      <rPr>
        <sz val="9"/>
        <rFont val="Corbel"/>
        <family val="2"/>
      </rPr>
      <t>(4 tot 6 personen min. 120x80 tot 160x80 hoogte min 75cm-max 80 cm)</t>
    </r>
  </si>
  <si>
    <r>
      <rPr>
        <b/>
        <sz val="9"/>
        <rFont val="Corbel"/>
        <family val="2"/>
      </rPr>
      <t xml:space="preserve">Eetkamerstoelen </t>
    </r>
    <r>
      <rPr>
        <sz val="9"/>
        <rFont val="Corbel"/>
        <family val="2"/>
      </rPr>
      <t xml:space="preserve"> (neutrale kleuren passend bij aangeboden eetkamertafel)</t>
    </r>
  </si>
  <si>
    <r>
      <rPr>
        <b/>
        <sz val="9"/>
        <rFont val="Corbel"/>
        <family val="2"/>
      </rPr>
      <t>Eenpersoonsbed</t>
    </r>
    <r>
      <rPr>
        <sz val="9"/>
        <rFont val="Corbel"/>
        <family val="2"/>
      </rPr>
      <t xml:space="preserve"> (incl. lattenbodem standaard 1-persoonsmaat van</t>
    </r>
    <r>
      <rPr>
        <sz val="9"/>
        <color theme="5"/>
        <rFont val="Corbel"/>
        <family val="2"/>
      </rPr>
      <t xml:space="preserve"> </t>
    </r>
    <r>
      <rPr>
        <sz val="9"/>
        <rFont val="Corbel"/>
        <family val="2"/>
      </rPr>
      <t>90x200 cm / metale frame)</t>
    </r>
  </si>
  <si>
    <r>
      <rPr>
        <b/>
        <sz val="9"/>
        <rFont val="Corbel"/>
        <family val="2"/>
      </rPr>
      <t>Stapelbed</t>
    </r>
    <r>
      <rPr>
        <sz val="9"/>
        <rFont val="Corbel"/>
        <family val="2"/>
      </rPr>
      <t xml:space="preserve"> (2 x 1-pers. Standaard maat</t>
    </r>
    <r>
      <rPr>
        <sz val="9"/>
        <color theme="5"/>
        <rFont val="Corbel"/>
        <family val="2"/>
      </rPr>
      <t xml:space="preserve"> </t>
    </r>
    <r>
      <rPr>
        <sz val="9"/>
        <rFont val="Corbel"/>
        <family val="2"/>
      </rPr>
      <t>90x 200 cm incl. lattenbodem. Mag stalen frame zijn, maar moet ook te scheiden zijn)</t>
    </r>
  </si>
  <si>
    <r>
      <rPr>
        <b/>
        <sz val="9"/>
        <rFont val="Corbel"/>
        <family val="2"/>
      </rPr>
      <t>Matras</t>
    </r>
    <r>
      <rPr>
        <sz val="9"/>
        <rFont val="Corbel"/>
        <family val="2"/>
      </rPr>
      <t xml:space="preserve"> bij alle bedden (passend bij maatvoering aangeboden 1 persoonsbed 90x200). </t>
    </r>
  </si>
  <si>
    <r>
      <rPr>
        <b/>
        <sz val="9"/>
        <rFont val="Corbel"/>
        <family val="2"/>
      </rPr>
      <t xml:space="preserve">Boxspring bed </t>
    </r>
    <r>
      <rPr>
        <sz val="9"/>
        <rFont val="Corbel"/>
        <family val="2"/>
      </rPr>
      <t>(donkere kleur minimaal 1,40 - 2,00 meter, maximaal 1,80-2,00 cm - incl. lattenbodem + matras* + waterdicht matrasbeschermer*)</t>
    </r>
  </si>
  <si>
    <r>
      <rPr>
        <b/>
        <sz val="9"/>
        <color theme="1"/>
        <rFont val="Corbel"/>
        <family val="2"/>
      </rPr>
      <t xml:space="preserve">Serviesset </t>
    </r>
    <r>
      <rPr>
        <sz val="9"/>
        <color theme="1"/>
        <rFont val="Corbel"/>
        <family val="2"/>
      </rPr>
      <t>(16-delig basiskwaliteit, ontbijtbord, dinerbord, kom, koffiekop)</t>
    </r>
  </si>
  <si>
    <r>
      <rPr>
        <b/>
        <sz val="9"/>
        <color theme="1"/>
        <rFont val="Corbel"/>
        <family val="2"/>
      </rPr>
      <t>Bestekset</t>
    </r>
    <r>
      <rPr>
        <sz val="9"/>
        <color theme="1"/>
        <rFont val="Corbel"/>
        <family val="2"/>
      </rPr>
      <t xml:space="preserve"> (16-delig basiskwaliteit, vork, mes, lepel, koffielepel)</t>
    </r>
  </si>
  <si>
    <r>
      <rPr>
        <b/>
        <sz val="9"/>
        <rFont val="Corbel"/>
        <family val="2"/>
      </rPr>
      <t xml:space="preserve">Prullenbak </t>
    </r>
    <r>
      <rPr>
        <sz val="9"/>
        <rFont val="Corbel"/>
        <family val="2"/>
      </rPr>
      <t>hard plastic (min. 50 L)</t>
    </r>
  </si>
  <si>
    <r>
      <t>Placemats</t>
    </r>
    <r>
      <rPr>
        <sz val="9"/>
        <color theme="1"/>
        <rFont val="Corbel"/>
        <family val="2"/>
      </rPr>
      <t xml:space="preserve"> (4 stuks per pakket, afmeting 30x40)</t>
    </r>
  </si>
  <si>
    <r>
      <t>pannenset:</t>
    </r>
    <r>
      <rPr>
        <sz val="9"/>
        <rFont val="Corbel"/>
        <family val="2"/>
      </rPr>
      <t xml:space="preserve"> Inhoud pannenset 4 persoons :- Kookpannenset, 3 pannen met deksel + steelpan- Koekenpan groot- Koekenpan klein- Geschikt voor alle warmtebronnen- Vaatwasmachinebestendig</t>
    </r>
  </si>
  <si>
    <r>
      <t>A</t>
    </r>
    <r>
      <rPr>
        <b/>
        <sz val="9"/>
        <rFont val="Corbel"/>
        <family val="2"/>
      </rPr>
      <t xml:space="preserve">fwaspakket </t>
    </r>
    <r>
      <rPr>
        <sz val="9"/>
        <rFont val="Corbel"/>
        <family val="2"/>
      </rPr>
      <t xml:space="preserve">1 Afwasteil - 1 Afwasborstel - 1 Spons </t>
    </r>
  </si>
  <si>
    <r>
      <t>Combimag</t>
    </r>
    <r>
      <rPr>
        <b/>
        <sz val="9"/>
        <rFont val="Corbel"/>
        <family val="2"/>
      </rPr>
      <t>netron</t>
    </r>
    <r>
      <rPr>
        <sz val="9"/>
        <rFont val="Corbel"/>
        <family val="2"/>
      </rPr>
      <t xml:space="preserve"> met rooster, breedte 59 cm, hoogte 50cm en diep 45-50 cm met een vermogen van</t>
    </r>
    <r>
      <rPr>
        <sz val="9"/>
        <color theme="1"/>
        <rFont val="Corbel"/>
        <family val="2"/>
      </rPr>
      <t xml:space="preserve"> 800-1000 watt</t>
    </r>
  </si>
  <si>
    <r>
      <rPr>
        <b/>
        <sz val="9"/>
        <rFont val="Corbel"/>
        <family val="2"/>
      </rPr>
      <t>Koelkast incl. vriesvak</t>
    </r>
    <r>
      <rPr>
        <sz val="9"/>
        <rFont val="Corbel"/>
        <family val="2"/>
      </rPr>
      <t xml:space="preserve"> (max 60 cm breed en max 85 cm hoog en max 60 cm diep (tafelmodel)</t>
    </r>
  </si>
  <si>
    <r>
      <rPr>
        <b/>
        <sz val="9"/>
        <rFont val="Corbel"/>
        <family val="2"/>
      </rPr>
      <t>Handdoekenset</t>
    </r>
    <r>
      <rPr>
        <sz val="9"/>
        <rFont val="Aptos Narrow"/>
        <family val="2"/>
        <scheme val="minor"/>
      </rPr>
      <t xml:space="preserve"> </t>
    </r>
    <r>
      <rPr>
        <sz val="9"/>
        <rFont val="Corbel"/>
        <family val="2"/>
      </rPr>
      <t>(katoen, 2 maal minimale afmeting 70x140 cm)</t>
    </r>
  </si>
  <si>
    <r>
      <rPr>
        <b/>
        <sz val="9"/>
        <rFont val="Corbel"/>
        <family val="2"/>
      </rPr>
      <t xml:space="preserve">Wasmachine </t>
    </r>
    <r>
      <rPr>
        <sz val="9"/>
        <rFont val="Corbel"/>
        <family val="2"/>
      </rPr>
      <t>(min. 8kg vulgewicht, min. 1400 rpm, min. energieklasse A)</t>
    </r>
  </si>
  <si>
    <r>
      <t>Strijkbout</t>
    </r>
    <r>
      <rPr>
        <sz val="9"/>
        <color theme="1"/>
        <rFont val="Corbel"/>
        <family val="2"/>
      </rPr>
      <t xml:space="preserve"> met stoomfunctie min 2000-2600 watt, instelbare temperatuur</t>
    </r>
  </si>
  <si>
    <r>
      <t xml:space="preserve">Stofzuiger (vermogen van min </t>
    </r>
    <r>
      <rPr>
        <sz val="9"/>
        <color theme="1"/>
        <rFont val="Corbel"/>
        <family val="2"/>
      </rPr>
      <t>800 max 900 watt zuigkracht, geluid binnen 72-75 db</t>
    </r>
    <r>
      <rPr>
        <b/>
        <sz val="9"/>
        <color theme="1"/>
        <rFont val="Corbel"/>
        <family val="2"/>
      </rPr>
      <t>)</t>
    </r>
  </si>
  <si>
    <r>
      <rPr>
        <b/>
        <sz val="9"/>
        <rFont val="Corbel"/>
        <family val="2"/>
      </rPr>
      <t xml:space="preserve">Bureau </t>
    </r>
    <r>
      <rPr>
        <sz val="9"/>
        <rFont val="Corbel"/>
        <family val="2"/>
      </rPr>
      <t>(zit/sta model, hand verstelbaar tot maximaal 160x80 cm, voorzien van 3-voudig stekkerdoos, moet voldoen aan NEN527)</t>
    </r>
  </si>
  <si>
    <r>
      <t xml:space="preserve">Lockerkast 2 deurs </t>
    </r>
    <r>
      <rPr>
        <sz val="9"/>
        <rFont val="Corbel"/>
        <family val="2"/>
      </rPr>
      <t>Metaal Grijs afsluitbaar met slot en sleutel (afmeting 78 x 50x 180)</t>
    </r>
  </si>
  <si>
    <r>
      <rPr>
        <b/>
        <sz val="9"/>
        <rFont val="Aptos Narrow"/>
        <family val="2"/>
        <scheme val="minor"/>
      </rPr>
      <t>Staande lamp met ledlichtbron</t>
    </r>
    <r>
      <rPr>
        <sz val="9"/>
        <rFont val="Aptos Narrow"/>
        <family val="2"/>
        <scheme val="minor"/>
      </rPr>
      <t xml:space="preserve"> (minimale hoogte 160 cm, maximaal 200 cm,  gemakkelijk verplaatsbaar, minimale snoerlengte 1.50 meter en schakelaar)</t>
    </r>
  </si>
  <si>
    <r>
      <rPr>
        <b/>
        <sz val="9"/>
        <color theme="1"/>
        <rFont val="Corbel"/>
        <family val="2"/>
      </rPr>
      <t>Glazenset</t>
    </r>
    <r>
      <rPr>
        <sz val="9"/>
        <color theme="1"/>
        <rFont val="Aptos Narrow"/>
        <family val="2"/>
        <scheme val="minor"/>
      </rPr>
      <t xml:space="preserve"> </t>
    </r>
    <r>
      <rPr>
        <sz val="9"/>
        <color theme="1"/>
        <rFont val="Corbel"/>
        <family val="2"/>
      </rPr>
      <t>(12-delig basiskwaliteit, thee-, wijn- en frisdrankglazen)</t>
    </r>
  </si>
  <si>
    <r>
      <rPr>
        <b/>
        <sz val="9"/>
        <color theme="1"/>
        <rFont val="Corbel"/>
        <family val="2"/>
      </rPr>
      <t>Droogrek</t>
    </r>
    <r>
      <rPr>
        <sz val="9"/>
        <color theme="1"/>
        <rFont val="Aptos Narrow"/>
        <family val="2"/>
        <scheme val="minor"/>
      </rPr>
      <t xml:space="preserve"> </t>
    </r>
    <r>
      <rPr>
        <sz val="9"/>
        <color theme="1"/>
        <rFont val="Corbel"/>
        <family val="2"/>
      </rPr>
      <t>(uitklapbaar breedte 50-60 cm, hoogte 90-110cm en lengte uitgeklapt 170-185 cm)</t>
    </r>
  </si>
  <si>
    <r>
      <rPr>
        <b/>
        <sz val="9"/>
        <rFont val="Aptos Narrow"/>
        <family val="2"/>
        <scheme val="minor"/>
      </rPr>
      <t>Eetkamerstoelen</t>
    </r>
    <r>
      <rPr>
        <sz val="9"/>
        <rFont val="Aptos Narrow"/>
        <family val="2"/>
        <scheme val="minor"/>
      </rPr>
      <t xml:space="preserve">  (neutrale kleuren zie C9)</t>
    </r>
  </si>
  <si>
    <r>
      <rPr>
        <b/>
        <sz val="9"/>
        <rFont val="Aptos Narrow"/>
        <family val="2"/>
        <scheme val="minor"/>
      </rPr>
      <t>Plafondlamp</t>
    </r>
    <r>
      <rPr>
        <sz val="9"/>
        <rFont val="Aptos Narrow"/>
        <family val="2"/>
        <scheme val="minor"/>
      </rPr>
      <t xml:space="preserve"> (wit, voor elke kamer minimaal 1)</t>
    </r>
  </si>
  <si>
    <r>
      <rPr>
        <b/>
        <sz val="9"/>
        <color theme="1"/>
        <rFont val="Corbel"/>
        <family val="2"/>
      </rPr>
      <t>Kapstok</t>
    </r>
    <r>
      <rPr>
        <sz val="9"/>
        <color theme="1"/>
        <rFont val="Aptos Narrow"/>
        <family val="2"/>
        <scheme val="minor"/>
      </rPr>
      <t xml:space="preserve"> </t>
    </r>
    <r>
      <rPr>
        <sz val="9"/>
        <color theme="1"/>
        <rFont val="Corbel"/>
        <family val="2"/>
      </rPr>
      <t>(6 tot 8 haken incl. bevestigingsmateriaal)</t>
    </r>
  </si>
  <si>
    <r>
      <rPr>
        <b/>
        <sz val="9"/>
        <rFont val="Corbel"/>
        <family val="2"/>
      </rPr>
      <t xml:space="preserve">Kledingkast 2 drs </t>
    </r>
    <r>
      <rPr>
        <sz val="9"/>
        <rFont val="Corbel"/>
        <family val="2"/>
      </rPr>
      <t xml:space="preserve">(min. H175- max. 220 cm-voorzien van 2 deuren, incl. minimaal 5 kledinghangers) </t>
    </r>
  </si>
  <si>
    <r>
      <rPr>
        <b/>
        <sz val="9"/>
        <rFont val="Corbel"/>
        <family val="2"/>
      </rPr>
      <t>Kookgerei set</t>
    </r>
    <r>
      <rPr>
        <sz val="9"/>
        <rFont val="Aptos Narrow"/>
        <family val="2"/>
        <scheme val="minor"/>
      </rPr>
      <t xml:space="preserve"> </t>
    </r>
    <r>
      <rPr>
        <sz val="9"/>
        <rFont val="Corbel"/>
        <family val="2"/>
      </rPr>
      <t>(Keukengereedschap set: Garde- Snijplank set (3stuks)- Schilmes min. 2x- Blikopener- Kurkentrekker- Kaasschaaf- Schaar- Maatbeker- Onderzetter min 3x- Vergiet- Messenset- Ovenwant- Bestekbak)</t>
    </r>
  </si>
  <si>
    <t>Het Prijzenblad en de inschrijfprijs worden uitsluitend beoordeeld, indien deze voldoen aan onderstaande eisen en voorwaarden. Indien er niet wordt voldaan aan onderstaande eisen en voorwaarden leidt dit tot een ongeldige Inschrijving.</t>
  </si>
  <si>
    <t>·       Voor het bepalen van de huurprijs wordt uitgegaan van fictieve huurperiodes van 6 en 12 maanden; aan deze perioden kunnen geen rechten worden ontleend.</t>
  </si>
  <si>
    <t>·       Voor het bepalen van de kosten van aanvullende werkzaamheden wordt uitgegaan van een fictieve periode van 12 maanden.</t>
  </si>
  <si>
    <t>·       In het prijzenblad wordt geen rekening gehouden met bewonerswisselingen.</t>
  </si>
  <si>
    <r>
      <rPr>
        <b/>
        <sz val="9"/>
        <rFont val="Aptos Narrow"/>
        <family val="2"/>
      </rPr>
      <t>Verduisterende rolgordijnen</t>
    </r>
    <r>
      <rPr>
        <sz val="9"/>
        <rFont val="Aptos Narrow"/>
        <family val="2"/>
      </rPr>
      <t xml:space="preserve"> passend bij het raam grijs incl. bevestigingsmateriaal en montage. Fictieve raamafmeting 180 cm x 150 cm overeenkomend met 1,80 strekkende meter per raam) </t>
    </r>
  </si>
  <si>
    <r>
      <t>Douchegordijn passend bij douchegelegenheid</t>
    </r>
    <r>
      <rPr>
        <sz val="9"/>
        <color rgb="FF000000"/>
        <rFont val="Corbel"/>
        <family val="2"/>
      </rPr>
      <t xml:space="preserve"> (incl. stang en bevestigingsmateriaal en montage, standaardafmeting 180 × 200 cm)</t>
    </r>
  </si>
  <si>
    <t>3. Aan te bieden op basis van Koop</t>
  </si>
  <si>
    <t>1. Nieuw aan te bieden product</t>
  </si>
  <si>
    <t>2. Refurbished aan te bieden product</t>
  </si>
  <si>
    <t>Onderdeel C Tab 5, Kolom A. Het uurtarief, dan wel prijs per m2 is onderdeel van de overeenkomst en de fictieve inschrijfprijs en wordt voor de beoordeling vermenigvuldigd met fictief aantal uren/m2.</t>
  </si>
  <si>
    <t>Productspecificatie</t>
  </si>
  <si>
    <t>Onderdeel A en B, Tab 3 en 4, kolom O. Hierin specificeert inschrijver kort en bondig zijn/haar aangeboden artikel (bijvoorbeeld merk, artikelnummer, afmeting, materiaal, kleur etc.), dan wel de onderbouwing van de toegestane afwijkingen.</t>
  </si>
  <si>
    <t xml:space="preserve">Onderdeel A en B, Tab 3 en 4, Kolom M + N: tarieven per refurbished artikel per maand o.b.v. een 6 maanden huurcontract en 12 maanden huurcontract. Geldt alleen voor artikelen waarbij een 'x' staat aangegeven in kolom F. De refurbishedprijs is onderdeel van de overeenkomst en de fictieve inschrijfprijs. </t>
  </si>
  <si>
    <t xml:space="preserve">Onderdeel A Tab 3, Kolom B. Het kortingspercentage is onderdeel van de overeenkomst en telt niet mee in de fictieve inschrijfprijs. </t>
  </si>
  <si>
    <t xml:space="preserve">Onderdeel A en B, Tab 3 en 4, Kolom K + L: tarieven per artikel per maand o.b.v. een  6 maanden huurcontract en 12 maanden huurcontract. Geldt alleen voor artikelen waarbij een 'x' staat aangegeven in kolom E. De huurprijs is onderdeel van de overeenkomst en de fictieve inschrijfprijs. </t>
  </si>
  <si>
    <t xml:space="preserve">Onderdeel A en B, Tab 3 en 4, Kolom G: tarieven per artikel o.b.v. aanschaf/koop. De aanschafprijs per stuk is onderdeel van de overeenkomst en de fictieve inschrijfprijs. </t>
  </si>
  <si>
    <t>Onderdeel A en B, Tab 3 en 4, Kolom F: producten waar een 'x' bij staat, zijn verplicht een refurbished prijsaanduiding te krijgen.</t>
  </si>
  <si>
    <t>Onderdeel A en B, Tab 3 en 4, Kolom E: producten waar een 'x' bij staat, zijn verplicht een prijsaanduiding te krijgen wanneer dit als nieuw wordt aangeschaft.</t>
  </si>
  <si>
    <t>2. Huurprijs</t>
  </si>
  <si>
    <t>3. Refurbished huurprijs</t>
  </si>
  <si>
    <t>4. Kortingspercentage</t>
  </si>
  <si>
    <t>Voorwaarden invullen Prijzenblad</t>
  </si>
  <si>
    <t>·       Een nadere en uitgebreide toelichting op het prijzenblad is opgenomen in paragraaf 4.3 van de Aanbestedingsleidraad.</t>
  </si>
  <si>
    <r>
      <t xml:space="preserve">B. </t>
    </r>
    <r>
      <rPr>
        <sz val="11"/>
        <color theme="1"/>
        <rFont val="Aptos Narrow"/>
        <family val="2"/>
        <scheme val="minor"/>
      </rPr>
      <t>De door inschrijver aangeboden inventaris dient volledig te voldoen aan de in het Prijzenblad opgenomen specificaties en eisen per Artikel, zoals benoemd in onderdelen A (tabblad 3) en B (tabblad 4);</t>
    </r>
  </si>
  <si>
    <t xml:space="preserve">D. Op elk gevraagd onderdeel is een prijs, of percentage aangeboden, dus alle licht groene cellen zijn volledig ingevuld (voorzien van alle gevraagde gegevens); </t>
  </si>
  <si>
    <t>E. Afwijkingen zijn uitsluitend toegestaan voor kwantitatief bepaalbare maatvoeringen, tot een maximale tolerantie van 10%, mits de functionaliteit, kwaliteit en prestatie minimaal gelijkwaardig blijven.   Deze afwijking en/of maximale tolerantie geldt niet voor de combimagnetron (Rij 28 tabblad 3 van het Prijzenblad);</t>
  </si>
  <si>
    <t>G. Eventuele toegestane afwijkingen zijn door inschrijver onderbouwd en expliciet vermeld in kolom O (productspecificatie) onder onderdelen A (tabblad 3) en B (tabblad 4) van het Prijzenblad;</t>
  </si>
  <si>
    <t>H. Er zijn geen negatieve prijzen en/of percentages, en/of nul prijzen aangeboden;</t>
  </si>
  <si>
    <t>I. Percentages zijn aangeboden in hele procenten en maken integraal onderdeel uit van de overeenkomst, deze percentages leiden tot reële en marktconforme prijzen;</t>
  </si>
  <si>
    <t>J. Alle aangeboden prijzen en percentages dienen reëel en marktconform te zijn;</t>
  </si>
  <si>
    <r>
      <t xml:space="preserve">K. </t>
    </r>
    <r>
      <rPr>
        <sz val="11"/>
        <color theme="1"/>
        <rFont val="Aptos Narrow"/>
        <family val="2"/>
        <scheme val="minor"/>
      </rPr>
      <t>Het Prijzenblad is op geen enkele wijze aangepast;</t>
    </r>
  </si>
  <si>
    <t>L. Het Prijzenblad is rechtsgeldig ondertekend (tabblad 2) en wordt ingediend in Excel-format en daarnaast in PDF-format t.b.v. de ondertekening. Bij tegenstrijdigheden prevaleert de ondertekende versie van het Prijzenblad;</t>
  </si>
  <si>
    <r>
      <t xml:space="preserve">M. </t>
    </r>
    <r>
      <rPr>
        <sz val="11"/>
        <color theme="1"/>
        <rFont val="Aptos Narrow"/>
        <family val="2"/>
        <scheme val="minor"/>
      </rPr>
      <t>De prijzen zijn zonder enig voorbehoud gebaseerd op de aanbestedingsstukken zoals vastgesteld na de laatste Nota van inlichtingen.</t>
    </r>
  </si>
  <si>
    <t>A. Prijzen zijn aangeboden in euro’s (€), exclusief btw, en eventueel afgerond tot maximaal twee decimalen achter de komma;</t>
  </si>
  <si>
    <t>C. Alle tarieven zijn inclusief alle overige bijkomende kosten die nodig zijn om de gevraagde leveringen en diensten te verrichten;</t>
  </si>
  <si>
    <t>F. Voor kwalitatieve eisen en functionele eisen (zoals energielabel, veiligheidseisen of producttype) zijn geen afwijkingen toegestaan;</t>
  </si>
  <si>
    <r>
      <t>Toelichting prijsaspecten Prijzenblad. Voor aanvullende informatie zie de Aanbestedingsstukken waaronder de Aanbestedingsleidraad en Bijlag</t>
    </r>
    <r>
      <rPr>
        <b/>
        <sz val="11"/>
        <rFont val="Aptos Narrow"/>
        <family val="2"/>
        <scheme val="minor"/>
      </rPr>
      <t>e 1 Pr</t>
    </r>
    <r>
      <rPr>
        <b/>
        <sz val="11"/>
        <color theme="1"/>
        <rFont val="Aptos Narrow"/>
        <family val="2"/>
        <scheme val="minor"/>
      </rPr>
      <t>ogramma van eisen (PvE).</t>
    </r>
  </si>
  <si>
    <t>Versie 1 d.d. 22 april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</si>
</sst>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 #,##0.00;[Red]&quot;€&quot;\ \-#,##0.00"/>
    <numFmt numFmtId="164" formatCode="&quot;€&quot;\ #,##0.00"/>
  </numFmts>
  <fonts count="63" x14ac:knownFonts="1">
    <font>
      <sz val="11"/>
      <color theme="1"/>
      <name val="Aptos Narrow"/>
      <family val="2"/>
      <scheme val="minor"/>
    </font>
    <font>
      <b/>
      <sz val="17"/>
      <color rgb="FF002060"/>
      <name val="Corbel"/>
      <family val="2"/>
    </font>
    <font>
      <b/>
      <sz val="18"/>
      <color rgb="FF002060"/>
      <name val="Corbel"/>
      <family val="2"/>
    </font>
    <font>
      <b/>
      <sz val="12"/>
      <name val="Corbel"/>
      <family val="2"/>
    </font>
    <font>
      <b/>
      <sz val="11"/>
      <color theme="0"/>
      <name val="Corbel"/>
      <family val="2"/>
    </font>
    <font>
      <sz val="11"/>
      <color theme="0"/>
      <name val="Corbel"/>
      <family val="2"/>
    </font>
    <font>
      <sz val="9"/>
      <color theme="0"/>
      <name val="Corbel"/>
      <family val="2"/>
    </font>
    <font>
      <b/>
      <sz val="9"/>
      <color theme="0"/>
      <name val="Corbel"/>
      <family val="2"/>
    </font>
    <font>
      <sz val="9"/>
      <name val="Corbel"/>
      <family val="2"/>
    </font>
    <font>
      <b/>
      <sz val="11"/>
      <color theme="1"/>
      <name val="Corbel"/>
      <family val="2"/>
    </font>
    <font>
      <sz val="9"/>
      <color theme="1"/>
      <name val="Corbel"/>
      <family val="2"/>
    </font>
    <font>
      <sz val="10"/>
      <color theme="1"/>
      <name val="Corbel"/>
      <family val="2"/>
    </font>
    <font>
      <sz val="11"/>
      <name val="Corbel"/>
      <family val="2"/>
    </font>
    <font>
      <b/>
      <sz val="11"/>
      <name val="Corbel"/>
      <family val="2"/>
    </font>
    <font>
      <b/>
      <sz val="10"/>
      <color theme="1"/>
      <name val="Corbel"/>
      <family val="2"/>
    </font>
    <font>
      <b/>
      <sz val="14"/>
      <color theme="0"/>
      <name val="Corbel"/>
      <family val="2"/>
    </font>
    <font>
      <b/>
      <sz val="14"/>
      <color rgb="FFFFFF00"/>
      <name val="Corbel"/>
      <family val="2"/>
    </font>
    <font>
      <sz val="14"/>
      <color theme="0"/>
      <name val="Corbel"/>
      <family val="2"/>
    </font>
    <font>
      <i/>
      <sz val="11"/>
      <color theme="0"/>
      <name val="Corbel"/>
      <family val="2"/>
    </font>
    <font>
      <b/>
      <sz val="11"/>
      <color theme="1"/>
      <name val="Aptos Narrow"/>
      <family val="2"/>
      <scheme val="minor"/>
    </font>
    <font>
      <sz val="11"/>
      <color rgb="FF000000"/>
      <name val="Corbel"/>
      <family val="2"/>
    </font>
    <font>
      <b/>
      <u/>
      <sz val="9"/>
      <color theme="0"/>
      <name val="Corbel"/>
      <family val="2"/>
    </font>
    <font>
      <b/>
      <sz val="11"/>
      <color rgb="FFFF0000"/>
      <name val="Corbel"/>
      <family val="2"/>
    </font>
    <font>
      <sz val="9"/>
      <color rgb="FFFF0000"/>
      <name val="Corbel"/>
      <family val="2"/>
    </font>
    <font>
      <sz val="11"/>
      <color rgb="FFFF0000"/>
      <name val="Aptos Narrow"/>
      <family val="2"/>
      <scheme val="minor"/>
    </font>
    <font>
      <sz val="11"/>
      <color rgb="FF000000"/>
      <name val="Calibri"/>
      <family val="2"/>
    </font>
    <font>
      <b/>
      <sz val="11"/>
      <color rgb="FFFFFF00"/>
      <name val="Corbel"/>
      <family val="2"/>
    </font>
    <font>
      <b/>
      <sz val="11"/>
      <color rgb="FFFFFF00"/>
      <name val="Aptos Narrow"/>
      <family val="2"/>
      <scheme val="minor"/>
    </font>
    <font>
      <sz val="11"/>
      <name val="Aptos Narrow"/>
      <family val="2"/>
      <scheme val="minor"/>
    </font>
    <font>
      <b/>
      <sz val="11"/>
      <color rgb="FFFFFFFF"/>
      <name val="Corbel"/>
      <family val="2"/>
    </font>
    <font>
      <b/>
      <sz val="8"/>
      <color rgb="FFFFFFFF"/>
      <name val="Corbel"/>
      <family val="2"/>
    </font>
    <font>
      <u/>
      <sz val="10"/>
      <color theme="0"/>
      <name val="Corbel"/>
      <family val="2"/>
    </font>
    <font>
      <u/>
      <sz val="9"/>
      <color theme="0"/>
      <name val="Corbel"/>
      <family val="2"/>
    </font>
    <font>
      <b/>
      <i/>
      <sz val="11"/>
      <color theme="1"/>
      <name val="Aptos Narrow"/>
      <family val="2"/>
      <scheme val="minor"/>
    </font>
    <font>
      <sz val="12"/>
      <color rgb="FFFF0000"/>
      <name val="Aptos"/>
      <family val="2"/>
    </font>
    <font>
      <b/>
      <sz val="12"/>
      <color rgb="FF002060"/>
      <name val="Corbel"/>
      <family val="2"/>
    </font>
    <font>
      <b/>
      <sz val="9"/>
      <name val="Corbel"/>
      <family val="2"/>
    </font>
    <font>
      <sz val="9"/>
      <color rgb="FF000000"/>
      <name val="Corbel"/>
      <family val="2"/>
    </font>
    <font>
      <sz val="11"/>
      <color rgb="FFFF0000"/>
      <name val="Aptos Narrow"/>
      <family val="2"/>
      <scheme val="minor"/>
    </font>
    <font>
      <sz val="9"/>
      <color rgb="FFFFFFFF"/>
      <name val="Corbel"/>
      <family val="2"/>
    </font>
    <font>
      <sz val="11"/>
      <name val="Aptos Narrow"/>
      <family val="2"/>
    </font>
    <font>
      <b/>
      <sz val="11"/>
      <name val="Aptos Narrow"/>
      <family val="2"/>
      <scheme val="minor"/>
    </font>
    <font>
      <sz val="9"/>
      <name val="Aptos Narrow"/>
      <family val="2"/>
    </font>
    <font>
      <sz val="9"/>
      <name val="Aptos Narrow"/>
      <family val="2"/>
      <scheme val="minor"/>
    </font>
    <font>
      <b/>
      <sz val="11"/>
      <name val="Corbel"/>
      <family val="2"/>
    </font>
    <font>
      <sz val="9"/>
      <color theme="5"/>
      <name val="Corbel"/>
      <family val="2"/>
    </font>
    <font>
      <b/>
      <sz val="9"/>
      <color theme="1"/>
      <name val="Corbel"/>
      <family val="2"/>
    </font>
    <font>
      <sz val="14"/>
      <color rgb="FFFFFF00"/>
      <name val="Corbel"/>
      <family val="2"/>
    </font>
    <font>
      <b/>
      <sz val="11"/>
      <color theme="0"/>
      <name val="Aptos Narrow"/>
      <family val="2"/>
      <scheme val="minor"/>
    </font>
    <font>
      <sz val="9"/>
      <name val="Corbel"/>
    </font>
    <font>
      <b/>
      <sz val="11"/>
      <color theme="0"/>
      <name val="Corbel"/>
    </font>
    <font>
      <b/>
      <sz val="11"/>
      <name val="Corbel"/>
    </font>
    <font>
      <sz val="11"/>
      <name val="Corbel"/>
    </font>
    <font>
      <b/>
      <sz val="12"/>
      <name val="Corbel"/>
    </font>
    <font>
      <b/>
      <sz val="11"/>
      <color rgb="FFFFFFFF"/>
      <name val="Corbel"/>
    </font>
    <font>
      <b/>
      <sz val="10"/>
      <color theme="0"/>
      <name val="Corbel"/>
      <family val="2"/>
    </font>
    <font>
      <b/>
      <sz val="9"/>
      <name val="Aptos Narrow"/>
      <family val="2"/>
    </font>
    <font>
      <b/>
      <sz val="9"/>
      <name val="Aptos Narrow"/>
      <family val="2"/>
      <scheme val="minor"/>
    </font>
    <font>
      <sz val="9"/>
      <color theme="1"/>
      <name val="Aptos Narrow"/>
      <family val="2"/>
      <scheme val="minor"/>
    </font>
    <font>
      <b/>
      <sz val="9"/>
      <color rgb="FF000000"/>
      <name val="Corbel"/>
      <family val="2"/>
    </font>
    <font>
      <b/>
      <sz val="9"/>
      <color theme="1"/>
      <name val="Aptos Narrow"/>
      <family val="2"/>
      <scheme val="minor"/>
    </font>
    <font>
      <u/>
      <sz val="11"/>
      <color theme="1"/>
      <name val="Aptos Narrow"/>
      <family val="2"/>
      <scheme val="minor"/>
    </font>
    <font>
      <sz val="9.5"/>
      <color theme="1"/>
      <name val="Symbol"/>
      <family val="1"/>
      <charset val="2"/>
    </font>
  </fonts>
  <fills count="12">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1"/>
        <bgColor indexed="64"/>
      </patternFill>
    </fill>
    <fill>
      <patternFill patternType="solid">
        <fgColor theme="0" tint="-0.249977111117893"/>
        <bgColor indexed="64"/>
      </patternFill>
    </fill>
    <fill>
      <patternFill patternType="solid">
        <fgColor theme="7"/>
        <bgColor indexed="64"/>
      </patternFill>
    </fill>
    <fill>
      <patternFill patternType="solid">
        <fgColor theme="7"/>
        <bgColor rgb="FF000000"/>
      </patternFill>
    </fill>
    <fill>
      <patternFill patternType="solid">
        <fgColor theme="9"/>
        <bgColor indexed="64"/>
      </patternFill>
    </fill>
  </fills>
  <borders count="25">
    <border>
      <left/>
      <right/>
      <top/>
      <bottom/>
      <diagonal/>
    </border>
    <border>
      <left style="thin">
        <color theme="1" tint="0.499984740745262"/>
      </left>
      <right style="thin">
        <color theme="1" tint="0.499984740745262"/>
      </right>
      <top style="thin">
        <color theme="1" tint="0.499984740745262"/>
      </top>
      <bottom style="double">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style="thin">
        <color theme="1" tint="0.499984740745262"/>
      </top>
      <bottom/>
      <diagonal/>
    </border>
    <border>
      <left/>
      <right style="thin">
        <color theme="1" tint="0.499984740745262"/>
      </right>
      <top style="thin">
        <color theme="1" tint="0.499984740745262"/>
      </top>
      <bottom/>
      <diagonal/>
    </border>
    <border>
      <left/>
      <right style="thin">
        <color theme="1" tint="0.499984740745262"/>
      </right>
      <top/>
      <bottom/>
      <diagonal/>
    </border>
    <border>
      <left style="thin">
        <color indexed="64"/>
      </left>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style="thin">
        <color theme="1" tint="0.499984740745262"/>
      </top>
      <bottom/>
      <diagonal/>
    </border>
    <border>
      <left style="thin">
        <color rgb="FF808080"/>
      </left>
      <right style="thin">
        <color rgb="FF808080"/>
      </right>
      <top style="thin">
        <color rgb="FF808080"/>
      </top>
      <bottom/>
      <diagonal/>
    </border>
    <border>
      <left style="thin">
        <color theme="1" tint="0.499984740745262"/>
      </left>
      <right style="thin">
        <color theme="1" tint="0.499984740745262"/>
      </right>
      <top style="thin">
        <color theme="1" tint="0.499984740745262"/>
      </top>
      <bottom/>
      <diagonal/>
    </border>
    <border>
      <left style="thin">
        <color theme="1" tint="0.499984740745262"/>
      </left>
      <right style="thin">
        <color theme="1" tint="0.499984740745262"/>
      </right>
      <top/>
      <bottom/>
      <diagonal/>
    </border>
    <border>
      <left style="thin">
        <color theme="1" tint="0.499984740745262"/>
      </left>
      <right style="thin">
        <color theme="1" tint="0.499984740745262"/>
      </right>
      <top/>
      <bottom style="thin">
        <color theme="1" tint="0.499984740745262"/>
      </bottom>
      <diagonal/>
    </border>
    <border>
      <left/>
      <right style="thin">
        <color indexed="64"/>
      </right>
      <top/>
      <bottom/>
      <diagonal/>
    </border>
  </borders>
  <cellStyleXfs count="1">
    <xf numFmtId="0" fontId="0" fillId="0" borderId="0"/>
  </cellStyleXfs>
  <cellXfs count="175">
    <xf numFmtId="0" fontId="0" fillId="0" borderId="0" xfId="0"/>
    <xf numFmtId="0" fontId="1" fillId="0" borderId="0" xfId="0" applyFont="1" applyAlignment="1">
      <alignment vertical="center"/>
    </xf>
    <xf numFmtId="0" fontId="2" fillId="0" borderId="0" xfId="0" applyFont="1" applyAlignment="1">
      <alignment vertical="top" wrapText="1"/>
    </xf>
    <xf numFmtId="0" fontId="2" fillId="0" borderId="0" xfId="0" applyFont="1" applyAlignment="1">
      <alignment horizontal="center" vertical="top"/>
    </xf>
    <xf numFmtId="0" fontId="2" fillId="0" borderId="0" xfId="0" applyFont="1" applyAlignment="1">
      <alignment vertical="top"/>
    </xf>
    <xf numFmtId="0" fontId="0" fillId="0" borderId="0" xfId="0" applyAlignment="1">
      <alignment horizontal="center" vertical="center"/>
    </xf>
    <xf numFmtId="0" fontId="0" fillId="0" borderId="0" xfId="0" applyAlignment="1">
      <alignment vertical="top" wrapText="1"/>
    </xf>
    <xf numFmtId="0" fontId="0" fillId="0" borderId="0" xfId="0" applyAlignment="1">
      <alignment horizontal="center"/>
    </xf>
    <xf numFmtId="0" fontId="0" fillId="0" borderId="0" xfId="0" applyAlignment="1">
      <alignment vertical="top"/>
    </xf>
    <xf numFmtId="0" fontId="0" fillId="0" borderId="0" xfId="0" applyAlignment="1">
      <alignment horizontal="left" wrapText="1"/>
    </xf>
    <xf numFmtId="164" fontId="0" fillId="0" borderId="2" xfId="0" applyNumberFormat="1" applyBorder="1" applyAlignment="1">
      <alignment horizontal="center" vertical="center"/>
    </xf>
    <xf numFmtId="0" fontId="11" fillId="0" borderId="0" xfId="0" applyFont="1"/>
    <xf numFmtId="0" fontId="12" fillId="0" borderId="2" xfId="0" applyFont="1" applyBorder="1" applyAlignment="1">
      <alignment vertical="top" wrapText="1"/>
    </xf>
    <xf numFmtId="164" fontId="0" fillId="2" borderId="2" xfId="0" applyNumberFormat="1" applyFill="1" applyBorder="1" applyAlignment="1">
      <alignment horizontal="center" vertical="center"/>
    </xf>
    <xf numFmtId="0" fontId="20" fillId="0" borderId="7" xfId="0" applyFont="1" applyBorder="1"/>
    <xf numFmtId="0" fontId="20" fillId="0" borderId="7" xfId="0" applyFont="1" applyBorder="1" applyAlignment="1">
      <alignment vertical="top" wrapText="1"/>
    </xf>
    <xf numFmtId="0" fontId="20" fillId="0" borderId="0" xfId="0" applyFont="1" applyAlignment="1">
      <alignment horizontal="center"/>
    </xf>
    <xf numFmtId="0" fontId="20" fillId="0" borderId="7" xfId="0" applyFont="1" applyBorder="1" applyAlignment="1">
      <alignment horizontal="left" vertical="top"/>
    </xf>
    <xf numFmtId="164" fontId="0" fillId="3" borderId="2" xfId="0" applyNumberFormat="1" applyFill="1" applyBorder="1" applyAlignment="1" applyProtection="1">
      <alignment horizontal="center" vertical="top"/>
      <protection locked="0"/>
    </xf>
    <xf numFmtId="164" fontId="20" fillId="0" borderId="7" xfId="0" applyNumberFormat="1" applyFont="1" applyBorder="1" applyAlignment="1">
      <alignment horizontal="center"/>
    </xf>
    <xf numFmtId="0" fontId="25" fillId="0" borderId="7" xfId="0" applyFont="1" applyBorder="1" applyAlignment="1">
      <alignment vertical="center" wrapText="1"/>
    </xf>
    <xf numFmtId="0" fontId="25" fillId="0" borderId="0" xfId="0" applyFont="1"/>
    <xf numFmtId="164" fontId="27" fillId="4" borderId="2" xfId="0" applyNumberFormat="1" applyFont="1" applyFill="1" applyBorder="1" applyAlignment="1" applyProtection="1">
      <alignment horizontal="center" vertical="top"/>
      <protection locked="0"/>
    </xf>
    <xf numFmtId="0" fontId="24" fillId="0" borderId="0" xfId="0" applyFont="1"/>
    <xf numFmtId="164" fontId="0" fillId="2" borderId="2" xfId="0" applyNumberFormat="1" applyFill="1" applyBorder="1" applyAlignment="1">
      <alignment horizontal="center" vertical="top"/>
    </xf>
    <xf numFmtId="164" fontId="0" fillId="0" borderId="0" xfId="0" applyNumberFormat="1" applyAlignment="1">
      <alignment horizontal="center" vertical="center"/>
    </xf>
    <xf numFmtId="0" fontId="8" fillId="0" borderId="2" xfId="0" applyFont="1" applyBorder="1" applyAlignment="1">
      <alignment horizontal="center" vertical="center"/>
    </xf>
    <xf numFmtId="0" fontId="33" fillId="0" borderId="0" xfId="0" applyFont="1"/>
    <xf numFmtId="0" fontId="34" fillId="0" borderId="0" xfId="0" applyFont="1" applyAlignment="1">
      <alignment vertical="center"/>
    </xf>
    <xf numFmtId="0" fontId="10" fillId="5" borderId="2" xfId="0" applyFont="1" applyFill="1" applyBorder="1" applyAlignment="1" applyProtection="1">
      <alignment horizontal="left" vertical="top" wrapText="1"/>
      <protection locked="0"/>
    </xf>
    <xf numFmtId="0" fontId="4" fillId="6" borderId="2" xfId="0" applyFont="1" applyFill="1" applyBorder="1" applyAlignment="1">
      <alignment wrapText="1"/>
    </xf>
    <xf numFmtId="0" fontId="5" fillId="6" borderId="6" xfId="0" applyFont="1" applyFill="1" applyBorder="1" applyAlignment="1">
      <alignment wrapText="1"/>
    </xf>
    <xf numFmtId="0" fontId="26" fillId="6" borderId="2" xfId="0" applyFont="1" applyFill="1" applyBorder="1" applyAlignment="1">
      <alignment wrapText="1"/>
    </xf>
    <xf numFmtId="0" fontId="4" fillId="6" borderId="2" xfId="0" applyFont="1" applyFill="1" applyBorder="1" applyAlignment="1">
      <alignment horizontal="center" wrapText="1"/>
    </xf>
    <xf numFmtId="0" fontId="4" fillId="6" borderId="2" xfId="0" applyFont="1" applyFill="1" applyBorder="1"/>
    <xf numFmtId="0" fontId="4" fillId="6" borderId="7" xfId="0" applyFont="1" applyFill="1" applyBorder="1" applyAlignment="1">
      <alignment vertical="top" wrapText="1"/>
    </xf>
    <xf numFmtId="164" fontId="16" fillId="6" borderId="2" xfId="0" applyNumberFormat="1" applyFont="1" applyFill="1" applyBorder="1" applyAlignment="1">
      <alignment horizontal="center" vertical="center"/>
    </xf>
    <xf numFmtId="164" fontId="17" fillId="6" borderId="2" xfId="0" applyNumberFormat="1" applyFont="1" applyFill="1" applyBorder="1" applyAlignment="1">
      <alignment horizontal="center" vertical="center"/>
    </xf>
    <xf numFmtId="164" fontId="15" fillId="6" borderId="2" xfId="0" applyNumberFormat="1" applyFont="1" applyFill="1" applyBorder="1" applyAlignment="1">
      <alignment horizontal="center" vertical="center"/>
    </xf>
    <xf numFmtId="0" fontId="5" fillId="6" borderId="6" xfId="0" applyFont="1" applyFill="1" applyBorder="1" applyAlignment="1">
      <alignment horizontal="center" wrapText="1"/>
    </xf>
    <xf numFmtId="10" fontId="9" fillId="5" borderId="7" xfId="0" applyNumberFormat="1" applyFont="1" applyFill="1" applyBorder="1" applyAlignment="1" applyProtection="1">
      <alignment horizontal="center" vertical="center"/>
      <protection locked="0"/>
    </xf>
    <xf numFmtId="164" fontId="0" fillId="5" borderId="2" xfId="0" applyNumberFormat="1" applyFill="1" applyBorder="1" applyAlignment="1" applyProtection="1">
      <alignment horizontal="center" vertical="top"/>
      <protection locked="0"/>
    </xf>
    <xf numFmtId="0" fontId="23" fillId="5" borderId="2" xfId="0" applyFont="1" applyFill="1" applyBorder="1" applyAlignment="1" applyProtection="1">
      <alignment horizontal="left" vertical="top" wrapText="1"/>
      <protection locked="0"/>
    </xf>
    <xf numFmtId="0" fontId="10" fillId="5" borderId="5" xfId="0" applyFont="1" applyFill="1" applyBorder="1" applyAlignment="1" applyProtection="1">
      <alignment horizontal="left" vertical="top" wrapText="1"/>
      <protection locked="0"/>
    </xf>
    <xf numFmtId="0" fontId="3" fillId="5" borderId="1" xfId="0" applyFont="1" applyFill="1" applyBorder="1" applyAlignment="1">
      <alignment horizontal="center" vertical="center" wrapText="1"/>
    </xf>
    <xf numFmtId="164" fontId="13" fillId="5" borderId="6" xfId="0" applyNumberFormat="1" applyFont="1" applyFill="1" applyBorder="1" applyAlignment="1" applyProtection="1">
      <alignment horizontal="center" vertical="center"/>
      <protection locked="0"/>
    </xf>
    <xf numFmtId="0" fontId="5" fillId="6" borderId="2" xfId="0" applyFont="1" applyFill="1" applyBorder="1" applyAlignment="1">
      <alignment horizontal="center" textRotation="90"/>
    </xf>
    <xf numFmtId="0" fontId="5" fillId="6" borderId="2" xfId="0" applyFont="1" applyFill="1" applyBorder="1" applyAlignment="1">
      <alignment textRotation="90"/>
    </xf>
    <xf numFmtId="0" fontId="28" fillId="0" borderId="2" xfId="0" applyFont="1" applyBorder="1" applyAlignment="1">
      <alignment vertical="top" wrapText="1"/>
    </xf>
    <xf numFmtId="0" fontId="35" fillId="0" borderId="0" xfId="0" applyFont="1" applyAlignment="1">
      <alignment vertical="top"/>
    </xf>
    <xf numFmtId="0" fontId="13" fillId="0" borderId="2" xfId="0" applyFont="1" applyBorder="1" applyAlignment="1">
      <alignment horizontal="center" vertical="top"/>
    </xf>
    <xf numFmtId="0" fontId="12" fillId="0" borderId="7" xfId="0" applyFont="1" applyBorder="1" applyAlignment="1">
      <alignment vertical="top" wrapText="1"/>
    </xf>
    <xf numFmtId="0" fontId="13" fillId="0" borderId="2" xfId="0" applyFont="1" applyBorder="1" applyAlignment="1">
      <alignment vertical="top" wrapText="1"/>
    </xf>
    <xf numFmtId="0" fontId="8" fillId="3" borderId="2" xfId="0" applyFont="1" applyFill="1" applyBorder="1" applyAlignment="1">
      <alignment horizontal="center" vertical="center"/>
    </xf>
    <xf numFmtId="0" fontId="38" fillId="0" borderId="0" xfId="0" applyFont="1"/>
    <xf numFmtId="0" fontId="12" fillId="0" borderId="7" xfId="0" applyFont="1" applyBorder="1"/>
    <xf numFmtId="0" fontId="13" fillId="3" borderId="2" xfId="0" applyFont="1" applyFill="1" applyBorder="1" applyAlignment="1">
      <alignment horizontal="center" vertical="top"/>
    </xf>
    <xf numFmtId="0" fontId="8" fillId="5" borderId="2" xfId="0" applyFont="1" applyFill="1" applyBorder="1" applyAlignment="1" applyProtection="1">
      <alignment horizontal="left" vertical="top" wrapText="1"/>
      <protection locked="0"/>
    </xf>
    <xf numFmtId="0" fontId="41" fillId="0" borderId="2" xfId="0" applyFont="1" applyBorder="1" applyAlignment="1">
      <alignment vertical="top" wrapText="1"/>
    </xf>
    <xf numFmtId="0" fontId="28" fillId="0" borderId="0" xfId="0" applyFont="1"/>
    <xf numFmtId="0" fontId="10" fillId="0" borderId="2" xfId="0" applyFont="1" applyBorder="1" applyAlignment="1" applyProtection="1">
      <alignment horizontal="left" vertical="top" wrapText="1"/>
      <protection locked="0"/>
    </xf>
    <xf numFmtId="0" fontId="5" fillId="6" borderId="2" xfId="0" applyFont="1" applyFill="1" applyBorder="1" applyAlignment="1">
      <alignment textRotation="90" wrapText="1"/>
    </xf>
    <xf numFmtId="8" fontId="10" fillId="0" borderId="2" xfId="0" applyNumberFormat="1" applyFont="1" applyBorder="1" applyAlignment="1" applyProtection="1">
      <alignment horizontal="left" vertical="top" wrapText="1"/>
      <protection locked="0"/>
    </xf>
    <xf numFmtId="0" fontId="10" fillId="7" borderId="2" xfId="0" applyFont="1" applyFill="1" applyBorder="1" applyAlignment="1" applyProtection="1">
      <alignment horizontal="left" vertical="top" wrapText="1"/>
      <protection locked="0"/>
    </xf>
    <xf numFmtId="0" fontId="12" fillId="0" borderId="2" xfId="0" applyFont="1" applyBorder="1" applyAlignment="1">
      <alignment horizontal="center" vertical="center"/>
    </xf>
    <xf numFmtId="0" fontId="8" fillId="7" borderId="2" xfId="0" applyFont="1" applyFill="1" applyBorder="1" applyAlignment="1">
      <alignment horizontal="center" vertical="center"/>
    </xf>
    <xf numFmtId="0" fontId="13" fillId="7" borderId="2" xfId="0" applyFont="1" applyFill="1" applyBorder="1" applyAlignment="1">
      <alignment horizontal="center" vertical="top"/>
    </xf>
    <xf numFmtId="0" fontId="23" fillId="7" borderId="2" xfId="0" applyFont="1" applyFill="1" applyBorder="1" applyAlignment="1">
      <alignment horizontal="center" vertical="center"/>
    </xf>
    <xf numFmtId="8" fontId="8" fillId="0" borderId="21" xfId="0" applyNumberFormat="1" applyFont="1" applyBorder="1" applyAlignment="1" applyProtection="1">
      <alignment horizontal="left" vertical="top" wrapText="1"/>
      <protection locked="0"/>
    </xf>
    <xf numFmtId="0" fontId="9" fillId="7" borderId="7" xfId="0" applyFont="1" applyFill="1" applyBorder="1" applyAlignment="1">
      <alignment vertical="top" wrapText="1"/>
    </xf>
    <xf numFmtId="0" fontId="14" fillId="7" borderId="7" xfId="0" applyFont="1" applyFill="1" applyBorder="1"/>
    <xf numFmtId="0" fontId="9" fillId="7" borderId="23" xfId="0" applyFont="1" applyFill="1" applyBorder="1" applyAlignment="1">
      <alignment vertical="top" wrapText="1"/>
    </xf>
    <xf numFmtId="0" fontId="0" fillId="7" borderId="2" xfId="0" applyFill="1" applyBorder="1" applyAlignment="1">
      <alignment vertical="top" wrapText="1"/>
    </xf>
    <xf numFmtId="0" fontId="9" fillId="7" borderId="2" xfId="0" applyFont="1" applyFill="1" applyBorder="1" applyAlignment="1">
      <alignment vertical="top" wrapText="1"/>
    </xf>
    <xf numFmtId="0" fontId="12" fillId="7" borderId="2" xfId="0" applyFont="1" applyFill="1" applyBorder="1" applyAlignment="1">
      <alignment vertical="top" wrapText="1"/>
    </xf>
    <xf numFmtId="0" fontId="28" fillId="7" borderId="2" xfId="0" applyFont="1" applyFill="1" applyBorder="1" applyAlignment="1">
      <alignment vertical="top" wrapText="1"/>
    </xf>
    <xf numFmtId="0" fontId="13" fillId="7" borderId="2" xfId="0" applyFont="1" applyFill="1" applyBorder="1" applyAlignment="1">
      <alignment vertical="top" wrapText="1"/>
    </xf>
    <xf numFmtId="0" fontId="40" fillId="7" borderId="2" xfId="0" applyFont="1" applyFill="1" applyBorder="1" applyAlignment="1">
      <alignment vertical="top" wrapText="1"/>
    </xf>
    <xf numFmtId="0" fontId="19" fillId="7" borderId="2" xfId="0" applyFont="1" applyFill="1" applyBorder="1" applyAlignment="1">
      <alignment vertical="top" wrapText="1"/>
    </xf>
    <xf numFmtId="0" fontId="9" fillId="0" borderId="2" xfId="0" applyFont="1" applyBorder="1" applyAlignment="1">
      <alignment horizontal="center" vertical="top"/>
    </xf>
    <xf numFmtId="0" fontId="8" fillId="0" borderId="5" xfId="0" applyFont="1" applyBorder="1" applyAlignment="1">
      <alignment horizontal="center" vertical="center"/>
    </xf>
    <xf numFmtId="164" fontId="47" fillId="6" borderId="2" xfId="0" applyNumberFormat="1" applyFont="1" applyFill="1" applyBorder="1" applyAlignment="1">
      <alignment horizontal="center" vertical="center"/>
    </xf>
    <xf numFmtId="164" fontId="13" fillId="5" borderId="7" xfId="0" applyNumberFormat="1" applyFont="1" applyFill="1" applyBorder="1" applyAlignment="1" applyProtection="1">
      <alignment horizontal="center" vertical="center"/>
      <protection locked="0"/>
    </xf>
    <xf numFmtId="0" fontId="12" fillId="0" borderId="7" xfId="0" applyFont="1" applyBorder="1" applyAlignment="1">
      <alignment wrapText="1"/>
    </xf>
    <xf numFmtId="164" fontId="13" fillId="8" borderId="6" xfId="0" applyNumberFormat="1" applyFont="1" applyFill="1" applyBorder="1" applyAlignment="1" applyProtection="1">
      <alignment horizontal="center" vertical="center"/>
      <protection locked="0"/>
    </xf>
    <xf numFmtId="0" fontId="12" fillId="8" borderId="9" xfId="0" applyFont="1" applyFill="1" applyBorder="1" applyAlignment="1">
      <alignment vertical="top" wrapText="1"/>
    </xf>
    <xf numFmtId="0" fontId="20" fillId="8" borderId="6" xfId="0" applyFont="1" applyFill="1" applyBorder="1" applyAlignment="1">
      <alignment horizontal="center"/>
    </xf>
    <xf numFmtId="0" fontId="0" fillId="8" borderId="0" xfId="0" applyFill="1"/>
    <xf numFmtId="164" fontId="4" fillId="6" borderId="6" xfId="0" applyNumberFormat="1" applyFont="1" applyFill="1" applyBorder="1" applyAlignment="1">
      <alignment horizontal="left" wrapText="1"/>
    </xf>
    <xf numFmtId="0" fontId="19" fillId="8" borderId="7" xfId="0" applyFont="1" applyFill="1" applyBorder="1"/>
    <xf numFmtId="0" fontId="0" fillId="8" borderId="7" xfId="0" applyFill="1" applyBorder="1"/>
    <xf numFmtId="0" fontId="0" fillId="0" borderId="13" xfId="0" applyBorder="1"/>
    <xf numFmtId="0" fontId="0" fillId="0" borderId="24" xfId="0" applyBorder="1"/>
    <xf numFmtId="0" fontId="12" fillId="7" borderId="2" xfId="0" applyFont="1" applyFill="1" applyBorder="1" applyAlignment="1">
      <alignment horizontal="center" vertical="center"/>
    </xf>
    <xf numFmtId="0" fontId="22" fillId="7" borderId="2" xfId="0" applyFont="1" applyFill="1" applyBorder="1" applyAlignment="1">
      <alignment horizontal="center" vertical="top"/>
    </xf>
    <xf numFmtId="0" fontId="4" fillId="9" borderId="2" xfId="0" applyFont="1" applyFill="1" applyBorder="1" applyAlignment="1">
      <alignment horizontal="center" wrapText="1"/>
    </xf>
    <xf numFmtId="0" fontId="29" fillId="10" borderId="20" xfId="0" applyFont="1" applyFill="1" applyBorder="1" applyAlignment="1">
      <alignment horizontal="center" wrapText="1"/>
    </xf>
    <xf numFmtId="8" fontId="49" fillId="0" borderId="21" xfId="0" applyNumberFormat="1" applyFont="1" applyBorder="1" applyAlignment="1" applyProtection="1">
      <alignment horizontal="left" vertical="top" wrapText="1"/>
      <protection locked="0"/>
    </xf>
    <xf numFmtId="0" fontId="36" fillId="0" borderId="2" xfId="0" applyFont="1" applyBorder="1" applyAlignment="1">
      <alignment horizontal="center" vertical="center"/>
    </xf>
    <xf numFmtId="0" fontId="50" fillId="9" borderId="2" xfId="0" applyFont="1" applyFill="1" applyBorder="1" applyAlignment="1">
      <alignment horizontal="center" wrapText="1"/>
    </xf>
    <xf numFmtId="164" fontId="28" fillId="0" borderId="2" xfId="0" applyNumberFormat="1" applyFont="1" applyBorder="1" applyAlignment="1">
      <alignment horizontal="center" vertical="center"/>
    </xf>
    <xf numFmtId="0" fontId="12" fillId="7" borderId="2" xfId="0" applyFont="1" applyFill="1" applyBorder="1" applyAlignment="1">
      <alignment horizontal="center" vertical="top"/>
    </xf>
    <xf numFmtId="0" fontId="13" fillId="2" borderId="3" xfId="0" applyFont="1" applyFill="1" applyBorder="1" applyAlignment="1">
      <alignment horizontal="left" vertical="top" wrapText="1"/>
    </xf>
    <xf numFmtId="0" fontId="51" fillId="0" borderId="2" xfId="0" applyFont="1" applyBorder="1" applyAlignment="1">
      <alignment horizontal="center" vertical="top"/>
    </xf>
    <xf numFmtId="0" fontId="52" fillId="0" borderId="7" xfId="0" applyFont="1" applyBorder="1"/>
    <xf numFmtId="0" fontId="48" fillId="6" borderId="7" xfId="0" applyFont="1" applyFill="1" applyBorder="1"/>
    <xf numFmtId="0" fontId="48" fillId="6" borderId="7" xfId="0" applyFont="1" applyFill="1" applyBorder="1" applyAlignment="1">
      <alignment wrapText="1"/>
    </xf>
    <xf numFmtId="8" fontId="10" fillId="7" borderId="2" xfId="0" applyNumberFormat="1" applyFont="1" applyFill="1" applyBorder="1" applyAlignment="1" applyProtection="1">
      <alignment horizontal="left" vertical="top" wrapText="1"/>
      <protection locked="0"/>
    </xf>
    <xf numFmtId="0" fontId="53" fillId="5" borderId="1" xfId="0" applyFont="1" applyFill="1" applyBorder="1" applyAlignment="1">
      <alignment horizontal="center" vertical="center" wrapText="1"/>
    </xf>
    <xf numFmtId="0" fontId="54" fillId="10" borderId="20" xfId="0" applyFont="1" applyFill="1" applyBorder="1" applyAlignment="1">
      <alignment horizontal="center" wrapText="1"/>
    </xf>
    <xf numFmtId="0" fontId="42" fillId="0" borderId="2" xfId="0" applyFont="1" applyBorder="1" applyAlignment="1">
      <alignment vertical="top" wrapText="1"/>
    </xf>
    <xf numFmtId="0" fontId="56" fillId="0" borderId="2" xfId="0" applyFont="1" applyBorder="1" applyAlignment="1">
      <alignment vertical="top" wrapText="1"/>
    </xf>
    <xf numFmtId="0" fontId="43" fillId="0" borderId="2" xfId="0" applyFont="1" applyBorder="1" applyAlignment="1">
      <alignment vertical="top" wrapText="1"/>
    </xf>
    <xf numFmtId="0" fontId="8" fillId="0" borderId="2" xfId="0" applyFont="1" applyBorder="1" applyAlignment="1">
      <alignment vertical="top" wrapText="1"/>
    </xf>
    <xf numFmtId="0" fontId="10" fillId="0" borderId="2" xfId="0" applyFont="1" applyBorder="1" applyAlignment="1">
      <alignment vertical="top" wrapText="1"/>
    </xf>
    <xf numFmtId="0" fontId="46" fillId="0" borderId="2" xfId="0" applyFont="1" applyBorder="1" applyAlignment="1">
      <alignment vertical="top" wrapText="1"/>
    </xf>
    <xf numFmtId="0" fontId="58" fillId="0" borderId="2" xfId="0" applyFont="1" applyBorder="1" applyAlignment="1">
      <alignment vertical="top" wrapText="1"/>
    </xf>
    <xf numFmtId="0" fontId="36" fillId="0" borderId="2" xfId="0" applyFont="1" applyBorder="1" applyAlignment="1">
      <alignment vertical="top" wrapText="1"/>
    </xf>
    <xf numFmtId="0" fontId="8" fillId="0" borderId="0" xfId="0" applyFont="1" applyAlignment="1">
      <alignment wrapText="1"/>
    </xf>
    <xf numFmtId="0" fontId="8" fillId="0" borderId="21" xfId="0" applyFont="1" applyBorder="1" applyAlignment="1">
      <alignment vertical="top" wrapText="1"/>
    </xf>
    <xf numFmtId="0" fontId="46" fillId="0" borderId="7" xfId="0" applyFont="1" applyBorder="1"/>
    <xf numFmtId="0" fontId="59" fillId="0" borderId="2" xfId="0" applyFont="1" applyBorder="1" applyAlignment="1">
      <alignment vertical="top" wrapText="1"/>
    </xf>
    <xf numFmtId="0" fontId="60" fillId="0" borderId="2" xfId="0" applyFont="1" applyBorder="1" applyAlignment="1">
      <alignment vertical="top" wrapText="1"/>
    </xf>
    <xf numFmtId="0" fontId="61" fillId="0" borderId="0" xfId="0" applyFont="1"/>
    <xf numFmtId="0" fontId="9" fillId="0" borderId="2" xfId="0" applyFont="1" applyBorder="1" applyAlignment="1">
      <alignment horizontal="center" vertical="center"/>
    </xf>
    <xf numFmtId="0" fontId="13" fillId="3" borderId="2" xfId="0" applyFont="1" applyFill="1" applyBorder="1" applyAlignment="1">
      <alignment horizontal="center" vertical="center"/>
    </xf>
    <xf numFmtId="0" fontId="0" fillId="4" borderId="7" xfId="0" applyFill="1" applyBorder="1"/>
    <xf numFmtId="0" fontId="28" fillId="4" borderId="7" xfId="0" applyFont="1" applyFill="1" applyBorder="1"/>
    <xf numFmtId="0" fontId="62" fillId="0" borderId="0" xfId="0" applyFont="1" applyAlignment="1">
      <alignment horizontal="justify" vertical="center"/>
    </xf>
    <xf numFmtId="0" fontId="41" fillId="8" borderId="7" xfId="0" applyFont="1" applyFill="1" applyBorder="1" applyAlignment="1">
      <alignment horizontal="left" wrapText="1"/>
    </xf>
    <xf numFmtId="0" fontId="12" fillId="0" borderId="0" xfId="0" applyFont="1"/>
    <xf numFmtId="0" fontId="28" fillId="4" borderId="6" xfId="0" applyFont="1" applyFill="1" applyBorder="1" applyAlignment="1">
      <alignment horizontal="left" wrapText="1"/>
    </xf>
    <xf numFmtId="0" fontId="28" fillId="4" borderId="8" xfId="0" applyFont="1" applyFill="1" applyBorder="1" applyAlignment="1">
      <alignment horizontal="left" wrapText="1"/>
    </xf>
    <xf numFmtId="0" fontId="19" fillId="8" borderId="6" xfId="0" applyFont="1" applyFill="1" applyBorder="1" applyAlignment="1">
      <alignment horizontal="left"/>
    </xf>
    <xf numFmtId="0" fontId="19" fillId="8" borderId="8" xfId="0" applyFont="1" applyFill="1" applyBorder="1" applyAlignment="1">
      <alignment horizontal="left"/>
    </xf>
    <xf numFmtId="0" fontId="19" fillId="8" borderId="9" xfId="0" applyFont="1" applyFill="1" applyBorder="1" applyAlignment="1">
      <alignment horizontal="left"/>
    </xf>
    <xf numFmtId="0" fontId="28" fillId="4" borderId="9" xfId="0" applyFont="1" applyFill="1" applyBorder="1" applyAlignment="1">
      <alignment horizontal="left" wrapText="1"/>
    </xf>
    <xf numFmtId="0" fontId="41" fillId="4" borderId="0" xfId="0" applyFont="1" applyFill="1" applyAlignment="1">
      <alignment horizontal="left" wrapText="1"/>
    </xf>
    <xf numFmtId="0" fontId="0" fillId="4" borderId="6" xfId="0" applyFill="1" applyBorder="1" applyAlignment="1">
      <alignment horizontal="left" wrapText="1"/>
    </xf>
    <xf numFmtId="0" fontId="61" fillId="2" borderId="6" xfId="0" applyFont="1" applyFill="1" applyBorder="1" applyAlignment="1">
      <alignment horizontal="left" wrapText="1"/>
    </xf>
    <xf numFmtId="0" fontId="61" fillId="2" borderId="8" xfId="0" applyFont="1" applyFill="1" applyBorder="1" applyAlignment="1">
      <alignment horizontal="left" wrapText="1"/>
    </xf>
    <xf numFmtId="0" fontId="61" fillId="2" borderId="9" xfId="0" applyFont="1" applyFill="1" applyBorder="1" applyAlignment="1">
      <alignment horizontal="left" wrapText="1"/>
    </xf>
    <xf numFmtId="0" fontId="0" fillId="4" borderId="6" xfId="0" applyFill="1" applyBorder="1" applyAlignment="1">
      <alignment horizontal="left"/>
    </xf>
    <xf numFmtId="0" fontId="0" fillId="4" borderId="9" xfId="0" applyFill="1" applyBorder="1" applyAlignment="1">
      <alignment horizontal="left"/>
    </xf>
    <xf numFmtId="0" fontId="4" fillId="6" borderId="19" xfId="0" applyFont="1" applyFill="1" applyBorder="1" applyAlignment="1">
      <alignment horizontal="left" vertical="center" wrapText="1"/>
    </xf>
    <xf numFmtId="0" fontId="4" fillId="6" borderId="15" xfId="0" applyFont="1" applyFill="1" applyBorder="1" applyAlignment="1">
      <alignment horizontal="left" vertical="center" wrapText="1"/>
    </xf>
    <xf numFmtId="0" fontId="25" fillId="0" borderId="10" xfId="0" applyFont="1" applyBorder="1" applyAlignment="1">
      <alignment vertical="center" wrapText="1"/>
    </xf>
    <xf numFmtId="0" fontId="25" fillId="0" borderId="11" xfId="0" applyFont="1" applyBorder="1" applyAlignment="1">
      <alignment vertical="center" wrapText="1"/>
    </xf>
    <xf numFmtId="0" fontId="25" fillId="0" borderId="12" xfId="0" applyFont="1" applyBorder="1" applyAlignment="1">
      <alignment vertical="center" wrapText="1"/>
    </xf>
    <xf numFmtId="0" fontId="10" fillId="5" borderId="14" xfId="0" applyFont="1" applyFill="1" applyBorder="1" applyAlignment="1" applyProtection="1">
      <alignment horizontal="center" vertical="top" wrapText="1"/>
      <protection locked="0"/>
    </xf>
    <xf numFmtId="0" fontId="10" fillId="5" borderId="15" xfId="0" applyFont="1" applyFill="1" applyBorder="1" applyAlignment="1" applyProtection="1">
      <alignment horizontal="center" vertical="top" wrapText="1"/>
      <protection locked="0"/>
    </xf>
    <xf numFmtId="0" fontId="10" fillId="5" borderId="13" xfId="0" applyFont="1" applyFill="1" applyBorder="1" applyAlignment="1" applyProtection="1">
      <alignment horizontal="center" vertical="top" wrapText="1"/>
      <protection locked="0"/>
    </xf>
    <xf numFmtId="0" fontId="10" fillId="5" borderId="16" xfId="0" applyFont="1" applyFill="1" applyBorder="1" applyAlignment="1" applyProtection="1">
      <alignment horizontal="center" vertical="top" wrapText="1"/>
      <protection locked="0"/>
    </xf>
    <xf numFmtId="0" fontId="10" fillId="5" borderId="17" xfId="0" applyFont="1" applyFill="1" applyBorder="1" applyAlignment="1" applyProtection="1">
      <alignment horizontal="center" vertical="top" wrapText="1"/>
      <protection locked="0"/>
    </xf>
    <xf numFmtId="0" fontId="10" fillId="5" borderId="18" xfId="0" applyFont="1" applyFill="1" applyBorder="1" applyAlignment="1" applyProtection="1">
      <alignment horizontal="center" vertical="top" wrapText="1"/>
      <protection locked="0"/>
    </xf>
    <xf numFmtId="0" fontId="44" fillId="2" borderId="2" xfId="0" applyFont="1" applyFill="1" applyBorder="1" applyAlignment="1">
      <alignment horizontal="left" vertical="top" wrapText="1"/>
    </xf>
    <xf numFmtId="0" fontId="44" fillId="2" borderId="2" xfId="0" applyFont="1" applyFill="1" applyBorder="1" applyAlignment="1">
      <alignment horizontal="left" vertical="top"/>
    </xf>
    <xf numFmtId="0" fontId="16" fillId="6" borderId="3" xfId="0" applyFont="1" applyFill="1" applyBorder="1" applyAlignment="1">
      <alignment horizontal="right" vertical="center" wrapText="1"/>
    </xf>
    <xf numFmtId="0" fontId="16" fillId="6" borderId="4" xfId="0" applyFont="1" applyFill="1" applyBorder="1" applyAlignment="1">
      <alignment horizontal="right" vertical="center" wrapText="1"/>
    </xf>
    <xf numFmtId="0" fontId="16" fillId="6" borderId="5" xfId="0" applyFont="1" applyFill="1" applyBorder="1" applyAlignment="1">
      <alignment horizontal="right" vertical="center" wrapText="1"/>
    </xf>
    <xf numFmtId="0" fontId="13" fillId="2" borderId="2" xfId="0" applyFont="1" applyFill="1" applyBorder="1" applyAlignment="1">
      <alignment horizontal="left" vertical="top" wrapText="1"/>
    </xf>
    <xf numFmtId="0" fontId="13" fillId="2" borderId="2" xfId="0" applyFont="1" applyFill="1" applyBorder="1" applyAlignment="1">
      <alignment horizontal="left" vertical="top"/>
    </xf>
    <xf numFmtId="0" fontId="13" fillId="2" borderId="21" xfId="0" applyFont="1" applyFill="1" applyBorder="1" applyAlignment="1">
      <alignment horizontal="left" vertical="top" wrapText="1"/>
    </xf>
    <xf numFmtId="0" fontId="13" fillId="2" borderId="22" xfId="0" applyFont="1" applyFill="1" applyBorder="1" applyAlignment="1">
      <alignment horizontal="left" vertical="top" wrapText="1"/>
    </xf>
    <xf numFmtId="0" fontId="13" fillId="2" borderId="23" xfId="0" applyFont="1" applyFill="1" applyBorder="1" applyAlignment="1">
      <alignment horizontal="left" vertical="top" wrapText="1"/>
    </xf>
    <xf numFmtId="0" fontId="13" fillId="2" borderId="3" xfId="0" applyFont="1" applyFill="1" applyBorder="1" applyAlignment="1">
      <alignment horizontal="left" vertical="top"/>
    </xf>
    <xf numFmtId="0" fontId="4" fillId="11" borderId="6" xfId="0" applyFont="1" applyFill="1" applyBorder="1" applyAlignment="1">
      <alignment horizontal="center"/>
    </xf>
    <xf numFmtId="0" fontId="4" fillId="11" borderId="8" xfId="0" applyFont="1" applyFill="1" applyBorder="1" applyAlignment="1">
      <alignment horizontal="center"/>
    </xf>
    <xf numFmtId="0" fontId="4" fillId="11" borderId="9" xfId="0" applyFont="1" applyFill="1" applyBorder="1" applyAlignment="1">
      <alignment horizontal="center"/>
    </xf>
    <xf numFmtId="0" fontId="4" fillId="6" borderId="6" xfId="0" applyFont="1" applyFill="1" applyBorder="1" applyAlignment="1">
      <alignment horizontal="left" wrapText="1"/>
    </xf>
    <xf numFmtId="0" fontId="4" fillId="6" borderId="9" xfId="0" applyFont="1" applyFill="1" applyBorder="1" applyAlignment="1">
      <alignment horizontal="left" wrapText="1"/>
    </xf>
    <xf numFmtId="0" fontId="9" fillId="6" borderId="9" xfId="0" applyFont="1" applyFill="1" applyBorder="1" applyAlignment="1">
      <alignment horizontal="left" wrapText="1"/>
    </xf>
    <xf numFmtId="0" fontId="26" fillId="6" borderId="6" xfId="0" applyFont="1" applyFill="1" applyBorder="1" applyAlignment="1">
      <alignment horizontal="right" wrapText="1"/>
    </xf>
    <xf numFmtId="0" fontId="26" fillId="6" borderId="9" xfId="0" applyFont="1" applyFill="1" applyBorder="1" applyAlignment="1">
      <alignment horizontal="right" wrapText="1"/>
    </xf>
    <xf numFmtId="0" fontId="0" fillId="4" borderId="9" xfId="0" applyFill="1" applyBorder="1" applyAlignment="1">
      <alignment horizontal="lef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7" Type="http://schemas.openxmlformats.org/officeDocument/2006/relationships/customXml" Target="../ink/ink2.xml"/><Relationship Id="rId1" Type="http://schemas.openxmlformats.org/officeDocument/2006/relationships/customXml" Target="../ink/ink1.xml"/><Relationship Id="rId6"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2</xdr:col>
      <xdr:colOff>2285760</xdr:colOff>
      <xdr:row>14</xdr:row>
      <xdr:rowOff>241060</xdr:rowOff>
    </xdr:from>
    <xdr:to>
      <xdr:col>2</xdr:col>
      <xdr:colOff>2286120</xdr:colOff>
      <xdr:row>14</xdr:row>
      <xdr:rowOff>249040</xdr:rowOff>
    </xdr:to>
    <mc:AlternateContent xmlns:mc="http://schemas.openxmlformats.org/markup-compatibility/2006" xmlns:xdr14="http://schemas.microsoft.com/office/excel/2010/spreadsheetDrawing">
      <mc:Choice Requires="xdr14">
        <xdr:contentPart xmlns:r="http://schemas.openxmlformats.org/officeDocument/2006/relationships" r:id="rId1">
          <xdr14:nvContentPartPr>
            <xdr14:cNvPr id="4" name="Inkt 3">
              <a:extLst>
                <a:ext uri="{FF2B5EF4-FFF2-40B4-BE49-F238E27FC236}">
                  <a16:creationId xmlns:a16="http://schemas.microsoft.com/office/drawing/2014/main" id="{22418639-E55A-2B76-4693-1E615FECAF12}"/>
                </a:ext>
              </a:extLst>
            </xdr14:cNvPr>
            <xdr14:cNvContentPartPr/>
          </xdr14:nvContentPartPr>
          <xdr14:nvPr macro=""/>
          <xdr14:xfrm>
            <a:off x="5562360" y="4705110"/>
            <a:ext cx="360" cy="360"/>
          </xdr14:xfrm>
        </xdr:contentPart>
      </mc:Choice>
      <mc:Fallback xmlns="">
        <xdr:pic>
          <xdr:nvPicPr>
            <xdr:cNvPr id="4" name="Inkt 3">
              <a:extLst>
                <a:ext uri="{FF2B5EF4-FFF2-40B4-BE49-F238E27FC236}">
                  <a16:creationId xmlns:a16="http://schemas.microsoft.com/office/drawing/2014/main" id="{22418639-E55A-2B76-4693-1E615FECAF12}"/>
                </a:ext>
              </a:extLst>
            </xdr:cNvPr>
            <xdr:cNvPicPr/>
          </xdr:nvPicPr>
          <xdr:blipFill>
            <a:blip xmlns:r="http://schemas.openxmlformats.org/officeDocument/2006/relationships" r:embed="rId6"/>
            <a:stretch>
              <a:fillRect/>
            </a:stretch>
          </xdr:blipFill>
          <xdr:spPr>
            <a:xfrm>
              <a:off x="5556240" y="4698990"/>
              <a:ext cx="12600" cy="12600"/>
            </a:xfrm>
            <a:prstGeom prst="rect">
              <a:avLst/>
            </a:prstGeom>
          </xdr:spPr>
        </xdr:pic>
      </mc:Fallback>
    </mc:AlternateContent>
    <xdr:clientData/>
  </xdr:twoCellAnchor>
  <xdr:twoCellAnchor editAs="oneCell">
    <xdr:from>
      <xdr:col>1</xdr:col>
      <xdr:colOff>1834800</xdr:colOff>
      <xdr:row>20</xdr:row>
      <xdr:rowOff>164830</xdr:rowOff>
    </xdr:from>
    <xdr:to>
      <xdr:col>1</xdr:col>
      <xdr:colOff>1844685</xdr:colOff>
      <xdr:row>20</xdr:row>
      <xdr:rowOff>172810</xdr:rowOff>
    </xdr:to>
    <mc:AlternateContent xmlns:mc="http://schemas.openxmlformats.org/markup-compatibility/2006" xmlns:xdr14="http://schemas.microsoft.com/office/excel/2010/spreadsheetDrawing">
      <mc:Choice Requires="xdr14">
        <xdr:contentPart xmlns:r="http://schemas.openxmlformats.org/officeDocument/2006/relationships" r:id="rId7">
          <xdr14:nvContentPartPr>
            <xdr14:cNvPr id="16" name="Inkt 15">
              <a:extLst>
                <a:ext uri="{FF2B5EF4-FFF2-40B4-BE49-F238E27FC236}">
                  <a16:creationId xmlns:a16="http://schemas.microsoft.com/office/drawing/2014/main" id="{D75F41C8-B9CC-D08C-B0EA-108C71F39C82}"/>
                </a:ext>
              </a:extLst>
            </xdr14:cNvPr>
            <xdr14:cNvContentPartPr/>
          </xdr14:nvContentPartPr>
          <xdr14:nvPr macro=""/>
          <xdr14:xfrm>
            <a:off x="1987200" y="6895830"/>
            <a:ext cx="360" cy="360"/>
          </xdr14:xfrm>
        </xdr:contentPart>
      </mc:Choice>
      <mc:Fallback xmlns="">
        <xdr:pic>
          <xdr:nvPicPr>
            <xdr:cNvPr id="16" name="Inkt 15">
              <a:extLst>
                <a:ext uri="{FF2B5EF4-FFF2-40B4-BE49-F238E27FC236}">
                  <a16:creationId xmlns:a16="http://schemas.microsoft.com/office/drawing/2014/main" id="{D75F41C8-B9CC-D08C-B0EA-108C71F39C82}"/>
                </a:ext>
              </a:extLst>
            </xdr:cNvPr>
            <xdr:cNvPicPr/>
          </xdr:nvPicPr>
          <xdr:blipFill>
            <a:blip xmlns:r="http://schemas.openxmlformats.org/officeDocument/2006/relationships" r:embed="rId6"/>
            <a:stretch>
              <a:fillRect/>
            </a:stretch>
          </xdr:blipFill>
          <xdr:spPr>
            <a:xfrm>
              <a:off x="1981080" y="6889710"/>
              <a:ext cx="12600" cy="12600"/>
            </a:xfrm>
            <a:prstGeom prst="rect">
              <a:avLst/>
            </a:prstGeom>
          </xdr:spPr>
        </xdr:pic>
      </mc:Fallback>
    </mc:AlternateContent>
    <xdr:clientData/>
  </xdr:twoCellAnchor>
</xdr:wsDr>
</file>

<file path=xl/ink/ink1.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3-27T10:56:58.896"/>
    </inkml:context>
    <inkml:brush xml:id="br0">
      <inkml:brushProperty name="width" value="0.035" units="cm"/>
      <inkml:brushProperty name="height" value="0.035" units="cm"/>
      <inkml:brushProperty name="color" value="#E71224"/>
    </inkml:brush>
  </inkml:definitions>
  <inkml:trace contextRef="#ctx0" brushRef="#br0">1 1 24575,'0'0'-8191</inkml:trace>
</inkml:ink>
</file>

<file path=xl/ink/ink2.xml><?xml version="1.0" encoding="utf-8"?>
<inkml:ink xmlns:inkml="http://www.w3.org/2003/InkML">
  <inkml:definitions>
    <inkml:context xml:id="ctx0">
      <inkml:inkSource xml:id="inkSrc0">
        <inkml:traceFormat>
          <inkml:channel name="X" type="integer" min="-2.14748E9" max="2.14748E9" units="cm"/>
          <inkml:channel name="Y" type="integer" min="-2.14748E9" max="2.14748E9" units="cm"/>
          <inkml:channel name="F" type="integer" max="32767" units="dev"/>
        </inkml:traceFormat>
        <inkml:channelProperties>
          <inkml:channelProperty channel="X" name="resolution" value="1000" units="1/cm"/>
          <inkml:channelProperty channel="Y" name="resolution" value="1000" units="1/cm"/>
          <inkml:channelProperty channel="F" name="resolution" value="0" units="1/dev"/>
        </inkml:channelProperties>
      </inkml:inkSource>
      <inkml:timestamp xml:id="ts0" timeString="2026-03-27T11:06:51.824"/>
    </inkml:context>
    <inkml:brush xml:id="br0">
      <inkml:brushProperty name="width" value="0.035" units="cm"/>
      <inkml:brushProperty name="height" value="0.035" units="cm"/>
      <inkml:brushProperty name="color" value="#E71224"/>
    </inkml:brush>
  </inkml:definitions>
  <inkml:trace contextRef="#ctx0" brushRef="#br0">1 1 24575</inkml:trace>
</inkml:ink>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BFE2D6-EA03-458C-A266-5C1A0FC120D2}">
  <dimension ref="A1:D55"/>
  <sheetViews>
    <sheetView tabSelected="1" workbookViewId="0"/>
  </sheetViews>
  <sheetFormatPr defaultRowHeight="14.4" x14ac:dyDescent="0.3"/>
  <cols>
    <col min="1" max="1" width="36" customWidth="1"/>
    <col min="2" max="2" width="41" customWidth="1"/>
    <col min="3" max="3" width="81.109375" customWidth="1"/>
    <col min="4" max="10" width="8.109375" customWidth="1"/>
  </cols>
  <sheetData>
    <row r="1" spans="1:4" x14ac:dyDescent="0.3">
      <c r="A1" s="89" t="s">
        <v>167</v>
      </c>
      <c r="B1" s="90"/>
      <c r="C1" s="90"/>
    </row>
    <row r="2" spans="1:4" ht="41.4" customHeight="1" x14ac:dyDescent="0.3">
      <c r="A2" s="126" t="s">
        <v>138</v>
      </c>
      <c r="B2" s="138" t="s">
        <v>148</v>
      </c>
      <c r="C2" s="174"/>
    </row>
    <row r="3" spans="1:4" ht="24.6" customHeight="1" x14ac:dyDescent="0.3">
      <c r="A3" s="126" t="s">
        <v>139</v>
      </c>
      <c r="B3" s="142" t="s">
        <v>147</v>
      </c>
      <c r="C3" s="143"/>
    </row>
    <row r="4" spans="1:4" ht="44.4" customHeight="1" x14ac:dyDescent="0.3">
      <c r="A4" s="126" t="s">
        <v>137</v>
      </c>
      <c r="B4" s="138" t="s">
        <v>146</v>
      </c>
      <c r="C4" s="174"/>
    </row>
    <row r="5" spans="1:4" ht="38.4" customHeight="1" x14ac:dyDescent="0.3">
      <c r="A5" s="127" t="s">
        <v>149</v>
      </c>
      <c r="B5" s="131" t="s">
        <v>145</v>
      </c>
      <c r="C5" s="136"/>
    </row>
    <row r="6" spans="1:4" ht="42.6" customHeight="1" x14ac:dyDescent="0.3">
      <c r="A6" s="127" t="s">
        <v>150</v>
      </c>
      <c r="B6" s="131" t="s">
        <v>143</v>
      </c>
      <c r="C6" s="136"/>
    </row>
    <row r="7" spans="1:4" ht="24.6" customHeight="1" x14ac:dyDescent="0.3">
      <c r="A7" s="127" t="s">
        <v>151</v>
      </c>
      <c r="B7" s="131" t="s">
        <v>144</v>
      </c>
      <c r="C7" s="136"/>
    </row>
    <row r="8" spans="1:4" s="59" customFormat="1" ht="40.799999999999997" customHeight="1" x14ac:dyDescent="0.3">
      <c r="A8" s="127" t="s">
        <v>141</v>
      </c>
      <c r="B8" s="131" t="s">
        <v>142</v>
      </c>
      <c r="C8" s="136"/>
      <c r="D8"/>
    </row>
    <row r="9" spans="1:4" ht="37.799999999999997" customHeight="1" x14ac:dyDescent="0.3">
      <c r="A9" s="127" t="s">
        <v>0</v>
      </c>
      <c r="B9" s="131" t="s">
        <v>140</v>
      </c>
      <c r="C9" s="136"/>
    </row>
    <row r="10" spans="1:4" ht="19.8" customHeight="1" x14ac:dyDescent="0.3">
      <c r="A10" s="89" t="s">
        <v>132</v>
      </c>
      <c r="B10" s="129"/>
      <c r="C10" s="129"/>
    </row>
    <row r="11" spans="1:4" ht="19.8" customHeight="1" x14ac:dyDescent="0.3">
      <c r="A11" s="89" t="s">
        <v>133</v>
      </c>
      <c r="B11" s="129"/>
      <c r="C11" s="129"/>
    </row>
    <row r="12" spans="1:4" ht="19.8" customHeight="1" x14ac:dyDescent="0.3">
      <c r="A12" s="133" t="s">
        <v>134</v>
      </c>
      <c r="B12" s="134"/>
      <c r="C12" s="135"/>
    </row>
    <row r="13" spans="1:4" ht="19.8" customHeight="1" x14ac:dyDescent="0.3">
      <c r="A13" s="133" t="s">
        <v>153</v>
      </c>
      <c r="B13" s="134"/>
      <c r="C13" s="135"/>
    </row>
    <row r="15" spans="1:4" x14ac:dyDescent="0.3">
      <c r="A15" s="137" t="s">
        <v>152</v>
      </c>
      <c r="B15" s="137"/>
      <c r="C15" s="137"/>
    </row>
    <row r="16" spans="1:4" ht="29.4" customHeight="1" x14ac:dyDescent="0.3">
      <c r="A16" s="139" t="s">
        <v>131</v>
      </c>
      <c r="B16" s="140"/>
      <c r="C16" s="141"/>
    </row>
    <row r="17" spans="1:4" ht="29.4" customHeight="1" x14ac:dyDescent="0.3">
      <c r="A17" s="131" t="s">
        <v>164</v>
      </c>
      <c r="B17" s="132"/>
      <c r="C17" s="132"/>
    </row>
    <row r="18" spans="1:4" ht="29.4" customHeight="1" x14ac:dyDescent="0.3">
      <c r="A18" s="131" t="s">
        <v>154</v>
      </c>
      <c r="B18" s="132"/>
      <c r="C18" s="132"/>
    </row>
    <row r="19" spans="1:4" ht="29.4" customHeight="1" x14ac:dyDescent="0.3">
      <c r="A19" s="131" t="s">
        <v>165</v>
      </c>
      <c r="B19" s="132"/>
      <c r="C19" s="132"/>
      <c r="D19" s="123"/>
    </row>
    <row r="20" spans="1:4" ht="29.4" customHeight="1" x14ac:dyDescent="0.3">
      <c r="A20" s="131" t="s">
        <v>155</v>
      </c>
      <c r="B20" s="132"/>
      <c r="C20" s="132"/>
      <c r="D20" s="123"/>
    </row>
    <row r="21" spans="1:4" ht="36" customHeight="1" x14ac:dyDescent="0.3">
      <c r="A21" s="131" t="s">
        <v>156</v>
      </c>
      <c r="B21" s="132"/>
      <c r="C21" s="132"/>
      <c r="D21" s="123"/>
    </row>
    <row r="22" spans="1:4" ht="29.4" customHeight="1" x14ac:dyDescent="0.3">
      <c r="A22" s="131" t="s">
        <v>166</v>
      </c>
      <c r="B22" s="132"/>
      <c r="C22" s="132"/>
      <c r="D22" s="123"/>
    </row>
    <row r="23" spans="1:4" ht="29.4" customHeight="1" x14ac:dyDescent="0.3">
      <c r="A23" s="131" t="s">
        <v>157</v>
      </c>
      <c r="B23" s="132"/>
      <c r="C23" s="132"/>
      <c r="D23" s="123"/>
    </row>
    <row r="24" spans="1:4" ht="29.4" customHeight="1" x14ac:dyDescent="0.3">
      <c r="A24" s="131" t="s">
        <v>158</v>
      </c>
      <c r="B24" s="132"/>
      <c r="C24" s="132"/>
      <c r="D24" s="123"/>
    </row>
    <row r="25" spans="1:4" ht="29.4" customHeight="1" x14ac:dyDescent="0.3">
      <c r="A25" s="131" t="s">
        <v>159</v>
      </c>
      <c r="B25" s="132"/>
      <c r="C25" s="132"/>
      <c r="D25" s="123"/>
    </row>
    <row r="26" spans="1:4" ht="29.4" customHeight="1" x14ac:dyDescent="0.3">
      <c r="A26" s="138" t="s">
        <v>160</v>
      </c>
      <c r="B26" s="132"/>
      <c r="C26" s="132"/>
      <c r="D26" s="123"/>
    </row>
    <row r="27" spans="1:4" ht="29.4" customHeight="1" x14ac:dyDescent="0.3">
      <c r="A27" s="131" t="s">
        <v>161</v>
      </c>
      <c r="B27" s="132"/>
      <c r="C27" s="132"/>
      <c r="D27" s="123"/>
    </row>
    <row r="28" spans="1:4" ht="29.4" customHeight="1" x14ac:dyDescent="0.3">
      <c r="A28" s="138" t="s">
        <v>162</v>
      </c>
      <c r="B28" s="132"/>
      <c r="C28" s="132"/>
      <c r="D28" s="123"/>
    </row>
    <row r="29" spans="1:4" ht="29.4" customHeight="1" x14ac:dyDescent="0.3">
      <c r="A29" s="131" t="s">
        <v>163</v>
      </c>
      <c r="B29" s="132"/>
      <c r="C29" s="132"/>
      <c r="D29" s="123"/>
    </row>
    <row r="30" spans="1:4" x14ac:dyDescent="0.3">
      <c r="A30" s="128"/>
      <c r="B30" s="123"/>
      <c r="C30" s="123"/>
      <c r="D30" s="123"/>
    </row>
    <row r="31" spans="1:4" x14ac:dyDescent="0.3">
      <c r="A31" s="128"/>
      <c r="B31" s="123"/>
      <c r="C31" s="123"/>
      <c r="D31" s="123"/>
    </row>
    <row r="32" spans="1:4" x14ac:dyDescent="0.3">
      <c r="A32" s="128"/>
      <c r="B32" s="123"/>
      <c r="C32" s="123"/>
      <c r="D32" s="123"/>
    </row>
    <row r="33" spans="1:4" x14ac:dyDescent="0.3">
      <c r="B33" s="123"/>
      <c r="C33" s="123"/>
      <c r="D33" s="123"/>
    </row>
    <row r="34" spans="1:4" x14ac:dyDescent="0.3">
      <c r="B34" s="123"/>
      <c r="C34" s="123"/>
      <c r="D34" s="123"/>
    </row>
    <row r="35" spans="1:4" x14ac:dyDescent="0.3">
      <c r="B35" s="123"/>
      <c r="C35" s="123"/>
      <c r="D35" s="123"/>
    </row>
    <row r="36" spans="1:4" x14ac:dyDescent="0.3">
      <c r="B36" s="123"/>
      <c r="C36" s="123"/>
      <c r="D36" s="123"/>
    </row>
    <row r="37" spans="1:4" x14ac:dyDescent="0.3">
      <c r="B37" s="123"/>
      <c r="C37" s="123"/>
      <c r="D37" s="123"/>
    </row>
    <row r="38" spans="1:4" x14ac:dyDescent="0.3">
      <c r="B38" s="123"/>
      <c r="C38" s="123"/>
      <c r="D38" s="123"/>
    </row>
    <row r="39" spans="1:4" x14ac:dyDescent="0.3">
      <c r="A39" s="123"/>
      <c r="B39" s="123"/>
      <c r="C39" s="123"/>
      <c r="D39" s="123"/>
    </row>
    <row r="40" spans="1:4" x14ac:dyDescent="0.3">
      <c r="B40" s="123"/>
      <c r="C40" s="123"/>
      <c r="D40" s="123"/>
    </row>
    <row r="41" spans="1:4" x14ac:dyDescent="0.3">
      <c r="B41" s="123"/>
      <c r="C41" s="123"/>
      <c r="D41" s="123"/>
    </row>
    <row r="42" spans="1:4" x14ac:dyDescent="0.3">
      <c r="B42" s="123"/>
      <c r="C42" s="123"/>
      <c r="D42" s="123"/>
    </row>
    <row r="43" spans="1:4" x14ac:dyDescent="0.3">
      <c r="B43" s="123"/>
      <c r="C43" s="123"/>
      <c r="D43" s="123"/>
    </row>
    <row r="44" spans="1:4" x14ac:dyDescent="0.3">
      <c r="B44" s="123"/>
      <c r="C44" s="123"/>
      <c r="D44" s="123"/>
    </row>
    <row r="45" spans="1:4" x14ac:dyDescent="0.3">
      <c r="A45" s="91"/>
    </row>
    <row r="46" spans="1:4" x14ac:dyDescent="0.3">
      <c r="A46" s="91"/>
    </row>
    <row r="47" spans="1:4" x14ac:dyDescent="0.3">
      <c r="D47" s="92"/>
    </row>
    <row r="48" spans="1:4" x14ac:dyDescent="0.3">
      <c r="D48" s="92"/>
    </row>
    <row r="49" spans="4:4" x14ac:dyDescent="0.3">
      <c r="D49" s="92"/>
    </row>
    <row r="50" spans="4:4" x14ac:dyDescent="0.3">
      <c r="D50" s="92"/>
    </row>
    <row r="51" spans="4:4" x14ac:dyDescent="0.3">
      <c r="D51" s="92"/>
    </row>
    <row r="52" spans="4:4" x14ac:dyDescent="0.3">
      <c r="D52" s="92"/>
    </row>
    <row r="53" spans="4:4" x14ac:dyDescent="0.3">
      <c r="D53" s="92"/>
    </row>
    <row r="54" spans="4:4" x14ac:dyDescent="0.3">
      <c r="D54" s="92"/>
    </row>
    <row r="55" spans="4:4" x14ac:dyDescent="0.3">
      <c r="D55" s="92"/>
    </row>
  </sheetData>
  <sheetProtection algorithmName="SHA-512" hashValue="kSbfGv0D6+8ts/9ctNl5WdDfYnWMYwDdCth2TGl0K7+53ZweGKKcWg33po2winKdRaCrdZY2HqlEI/6qoPUJdw==" saltValue="sFecL2GztFqIOsZf/mHj9Q==" spinCount="100000" sheet="1" objects="1" scenarios="1"/>
  <mergeCells count="25">
    <mergeCell ref="B7:C7"/>
    <mergeCell ref="B2:C2"/>
    <mergeCell ref="B3:C3"/>
    <mergeCell ref="B4:C4"/>
    <mergeCell ref="B5:C5"/>
    <mergeCell ref="B6:C6"/>
    <mergeCell ref="A21:C21"/>
    <mergeCell ref="A29:C29"/>
    <mergeCell ref="A17:C17"/>
    <mergeCell ref="A18:C18"/>
    <mergeCell ref="A19:C19"/>
    <mergeCell ref="A22:C22"/>
    <mergeCell ref="A23:C23"/>
    <mergeCell ref="A24:C24"/>
    <mergeCell ref="A25:C25"/>
    <mergeCell ref="A26:C26"/>
    <mergeCell ref="A27:C27"/>
    <mergeCell ref="A28:C28"/>
    <mergeCell ref="A20:C20"/>
    <mergeCell ref="A12:C12"/>
    <mergeCell ref="A13:C13"/>
    <mergeCell ref="B8:C8"/>
    <mergeCell ref="B9:C9"/>
    <mergeCell ref="A15:C15"/>
    <mergeCell ref="A16:C1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73DCA1-F1AD-4920-83E4-6359E5D34410}">
  <sheetPr>
    <tabColor rgb="FFFFFF00"/>
  </sheetPr>
  <dimension ref="A1:D16"/>
  <sheetViews>
    <sheetView zoomScale="110" zoomScaleNormal="110" workbookViewId="0">
      <selection activeCell="C9" sqref="C9"/>
    </sheetView>
  </sheetViews>
  <sheetFormatPr defaultRowHeight="14.4" x14ac:dyDescent="0.3"/>
  <cols>
    <col min="1" max="1" width="10.44140625" customWidth="1"/>
    <col min="2" max="2" width="29.5546875" customWidth="1"/>
    <col min="3" max="5" width="17.44140625" customWidth="1"/>
  </cols>
  <sheetData>
    <row r="1" spans="1:4" ht="28.65" customHeight="1" x14ac:dyDescent="0.3">
      <c r="A1" s="144" t="s">
        <v>1</v>
      </c>
      <c r="B1" s="145"/>
      <c r="C1" s="33"/>
    </row>
    <row r="2" spans="1:4" x14ac:dyDescent="0.3">
      <c r="A2" s="30" t="s">
        <v>2</v>
      </c>
      <c r="B2" s="31" t="s">
        <v>3</v>
      </c>
      <c r="C2" s="18">
        <f>'A - Basisinrichting + interntv '!P50</f>
        <v>0</v>
      </c>
      <c r="D2" s="23"/>
    </row>
    <row r="3" spans="1:4" x14ac:dyDescent="0.3">
      <c r="A3" s="30" t="s">
        <v>4</v>
      </c>
      <c r="B3" s="31" t="s">
        <v>5</v>
      </c>
      <c r="C3" s="18">
        <f>'B - Optionele producten'!P9</f>
        <v>0</v>
      </c>
    </row>
    <row r="4" spans="1:4" x14ac:dyDescent="0.3">
      <c r="A4" s="30" t="s">
        <v>6</v>
      </c>
      <c r="B4" s="31" t="s">
        <v>7</v>
      </c>
      <c r="C4" s="18">
        <f>'C - Aanvullende werkzaamheden'!C24</f>
        <v>0</v>
      </c>
    </row>
    <row r="5" spans="1:4" ht="28.8" x14ac:dyDescent="0.3">
      <c r="A5" s="30"/>
      <c r="B5" s="32" t="s">
        <v>8</v>
      </c>
      <c r="C5" s="22">
        <f>SUM(C2:C4)</f>
        <v>0</v>
      </c>
    </row>
    <row r="7" spans="1:4" x14ac:dyDescent="0.3">
      <c r="B7" s="20" t="s">
        <v>9</v>
      </c>
      <c r="C7" s="29"/>
      <c r="D7" s="21"/>
    </row>
    <row r="8" spans="1:4" x14ac:dyDescent="0.3">
      <c r="B8" s="20" t="s">
        <v>10</v>
      </c>
      <c r="C8" s="29"/>
      <c r="D8" s="21"/>
    </row>
    <row r="9" spans="1:4" x14ac:dyDescent="0.3">
      <c r="B9" s="20" t="s">
        <v>11</v>
      </c>
      <c r="C9" s="29"/>
      <c r="D9" s="21"/>
    </row>
    <row r="10" spans="1:4" x14ac:dyDescent="0.3">
      <c r="B10" s="20" t="s">
        <v>12</v>
      </c>
      <c r="C10" s="29"/>
      <c r="D10" s="21"/>
    </row>
    <row r="11" spans="1:4" x14ac:dyDescent="0.3">
      <c r="B11" s="146" t="s">
        <v>13</v>
      </c>
      <c r="C11" s="149"/>
      <c r="D11" s="150"/>
    </row>
    <row r="12" spans="1:4" x14ac:dyDescent="0.3">
      <c r="B12" s="147"/>
      <c r="C12" s="151"/>
      <c r="D12" s="152"/>
    </row>
    <row r="13" spans="1:4" x14ac:dyDescent="0.3">
      <c r="B13" s="147"/>
      <c r="C13" s="151"/>
      <c r="D13" s="152"/>
    </row>
    <row r="14" spans="1:4" x14ac:dyDescent="0.3">
      <c r="B14" s="147"/>
      <c r="C14" s="151"/>
      <c r="D14" s="152"/>
    </row>
    <row r="15" spans="1:4" x14ac:dyDescent="0.3">
      <c r="B15" s="147"/>
      <c r="C15" s="151"/>
      <c r="D15" s="152"/>
    </row>
    <row r="16" spans="1:4" x14ac:dyDescent="0.3">
      <c r="B16" s="148"/>
      <c r="C16" s="153"/>
      <c r="D16" s="154"/>
    </row>
  </sheetData>
  <sheetProtection algorithmName="SHA-512" hashValue="VNC01O9yX7FQUrJVpUJIVWLyK6rqzUPd9nuHqsHJLu/DkemlW87OJ4Tw1IBJneKE9JrA+z0eSF5zFHE7TF+kvQ==" saltValue="JW+oDIH0QTsBzCXGOCImnA==" spinCount="100000" sheet="1" objects="1" scenarios="1"/>
  <mergeCells count="3">
    <mergeCell ref="A1:B1"/>
    <mergeCell ref="B11:B16"/>
    <mergeCell ref="C11:D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C602F2-9FF4-42E7-8702-B6A990AF3572}">
  <sheetPr>
    <tabColor theme="3" tint="0.249977111117893"/>
  </sheetPr>
  <dimension ref="A1:U61"/>
  <sheetViews>
    <sheetView zoomScale="70" zoomScaleNormal="70" workbookViewId="0">
      <selection activeCell="B1" sqref="B1"/>
    </sheetView>
  </sheetViews>
  <sheetFormatPr defaultColWidth="9.88671875" defaultRowHeight="14.4" x14ac:dyDescent="0.3"/>
  <cols>
    <col min="1" max="1" width="2.109375" customWidth="1"/>
    <col min="2" max="2" width="34" customWidth="1"/>
    <col min="3" max="3" width="62.44140625" style="6" customWidth="1"/>
    <col min="4" max="4" width="11.33203125" style="6" customWidth="1"/>
    <col min="5" max="5" width="3.5546875" style="7" bestFit="1" customWidth="1"/>
    <col min="6" max="6" width="3.5546875" customWidth="1"/>
    <col min="7" max="7" width="4.6640625" customWidth="1"/>
    <col min="8" max="8" width="4.44140625" bestFit="1" customWidth="1"/>
    <col min="9" max="9" width="6.5546875" customWidth="1"/>
    <col min="10" max="10" width="12.33203125" style="8" customWidth="1"/>
    <col min="11" max="12" width="15.5546875" style="7" customWidth="1"/>
    <col min="13" max="13" width="15.88671875" style="7" customWidth="1"/>
    <col min="14" max="14" width="16.88671875" style="7" customWidth="1"/>
    <col min="15" max="15" width="20.88671875" style="7" customWidth="1"/>
    <col min="16" max="16" width="23.5546875" style="9" customWidth="1"/>
    <col min="17" max="18" width="23.5546875" customWidth="1"/>
    <col min="19" max="21" width="28.5546875" style="5" customWidth="1"/>
    <col min="22" max="22" width="28.5546875" customWidth="1"/>
  </cols>
  <sheetData>
    <row r="1" spans="2:21" ht="94.2" thickBot="1" x14ac:dyDescent="0.35">
      <c r="B1" s="1" t="s">
        <v>58</v>
      </c>
      <c r="C1" s="2"/>
      <c r="D1" s="2"/>
      <c r="E1" s="3"/>
      <c r="G1" s="49"/>
      <c r="H1" s="49"/>
      <c r="I1" s="4"/>
      <c r="J1" s="4"/>
      <c r="K1" s="44" t="s">
        <v>76</v>
      </c>
      <c r="L1" s="3"/>
      <c r="N1" s="3"/>
      <c r="O1" s="3"/>
    </row>
    <row r="2" spans="2:21" ht="14.25" customHeight="1" thickTop="1" x14ac:dyDescent="0.3">
      <c r="B2" s="130" t="s">
        <v>168</v>
      </c>
      <c r="F2" s="49" t="s">
        <v>14</v>
      </c>
      <c r="J2" s="7"/>
      <c r="O2" s="9"/>
      <c r="P2" s="23"/>
      <c r="R2" s="5"/>
      <c r="U2"/>
    </row>
    <row r="3" spans="2:21" ht="129" customHeight="1" x14ac:dyDescent="0.3">
      <c r="B3" s="34" t="s">
        <v>15</v>
      </c>
      <c r="C3" s="30" t="s">
        <v>16</v>
      </c>
      <c r="D3" s="30" t="s">
        <v>91</v>
      </c>
      <c r="E3" s="46" t="s">
        <v>17</v>
      </c>
      <c r="F3" s="47" t="s">
        <v>18</v>
      </c>
      <c r="G3" s="47" t="s">
        <v>73</v>
      </c>
      <c r="H3" s="47" t="s">
        <v>19</v>
      </c>
      <c r="I3" s="61" t="s">
        <v>55</v>
      </c>
      <c r="J3" s="33" t="s">
        <v>20</v>
      </c>
      <c r="K3" s="33" t="s">
        <v>21</v>
      </c>
      <c r="L3" s="33" t="s">
        <v>22</v>
      </c>
      <c r="M3" s="33" t="s">
        <v>23</v>
      </c>
      <c r="N3" s="33" t="s">
        <v>24</v>
      </c>
      <c r="O3" s="33" t="s">
        <v>25</v>
      </c>
      <c r="P3" s="95" t="s">
        <v>26</v>
      </c>
      <c r="Q3" s="96" t="s">
        <v>72</v>
      </c>
      <c r="R3" s="95" t="s">
        <v>92</v>
      </c>
      <c r="S3" s="95" t="s">
        <v>93</v>
      </c>
      <c r="T3" s="95" t="s">
        <v>94</v>
      </c>
      <c r="U3" s="95" t="s">
        <v>95</v>
      </c>
    </row>
    <row r="4" spans="2:21" s="11" customFormat="1" ht="24" x14ac:dyDescent="0.3">
      <c r="B4" s="160" t="s">
        <v>27</v>
      </c>
      <c r="C4" s="110" t="s">
        <v>100</v>
      </c>
      <c r="D4" s="62">
        <v>25</v>
      </c>
      <c r="E4" s="26" t="s">
        <v>28</v>
      </c>
      <c r="F4" s="26" t="s">
        <v>28</v>
      </c>
      <c r="G4" s="65"/>
      <c r="H4" s="50">
        <v>50</v>
      </c>
      <c r="I4" s="50">
        <v>75</v>
      </c>
      <c r="J4" s="24" t="s">
        <v>29</v>
      </c>
      <c r="K4" s="41">
        <v>0</v>
      </c>
      <c r="L4" s="41">
        <v>0</v>
      </c>
      <c r="M4" s="41">
        <v>0</v>
      </c>
      <c r="N4" s="41">
        <v>0</v>
      </c>
      <c r="O4" s="29"/>
      <c r="P4" s="10">
        <f>R4+S4+T4+U4</f>
        <v>0</v>
      </c>
      <c r="Q4" s="13" t="s">
        <v>29</v>
      </c>
      <c r="R4" s="10">
        <f t="shared" ref="R4:R9" si="0">(K4*6)*(H4*0.5)*0.3</f>
        <v>0</v>
      </c>
      <c r="S4" s="100">
        <f t="shared" ref="S4:S9" si="1">(L4*12)*(I4*0.5)*0.3</f>
        <v>0</v>
      </c>
      <c r="T4" s="10">
        <f t="shared" ref="T4:T9" si="2">(M4*6)*(H4*0.5)*0.2</f>
        <v>0</v>
      </c>
      <c r="U4" s="100">
        <f t="shared" ref="U4:U9" si="3">(N4*12)*(I4*0.5)*0.2</f>
        <v>0</v>
      </c>
    </row>
    <row r="5" spans="2:21" s="11" customFormat="1" ht="24" x14ac:dyDescent="0.3">
      <c r="B5" s="160"/>
      <c r="C5" s="112" t="s">
        <v>101</v>
      </c>
      <c r="D5" s="62">
        <v>20</v>
      </c>
      <c r="E5" s="26" t="s">
        <v>28</v>
      </c>
      <c r="F5" s="26" t="s">
        <v>28</v>
      </c>
      <c r="G5" s="65"/>
      <c r="H5" s="50">
        <v>10</v>
      </c>
      <c r="I5" s="50">
        <v>25</v>
      </c>
      <c r="J5" s="24" t="s">
        <v>29</v>
      </c>
      <c r="K5" s="41">
        <v>0</v>
      </c>
      <c r="L5" s="41">
        <v>0</v>
      </c>
      <c r="M5" s="41">
        <v>0</v>
      </c>
      <c r="N5" s="41">
        <v>0</v>
      </c>
      <c r="O5" s="29"/>
      <c r="P5" s="10">
        <f t="shared" ref="P5:P9" si="4">R5+S5+T5+U5</f>
        <v>0</v>
      </c>
      <c r="Q5" s="13" t="s">
        <v>29</v>
      </c>
      <c r="R5" s="10">
        <f t="shared" si="0"/>
        <v>0</v>
      </c>
      <c r="S5" s="100">
        <f t="shared" si="1"/>
        <v>0</v>
      </c>
      <c r="T5" s="10">
        <f t="shared" si="2"/>
        <v>0</v>
      </c>
      <c r="U5" s="100">
        <f t="shared" si="3"/>
        <v>0</v>
      </c>
    </row>
    <row r="6" spans="2:21" s="11" customFormat="1" ht="24" x14ac:dyDescent="0.3">
      <c r="B6" s="160"/>
      <c r="C6" s="111" t="s">
        <v>102</v>
      </c>
      <c r="D6" s="62">
        <v>20</v>
      </c>
      <c r="E6" s="26" t="s">
        <v>28</v>
      </c>
      <c r="F6" s="26" t="s">
        <v>28</v>
      </c>
      <c r="G6" s="65"/>
      <c r="H6" s="50">
        <v>50</v>
      </c>
      <c r="I6" s="50">
        <v>75</v>
      </c>
      <c r="J6" s="24" t="s">
        <v>29</v>
      </c>
      <c r="K6" s="41">
        <v>0</v>
      </c>
      <c r="L6" s="41">
        <v>0</v>
      </c>
      <c r="M6" s="41">
        <v>0</v>
      </c>
      <c r="N6" s="41">
        <v>0</v>
      </c>
      <c r="O6" s="29"/>
      <c r="P6" s="10">
        <f t="shared" si="4"/>
        <v>0</v>
      </c>
      <c r="Q6" s="13" t="s">
        <v>29</v>
      </c>
      <c r="R6" s="10">
        <f t="shared" si="0"/>
        <v>0</v>
      </c>
      <c r="S6" s="100">
        <f t="shared" si="1"/>
        <v>0</v>
      </c>
      <c r="T6" s="10">
        <f t="shared" si="2"/>
        <v>0</v>
      </c>
      <c r="U6" s="100">
        <f t="shared" si="3"/>
        <v>0</v>
      </c>
    </row>
    <row r="7" spans="2:21" s="11" customFormat="1" ht="24" x14ac:dyDescent="0.3">
      <c r="B7" s="160"/>
      <c r="C7" s="112" t="s">
        <v>123</v>
      </c>
      <c r="D7" s="63"/>
      <c r="E7" s="26" t="s">
        <v>28</v>
      </c>
      <c r="F7" s="26" t="s">
        <v>28</v>
      </c>
      <c r="G7" s="65"/>
      <c r="H7" s="50">
        <v>50</v>
      </c>
      <c r="I7" s="50">
        <v>75</v>
      </c>
      <c r="J7" s="24" t="s">
        <v>29</v>
      </c>
      <c r="K7" s="41">
        <v>0</v>
      </c>
      <c r="L7" s="41">
        <v>0</v>
      </c>
      <c r="M7" s="41">
        <v>0</v>
      </c>
      <c r="N7" s="41">
        <v>0</v>
      </c>
      <c r="O7" s="29"/>
      <c r="P7" s="10">
        <f t="shared" si="4"/>
        <v>0</v>
      </c>
      <c r="Q7" s="13" t="s">
        <v>29</v>
      </c>
      <c r="R7" s="10">
        <f t="shared" si="0"/>
        <v>0</v>
      </c>
      <c r="S7" s="100">
        <f t="shared" si="1"/>
        <v>0</v>
      </c>
      <c r="T7" s="10">
        <f t="shared" si="2"/>
        <v>0</v>
      </c>
      <c r="U7" s="100">
        <f t="shared" si="3"/>
        <v>0</v>
      </c>
    </row>
    <row r="8" spans="2:21" s="11" customFormat="1" x14ac:dyDescent="0.3">
      <c r="B8" s="160"/>
      <c r="C8" s="110" t="s">
        <v>103</v>
      </c>
      <c r="D8" s="62">
        <v>10</v>
      </c>
      <c r="E8" s="26" t="s">
        <v>28</v>
      </c>
      <c r="F8" s="26" t="s">
        <v>28</v>
      </c>
      <c r="G8" s="65"/>
      <c r="H8" s="50">
        <v>50</v>
      </c>
      <c r="I8" s="50">
        <v>75</v>
      </c>
      <c r="J8" s="24" t="s">
        <v>29</v>
      </c>
      <c r="K8" s="41">
        <v>0</v>
      </c>
      <c r="L8" s="41">
        <v>0</v>
      </c>
      <c r="M8" s="41">
        <v>0</v>
      </c>
      <c r="N8" s="41">
        <v>0</v>
      </c>
      <c r="O8" s="29"/>
      <c r="P8" s="10">
        <f t="shared" si="4"/>
        <v>0</v>
      </c>
      <c r="Q8" s="13" t="s">
        <v>29</v>
      </c>
      <c r="R8" s="10">
        <f t="shared" si="0"/>
        <v>0</v>
      </c>
      <c r="S8" s="100">
        <f t="shared" si="1"/>
        <v>0</v>
      </c>
      <c r="T8" s="10">
        <f t="shared" si="2"/>
        <v>0</v>
      </c>
      <c r="U8" s="100">
        <f t="shared" si="3"/>
        <v>0</v>
      </c>
    </row>
    <row r="9" spans="2:21" s="11" customFormat="1" x14ac:dyDescent="0.3">
      <c r="B9" s="160"/>
      <c r="C9" s="113" t="s">
        <v>104</v>
      </c>
      <c r="D9" s="60" t="s">
        <v>59</v>
      </c>
      <c r="E9" s="26" t="s">
        <v>28</v>
      </c>
      <c r="F9" s="26" t="s">
        <v>28</v>
      </c>
      <c r="G9" s="65"/>
      <c r="H9" s="50">
        <v>150</v>
      </c>
      <c r="I9" s="50">
        <v>230</v>
      </c>
      <c r="J9" s="24" t="s">
        <v>29</v>
      </c>
      <c r="K9" s="41">
        <v>0</v>
      </c>
      <c r="L9" s="41">
        <v>0</v>
      </c>
      <c r="M9" s="41">
        <v>0</v>
      </c>
      <c r="N9" s="41">
        <v>0</v>
      </c>
      <c r="O9" s="29"/>
      <c r="P9" s="10">
        <f t="shared" si="4"/>
        <v>0</v>
      </c>
      <c r="Q9" s="13" t="s">
        <v>29</v>
      </c>
      <c r="R9" s="10">
        <f t="shared" si="0"/>
        <v>0</v>
      </c>
      <c r="S9" s="100">
        <f t="shared" si="1"/>
        <v>0</v>
      </c>
      <c r="T9" s="10">
        <f t="shared" si="2"/>
        <v>0</v>
      </c>
      <c r="U9" s="100">
        <f t="shared" si="3"/>
        <v>0</v>
      </c>
    </row>
    <row r="10" spans="2:21" s="11" customFormat="1" ht="36" x14ac:dyDescent="0.3">
      <c r="B10" s="160"/>
      <c r="C10" s="110" t="s">
        <v>99</v>
      </c>
      <c r="D10" s="62">
        <v>500</v>
      </c>
      <c r="E10" s="101" t="s">
        <v>28</v>
      </c>
      <c r="F10" s="66"/>
      <c r="G10" s="50">
        <v>150</v>
      </c>
      <c r="H10" s="94"/>
      <c r="I10" s="94"/>
      <c r="J10" s="41">
        <v>0</v>
      </c>
      <c r="K10" s="24" t="s">
        <v>29</v>
      </c>
      <c r="L10" s="24" t="s">
        <v>29</v>
      </c>
      <c r="M10" s="24" t="s">
        <v>29</v>
      </c>
      <c r="N10" s="24" t="s">
        <v>29</v>
      </c>
      <c r="O10" s="29"/>
      <c r="P10" s="10">
        <f>Q10</f>
        <v>0</v>
      </c>
      <c r="Q10" s="10">
        <f>J10*G10</f>
        <v>0</v>
      </c>
      <c r="R10" s="13" t="s">
        <v>29</v>
      </c>
      <c r="S10" s="13" t="s">
        <v>29</v>
      </c>
      <c r="T10" s="13" t="s">
        <v>29</v>
      </c>
      <c r="U10" s="13" t="s">
        <v>29</v>
      </c>
    </row>
    <row r="11" spans="2:21" s="11" customFormat="1" ht="24" x14ac:dyDescent="0.3">
      <c r="B11" s="160" t="s">
        <v>30</v>
      </c>
      <c r="C11" s="113" t="s">
        <v>105</v>
      </c>
      <c r="D11" s="62">
        <v>7.5</v>
      </c>
      <c r="E11" s="26" t="s">
        <v>28</v>
      </c>
      <c r="F11" s="26" t="s">
        <v>28</v>
      </c>
      <c r="G11" s="65"/>
      <c r="H11" s="124">
        <v>40</v>
      </c>
      <c r="I11" s="124">
        <v>80</v>
      </c>
      <c r="J11" s="24" t="s">
        <v>29</v>
      </c>
      <c r="K11" s="41">
        <v>0</v>
      </c>
      <c r="L11" s="41">
        <v>0</v>
      </c>
      <c r="M11" s="41">
        <v>0</v>
      </c>
      <c r="N11" s="41">
        <v>0</v>
      </c>
      <c r="O11" s="29"/>
      <c r="P11" s="10">
        <f>R11+S11+T11+U11</f>
        <v>0</v>
      </c>
      <c r="Q11" s="13" t="s">
        <v>29</v>
      </c>
      <c r="R11" s="10">
        <f>(K11*6)*(H11*0.5)*0.3</f>
        <v>0</v>
      </c>
      <c r="S11" s="100">
        <f>(L11*12)*(I11*0.5)*0.3</f>
        <v>0</v>
      </c>
      <c r="T11" s="10">
        <f>(M11*6)*(H11*0.5)*0.2</f>
        <v>0</v>
      </c>
      <c r="U11" s="100">
        <f>(N11*12)*(I11*0.5)*0.2</f>
        <v>0</v>
      </c>
    </row>
    <row r="12" spans="2:21" s="11" customFormat="1" ht="24" x14ac:dyDescent="0.3">
      <c r="B12" s="161"/>
      <c r="C12" s="113" t="s">
        <v>106</v>
      </c>
      <c r="D12" s="62">
        <v>10</v>
      </c>
      <c r="E12" s="26" t="s">
        <v>28</v>
      </c>
      <c r="F12" s="64" t="s">
        <v>28</v>
      </c>
      <c r="G12" s="93"/>
      <c r="H12" s="125">
        <v>5</v>
      </c>
      <c r="I12" s="125">
        <v>10</v>
      </c>
      <c r="J12" s="24" t="s">
        <v>29</v>
      </c>
      <c r="K12" s="41">
        <v>0</v>
      </c>
      <c r="L12" s="41">
        <v>0</v>
      </c>
      <c r="M12" s="41">
        <v>0</v>
      </c>
      <c r="N12" s="41">
        <v>0</v>
      </c>
      <c r="O12" s="29"/>
      <c r="P12" s="10">
        <f>R12+S12+T12+U12</f>
        <v>0</v>
      </c>
      <c r="Q12" s="13" t="s">
        <v>29</v>
      </c>
      <c r="R12" s="10">
        <f>(K12*6)*(H12*0.5)*0.3</f>
        <v>0</v>
      </c>
      <c r="S12" s="100">
        <f>(L12*12)*(I12*0.5)*0.3</f>
        <v>0</v>
      </c>
      <c r="T12" s="10">
        <f>(M12*6)*(H12*0.5)*0.2</f>
        <v>0</v>
      </c>
      <c r="U12" s="100">
        <f>(N12*12)*(I12*0.5)*0.2</f>
        <v>0</v>
      </c>
    </row>
    <row r="13" spans="2:21" s="11" customFormat="1" x14ac:dyDescent="0.3">
      <c r="B13" s="161"/>
      <c r="C13" s="113" t="s">
        <v>107</v>
      </c>
      <c r="D13" s="63"/>
      <c r="E13" s="26" t="s">
        <v>28</v>
      </c>
      <c r="F13" s="65"/>
      <c r="G13" s="65"/>
      <c r="H13" s="56">
        <v>50</v>
      </c>
      <c r="I13" s="56">
        <v>170</v>
      </c>
      <c r="J13" s="24" t="s">
        <v>29</v>
      </c>
      <c r="K13" s="41">
        <v>0</v>
      </c>
      <c r="L13" s="41">
        <v>0</v>
      </c>
      <c r="M13" s="24" t="s">
        <v>29</v>
      </c>
      <c r="N13" s="24" t="s">
        <v>29</v>
      </c>
      <c r="O13" s="29"/>
      <c r="P13" s="10">
        <f>R13+S13</f>
        <v>0</v>
      </c>
      <c r="Q13" s="13" t="s">
        <v>29</v>
      </c>
      <c r="R13" s="10">
        <f>(K13*6)*(H13*0.5)*0.5</f>
        <v>0</v>
      </c>
      <c r="S13" s="100">
        <f>(L13*12)*(I13*0.5)*0.5</f>
        <v>0</v>
      </c>
      <c r="T13" s="13" t="s">
        <v>29</v>
      </c>
      <c r="U13" s="13" t="s">
        <v>29</v>
      </c>
    </row>
    <row r="14" spans="2:21" s="11" customFormat="1" ht="24" x14ac:dyDescent="0.3">
      <c r="B14" s="161"/>
      <c r="C14" s="113" t="s">
        <v>108</v>
      </c>
      <c r="D14" s="62">
        <v>15</v>
      </c>
      <c r="E14" s="26" t="s">
        <v>28</v>
      </c>
      <c r="F14" s="26" t="s">
        <v>28</v>
      </c>
      <c r="G14" s="65"/>
      <c r="H14" s="50">
        <v>22</v>
      </c>
      <c r="I14" s="50">
        <v>45</v>
      </c>
      <c r="J14" s="24" t="s">
        <v>29</v>
      </c>
      <c r="K14" s="41">
        <v>0</v>
      </c>
      <c r="L14" s="41">
        <v>0</v>
      </c>
      <c r="M14" s="41">
        <v>0</v>
      </c>
      <c r="N14" s="41">
        <v>0</v>
      </c>
      <c r="O14" s="29"/>
      <c r="P14" s="10">
        <f t="shared" ref="P14:P15" si="5">R14+S14+T14+U14</f>
        <v>0</v>
      </c>
      <c r="Q14" s="13" t="s">
        <v>29</v>
      </c>
      <c r="R14" s="10">
        <f>(K14*6)*(H14*0.5)*0.3</f>
        <v>0</v>
      </c>
      <c r="S14" s="100">
        <f>(L14*12)*(I14*0.5)*0.3</f>
        <v>0</v>
      </c>
      <c r="T14" s="10">
        <f>(M14*6)*(H14*0.5)*0.2</f>
        <v>0</v>
      </c>
      <c r="U14" s="100">
        <f>(N14*12)*(I14*0.5)*0.2</f>
        <v>0</v>
      </c>
    </row>
    <row r="15" spans="2:21" s="11" customFormat="1" ht="24" x14ac:dyDescent="0.3">
      <c r="B15" s="161"/>
      <c r="C15" s="113" t="s">
        <v>129</v>
      </c>
      <c r="D15" s="63"/>
      <c r="E15" s="26" t="s">
        <v>28</v>
      </c>
      <c r="F15" s="26" t="s">
        <v>28</v>
      </c>
      <c r="G15" s="65"/>
      <c r="H15" s="50">
        <v>100</v>
      </c>
      <c r="I15" s="50">
        <v>150</v>
      </c>
      <c r="J15" s="24" t="s">
        <v>29</v>
      </c>
      <c r="K15" s="41">
        <v>0</v>
      </c>
      <c r="L15" s="41">
        <v>0</v>
      </c>
      <c r="M15" s="41">
        <v>0</v>
      </c>
      <c r="N15" s="41">
        <v>0</v>
      </c>
      <c r="O15" s="29"/>
      <c r="P15" s="10">
        <f t="shared" si="5"/>
        <v>0</v>
      </c>
      <c r="Q15" s="13" t="s">
        <v>29</v>
      </c>
      <c r="R15" s="10">
        <f>(K15*6)*(H15*0.5)*0.3</f>
        <v>0</v>
      </c>
      <c r="S15" s="100">
        <f>(L15*12)*(I15*0.5)*0.3</f>
        <v>0</v>
      </c>
      <c r="T15" s="10">
        <f>(M15*6)*(H15*0.5)*0.2</f>
        <v>0</v>
      </c>
      <c r="U15" s="100">
        <f>(N15*12)*(I15*0.5)*0.2</f>
        <v>0</v>
      </c>
    </row>
    <row r="16" spans="2:21" s="11" customFormat="1" ht="14.4" customHeight="1" x14ac:dyDescent="0.3">
      <c r="B16" s="162" t="s">
        <v>31</v>
      </c>
      <c r="C16" s="114" t="s">
        <v>109</v>
      </c>
      <c r="D16" s="63"/>
      <c r="E16" s="26" t="s">
        <v>28</v>
      </c>
      <c r="F16" s="65"/>
      <c r="G16" s="65"/>
      <c r="H16" s="50">
        <v>60</v>
      </c>
      <c r="I16" s="50">
        <v>100</v>
      </c>
      <c r="J16" s="24" t="s">
        <v>29</v>
      </c>
      <c r="K16" s="41">
        <v>0</v>
      </c>
      <c r="L16" s="41">
        <v>0</v>
      </c>
      <c r="M16" s="24" t="s">
        <v>29</v>
      </c>
      <c r="N16" s="24" t="s">
        <v>29</v>
      </c>
      <c r="O16" s="29"/>
      <c r="P16" s="10">
        <f>R16+S16</f>
        <v>0</v>
      </c>
      <c r="Q16" s="24" t="s">
        <v>29</v>
      </c>
      <c r="R16" s="10">
        <f>(K16*6)*(H16*0.5)*0.5</f>
        <v>0</v>
      </c>
      <c r="S16" s="100">
        <f>(L16*12)*(I16*0.5)*0.5</f>
        <v>0</v>
      </c>
      <c r="T16" s="13" t="s">
        <v>29</v>
      </c>
      <c r="U16" s="13" t="s">
        <v>29</v>
      </c>
    </row>
    <row r="17" spans="2:21" s="11" customFormat="1" ht="14.4" customHeight="1" x14ac:dyDescent="0.3">
      <c r="B17" s="163"/>
      <c r="C17" s="115" t="s">
        <v>60</v>
      </c>
      <c r="D17" s="63"/>
      <c r="E17" s="26" t="s">
        <v>28</v>
      </c>
      <c r="F17" s="65"/>
      <c r="G17" s="65"/>
      <c r="H17" s="50">
        <v>50</v>
      </c>
      <c r="I17" s="50">
        <v>75</v>
      </c>
      <c r="J17" s="24" t="s">
        <v>29</v>
      </c>
      <c r="K17" s="41">
        <v>0</v>
      </c>
      <c r="L17" s="41">
        <v>0</v>
      </c>
      <c r="M17" s="24" t="s">
        <v>29</v>
      </c>
      <c r="N17" s="24" t="s">
        <v>29</v>
      </c>
      <c r="O17" s="29"/>
      <c r="P17" s="10">
        <f>R17+S17</f>
        <v>0</v>
      </c>
      <c r="Q17" s="24" t="s">
        <v>29</v>
      </c>
      <c r="R17" s="10">
        <f>(K17*6)*(H17*0.5)*0.5</f>
        <v>0</v>
      </c>
      <c r="S17" s="100">
        <f>(L17*12)*(I17*0.5)*0.5</f>
        <v>0</v>
      </c>
      <c r="T17" s="13" t="s">
        <v>29</v>
      </c>
      <c r="U17" s="13" t="s">
        <v>29</v>
      </c>
    </row>
    <row r="18" spans="2:21" s="11" customFormat="1" x14ac:dyDescent="0.3">
      <c r="B18" s="163"/>
      <c r="C18" s="116" t="s">
        <v>110</v>
      </c>
      <c r="D18" s="63"/>
      <c r="E18" s="26" t="s">
        <v>28</v>
      </c>
      <c r="F18" s="67"/>
      <c r="G18" s="67"/>
      <c r="H18" s="50">
        <v>60</v>
      </c>
      <c r="I18" s="50">
        <v>100</v>
      </c>
      <c r="J18" s="24" t="s">
        <v>29</v>
      </c>
      <c r="K18" s="41">
        <v>0</v>
      </c>
      <c r="L18" s="41">
        <v>0</v>
      </c>
      <c r="M18" s="24" t="s">
        <v>29</v>
      </c>
      <c r="N18" s="24" t="s">
        <v>29</v>
      </c>
      <c r="O18" s="29"/>
      <c r="P18" s="10">
        <f t="shared" ref="P18:P20" si="6">R18+S18</f>
        <v>0</v>
      </c>
      <c r="Q18" s="24" t="s">
        <v>29</v>
      </c>
      <c r="R18" s="10">
        <f>(K18*6)*(H18*0.5)*0.5</f>
        <v>0</v>
      </c>
      <c r="S18" s="100">
        <f>(L18*12)*(I18*0.5)*0.5</f>
        <v>0</v>
      </c>
      <c r="T18" s="13" t="s">
        <v>29</v>
      </c>
      <c r="U18" s="13" t="s">
        <v>29</v>
      </c>
    </row>
    <row r="19" spans="2:21" s="11" customFormat="1" x14ac:dyDescent="0.3">
      <c r="B19" s="163"/>
      <c r="C19" s="116" t="s">
        <v>124</v>
      </c>
      <c r="D19" s="63"/>
      <c r="E19" s="26" t="s">
        <v>28</v>
      </c>
      <c r="F19" s="67"/>
      <c r="G19" s="67"/>
      <c r="H19" s="50">
        <v>60</v>
      </c>
      <c r="I19" s="50">
        <v>100</v>
      </c>
      <c r="J19" s="24" t="s">
        <v>29</v>
      </c>
      <c r="K19" s="41">
        <v>0</v>
      </c>
      <c r="L19" s="41">
        <v>0</v>
      </c>
      <c r="M19" s="24" t="s">
        <v>29</v>
      </c>
      <c r="N19" s="24" t="s">
        <v>29</v>
      </c>
      <c r="O19" s="29"/>
      <c r="P19" s="10">
        <f t="shared" si="6"/>
        <v>0</v>
      </c>
      <c r="Q19" s="24" t="s">
        <v>29</v>
      </c>
      <c r="R19" s="10">
        <f>(K19*6)*(H19*0.5)*0.5</f>
        <v>0</v>
      </c>
      <c r="S19" s="100">
        <f>(L19*12)*(I19*0.5)*0.5</f>
        <v>0</v>
      </c>
      <c r="T19" s="13" t="s">
        <v>29</v>
      </c>
      <c r="U19" s="13" t="s">
        <v>29</v>
      </c>
    </row>
    <row r="20" spans="2:21" s="11" customFormat="1" ht="36" x14ac:dyDescent="0.3">
      <c r="B20" s="163"/>
      <c r="C20" s="112" t="s">
        <v>130</v>
      </c>
      <c r="D20" s="63"/>
      <c r="E20" s="26" t="s">
        <v>28</v>
      </c>
      <c r="F20" s="67"/>
      <c r="G20" s="67"/>
      <c r="H20" s="50">
        <v>50</v>
      </c>
      <c r="I20" s="79">
        <v>75</v>
      </c>
      <c r="J20" s="24" t="s">
        <v>29</v>
      </c>
      <c r="K20" s="41">
        <v>0</v>
      </c>
      <c r="L20" s="41">
        <v>0</v>
      </c>
      <c r="M20" s="24" t="s">
        <v>29</v>
      </c>
      <c r="N20" s="24" t="s">
        <v>29</v>
      </c>
      <c r="O20" s="29"/>
      <c r="P20" s="10">
        <f t="shared" si="6"/>
        <v>0</v>
      </c>
      <c r="Q20" s="24" t="s">
        <v>29</v>
      </c>
      <c r="R20" s="10">
        <f>(K20*6)*(H20*0.5)*0.5</f>
        <v>0</v>
      </c>
      <c r="S20" s="100">
        <f>(L20*12)*(I20*0.5)*0.5</f>
        <v>0</v>
      </c>
      <c r="T20" s="13" t="s">
        <v>29</v>
      </c>
      <c r="U20" s="13" t="s">
        <v>29</v>
      </c>
    </row>
    <row r="21" spans="2:21" s="11" customFormat="1" x14ac:dyDescent="0.3">
      <c r="B21" s="163"/>
      <c r="C21" s="113" t="s">
        <v>111</v>
      </c>
      <c r="D21" s="63"/>
      <c r="E21" s="26" t="s">
        <v>28</v>
      </c>
      <c r="F21" s="26" t="s">
        <v>28</v>
      </c>
      <c r="G21" s="65"/>
      <c r="H21" s="50">
        <v>50</v>
      </c>
      <c r="I21" s="50">
        <v>75</v>
      </c>
      <c r="J21" s="24" t="s">
        <v>29</v>
      </c>
      <c r="K21" s="41">
        <v>0</v>
      </c>
      <c r="L21" s="41">
        <v>0</v>
      </c>
      <c r="M21" s="41">
        <v>0</v>
      </c>
      <c r="N21" s="41">
        <v>0</v>
      </c>
      <c r="O21" s="29"/>
      <c r="P21" s="10">
        <f t="shared" ref="P21:P30" si="7">R21+S21+T21+U21</f>
        <v>0</v>
      </c>
      <c r="Q21" s="13" t="s">
        <v>29</v>
      </c>
      <c r="R21" s="10">
        <f>(K21*6)*(H21*0.5)*0.3</f>
        <v>0</v>
      </c>
      <c r="S21" s="100">
        <f>(L21*12)*(I21*0.5)*0.3</f>
        <v>0</v>
      </c>
      <c r="T21" s="10">
        <f>(M21*6)*(H21*0.5)*0.2</f>
        <v>0</v>
      </c>
      <c r="U21" s="100">
        <f>(N21*12)*(I21*0.5)*0.2</f>
        <v>0</v>
      </c>
    </row>
    <row r="22" spans="2:21" s="11" customFormat="1" ht="24" x14ac:dyDescent="0.3">
      <c r="B22" s="163"/>
      <c r="C22" s="115" t="s">
        <v>32</v>
      </c>
      <c r="D22" s="63"/>
      <c r="E22" s="26" t="s">
        <v>28</v>
      </c>
      <c r="F22" s="67"/>
      <c r="G22" s="67"/>
      <c r="H22" s="50">
        <v>50</v>
      </c>
      <c r="I22" s="50">
        <v>75</v>
      </c>
      <c r="J22" s="24" t="s">
        <v>29</v>
      </c>
      <c r="K22" s="41">
        <v>0</v>
      </c>
      <c r="L22" s="41">
        <v>0</v>
      </c>
      <c r="M22" s="24" t="s">
        <v>29</v>
      </c>
      <c r="N22" s="24" t="s">
        <v>29</v>
      </c>
      <c r="O22" s="29"/>
      <c r="P22" s="10">
        <f t="shared" ref="P22:P27" si="8">R22+S22</f>
        <v>0</v>
      </c>
      <c r="Q22" s="13" t="s">
        <v>29</v>
      </c>
      <c r="R22" s="10">
        <f t="shared" ref="R22:R27" si="9">(K22*6)*(H22*0.5)*0.5</f>
        <v>0</v>
      </c>
      <c r="S22" s="100">
        <f t="shared" ref="S22:S27" si="10">(L22*12)*(I22*0.5)*0.5</f>
        <v>0</v>
      </c>
      <c r="T22" s="13" t="s">
        <v>29</v>
      </c>
      <c r="U22" s="13" t="s">
        <v>29</v>
      </c>
    </row>
    <row r="23" spans="2:21" s="11" customFormat="1" x14ac:dyDescent="0.3">
      <c r="B23" s="163"/>
      <c r="C23" s="115" t="s">
        <v>112</v>
      </c>
      <c r="D23" s="63"/>
      <c r="E23" s="26" t="s">
        <v>28</v>
      </c>
      <c r="F23" s="67"/>
      <c r="G23" s="67"/>
      <c r="H23" s="50">
        <v>60</v>
      </c>
      <c r="I23" s="79">
        <v>100</v>
      </c>
      <c r="J23" s="24" t="s">
        <v>29</v>
      </c>
      <c r="K23" s="41">
        <v>0</v>
      </c>
      <c r="L23" s="41">
        <v>0</v>
      </c>
      <c r="M23" s="24" t="s">
        <v>29</v>
      </c>
      <c r="N23" s="24" t="s">
        <v>29</v>
      </c>
      <c r="O23" s="29"/>
      <c r="P23" s="10">
        <f t="shared" si="8"/>
        <v>0</v>
      </c>
      <c r="Q23" s="13" t="s">
        <v>29</v>
      </c>
      <c r="R23" s="10">
        <f t="shared" si="9"/>
        <v>0</v>
      </c>
      <c r="S23" s="100">
        <f t="shared" si="10"/>
        <v>0</v>
      </c>
      <c r="T23" s="13" t="s">
        <v>29</v>
      </c>
      <c r="U23" s="13" t="s">
        <v>29</v>
      </c>
    </row>
    <row r="24" spans="2:21" s="11" customFormat="1" ht="36" x14ac:dyDescent="0.3">
      <c r="B24" s="163"/>
      <c r="C24" s="115" t="s">
        <v>113</v>
      </c>
      <c r="D24" s="63"/>
      <c r="E24" s="26" t="s">
        <v>28</v>
      </c>
      <c r="F24" s="65"/>
      <c r="G24" s="65"/>
      <c r="H24" s="50">
        <v>50</v>
      </c>
      <c r="I24" s="50">
        <v>75</v>
      </c>
      <c r="J24" s="24" t="s">
        <v>29</v>
      </c>
      <c r="K24" s="41">
        <v>0</v>
      </c>
      <c r="L24" s="41">
        <v>0</v>
      </c>
      <c r="M24" s="24" t="s">
        <v>29</v>
      </c>
      <c r="N24" s="24" t="s">
        <v>29</v>
      </c>
      <c r="O24" s="29"/>
      <c r="P24" s="10">
        <f t="shared" si="8"/>
        <v>0</v>
      </c>
      <c r="Q24" s="13" t="s">
        <v>29</v>
      </c>
      <c r="R24" s="10">
        <f t="shared" si="9"/>
        <v>0</v>
      </c>
      <c r="S24" s="100">
        <f t="shared" si="10"/>
        <v>0</v>
      </c>
      <c r="T24" s="13" t="s">
        <v>29</v>
      </c>
      <c r="U24" s="13" t="s">
        <v>29</v>
      </c>
    </row>
    <row r="25" spans="2:21" s="11" customFormat="1" x14ac:dyDescent="0.3">
      <c r="B25" s="163"/>
      <c r="C25" s="117" t="s">
        <v>61</v>
      </c>
      <c r="D25" s="63"/>
      <c r="E25" s="26" t="s">
        <v>28</v>
      </c>
      <c r="F25" s="65"/>
      <c r="G25" s="65"/>
      <c r="H25" s="50">
        <v>50</v>
      </c>
      <c r="I25" s="50">
        <v>75</v>
      </c>
      <c r="J25" s="24" t="s">
        <v>29</v>
      </c>
      <c r="K25" s="41">
        <v>0</v>
      </c>
      <c r="L25" s="41">
        <v>0</v>
      </c>
      <c r="M25" s="24" t="s">
        <v>29</v>
      </c>
      <c r="N25" s="24" t="s">
        <v>29</v>
      </c>
      <c r="O25" s="29"/>
      <c r="P25" s="10">
        <f t="shared" si="8"/>
        <v>0</v>
      </c>
      <c r="Q25" s="13" t="s">
        <v>29</v>
      </c>
      <c r="R25" s="10">
        <f t="shared" si="9"/>
        <v>0</v>
      </c>
      <c r="S25" s="100">
        <f t="shared" si="10"/>
        <v>0</v>
      </c>
      <c r="T25" s="13" t="s">
        <v>29</v>
      </c>
      <c r="U25" s="13" t="s">
        <v>29</v>
      </c>
    </row>
    <row r="26" spans="2:21" s="11" customFormat="1" x14ac:dyDescent="0.3">
      <c r="B26" s="163"/>
      <c r="C26" s="115" t="s">
        <v>33</v>
      </c>
      <c r="D26" s="63"/>
      <c r="E26" s="26" t="s">
        <v>28</v>
      </c>
      <c r="F26" s="65"/>
      <c r="G26" s="65"/>
      <c r="H26" s="50">
        <v>50</v>
      </c>
      <c r="I26" s="79">
        <v>75</v>
      </c>
      <c r="J26" s="24" t="s">
        <v>29</v>
      </c>
      <c r="K26" s="41">
        <v>0</v>
      </c>
      <c r="L26" s="41">
        <v>0</v>
      </c>
      <c r="M26" s="24" t="s">
        <v>29</v>
      </c>
      <c r="N26" s="24" t="s">
        <v>29</v>
      </c>
      <c r="O26" s="29"/>
      <c r="P26" s="10">
        <f t="shared" si="8"/>
        <v>0</v>
      </c>
      <c r="Q26" s="13" t="s">
        <v>29</v>
      </c>
      <c r="R26" s="10">
        <f t="shared" si="9"/>
        <v>0</v>
      </c>
      <c r="S26" s="100">
        <f t="shared" si="10"/>
        <v>0</v>
      </c>
      <c r="T26" s="13" t="s">
        <v>29</v>
      </c>
      <c r="U26" s="13" t="s">
        <v>29</v>
      </c>
    </row>
    <row r="27" spans="2:21" s="11" customFormat="1" x14ac:dyDescent="0.3">
      <c r="B27" s="163"/>
      <c r="C27" s="115" t="s">
        <v>114</v>
      </c>
      <c r="D27" s="63"/>
      <c r="E27" s="26" t="s">
        <v>28</v>
      </c>
      <c r="F27" s="65"/>
      <c r="G27" s="65"/>
      <c r="H27" s="50">
        <v>50</v>
      </c>
      <c r="I27" s="50">
        <v>75</v>
      </c>
      <c r="J27" s="24" t="s">
        <v>29</v>
      </c>
      <c r="K27" s="41">
        <v>0</v>
      </c>
      <c r="L27" s="41">
        <v>0</v>
      </c>
      <c r="M27" s="24" t="s">
        <v>29</v>
      </c>
      <c r="N27" s="24" t="s">
        <v>29</v>
      </c>
      <c r="O27" s="29"/>
      <c r="P27" s="10">
        <f t="shared" si="8"/>
        <v>0</v>
      </c>
      <c r="Q27" s="13" t="s">
        <v>29</v>
      </c>
      <c r="R27" s="10">
        <f t="shared" si="9"/>
        <v>0</v>
      </c>
      <c r="S27" s="100">
        <f t="shared" si="10"/>
        <v>0</v>
      </c>
      <c r="T27" s="13" t="s">
        <v>29</v>
      </c>
      <c r="U27" s="13" t="s">
        <v>29</v>
      </c>
    </row>
    <row r="28" spans="2:21" s="11" customFormat="1" ht="24" x14ac:dyDescent="0.3">
      <c r="B28" s="163"/>
      <c r="C28" s="115" t="s">
        <v>115</v>
      </c>
      <c r="D28" s="62">
        <v>15</v>
      </c>
      <c r="E28" s="26" t="s">
        <v>28</v>
      </c>
      <c r="F28" s="53" t="s">
        <v>28</v>
      </c>
      <c r="G28" s="65"/>
      <c r="H28" s="50">
        <v>50</v>
      </c>
      <c r="I28" s="50">
        <v>75</v>
      </c>
      <c r="J28" s="24" t="s">
        <v>29</v>
      </c>
      <c r="K28" s="41">
        <v>0</v>
      </c>
      <c r="L28" s="41">
        <v>0</v>
      </c>
      <c r="M28" s="41">
        <v>0</v>
      </c>
      <c r="N28" s="41">
        <v>0</v>
      </c>
      <c r="O28" s="29"/>
      <c r="P28" s="10">
        <f t="shared" si="7"/>
        <v>0</v>
      </c>
      <c r="Q28" s="13" t="s">
        <v>29</v>
      </c>
      <c r="R28" s="10">
        <f>(K28*6)*(H28*0.5)*0.3</f>
        <v>0</v>
      </c>
      <c r="S28" s="100">
        <f>(L28*12)*(I28*0.5)*0.3</f>
        <v>0</v>
      </c>
      <c r="T28" s="10">
        <f>(M28*6)*(H28*0.5)*0.2</f>
        <v>0</v>
      </c>
      <c r="U28" s="100">
        <f>(N28*12)*(I28*0.5)*0.2</f>
        <v>0</v>
      </c>
    </row>
    <row r="29" spans="2:21" s="11" customFormat="1" x14ac:dyDescent="0.3">
      <c r="B29" s="163"/>
      <c r="C29" s="115" t="s">
        <v>34</v>
      </c>
      <c r="D29" s="63"/>
      <c r="E29" s="26" t="s">
        <v>28</v>
      </c>
      <c r="F29" s="65"/>
      <c r="G29" s="65"/>
      <c r="H29" s="50">
        <v>50</v>
      </c>
      <c r="I29" s="50">
        <v>75</v>
      </c>
      <c r="J29" s="24" t="s">
        <v>29</v>
      </c>
      <c r="K29" s="41">
        <v>0</v>
      </c>
      <c r="L29" s="41">
        <v>0</v>
      </c>
      <c r="M29" s="24" t="s">
        <v>29</v>
      </c>
      <c r="N29" s="24" t="s">
        <v>29</v>
      </c>
      <c r="O29" s="29"/>
      <c r="P29" s="10">
        <f>R29+S29</f>
        <v>0</v>
      </c>
      <c r="Q29" s="24" t="s">
        <v>29</v>
      </c>
      <c r="R29" s="10">
        <f>(K29*6)*(H29*0.5)*0.5</f>
        <v>0</v>
      </c>
      <c r="S29" s="100">
        <f>(L29*12)*(I29*0.5)*0.5</f>
        <v>0</v>
      </c>
      <c r="T29" s="13" t="s">
        <v>29</v>
      </c>
      <c r="U29" s="13" t="s">
        <v>29</v>
      </c>
    </row>
    <row r="30" spans="2:21" s="11" customFormat="1" ht="24.6" x14ac:dyDescent="0.3">
      <c r="B30" s="163"/>
      <c r="C30" s="118" t="s">
        <v>116</v>
      </c>
      <c r="D30" s="63"/>
      <c r="E30" s="26" t="s">
        <v>28</v>
      </c>
      <c r="F30" s="26" t="s">
        <v>28</v>
      </c>
      <c r="G30" s="65"/>
      <c r="H30" s="50">
        <v>50</v>
      </c>
      <c r="I30" s="50">
        <v>75</v>
      </c>
      <c r="J30" s="24" t="s">
        <v>29</v>
      </c>
      <c r="K30" s="41">
        <v>0</v>
      </c>
      <c r="L30" s="41">
        <v>0</v>
      </c>
      <c r="M30" s="41">
        <v>0</v>
      </c>
      <c r="N30" s="41">
        <v>0</v>
      </c>
      <c r="O30" s="29"/>
      <c r="P30" s="10">
        <f t="shared" si="7"/>
        <v>0</v>
      </c>
      <c r="Q30" s="13" t="s">
        <v>29</v>
      </c>
      <c r="R30" s="10">
        <f>(K30*6)*(H30*0.5)*0.3</f>
        <v>0</v>
      </c>
      <c r="S30" s="100">
        <f>(L30*12)*(I30*0.5)*0.3</f>
        <v>0</v>
      </c>
      <c r="T30" s="10">
        <f>(M30*6)*(H30*0.5)*0.2</f>
        <v>0</v>
      </c>
      <c r="U30" s="100">
        <f>(N30*12)*(I30*0.5)*0.2</f>
        <v>0</v>
      </c>
    </row>
    <row r="31" spans="2:21" s="11" customFormat="1" x14ac:dyDescent="0.3">
      <c r="B31" s="164"/>
      <c r="C31" s="115" t="s">
        <v>35</v>
      </c>
      <c r="D31" s="63"/>
      <c r="E31" s="26" t="s">
        <v>28</v>
      </c>
      <c r="F31" s="67"/>
      <c r="G31" s="67"/>
      <c r="H31" s="50">
        <v>50</v>
      </c>
      <c r="I31" s="50">
        <v>75</v>
      </c>
      <c r="J31" s="24" t="s">
        <v>29</v>
      </c>
      <c r="K31" s="41">
        <v>0</v>
      </c>
      <c r="L31" s="41">
        <v>0</v>
      </c>
      <c r="M31" s="24" t="s">
        <v>29</v>
      </c>
      <c r="N31" s="24" t="s">
        <v>29</v>
      </c>
      <c r="O31" s="29"/>
      <c r="P31" s="10">
        <f>R31+S31</f>
        <v>0</v>
      </c>
      <c r="Q31" s="13" t="s">
        <v>29</v>
      </c>
      <c r="R31" s="10">
        <f>(K31*6)*(H31*0.5)*0.5</f>
        <v>0</v>
      </c>
      <c r="S31" s="100">
        <f>(L31*12)*(I31*0.5)*0.5</f>
        <v>0</v>
      </c>
      <c r="T31" s="13" t="s">
        <v>29</v>
      </c>
      <c r="U31" s="13" t="s">
        <v>29</v>
      </c>
    </row>
    <row r="32" spans="2:21" s="11" customFormat="1" x14ac:dyDescent="0.3">
      <c r="B32" s="160" t="s">
        <v>85</v>
      </c>
      <c r="C32" s="112" t="s">
        <v>117</v>
      </c>
      <c r="D32" s="63"/>
      <c r="E32" s="26" t="s">
        <v>28</v>
      </c>
      <c r="F32" s="65"/>
      <c r="G32" s="65"/>
      <c r="H32" s="50">
        <v>150</v>
      </c>
      <c r="I32" s="50">
        <v>230</v>
      </c>
      <c r="J32" s="24" t="s">
        <v>29</v>
      </c>
      <c r="K32" s="41">
        <v>0</v>
      </c>
      <c r="L32" s="41">
        <v>0</v>
      </c>
      <c r="M32" s="24" t="s">
        <v>29</v>
      </c>
      <c r="N32" s="24" t="s">
        <v>29</v>
      </c>
      <c r="O32" s="29"/>
      <c r="P32" s="10">
        <f>R32+S32</f>
        <v>0</v>
      </c>
      <c r="Q32" s="24" t="s">
        <v>29</v>
      </c>
      <c r="R32" s="10">
        <f>(K32*6)*(H32*0.5)*0.5</f>
        <v>0</v>
      </c>
      <c r="S32" s="100">
        <f>(L32*12)*(I32*0.5)*0.5</f>
        <v>0</v>
      </c>
      <c r="T32" s="13" t="s">
        <v>29</v>
      </c>
      <c r="U32" s="13" t="s">
        <v>29</v>
      </c>
    </row>
    <row r="33" spans="2:21" s="11" customFormat="1" x14ac:dyDescent="0.3">
      <c r="B33" s="161"/>
      <c r="C33" s="119" t="s">
        <v>118</v>
      </c>
      <c r="D33" s="68">
        <v>25</v>
      </c>
      <c r="E33" s="26" t="s">
        <v>28</v>
      </c>
      <c r="F33" s="26" t="s">
        <v>28</v>
      </c>
      <c r="G33" s="65"/>
      <c r="H33" s="50">
        <v>50</v>
      </c>
      <c r="I33" s="50">
        <v>75</v>
      </c>
      <c r="J33" s="24" t="s">
        <v>29</v>
      </c>
      <c r="K33" s="41">
        <v>0</v>
      </c>
      <c r="L33" s="41">
        <v>0</v>
      </c>
      <c r="M33" s="41">
        <v>0</v>
      </c>
      <c r="N33" s="41">
        <v>0</v>
      </c>
      <c r="O33" s="57"/>
      <c r="P33" s="10">
        <f t="shared" ref="P33" si="11">R33+S33+T33+U33</f>
        <v>0</v>
      </c>
      <c r="Q33" s="13" t="s">
        <v>29</v>
      </c>
      <c r="R33" s="10">
        <f>(K33*6)*(H33*0.5)*0.3</f>
        <v>0</v>
      </c>
      <c r="S33" s="100">
        <f>(L33*12)*(I33*0.5)*0.3</f>
        <v>0</v>
      </c>
      <c r="T33" s="10">
        <f>(M33*6)*(H33*0.5)*0.2</f>
        <v>0</v>
      </c>
      <c r="U33" s="100">
        <f>(N33*12)*(I33*0.5)*0.2</f>
        <v>0</v>
      </c>
    </row>
    <row r="34" spans="2:21" s="11" customFormat="1" x14ac:dyDescent="0.3">
      <c r="B34" s="165"/>
      <c r="C34" s="120" t="s">
        <v>36</v>
      </c>
      <c r="D34" s="69"/>
      <c r="E34" s="80" t="s">
        <v>28</v>
      </c>
      <c r="F34" s="65"/>
      <c r="G34" s="65"/>
      <c r="H34" s="50">
        <v>50</v>
      </c>
      <c r="I34" s="50">
        <v>75</v>
      </c>
      <c r="J34" s="24" t="s">
        <v>29</v>
      </c>
      <c r="K34" s="41">
        <v>0</v>
      </c>
      <c r="L34" s="41">
        <v>0</v>
      </c>
      <c r="M34" s="24" t="s">
        <v>29</v>
      </c>
      <c r="N34" s="24" t="s">
        <v>29</v>
      </c>
      <c r="O34" s="42"/>
      <c r="P34" s="10">
        <f>R34+S34</f>
        <v>0</v>
      </c>
      <c r="Q34" s="13" t="s">
        <v>29</v>
      </c>
      <c r="R34" s="10">
        <f>(K34*6)*(H34*0.5)*0.5</f>
        <v>0</v>
      </c>
      <c r="S34" s="100">
        <f>(L34*12)*(I34*0.5)*0.5</f>
        <v>0</v>
      </c>
      <c r="T34" s="13" t="s">
        <v>29</v>
      </c>
      <c r="U34" s="13" t="s">
        <v>29</v>
      </c>
    </row>
    <row r="35" spans="2:21" s="11" customFormat="1" x14ac:dyDescent="0.3">
      <c r="B35" s="165"/>
      <c r="C35" s="120" t="s">
        <v>37</v>
      </c>
      <c r="D35" s="69"/>
      <c r="E35" s="80" t="s">
        <v>28</v>
      </c>
      <c r="F35" s="67"/>
      <c r="G35" s="67"/>
      <c r="H35" s="50">
        <v>50</v>
      </c>
      <c r="I35" s="50">
        <v>75</v>
      </c>
      <c r="J35" s="24" t="s">
        <v>29</v>
      </c>
      <c r="K35" s="41">
        <v>0</v>
      </c>
      <c r="L35" s="41">
        <v>0</v>
      </c>
      <c r="M35" s="24" t="s">
        <v>29</v>
      </c>
      <c r="N35" s="24" t="s">
        <v>29</v>
      </c>
      <c r="O35" s="42"/>
      <c r="P35" s="10">
        <f>R35+S35</f>
        <v>0</v>
      </c>
      <c r="Q35" s="24" t="s">
        <v>29</v>
      </c>
      <c r="R35" s="10">
        <f>(K35*6)*(H35*0.5)*0.5</f>
        <v>0</v>
      </c>
      <c r="S35" s="100">
        <f>(L35*12)*(I35*0.5)*0.5</f>
        <v>0</v>
      </c>
      <c r="T35" s="13" t="s">
        <v>29</v>
      </c>
      <c r="U35" s="13" t="s">
        <v>29</v>
      </c>
    </row>
    <row r="36" spans="2:21" s="11" customFormat="1" x14ac:dyDescent="0.3">
      <c r="B36" s="165"/>
      <c r="C36" s="120" t="s">
        <v>38</v>
      </c>
      <c r="D36" s="70"/>
      <c r="E36" s="80" t="s">
        <v>28</v>
      </c>
      <c r="F36" s="65"/>
      <c r="G36" s="65"/>
      <c r="H36" s="50">
        <v>50</v>
      </c>
      <c r="I36" s="50">
        <v>75</v>
      </c>
      <c r="J36" s="24" t="s">
        <v>29</v>
      </c>
      <c r="K36" s="41">
        <v>0</v>
      </c>
      <c r="L36" s="41">
        <v>0</v>
      </c>
      <c r="M36" s="24" t="s">
        <v>29</v>
      </c>
      <c r="N36" s="24" t="s">
        <v>29</v>
      </c>
      <c r="O36" s="42"/>
      <c r="P36" s="10">
        <f>R36+S36</f>
        <v>0</v>
      </c>
      <c r="Q36" s="13" t="s">
        <v>29</v>
      </c>
      <c r="R36" s="10">
        <f>(K36*6)*(H36*0.5)*0.5</f>
        <v>0</v>
      </c>
      <c r="S36" s="100">
        <f>(L36*12)*(I36*0.5)*0.5</f>
        <v>0</v>
      </c>
      <c r="T36" s="13" t="s">
        <v>29</v>
      </c>
      <c r="U36" s="13" t="s">
        <v>29</v>
      </c>
    </row>
    <row r="37" spans="2:21" s="11" customFormat="1" x14ac:dyDescent="0.3">
      <c r="B37" s="161"/>
      <c r="C37" s="120" t="s">
        <v>39</v>
      </c>
      <c r="D37" s="71"/>
      <c r="E37" s="26" t="s">
        <v>28</v>
      </c>
      <c r="F37" s="65"/>
      <c r="G37" s="65"/>
      <c r="H37" s="50">
        <v>50</v>
      </c>
      <c r="I37" s="50">
        <v>75</v>
      </c>
      <c r="J37" s="24" t="s">
        <v>29</v>
      </c>
      <c r="K37" s="41">
        <v>0</v>
      </c>
      <c r="L37" s="41">
        <v>0</v>
      </c>
      <c r="M37" s="24" t="s">
        <v>29</v>
      </c>
      <c r="N37" s="24" t="s">
        <v>29</v>
      </c>
      <c r="O37" s="42"/>
      <c r="P37" s="10">
        <f>R37+S37</f>
        <v>0</v>
      </c>
      <c r="Q37" s="24" t="s">
        <v>29</v>
      </c>
      <c r="R37" s="10">
        <f>(K37*6)*(H37*0.5)*0.5</f>
        <v>0</v>
      </c>
      <c r="S37" s="100">
        <f>(L37*12)*(I37*0.5)*0.5</f>
        <v>0</v>
      </c>
      <c r="T37" s="13" t="s">
        <v>29</v>
      </c>
      <c r="U37" s="13" t="s">
        <v>29</v>
      </c>
    </row>
    <row r="38" spans="2:21" s="11" customFormat="1" ht="24" x14ac:dyDescent="0.3">
      <c r="B38" s="161"/>
      <c r="C38" s="116" t="s">
        <v>125</v>
      </c>
      <c r="D38" s="72"/>
      <c r="E38" s="26" t="s">
        <v>28</v>
      </c>
      <c r="F38" s="26" t="s">
        <v>28</v>
      </c>
      <c r="G38" s="65"/>
      <c r="H38" s="50">
        <v>50</v>
      </c>
      <c r="I38" s="50">
        <v>75</v>
      </c>
      <c r="J38" s="24" t="s">
        <v>29</v>
      </c>
      <c r="K38" s="41">
        <v>0</v>
      </c>
      <c r="L38" s="41">
        <v>0</v>
      </c>
      <c r="M38" s="41">
        <v>0</v>
      </c>
      <c r="N38" s="41">
        <v>0</v>
      </c>
      <c r="O38" s="29"/>
      <c r="P38" s="10">
        <f t="shared" ref="P38:P39" si="12">R38+S38+T38+U38</f>
        <v>0</v>
      </c>
      <c r="Q38" s="13" t="s">
        <v>29</v>
      </c>
      <c r="R38" s="10">
        <f>(K38*6)*(H38*0.5)*0.3</f>
        <v>0</v>
      </c>
      <c r="S38" s="100">
        <f>(L38*12)*(I38*0.5)*0.3</f>
        <v>0</v>
      </c>
      <c r="T38" s="10">
        <f>(M38*6)*(H38*0.5)*0.2</f>
        <v>0</v>
      </c>
      <c r="U38" s="100">
        <f>(N38*12)*(I38*0.5)*0.2</f>
        <v>0</v>
      </c>
    </row>
    <row r="39" spans="2:21" s="11" customFormat="1" x14ac:dyDescent="0.3">
      <c r="B39" s="161"/>
      <c r="C39" s="115" t="s">
        <v>74</v>
      </c>
      <c r="D39" s="73"/>
      <c r="E39" s="26" t="s">
        <v>28</v>
      </c>
      <c r="F39" s="26" t="s">
        <v>28</v>
      </c>
      <c r="G39" s="65"/>
      <c r="H39" s="50">
        <v>50</v>
      </c>
      <c r="I39" s="50">
        <v>75</v>
      </c>
      <c r="J39" s="24" t="s">
        <v>29</v>
      </c>
      <c r="K39" s="41">
        <v>0</v>
      </c>
      <c r="L39" s="41">
        <v>0</v>
      </c>
      <c r="M39" s="41">
        <v>0</v>
      </c>
      <c r="N39" s="41">
        <v>0</v>
      </c>
      <c r="O39" s="29"/>
      <c r="P39" s="10">
        <f t="shared" si="12"/>
        <v>0</v>
      </c>
      <c r="Q39" s="13" t="s">
        <v>29</v>
      </c>
      <c r="R39" s="10">
        <f>(K39*6)*(H39*0.5)*0.3</f>
        <v>0</v>
      </c>
      <c r="S39" s="100">
        <f>(L39*12)*(I39*0.5)*0.3</f>
        <v>0</v>
      </c>
      <c r="T39" s="10">
        <f>(M39*6)*(H39*0.5)*0.2</f>
        <v>0</v>
      </c>
      <c r="U39" s="100">
        <f>(N39*12)*(I39*0.5)*0.2</f>
        <v>0</v>
      </c>
    </row>
    <row r="40" spans="2:21" s="11" customFormat="1" x14ac:dyDescent="0.3">
      <c r="B40" s="161"/>
      <c r="C40" s="115" t="s">
        <v>119</v>
      </c>
      <c r="D40" s="73"/>
      <c r="E40" s="26" t="s">
        <v>28</v>
      </c>
      <c r="F40" s="67"/>
      <c r="G40" s="67"/>
      <c r="H40" s="50">
        <v>50</v>
      </c>
      <c r="I40" s="50">
        <v>75</v>
      </c>
      <c r="J40" s="24" t="s">
        <v>29</v>
      </c>
      <c r="K40" s="41">
        <v>0</v>
      </c>
      <c r="L40" s="41">
        <v>0</v>
      </c>
      <c r="M40" s="24" t="s">
        <v>29</v>
      </c>
      <c r="N40" s="24" t="s">
        <v>29</v>
      </c>
      <c r="O40" s="29"/>
      <c r="P40" s="10">
        <f>R40+S40</f>
        <v>0</v>
      </c>
      <c r="Q40" s="13" t="s">
        <v>29</v>
      </c>
      <c r="R40" s="10">
        <f>(K40*6)*(H40*0.5)*0.5</f>
        <v>0</v>
      </c>
      <c r="S40" s="100">
        <f>(L40*12)*(I40*0.5)*0.5</f>
        <v>0</v>
      </c>
      <c r="T40" s="13" t="s">
        <v>29</v>
      </c>
      <c r="U40" s="13" t="s">
        <v>29</v>
      </c>
    </row>
    <row r="41" spans="2:21" s="11" customFormat="1" ht="24" x14ac:dyDescent="0.3">
      <c r="B41" s="161"/>
      <c r="C41" s="121" t="s">
        <v>136</v>
      </c>
      <c r="D41" s="97">
        <v>30</v>
      </c>
      <c r="E41" s="65" t="s">
        <v>28</v>
      </c>
      <c r="F41" s="65"/>
      <c r="G41" s="98">
        <v>60</v>
      </c>
      <c r="H41" s="94"/>
      <c r="I41" s="94"/>
      <c r="J41" s="41">
        <v>0</v>
      </c>
      <c r="K41" s="24" t="s">
        <v>29</v>
      </c>
      <c r="L41" s="24" t="s">
        <v>29</v>
      </c>
      <c r="M41" s="24" t="s">
        <v>29</v>
      </c>
      <c r="N41" s="24" t="s">
        <v>29</v>
      </c>
      <c r="O41" s="29"/>
      <c r="P41" s="10">
        <f>Q41</f>
        <v>0</v>
      </c>
      <c r="Q41" s="10">
        <f>J41*G41</f>
        <v>0</v>
      </c>
      <c r="R41" s="13" t="s">
        <v>29</v>
      </c>
      <c r="S41" s="13" t="s">
        <v>29</v>
      </c>
      <c r="T41" s="13" t="s">
        <v>29</v>
      </c>
      <c r="U41" s="13" t="s">
        <v>29</v>
      </c>
    </row>
    <row r="42" spans="2:21" s="11" customFormat="1" x14ac:dyDescent="0.3">
      <c r="B42" s="161"/>
      <c r="C42" s="115" t="s">
        <v>120</v>
      </c>
      <c r="D42" s="73"/>
      <c r="E42" s="26" t="s">
        <v>28</v>
      </c>
      <c r="F42" s="67"/>
      <c r="G42" s="67"/>
      <c r="H42" s="50">
        <v>50</v>
      </c>
      <c r="I42" s="50">
        <v>75</v>
      </c>
      <c r="J42" s="24" t="s">
        <v>29</v>
      </c>
      <c r="K42" s="41">
        <v>0</v>
      </c>
      <c r="L42" s="41">
        <v>0</v>
      </c>
      <c r="M42" s="24" t="s">
        <v>29</v>
      </c>
      <c r="N42" s="24" t="s">
        <v>29</v>
      </c>
      <c r="O42" s="29"/>
      <c r="P42" s="10">
        <f>R42+S42</f>
        <v>0</v>
      </c>
      <c r="Q42" s="13" t="s">
        <v>29</v>
      </c>
      <c r="R42" s="10">
        <f>(K42*6)*(H42*0.5)*0.5</f>
        <v>0</v>
      </c>
      <c r="S42" s="100">
        <f>(L42*12)*(I42*0.5)*0.5</f>
        <v>0</v>
      </c>
      <c r="T42" s="13" t="s">
        <v>29</v>
      </c>
      <c r="U42" s="13" t="s">
        <v>29</v>
      </c>
    </row>
    <row r="43" spans="2:21" s="11" customFormat="1" ht="24" x14ac:dyDescent="0.3">
      <c r="B43" s="155" t="s">
        <v>40</v>
      </c>
      <c r="C43" s="113" t="s">
        <v>121</v>
      </c>
      <c r="D43" s="74"/>
      <c r="E43" s="26" t="s">
        <v>28</v>
      </c>
      <c r="F43" s="26" t="s">
        <v>28</v>
      </c>
      <c r="G43" s="65"/>
      <c r="H43" s="50">
        <v>7</v>
      </c>
      <c r="I43" s="50">
        <v>15</v>
      </c>
      <c r="J43" s="24" t="s">
        <v>29</v>
      </c>
      <c r="K43" s="41">
        <v>0</v>
      </c>
      <c r="L43" s="41">
        <v>0</v>
      </c>
      <c r="M43" s="41">
        <v>0</v>
      </c>
      <c r="N43" s="41">
        <v>0</v>
      </c>
      <c r="O43" s="29"/>
      <c r="P43" s="10">
        <f t="shared" ref="P43:P46" si="13">R43+S43+T43+U43</f>
        <v>0</v>
      </c>
      <c r="Q43" s="13" t="s">
        <v>29</v>
      </c>
      <c r="R43" s="10">
        <f>(K43*6)*(H43*0.5)*0.3</f>
        <v>0</v>
      </c>
      <c r="S43" s="100">
        <f>(L43*12)*(I43*0.5)*0.3</f>
        <v>0</v>
      </c>
      <c r="T43" s="10">
        <f>(M43*6)*(H43*0.5)*0.2</f>
        <v>0</v>
      </c>
      <c r="U43" s="100">
        <f>(N43*12)*(I43*0.5)*0.2</f>
        <v>0</v>
      </c>
    </row>
    <row r="44" spans="2:21" s="11" customFormat="1" x14ac:dyDescent="0.3">
      <c r="B44" s="156"/>
      <c r="C44" s="112" t="s">
        <v>126</v>
      </c>
      <c r="D44" s="75"/>
      <c r="E44" s="26" t="s">
        <v>28</v>
      </c>
      <c r="F44" s="26" t="s">
        <v>28</v>
      </c>
      <c r="G44" s="65"/>
      <c r="H44" s="50">
        <v>7</v>
      </c>
      <c r="I44" s="50">
        <v>15</v>
      </c>
      <c r="J44" s="24" t="s">
        <v>29</v>
      </c>
      <c r="K44" s="41">
        <v>0</v>
      </c>
      <c r="L44" s="41">
        <v>0</v>
      </c>
      <c r="M44" s="41">
        <v>0</v>
      </c>
      <c r="N44" s="41">
        <v>0</v>
      </c>
      <c r="O44" s="29"/>
      <c r="P44" s="10">
        <f t="shared" si="13"/>
        <v>0</v>
      </c>
      <c r="Q44" s="13" t="s">
        <v>29</v>
      </c>
      <c r="R44" s="10">
        <f>(K44*6)*(H44*0.5)*0.3</f>
        <v>0</v>
      </c>
      <c r="S44" s="100">
        <f>(L44*12)*(I44*0.5)*0.3</f>
        <v>0</v>
      </c>
      <c r="T44" s="10">
        <f>(M44*6)*(H44*0.5)*0.2</f>
        <v>0</v>
      </c>
      <c r="U44" s="100">
        <f>(N44*12)*(I44*0.5)*0.2</f>
        <v>0</v>
      </c>
    </row>
    <row r="45" spans="2:21" s="11" customFormat="1" x14ac:dyDescent="0.3">
      <c r="B45" s="156"/>
      <c r="C45" s="117" t="s">
        <v>122</v>
      </c>
      <c r="D45" s="76"/>
      <c r="E45" s="26" t="s">
        <v>28</v>
      </c>
      <c r="F45" s="26" t="s">
        <v>28</v>
      </c>
      <c r="G45" s="65"/>
      <c r="H45" s="50">
        <v>7</v>
      </c>
      <c r="I45" s="50">
        <v>15</v>
      </c>
      <c r="J45" s="24" t="s">
        <v>29</v>
      </c>
      <c r="K45" s="41">
        <v>0</v>
      </c>
      <c r="L45" s="41">
        <v>0</v>
      </c>
      <c r="M45" s="41">
        <v>0</v>
      </c>
      <c r="N45" s="41">
        <v>0</v>
      </c>
      <c r="O45" s="29"/>
      <c r="P45" s="10">
        <f t="shared" si="13"/>
        <v>0</v>
      </c>
      <c r="Q45" s="13" t="s">
        <v>29</v>
      </c>
      <c r="R45" s="10">
        <f>(K45*6)*(H45*0.5)*0.3</f>
        <v>0</v>
      </c>
      <c r="S45" s="100">
        <f>(L45*12)*(I45*0.5)*0.3</f>
        <v>0</v>
      </c>
      <c r="T45" s="10">
        <f>(M45*6)*(H45*0.5)*0.2</f>
        <v>0</v>
      </c>
      <c r="U45" s="100">
        <f>(N45*12)*(I45*0.5)*0.2</f>
        <v>0</v>
      </c>
    </row>
    <row r="46" spans="2:21" s="11" customFormat="1" x14ac:dyDescent="0.3">
      <c r="B46" s="155" t="s">
        <v>41</v>
      </c>
      <c r="C46" s="112" t="s">
        <v>127</v>
      </c>
      <c r="D46" s="75"/>
      <c r="E46" s="26" t="s">
        <v>28</v>
      </c>
      <c r="F46" s="26" t="s">
        <v>28</v>
      </c>
      <c r="G46" s="65"/>
      <c r="H46" s="50">
        <v>75</v>
      </c>
      <c r="I46" s="50">
        <v>100</v>
      </c>
      <c r="J46" s="24" t="s">
        <v>29</v>
      </c>
      <c r="K46" s="41">
        <v>0</v>
      </c>
      <c r="L46" s="41">
        <v>0</v>
      </c>
      <c r="M46" s="41">
        <v>0</v>
      </c>
      <c r="N46" s="41">
        <v>0</v>
      </c>
      <c r="O46" s="29"/>
      <c r="P46" s="10">
        <f t="shared" si="13"/>
        <v>0</v>
      </c>
      <c r="Q46" s="13" t="s">
        <v>29</v>
      </c>
      <c r="R46" s="10">
        <f>(K46*6)*(H46*0.5)*0.3</f>
        <v>0</v>
      </c>
      <c r="S46" s="100">
        <f>(L46*12)*(I46*0.5)*0.3</f>
        <v>0</v>
      </c>
      <c r="T46" s="10">
        <f>(M46*6)*(H46*0.5)*0.2</f>
        <v>0</v>
      </c>
      <c r="U46" s="100">
        <f>(N46*12)*(I46*0.5)*0.2</f>
        <v>0</v>
      </c>
    </row>
    <row r="47" spans="2:21" s="11" customFormat="1" ht="29.4" customHeight="1" x14ac:dyDescent="0.3">
      <c r="B47" s="155"/>
      <c r="C47" s="110" t="s">
        <v>135</v>
      </c>
      <c r="D47" s="77"/>
      <c r="E47" s="65" t="s">
        <v>28</v>
      </c>
      <c r="F47" s="65"/>
      <c r="G47" s="103">
        <v>150</v>
      </c>
      <c r="H47" s="66">
        <v>100</v>
      </c>
      <c r="I47" s="66">
        <v>150</v>
      </c>
      <c r="J47" s="41">
        <v>0</v>
      </c>
      <c r="K47" s="24" t="s">
        <v>29</v>
      </c>
      <c r="L47" s="24" t="s">
        <v>29</v>
      </c>
      <c r="M47" s="24" t="s">
        <v>29</v>
      </c>
      <c r="N47" s="24" t="s">
        <v>29</v>
      </c>
      <c r="O47" s="29"/>
      <c r="P47" s="10">
        <f>Q47</f>
        <v>0</v>
      </c>
      <c r="Q47" s="10">
        <f>J47*G47</f>
        <v>0</v>
      </c>
      <c r="R47" s="13" t="s">
        <v>29</v>
      </c>
      <c r="S47" s="13" t="s">
        <v>29</v>
      </c>
      <c r="T47" s="13" t="s">
        <v>29</v>
      </c>
      <c r="U47" s="13" t="s">
        <v>29</v>
      </c>
    </row>
    <row r="48" spans="2:21" s="11" customFormat="1" x14ac:dyDescent="0.3">
      <c r="B48" s="156"/>
      <c r="C48" s="116" t="s">
        <v>128</v>
      </c>
      <c r="D48" s="72"/>
      <c r="E48" s="26" t="s">
        <v>28</v>
      </c>
      <c r="F48" s="26" t="s">
        <v>28</v>
      </c>
      <c r="G48" s="65"/>
      <c r="H48" s="50">
        <v>50</v>
      </c>
      <c r="I48" s="50">
        <v>75</v>
      </c>
      <c r="J48" s="24" t="s">
        <v>29</v>
      </c>
      <c r="K48" s="41">
        <v>0</v>
      </c>
      <c r="L48" s="41">
        <v>0</v>
      </c>
      <c r="M48" s="41">
        <v>0</v>
      </c>
      <c r="N48" s="41">
        <v>0</v>
      </c>
      <c r="O48" s="29"/>
      <c r="P48" s="10">
        <f t="shared" ref="P48" si="14">R48+S48+T48+U48</f>
        <v>0</v>
      </c>
      <c r="Q48" s="13" t="s">
        <v>29</v>
      </c>
      <c r="R48" s="10">
        <f>(K48*6)*(H48*0.5)*0.3</f>
        <v>0</v>
      </c>
      <c r="S48" s="100">
        <f>(L48*12)*(I48*0.5)*0.3</f>
        <v>0</v>
      </c>
      <c r="T48" s="10">
        <f>(M48*6)*(H48*0.5)*0.2</f>
        <v>0</v>
      </c>
      <c r="U48" s="100">
        <f>(N48*12)*(I48*0.5)*0.2</f>
        <v>0</v>
      </c>
    </row>
    <row r="49" spans="1:21" s="11" customFormat="1" ht="28.8" x14ac:dyDescent="0.3">
      <c r="B49" s="102" t="s">
        <v>42</v>
      </c>
      <c r="C49" s="122" t="s">
        <v>42</v>
      </c>
      <c r="D49" s="78"/>
      <c r="E49" s="66"/>
      <c r="F49" s="66"/>
      <c r="G49" s="66"/>
      <c r="H49" s="50">
        <v>50</v>
      </c>
      <c r="I49" s="50">
        <v>75</v>
      </c>
      <c r="J49" s="24" t="s">
        <v>29</v>
      </c>
      <c r="K49" s="41">
        <v>0</v>
      </c>
      <c r="L49" s="41">
        <v>0</v>
      </c>
      <c r="M49" s="24" t="s">
        <v>29</v>
      </c>
      <c r="N49" s="24" t="s">
        <v>29</v>
      </c>
      <c r="O49" s="43"/>
      <c r="P49" s="10">
        <f>R49+S49</f>
        <v>0</v>
      </c>
      <c r="Q49" s="24" t="s">
        <v>29</v>
      </c>
      <c r="R49" s="10">
        <f>(K49*6)*(H49*0.5)*0.5</f>
        <v>0</v>
      </c>
      <c r="S49" s="100">
        <f>(L49*12)*(I49*0.5)*0.5</f>
        <v>0</v>
      </c>
      <c r="T49" s="13" t="s">
        <v>29</v>
      </c>
      <c r="U49" s="13" t="s">
        <v>29</v>
      </c>
    </row>
    <row r="50" spans="1:21" ht="23.25" customHeight="1" x14ac:dyDescent="0.3">
      <c r="B50" s="157" t="s">
        <v>43</v>
      </c>
      <c r="C50" s="158"/>
      <c r="D50" s="158"/>
      <c r="E50" s="158"/>
      <c r="F50" s="158"/>
      <c r="G50" s="158"/>
      <c r="H50" s="158"/>
      <c r="I50" s="158"/>
      <c r="J50" s="158"/>
      <c r="K50" s="158"/>
      <c r="L50" s="158"/>
      <c r="M50" s="158"/>
      <c r="N50" s="158"/>
      <c r="O50" s="159"/>
      <c r="P50" s="81">
        <f t="shared" ref="P50:U50" si="15">SUM(P4:P49)</f>
        <v>0</v>
      </c>
      <c r="Q50" s="37">
        <f t="shared" si="15"/>
        <v>0</v>
      </c>
      <c r="R50" s="37">
        <f t="shared" si="15"/>
        <v>0</v>
      </c>
      <c r="S50" s="37">
        <f t="shared" si="15"/>
        <v>0</v>
      </c>
      <c r="T50" s="37">
        <f t="shared" si="15"/>
        <v>0</v>
      </c>
      <c r="U50" s="37">
        <f t="shared" si="15"/>
        <v>0</v>
      </c>
    </row>
    <row r="51" spans="1:21" x14ac:dyDescent="0.3">
      <c r="A51" s="27" t="s">
        <v>44</v>
      </c>
      <c r="C51"/>
      <c r="D51"/>
      <c r="E51"/>
      <c r="J51"/>
      <c r="K51"/>
      <c r="L51"/>
      <c r="M51"/>
      <c r="N51"/>
      <c r="O51"/>
      <c r="P51"/>
      <c r="S51"/>
      <c r="T51"/>
      <c r="U51"/>
    </row>
    <row r="52" spans="1:21" x14ac:dyDescent="0.3">
      <c r="A52" s="27"/>
      <c r="C52"/>
      <c r="D52"/>
      <c r="E52"/>
      <c r="J52"/>
      <c r="K52"/>
      <c r="L52"/>
      <c r="M52"/>
      <c r="N52"/>
      <c r="O52"/>
      <c r="P52"/>
      <c r="S52"/>
      <c r="T52"/>
      <c r="U52"/>
    </row>
    <row r="53" spans="1:21" ht="28.8" x14ac:dyDescent="0.3">
      <c r="B53" s="35" t="s">
        <v>45</v>
      </c>
    </row>
    <row r="54" spans="1:21" ht="21.75" customHeight="1" x14ac:dyDescent="0.3">
      <c r="B54" s="40">
        <v>0</v>
      </c>
      <c r="C54"/>
      <c r="D54"/>
    </row>
    <row r="55" spans="1:21" x14ac:dyDescent="0.3">
      <c r="A55" s="27" t="s">
        <v>78</v>
      </c>
    </row>
    <row r="56" spans="1:21" x14ac:dyDescent="0.3">
      <c r="B56" s="105" t="s">
        <v>83</v>
      </c>
      <c r="C56" s="105" t="s">
        <v>82</v>
      </c>
      <c r="D56" s="106" t="s">
        <v>81</v>
      </c>
      <c r="E56"/>
      <c r="J56"/>
      <c r="K56"/>
      <c r="L56"/>
      <c r="M56"/>
      <c r="N56"/>
      <c r="O56"/>
      <c r="P56"/>
      <c r="S56"/>
      <c r="T56"/>
      <c r="U56"/>
    </row>
    <row r="57" spans="1:21" x14ac:dyDescent="0.3">
      <c r="B57" s="55" t="s">
        <v>52</v>
      </c>
      <c r="C57" s="104" t="s">
        <v>77</v>
      </c>
      <c r="D57" s="82">
        <v>0</v>
      </c>
      <c r="E57"/>
      <c r="J57"/>
      <c r="K57"/>
      <c r="L57"/>
      <c r="M57"/>
      <c r="N57"/>
      <c r="O57"/>
      <c r="P57"/>
      <c r="S57"/>
      <c r="T57"/>
      <c r="U57"/>
    </row>
    <row r="58" spans="1:21" x14ac:dyDescent="0.3">
      <c r="B58" s="83" t="s">
        <v>53</v>
      </c>
      <c r="C58" s="104" t="s">
        <v>80</v>
      </c>
      <c r="D58" s="82">
        <v>0</v>
      </c>
      <c r="E58"/>
      <c r="J58"/>
      <c r="K58"/>
      <c r="L58"/>
      <c r="M58"/>
      <c r="N58"/>
      <c r="O58"/>
      <c r="P58"/>
      <c r="S58"/>
      <c r="T58"/>
      <c r="U58"/>
    </row>
    <row r="59" spans="1:21" x14ac:dyDescent="0.3">
      <c r="B59" s="55" t="s">
        <v>86</v>
      </c>
      <c r="C59" s="104" t="s">
        <v>54</v>
      </c>
      <c r="D59" s="82">
        <v>0</v>
      </c>
      <c r="E59"/>
      <c r="J59"/>
      <c r="K59"/>
      <c r="L59"/>
      <c r="M59"/>
      <c r="N59"/>
      <c r="O59"/>
      <c r="P59"/>
      <c r="S59"/>
      <c r="T59"/>
      <c r="U59"/>
    </row>
    <row r="60" spans="1:21" x14ac:dyDescent="0.3">
      <c r="B60" s="15" t="s">
        <v>71</v>
      </c>
      <c r="C60" s="104" t="s">
        <v>87</v>
      </c>
      <c r="D60" s="82">
        <v>0</v>
      </c>
      <c r="E60"/>
      <c r="J60"/>
      <c r="K60"/>
      <c r="L60"/>
      <c r="M60"/>
      <c r="N60"/>
      <c r="O60"/>
      <c r="P60"/>
      <c r="S60"/>
      <c r="T60"/>
      <c r="U60"/>
    </row>
    <row r="61" spans="1:21" x14ac:dyDescent="0.3">
      <c r="A61" s="27" t="s">
        <v>79</v>
      </c>
    </row>
  </sheetData>
  <sheetProtection algorithmName="SHA-512" hashValue="EMwebUhdDCRfZlSjSH8bfYXbnf0nAWwAaChwJ0CrAm6BehcSYc6lx6nTlDJ13E82I1u9YSdGOF+LXvTDwfQ10g==" saltValue="+YO42DJFQU+u4LtrLwXc1A==" spinCount="100000" sheet="1" objects="1" scenarios="1"/>
  <mergeCells count="7">
    <mergeCell ref="B46:B48"/>
    <mergeCell ref="B50:O50"/>
    <mergeCell ref="B4:B10"/>
    <mergeCell ref="B11:B15"/>
    <mergeCell ref="B16:B31"/>
    <mergeCell ref="B32:B42"/>
    <mergeCell ref="B43:B45"/>
  </mergeCell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DEE10F-5842-4B75-986C-9484894E6542}">
  <sheetPr>
    <tabColor theme="3" tint="0.249977111117893"/>
  </sheetPr>
  <dimension ref="A1:U55"/>
  <sheetViews>
    <sheetView workbookViewId="0"/>
  </sheetViews>
  <sheetFormatPr defaultRowHeight="14.4" x14ac:dyDescent="0.3"/>
  <cols>
    <col min="2" max="2" width="22" customWidth="1"/>
    <col min="3" max="3" width="19.5546875" customWidth="1"/>
    <col min="4" max="4" width="11.33203125" style="6" customWidth="1"/>
    <col min="5" max="7" width="5.44140625" customWidth="1"/>
    <col min="8" max="9" width="7.44140625" customWidth="1"/>
    <col min="10" max="10" width="16.44140625" customWidth="1"/>
    <col min="11" max="14" width="22.109375" customWidth="1"/>
    <col min="15" max="16" width="21" customWidth="1"/>
    <col min="17" max="17" width="19.5546875" customWidth="1"/>
    <col min="18" max="19" width="21.88671875" customWidth="1"/>
    <col min="20" max="21" width="23.109375" customWidth="1"/>
  </cols>
  <sheetData>
    <row r="1" spans="1:21" x14ac:dyDescent="0.3">
      <c r="A1" s="27" t="s">
        <v>75</v>
      </c>
    </row>
    <row r="2" spans="1:21" ht="63" thickBot="1" x14ac:dyDescent="0.35">
      <c r="A2" s="27" t="s">
        <v>44</v>
      </c>
      <c r="D2" s="2"/>
      <c r="K2" s="108" t="s">
        <v>76</v>
      </c>
    </row>
    <row r="3" spans="1:21" ht="15" thickTop="1" x14ac:dyDescent="0.3"/>
    <row r="4" spans="1:21" ht="112.2" customHeight="1" x14ac:dyDescent="0.3">
      <c r="B4" s="34" t="s">
        <v>15</v>
      </c>
      <c r="C4" s="30" t="s">
        <v>16</v>
      </c>
      <c r="D4" s="30" t="s">
        <v>91</v>
      </c>
      <c r="E4" s="46" t="s">
        <v>17</v>
      </c>
      <c r="F4" s="47" t="s">
        <v>18</v>
      </c>
      <c r="G4" s="61" t="s">
        <v>73</v>
      </c>
      <c r="H4" s="61" t="s">
        <v>19</v>
      </c>
      <c r="I4" s="61" t="s">
        <v>55</v>
      </c>
      <c r="J4" s="33" t="s">
        <v>20</v>
      </c>
      <c r="K4" s="33" t="s">
        <v>21</v>
      </c>
      <c r="L4" s="33" t="s">
        <v>22</v>
      </c>
      <c r="M4" s="33" t="s">
        <v>23</v>
      </c>
      <c r="N4" s="33" t="s">
        <v>24</v>
      </c>
      <c r="O4" s="33" t="s">
        <v>25</v>
      </c>
      <c r="P4" s="99" t="s">
        <v>26</v>
      </c>
      <c r="Q4" s="109" t="s">
        <v>72</v>
      </c>
      <c r="R4" s="99" t="s">
        <v>92</v>
      </c>
      <c r="S4" s="99" t="s">
        <v>93</v>
      </c>
      <c r="T4" s="99" t="s">
        <v>94</v>
      </c>
      <c r="U4" s="99" t="s">
        <v>95</v>
      </c>
    </row>
    <row r="5" spans="1:21" s="11" customFormat="1" ht="26.4" x14ac:dyDescent="0.3">
      <c r="B5" s="102" t="s">
        <v>46</v>
      </c>
      <c r="C5" s="48" t="s">
        <v>96</v>
      </c>
      <c r="D5" s="107"/>
      <c r="E5" s="26" t="s">
        <v>28</v>
      </c>
      <c r="F5" s="26" t="s">
        <v>28</v>
      </c>
      <c r="G5" s="65"/>
      <c r="H5" s="50">
        <v>15</v>
      </c>
      <c r="I5" s="50">
        <v>25</v>
      </c>
      <c r="J5" s="24" t="s">
        <v>29</v>
      </c>
      <c r="K5" s="41">
        <v>0</v>
      </c>
      <c r="L5" s="41">
        <v>0</v>
      </c>
      <c r="M5" s="41">
        <v>0</v>
      </c>
      <c r="N5" s="41">
        <v>0</v>
      </c>
      <c r="O5" s="29"/>
      <c r="P5" s="10">
        <f>R5+S5+T5+U5</f>
        <v>0</v>
      </c>
      <c r="Q5" s="13" t="s">
        <v>29</v>
      </c>
      <c r="R5" s="10">
        <f>(K5*6)*(H5*0.5)*0.3</f>
        <v>0</v>
      </c>
      <c r="S5" s="100">
        <f>(L5*12)*(I5*0.5)*0.3</f>
        <v>0</v>
      </c>
      <c r="T5" s="10">
        <f>(M5*6)*(H5*0.5)*0.2</f>
        <v>0</v>
      </c>
      <c r="U5" s="100">
        <f>(N5*12)*(I5*0.5)*0.2</f>
        <v>0</v>
      </c>
    </row>
    <row r="6" spans="1:21" s="11" customFormat="1" ht="50.4" x14ac:dyDescent="0.3">
      <c r="B6" s="102" t="s">
        <v>47</v>
      </c>
      <c r="C6" s="12" t="s">
        <v>97</v>
      </c>
      <c r="D6" s="107"/>
      <c r="E6" s="26" t="s">
        <v>28</v>
      </c>
      <c r="F6" s="26" t="s">
        <v>28</v>
      </c>
      <c r="G6" s="65"/>
      <c r="H6" s="50">
        <v>3</v>
      </c>
      <c r="I6" s="50">
        <v>10</v>
      </c>
      <c r="J6" s="24" t="s">
        <v>29</v>
      </c>
      <c r="K6" s="41">
        <v>0</v>
      </c>
      <c r="L6" s="41">
        <v>0</v>
      </c>
      <c r="M6" s="41">
        <v>0</v>
      </c>
      <c r="N6" s="41">
        <v>0</v>
      </c>
      <c r="O6" s="29"/>
      <c r="P6" s="10">
        <f>R6+S6+T6+U6</f>
        <v>0</v>
      </c>
      <c r="Q6" s="13" t="s">
        <v>29</v>
      </c>
      <c r="R6" s="10">
        <f>(K6*6)*(H6*0.5)*0.3</f>
        <v>0</v>
      </c>
      <c r="S6" s="100">
        <f>(L6*12)*(I6*0.5)*0.3</f>
        <v>0</v>
      </c>
      <c r="T6" s="10">
        <f>(M6*6)*(H6*0.5)*0.2</f>
        <v>0</v>
      </c>
      <c r="U6" s="100">
        <f>(N6*12)*(I6*0.5)*0.2</f>
        <v>0</v>
      </c>
    </row>
    <row r="7" spans="1:21" s="11" customFormat="1" ht="38.4" x14ac:dyDescent="0.3">
      <c r="B7" s="102" t="s">
        <v>48</v>
      </c>
      <c r="C7" s="52" t="s">
        <v>62</v>
      </c>
      <c r="D7" s="62">
        <v>17.5</v>
      </c>
      <c r="E7" s="53" t="s">
        <v>28</v>
      </c>
      <c r="F7" s="65"/>
      <c r="G7" s="65"/>
      <c r="H7" s="50">
        <v>50</v>
      </c>
      <c r="I7" s="50">
        <v>100</v>
      </c>
      <c r="J7" s="24" t="s">
        <v>29</v>
      </c>
      <c r="K7" s="41">
        <v>0</v>
      </c>
      <c r="L7" s="41">
        <v>0</v>
      </c>
      <c r="M7" s="24" t="s">
        <v>29</v>
      </c>
      <c r="N7" s="24" t="s">
        <v>29</v>
      </c>
      <c r="O7" s="29"/>
      <c r="P7" s="10">
        <f>R7+S7</f>
        <v>0</v>
      </c>
      <c r="Q7" s="13" t="s">
        <v>29</v>
      </c>
      <c r="R7" s="10">
        <f>(K7*6)*(H7*0.5)*0.5</f>
        <v>0</v>
      </c>
      <c r="S7" s="100">
        <f>(L7*12)*(I7*0.5)*0.5</f>
        <v>0</v>
      </c>
      <c r="T7" s="24" t="s">
        <v>29</v>
      </c>
      <c r="U7" s="24" t="s">
        <v>29</v>
      </c>
    </row>
    <row r="8" spans="1:21" s="11" customFormat="1" ht="38.4" x14ac:dyDescent="0.3">
      <c r="B8" s="102" t="s">
        <v>47</v>
      </c>
      <c r="C8" s="58" t="s">
        <v>63</v>
      </c>
      <c r="D8" s="107"/>
      <c r="E8" s="53" t="s">
        <v>28</v>
      </c>
      <c r="F8" s="67"/>
      <c r="G8" s="67"/>
      <c r="H8" s="56">
        <v>35</v>
      </c>
      <c r="I8" s="56">
        <v>60</v>
      </c>
      <c r="J8" s="24" t="s">
        <v>29</v>
      </c>
      <c r="K8" s="41">
        <v>0</v>
      </c>
      <c r="L8" s="41">
        <v>0</v>
      </c>
      <c r="M8" s="24" t="s">
        <v>29</v>
      </c>
      <c r="N8" s="24" t="s">
        <v>29</v>
      </c>
      <c r="O8" s="43"/>
      <c r="P8" s="10">
        <f>R8+S8</f>
        <v>0</v>
      </c>
      <c r="Q8" s="24" t="s">
        <v>29</v>
      </c>
      <c r="R8" s="10">
        <f>(K8*6)*(H8*0.5)*0.5</f>
        <v>0</v>
      </c>
      <c r="S8" s="100">
        <f>(L8*12)*(I8*0.5)*0.5</f>
        <v>0</v>
      </c>
      <c r="T8" s="24" t="s">
        <v>29</v>
      </c>
      <c r="U8" s="24" t="s">
        <v>29</v>
      </c>
    </row>
    <row r="9" spans="1:21" ht="23.25" customHeight="1" x14ac:dyDescent="0.3">
      <c r="B9" s="157" t="s">
        <v>49</v>
      </c>
      <c r="C9" s="158"/>
      <c r="D9" s="158"/>
      <c r="E9" s="158"/>
      <c r="F9" s="158"/>
      <c r="G9" s="158"/>
      <c r="H9" s="158"/>
      <c r="I9" s="158"/>
      <c r="J9" s="158"/>
      <c r="K9" s="158"/>
      <c r="L9" s="158"/>
      <c r="M9" s="158"/>
      <c r="N9" s="158"/>
      <c r="O9" s="159"/>
      <c r="P9" s="36">
        <f>SUM(P5:P8)</f>
        <v>0</v>
      </c>
      <c r="Q9" s="38">
        <f t="shared" ref="Q9:U9" si="0">SUM(Q5:Q8)</f>
        <v>0</v>
      </c>
      <c r="R9" s="38">
        <f t="shared" si="0"/>
        <v>0</v>
      </c>
      <c r="S9" s="38">
        <f t="shared" si="0"/>
        <v>0</v>
      </c>
      <c r="T9" s="38">
        <f t="shared" si="0"/>
        <v>0</v>
      </c>
      <c r="U9" s="38">
        <f t="shared" si="0"/>
        <v>0</v>
      </c>
    </row>
    <row r="10" spans="1:21" x14ac:dyDescent="0.3">
      <c r="C10" s="6"/>
      <c r="E10" s="7"/>
      <c r="I10" s="8"/>
      <c r="J10" s="7"/>
      <c r="K10" s="7"/>
      <c r="L10" s="7"/>
      <c r="M10" s="7"/>
      <c r="N10" s="7"/>
      <c r="O10" s="9"/>
      <c r="P10" s="25"/>
      <c r="R10" s="5"/>
      <c r="S10" s="5"/>
      <c r="T10" s="5"/>
    </row>
    <row r="11" spans="1:21" x14ac:dyDescent="0.3">
      <c r="D11"/>
    </row>
    <row r="12" spans="1:21" x14ac:dyDescent="0.3">
      <c r="D12"/>
    </row>
    <row r="13" spans="1:21" x14ac:dyDescent="0.3">
      <c r="D13"/>
    </row>
    <row r="14" spans="1:21" x14ac:dyDescent="0.3">
      <c r="D14"/>
    </row>
    <row r="15" spans="1:21" x14ac:dyDescent="0.3">
      <c r="D15"/>
    </row>
    <row r="16" spans="1:21" x14ac:dyDescent="0.3">
      <c r="D16"/>
    </row>
    <row r="17" spans="4:4" x14ac:dyDescent="0.3">
      <c r="D17"/>
    </row>
    <row r="18" spans="4:4" x14ac:dyDescent="0.3">
      <c r="D18"/>
    </row>
    <row r="19" spans="4:4" x14ac:dyDescent="0.3">
      <c r="D19"/>
    </row>
    <row r="20" spans="4:4" x14ac:dyDescent="0.3">
      <c r="D20"/>
    </row>
    <row r="21" spans="4:4" x14ac:dyDescent="0.3">
      <c r="D21"/>
    </row>
    <row r="22" spans="4:4" x14ac:dyDescent="0.3">
      <c r="D22"/>
    </row>
    <row r="23" spans="4:4" x14ac:dyDescent="0.3">
      <c r="D23"/>
    </row>
    <row r="24" spans="4:4" x14ac:dyDescent="0.3">
      <c r="D24"/>
    </row>
    <row r="25" spans="4:4" x14ac:dyDescent="0.3">
      <c r="D25"/>
    </row>
    <row r="26" spans="4:4" x14ac:dyDescent="0.3">
      <c r="D26"/>
    </row>
    <row r="27" spans="4:4" x14ac:dyDescent="0.3">
      <c r="D27"/>
    </row>
    <row r="28" spans="4:4" x14ac:dyDescent="0.3">
      <c r="D28"/>
    </row>
    <row r="29" spans="4:4" x14ac:dyDescent="0.3">
      <c r="D29"/>
    </row>
    <row r="30" spans="4:4" x14ac:dyDescent="0.3">
      <c r="D30"/>
    </row>
    <row r="31" spans="4:4" x14ac:dyDescent="0.3">
      <c r="D31"/>
    </row>
    <row r="32" spans="4:4" x14ac:dyDescent="0.3">
      <c r="D32"/>
    </row>
    <row r="33" spans="4:4" x14ac:dyDescent="0.3">
      <c r="D33"/>
    </row>
    <row r="34" spans="4:4" x14ac:dyDescent="0.3">
      <c r="D34"/>
    </row>
    <row r="35" spans="4:4" x14ac:dyDescent="0.3">
      <c r="D35"/>
    </row>
    <row r="36" spans="4:4" x14ac:dyDescent="0.3">
      <c r="D36"/>
    </row>
    <row r="37" spans="4:4" x14ac:dyDescent="0.3">
      <c r="D37"/>
    </row>
    <row r="38" spans="4:4" x14ac:dyDescent="0.3">
      <c r="D38"/>
    </row>
    <row r="39" spans="4:4" x14ac:dyDescent="0.3">
      <c r="D39"/>
    </row>
    <row r="40" spans="4:4" x14ac:dyDescent="0.3">
      <c r="D40"/>
    </row>
    <row r="41" spans="4:4" x14ac:dyDescent="0.3">
      <c r="D41"/>
    </row>
    <row r="42" spans="4:4" x14ac:dyDescent="0.3">
      <c r="D42"/>
    </row>
    <row r="43" spans="4:4" x14ac:dyDescent="0.3">
      <c r="D43"/>
    </row>
    <row r="44" spans="4:4" x14ac:dyDescent="0.3">
      <c r="D44"/>
    </row>
    <row r="45" spans="4:4" x14ac:dyDescent="0.3">
      <c r="D45"/>
    </row>
    <row r="46" spans="4:4" x14ac:dyDescent="0.3">
      <c r="D46"/>
    </row>
    <row r="47" spans="4:4" x14ac:dyDescent="0.3">
      <c r="D47"/>
    </row>
    <row r="48" spans="4:4" x14ac:dyDescent="0.3">
      <c r="D48"/>
    </row>
    <row r="49" spans="4:4" x14ac:dyDescent="0.3">
      <c r="D49"/>
    </row>
    <row r="50" spans="4:4" x14ac:dyDescent="0.3">
      <c r="D50"/>
    </row>
    <row r="51" spans="4:4" x14ac:dyDescent="0.3">
      <c r="D51"/>
    </row>
    <row r="52" spans="4:4" x14ac:dyDescent="0.3">
      <c r="D52"/>
    </row>
    <row r="53" spans="4:4" x14ac:dyDescent="0.3">
      <c r="D53"/>
    </row>
    <row r="55" spans="4:4" x14ac:dyDescent="0.3">
      <c r="D55"/>
    </row>
  </sheetData>
  <sheetProtection algorithmName="SHA-512" hashValue="vumF66LoNuy80bVH6/MW7P39ZUkVF5ANnll4babcvyw4N/o5RK8VjKlMMZBOw4gvl4A1e0byjioODSCLevzldQ==" saltValue="nKgz+ybaSBeMVDRr7lgunA==" spinCount="100000" sheet="1" objects="1" scenarios="1"/>
  <mergeCells count="1">
    <mergeCell ref="B9:O9"/>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29513B-328A-40AE-9EB7-9AE4E4B8BB59}">
  <sheetPr>
    <tabColor theme="3" tint="0.249977111117893"/>
  </sheetPr>
  <dimension ref="A1:E33"/>
  <sheetViews>
    <sheetView zoomScale="110" zoomScaleNormal="110" workbookViewId="0"/>
  </sheetViews>
  <sheetFormatPr defaultRowHeight="14.4" x14ac:dyDescent="0.3"/>
  <cols>
    <col min="1" max="1" width="19" customWidth="1"/>
    <col min="2" max="2" width="25.109375" customWidth="1"/>
    <col min="3" max="3" width="29" customWidth="1"/>
  </cols>
  <sheetData>
    <row r="1" spans="1:5" x14ac:dyDescent="0.3">
      <c r="A1" s="27" t="s">
        <v>64</v>
      </c>
      <c r="C1" s="16"/>
    </row>
    <row r="2" spans="1:5" x14ac:dyDescent="0.3">
      <c r="A2" s="27" t="s">
        <v>68</v>
      </c>
      <c r="C2" s="16"/>
    </row>
    <row r="3" spans="1:5" x14ac:dyDescent="0.3">
      <c r="C3" s="16"/>
    </row>
    <row r="4" spans="1:5" x14ac:dyDescent="0.3">
      <c r="A4" s="166" t="s">
        <v>7</v>
      </c>
      <c r="B4" s="167"/>
      <c r="C4" s="168"/>
    </row>
    <row r="5" spans="1:5" ht="41.4" customHeight="1" x14ac:dyDescent="0.3">
      <c r="A5" s="169" t="s">
        <v>88</v>
      </c>
      <c r="B5" s="171"/>
      <c r="C5" s="39" t="s">
        <v>65</v>
      </c>
    </row>
    <row r="6" spans="1:5" x14ac:dyDescent="0.3">
      <c r="A6" s="14" t="s">
        <v>50</v>
      </c>
      <c r="B6" s="15" t="s">
        <v>70</v>
      </c>
      <c r="C6" s="17" t="s">
        <v>51</v>
      </c>
    </row>
    <row r="7" spans="1:5" x14ac:dyDescent="0.3">
      <c r="A7" s="45">
        <v>0</v>
      </c>
      <c r="B7" s="51">
        <v>1000</v>
      </c>
      <c r="C7" s="19">
        <f>A7*B7</f>
        <v>0</v>
      </c>
      <c r="E7" s="23"/>
    </row>
    <row r="8" spans="1:5" x14ac:dyDescent="0.3">
      <c r="A8" s="84"/>
      <c r="B8" s="85"/>
      <c r="C8" s="86"/>
      <c r="E8" s="23"/>
    </row>
    <row r="9" spans="1:5" ht="52.65" customHeight="1" x14ac:dyDescent="0.3">
      <c r="A9" s="169" t="s">
        <v>89</v>
      </c>
      <c r="B9" s="170"/>
      <c r="C9" s="39" t="s">
        <v>66</v>
      </c>
    </row>
    <row r="10" spans="1:5" x14ac:dyDescent="0.3">
      <c r="A10" s="14" t="s">
        <v>50</v>
      </c>
      <c r="B10" s="15" t="s">
        <v>70</v>
      </c>
      <c r="C10" s="17" t="s">
        <v>51</v>
      </c>
    </row>
    <row r="11" spans="1:5" x14ac:dyDescent="0.3">
      <c r="A11" s="45">
        <v>0</v>
      </c>
      <c r="B11" s="51">
        <v>400</v>
      </c>
      <c r="C11" s="19">
        <f>A11*B11</f>
        <v>0</v>
      </c>
    </row>
    <row r="12" spans="1:5" x14ac:dyDescent="0.3">
      <c r="A12" s="84"/>
      <c r="B12" s="85"/>
      <c r="C12" s="86"/>
    </row>
    <row r="13" spans="1:5" ht="27" x14ac:dyDescent="0.3">
      <c r="A13" s="169" t="s">
        <v>84</v>
      </c>
      <c r="B13" s="170"/>
      <c r="C13" s="39" t="s">
        <v>66</v>
      </c>
    </row>
    <row r="14" spans="1:5" x14ac:dyDescent="0.3">
      <c r="A14" s="14" t="s">
        <v>50</v>
      </c>
      <c r="B14" s="15" t="s">
        <v>70</v>
      </c>
      <c r="C14" s="17" t="s">
        <v>51</v>
      </c>
    </row>
    <row r="15" spans="1:5" x14ac:dyDescent="0.3">
      <c r="A15" s="45">
        <v>0</v>
      </c>
      <c r="B15" s="51">
        <v>400</v>
      </c>
      <c r="C15" s="19">
        <f>A15*B15</f>
        <v>0</v>
      </c>
    </row>
    <row r="16" spans="1:5" x14ac:dyDescent="0.3">
      <c r="A16" s="84"/>
      <c r="B16" s="85"/>
      <c r="C16" s="86"/>
    </row>
    <row r="17" spans="1:5" ht="58.35" customHeight="1" x14ac:dyDescent="0.3">
      <c r="A17" s="169" t="s">
        <v>98</v>
      </c>
      <c r="B17" s="170"/>
      <c r="C17" s="39" t="s">
        <v>67</v>
      </c>
      <c r="E17" s="23"/>
    </row>
    <row r="18" spans="1:5" x14ac:dyDescent="0.3">
      <c r="A18" s="14" t="s">
        <v>90</v>
      </c>
      <c r="B18" s="15" t="s">
        <v>69</v>
      </c>
      <c r="C18" s="17" t="s">
        <v>51</v>
      </c>
    </row>
    <row r="19" spans="1:5" x14ac:dyDescent="0.3">
      <c r="A19" s="45">
        <v>0</v>
      </c>
      <c r="B19" s="51">
        <v>200</v>
      </c>
      <c r="C19" s="19">
        <f>A19*B19</f>
        <v>0</v>
      </c>
      <c r="E19" s="23"/>
    </row>
    <row r="20" spans="1:5" x14ac:dyDescent="0.3">
      <c r="A20" s="87"/>
      <c r="B20" s="87"/>
      <c r="C20" s="87"/>
      <c r="D20" s="54"/>
      <c r="E20" s="23"/>
    </row>
    <row r="21" spans="1:5" ht="27" customHeight="1" x14ac:dyDescent="0.3">
      <c r="A21" s="169" t="s">
        <v>56</v>
      </c>
      <c r="B21" s="171"/>
      <c r="C21" s="31" t="s">
        <v>67</v>
      </c>
    </row>
    <row r="22" spans="1:5" x14ac:dyDescent="0.3">
      <c r="A22" s="14" t="s">
        <v>90</v>
      </c>
      <c r="B22" s="15" t="s">
        <v>69</v>
      </c>
      <c r="C22" s="17" t="s">
        <v>51</v>
      </c>
    </row>
    <row r="23" spans="1:5" x14ac:dyDescent="0.3">
      <c r="A23" s="45">
        <v>0</v>
      </c>
      <c r="B23" s="51">
        <v>35</v>
      </c>
      <c r="C23" s="19">
        <f>A23*B23</f>
        <v>0</v>
      </c>
    </row>
    <row r="24" spans="1:5" x14ac:dyDescent="0.3">
      <c r="A24" s="172" t="s">
        <v>57</v>
      </c>
      <c r="B24" s="173"/>
      <c r="C24" s="88">
        <f>C7+C11+C15+C19+C23</f>
        <v>0</v>
      </c>
    </row>
    <row r="25" spans="1:5" x14ac:dyDescent="0.3">
      <c r="A25" s="87"/>
      <c r="B25" s="87"/>
      <c r="C25" s="87"/>
    </row>
    <row r="31" spans="1:5" x14ac:dyDescent="0.3">
      <c r="E31" s="23"/>
    </row>
    <row r="33" spans="1:1" ht="15.6" x14ac:dyDescent="0.3">
      <c r="A33" s="28"/>
    </row>
  </sheetData>
  <sheetProtection algorithmName="SHA-512" hashValue="27f7Hs+b/t7Xdcdzn77pGE5om9If6h8gbnw8BPq0wzPUqQonhYvodIfwyEx3WwCtOkWb2PYK/6piJl7pekD+yg==" saltValue="MZM+8hsgwfGwFt/Wkzxe6A==" spinCount="100000" sheet="1" objects="1" scenarios="1"/>
  <mergeCells count="7">
    <mergeCell ref="A4:C4"/>
    <mergeCell ref="A17:B17"/>
    <mergeCell ref="A9:B9"/>
    <mergeCell ref="A5:B5"/>
    <mergeCell ref="A24:B24"/>
    <mergeCell ref="A21:B21"/>
    <mergeCell ref="A13:B1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EF62D1E5706974286927634428DCFB0" ma:contentTypeVersion="19" ma:contentTypeDescription="Een nieuw document maken." ma:contentTypeScope="" ma:versionID="51224d40af07e625a92fc2eef4bfb8c3">
  <xsd:schema xmlns:xsd="http://www.w3.org/2001/XMLSchema" xmlns:xs="http://www.w3.org/2001/XMLSchema" xmlns:p="http://schemas.microsoft.com/office/2006/metadata/properties" xmlns:ns2="5c623482-512b-4ced-b808-b2cf290e27e6" xmlns:ns3="7d137040-c6d7-479a-9ab6-27b92f9efa83" targetNamespace="http://schemas.microsoft.com/office/2006/metadata/properties" ma:root="true" ma:fieldsID="f660c6f621975b77eaa236ed1de14f8f" ns2:_="" ns3:_="">
    <xsd:import namespace="5c623482-512b-4ced-b808-b2cf290e27e6"/>
    <xsd:import namespace="7d137040-c6d7-479a-9ab6-27b92f9efa8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c623482-512b-4ced-b808-b2cf290e27e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2fee4147-5b32-4bc8-b2bc-ab94365a02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7d137040-c6d7-479a-9ab6-27b92f9efa8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23" nillable="true" ma:displayName="Taxonomy Catch All Column" ma:hidden="true" ma:list="{e9b34047-b695-489b-a582-1b13f7418855}" ma:internalName="TaxCatchAll" ma:showField="CatchAllData" ma:web="7d137040-c6d7-479a-9ab6-27b92f9efa8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c623482-512b-4ced-b808-b2cf290e27e6">
      <Terms xmlns="http://schemas.microsoft.com/office/infopath/2007/PartnerControls"/>
    </lcf76f155ced4ddcb4097134ff3c332f>
    <TaxCatchAll xmlns="7d137040-c6d7-479a-9ab6-27b92f9efa83" xsi:nil="true"/>
  </documentManagement>
</p:properties>
</file>

<file path=customXml/itemProps1.xml><?xml version="1.0" encoding="utf-8"?>
<ds:datastoreItem xmlns:ds="http://schemas.openxmlformats.org/officeDocument/2006/customXml" ds:itemID="{000457A3-5D4D-4336-83F7-500C091B87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c623482-512b-4ced-b808-b2cf290e27e6"/>
    <ds:schemaRef ds:uri="7d137040-c6d7-479a-9ab6-27b92f9efa8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43C9278-2BD2-4061-A689-FB323C011B07}">
  <ds:schemaRefs>
    <ds:schemaRef ds:uri="http://schemas.microsoft.com/sharepoint/v3/contenttype/forms"/>
  </ds:schemaRefs>
</ds:datastoreItem>
</file>

<file path=customXml/itemProps3.xml><?xml version="1.0" encoding="utf-8"?>
<ds:datastoreItem xmlns:ds="http://schemas.openxmlformats.org/officeDocument/2006/customXml" ds:itemID="{0DDAB4F9-9F2D-45D8-8B5A-38D690A9A8E4}">
  <ds:schemaRefs>
    <ds:schemaRef ds:uri="http://purl.org/dc/terms/"/>
    <ds:schemaRef ds:uri="http://schemas.microsoft.com/office/2006/metadata/properties"/>
    <ds:schemaRef ds:uri="http://www.w3.org/XML/1998/namespace"/>
    <ds:schemaRef ds:uri="http://schemas.microsoft.com/office/infopath/2007/PartnerControls"/>
    <ds:schemaRef ds:uri="http://schemas.microsoft.com/office/2006/documentManagement/types"/>
    <ds:schemaRef ds:uri="5c623482-512b-4ced-b808-b2cf290e27e6"/>
    <ds:schemaRef ds:uri="http://purl.org/dc/dcmitype/"/>
    <ds:schemaRef ds:uri="http://schemas.openxmlformats.org/package/2006/metadata/core-properties"/>
    <ds:schemaRef ds:uri="7d137040-c6d7-479a-9ab6-27b92f9efa83"/>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5</vt:i4>
      </vt:variant>
    </vt:vector>
  </HeadingPairs>
  <TitlesOfParts>
    <vt:vector size="5" baseType="lpstr">
      <vt:lpstr>Toelichting</vt:lpstr>
      <vt:lpstr>Inschrijfprijs totaal</vt:lpstr>
      <vt:lpstr>A - Basisinrichting + interntv </vt:lpstr>
      <vt:lpstr>B - Optionele producten</vt:lpstr>
      <vt:lpstr>C - Aanvullende werkzaamheden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Brigitte De Niet-Van Schaijik</dc:creator>
  <cp:keywords/>
  <dc:description/>
  <cp:lastModifiedBy>Isabel Schouten</cp:lastModifiedBy>
  <cp:revision/>
  <dcterms:created xsi:type="dcterms:W3CDTF">2026-03-27T10:47:38Z</dcterms:created>
  <dcterms:modified xsi:type="dcterms:W3CDTF">2026-04-22T19:00:00Z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0x010100FEF62D1E5706974286927634428DCFB0</vt:lpwstr>
  </property>
  <property fmtid="{D5CDD505-2E9C-101B-9397-08002B2CF9AE}" pid="3" name="MediaServiceImageTags">
    <vt:lpwstr/>
  </property>
</Properties>
</file>