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defaultThemeVersion="124226"/>
  <xr:revisionPtr revIDLastSave="0" documentId="8_{DCFAAD51-B1A0-4838-81D9-79CFF4027B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eningsform" sheetId="4" r:id="rId1"/>
    <sheet name="&lt;Datum van Beoordeling&gt;" sheetId="1" r:id="rId2"/>
  </sheets>
  <definedNames>
    <definedName name="_ftn1" localSheetId="1">'&lt;Datum van Beoordeling&gt;'!$B$55</definedName>
    <definedName name="_ftn2" localSheetId="1">'&lt;Datum van Beoordeling&gt;'!$B$56</definedName>
    <definedName name="_ftnref1" localSheetId="1">'&lt;Datum van Beoordeling&gt;'!$B$9</definedName>
    <definedName name="_ftnref2" localSheetId="1">'&lt;Datum van Beoordeling&gt;'!#REF!</definedName>
    <definedName name="_xlnm.Print_Area" localSheetId="1">'&lt;Datum van Beoordeling&gt;'!$A$1:$L$74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4" l="1"/>
  <c r="B36" i="4" l="1"/>
  <c r="B37" i="4" l="1"/>
  <c r="B38" i="4" s="1"/>
  <c r="B25" i="4" l="1"/>
  <c r="J19" i="1"/>
  <c r="J26" i="1"/>
  <c r="J31" i="1"/>
  <c r="J38" i="1"/>
  <c r="J42" i="1"/>
  <c r="J41" i="1" s="1"/>
  <c r="K41" i="1" s="1"/>
  <c r="J17" i="1" l="1"/>
  <c r="K17" i="1" s="1"/>
  <c r="J22" i="1"/>
  <c r="J36" i="1"/>
  <c r="J37" i="1"/>
  <c r="J29" i="1"/>
  <c r="J30" i="1"/>
  <c r="J18" i="1" l="1"/>
  <c r="J35" i="1"/>
  <c r="J34" i="1"/>
  <c r="J25" i="1"/>
  <c r="J23" i="1"/>
  <c r="J16" i="1"/>
  <c r="J24" i="1"/>
  <c r="K37" i="1" l="1"/>
  <c r="K36" i="1"/>
  <c r="K35" i="1"/>
  <c r="K30" i="1"/>
  <c r="K29" i="1"/>
  <c r="K25" i="1"/>
  <c r="K24" i="1"/>
  <c r="K23" i="1"/>
  <c r="I31" i="1" l="1"/>
  <c r="B27" i="1" s="1"/>
  <c r="I30" i="1" l="1"/>
  <c r="L30" i="1" s="1"/>
  <c r="I29" i="1"/>
  <c r="L29" i="1" s="1"/>
  <c r="L31" i="1" l="1"/>
  <c r="C47" i="1" s="1"/>
  <c r="K42" i="1" l="1"/>
  <c r="K16" i="1" l="1"/>
  <c r="K19" i="1"/>
  <c r="K18" i="1"/>
  <c r="I19" i="1" l="1"/>
  <c r="B14" i="1" s="1"/>
  <c r="I18" i="1" l="1"/>
  <c r="L18" i="1" s="1"/>
  <c r="I17" i="1"/>
  <c r="L17" i="1" s="1"/>
  <c r="I16" i="1"/>
  <c r="L16" i="1" s="1"/>
  <c r="K26" i="1"/>
  <c r="K22" i="1"/>
  <c r="I26" i="1" s="1"/>
  <c r="B20" i="1" s="1"/>
  <c r="L19" i="1" l="1"/>
  <c r="C45" i="1" s="1"/>
  <c r="I23" i="1"/>
  <c r="L23" i="1" s="1"/>
  <c r="I25" i="1"/>
  <c r="L25" i="1" s="1"/>
  <c r="I22" i="1"/>
  <c r="L22" i="1" s="1"/>
  <c r="I24" i="1"/>
  <c r="L24" i="1" s="1"/>
  <c r="L26" i="1" l="1"/>
  <c r="C46" i="1" s="1"/>
  <c r="K31" i="1"/>
  <c r="K38" i="1"/>
  <c r="K34" i="1"/>
  <c r="I38" i="1" s="1"/>
  <c r="B32" i="1" s="1"/>
  <c r="I34" i="1" l="1"/>
  <c r="L34" i="1" s="1"/>
  <c r="I35" i="1"/>
  <c r="L35" i="1" s="1"/>
  <c r="I37" i="1"/>
  <c r="L37" i="1" s="1"/>
  <c r="I36" i="1"/>
  <c r="L36" i="1" s="1"/>
  <c r="L38" i="1" l="1"/>
  <c r="C48" i="1" s="1"/>
  <c r="I42" i="1"/>
  <c r="B39" i="1" l="1"/>
  <c r="I41" i="1"/>
  <c r="L41" i="1" s="1"/>
  <c r="L42" i="1" s="1"/>
  <c r="C49" i="1" s="1"/>
  <c r="D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Contract of geen contract
- Andere belangrijke zaken die invloed hebben op de beoordeling
</t>
        </r>
      </text>
    </comment>
    <comment ref="A39" authorId="0" shapeId="0" xr:uid="{00000000-0006-0000-0000-000002000000}">
      <text>
        <r>
          <rPr>
            <sz val="9"/>
            <color indexed="81"/>
            <rFont val="Tahoma"/>
            <family val="2"/>
          </rPr>
          <t>De signaleringsmomenten moeten worden doorgegeven aan DIV. Op deze momenten ontvangt de contractmanager/beheerder een noticatie e-mail ten behoeve van evaluatie.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Vermeld hier:
- Omschrijving van de levering/ dienst 
- Eenmalig of continu
- Contract of geen contract
- Andere belangrijke zaken die invloed hebben op de beoordeling
</t>
        </r>
      </text>
    </comment>
    <comment ref="B17" authorId="0" shapeId="0" xr:uid="{00000000-0006-0000-0100-000002000000}">
      <text>
        <r>
          <rPr>
            <sz val="9"/>
            <color indexed="81"/>
            <rFont val="Tahoma"/>
            <family val="2"/>
          </rPr>
          <t>Blijft de kwaliteit van het geleverde stabiel?</t>
        </r>
      </text>
    </comment>
    <comment ref="B18" authorId="0" shapeId="0" xr:uid="{00000000-0006-0000-0100-000003000000}">
      <text>
        <r>
          <rPr>
            <sz val="9"/>
            <color indexed="81"/>
            <rFont val="Tahoma"/>
            <family val="2"/>
          </rPr>
          <t>Heeft de leverancier kennis van zaken als het gaat om zijn product of dienst?</t>
        </r>
      </text>
    </comment>
    <comment ref="B22" authorId="0" shapeId="0" xr:uid="{00000000-0006-0000-0100-000004000000}">
      <text>
        <r>
          <rPr>
            <sz val="9"/>
            <color indexed="81"/>
            <rFont val="Tahoma"/>
            <family val="2"/>
          </rPr>
          <t>Telefonische en digitale bereikbaarheid, responstijd.</t>
        </r>
      </text>
    </comment>
    <comment ref="B23" authorId="0" shapeId="0" xr:uid="{00000000-0006-0000-0100-000005000000}">
      <text>
        <r>
          <rPr>
            <sz val="9"/>
            <color indexed="81"/>
            <rFont val="Tahoma"/>
            <family val="2"/>
          </rPr>
          <t>Komt de leverancier uit zichzelf met goede ideeën, nieuwe producten en kwaliteitsverbeteringen? Signaleert de leverancier mogelijke 'problemen' op tijd??</t>
        </r>
      </text>
    </comment>
    <comment ref="B24" authorId="0" shapeId="0" xr:uid="{00000000-0006-0000-0100-000006000000}">
      <text>
        <r>
          <rPr>
            <sz val="9"/>
            <color indexed="81"/>
            <rFont val="Tahoma"/>
            <family val="2"/>
          </rPr>
          <t>Gaat de leverancier bij 'problemen' actief op zoek naar een oplossing? Is de aangedragen oplossing bruikbaar?</t>
        </r>
      </text>
    </comment>
    <comment ref="B25" authorId="0" shapeId="0" xr:uid="{00000000-0006-0000-0100-000007000000}">
      <text>
        <r>
          <rPr>
            <sz val="9"/>
            <color indexed="81"/>
            <rFont val="Tahoma"/>
            <family val="2"/>
          </rPr>
          <t>Houding en gedrag van de werknemers van de leverancier. Word je als klant corrrect behandeld?</t>
        </r>
      </text>
    </comment>
    <comment ref="B2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Zijn nadere offertes (binnen de overeenkomst) voor bijvoorbeeld (extra) opdrachten:
- Duidelijk
- Volledig
- Conform prijsafspraken
- Op tijd
- Etc. </t>
        </r>
      </text>
    </comment>
    <comment ref="B30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Communiceert de leverancier </t>
        </r>
        <r>
          <rPr>
            <b/>
            <sz val="9"/>
            <color indexed="81"/>
            <rFont val="Tahoma"/>
            <family val="2"/>
          </rPr>
          <t>duidelijk</t>
        </r>
        <r>
          <rPr>
            <sz val="9"/>
            <color indexed="81"/>
            <rFont val="Tahoma"/>
            <family val="2"/>
          </rPr>
          <t xml:space="preserve"> en </t>
        </r>
        <r>
          <rPr>
            <b/>
            <sz val="9"/>
            <color indexed="81"/>
            <rFont val="Tahoma"/>
            <family val="2"/>
          </rPr>
          <t>tijdig</t>
        </r>
        <r>
          <rPr>
            <sz val="9"/>
            <color indexed="81"/>
            <rFont val="Tahoma"/>
            <family val="2"/>
          </rPr>
          <t xml:space="preserve"> over (bijvoorbeeld): 
- levertijden
- leverings- of uitvoeringsmoment
- planning
- uitstel of wijziging van leveringen/ diensten
- mogelijke promblemen in de uitvoering/levering
- etc. </t>
        </r>
      </text>
    </comment>
    <comment ref="B41" authorId="0" shapeId="0" xr:uid="{00000000-0006-0000-0100-00000A000000}">
      <text>
        <r>
          <rPr>
            <sz val="9"/>
            <color indexed="81"/>
            <rFont val="Tahoma"/>
            <family val="2"/>
          </rPr>
          <t>Benoem hier specifieke afspraken met de leverancier. 
Bijvoorbeeld de belangrijkste afspraken uit de overeenkomst</t>
        </r>
      </text>
    </comment>
  </commentList>
</comments>
</file>

<file path=xl/sharedStrings.xml><?xml version="1.0" encoding="utf-8"?>
<sst xmlns="http://schemas.openxmlformats.org/spreadsheetml/2006/main" count="143" uniqueCount="105">
  <si>
    <t>Naam leverancier:</t>
  </si>
  <si>
    <t>Ingevuld door:</t>
  </si>
  <si>
    <t>Plaats:</t>
  </si>
  <si>
    <t xml:space="preserve">Unit / afdeling: </t>
  </si>
  <si>
    <t>Betreft:</t>
  </si>
  <si>
    <t>Deel B – Kwaliteit, service &amp; proces</t>
  </si>
  <si>
    <t>Beoordeling van:</t>
  </si>
  <si>
    <t>Zeer Goed</t>
  </si>
  <si>
    <t>Goed</t>
  </si>
  <si>
    <t>Matig</t>
  </si>
  <si>
    <t>Slecht</t>
  </si>
  <si>
    <t>N.v.t.</t>
  </si>
  <si>
    <t>Toelichting</t>
  </si>
  <si>
    <t>continuïteit van de kwaliteit</t>
  </si>
  <si>
    <t>vakkennis van de leverancier</t>
  </si>
  <si>
    <t>bereikbaarheid van de leverancier(*)</t>
  </si>
  <si>
    <t xml:space="preserve"> pro-activiteit van de leverancier</t>
  </si>
  <si>
    <t>oplossingsgerichtheid van de leverancier</t>
  </si>
  <si>
    <t>klantvriendelijkheid van de leverancier</t>
  </si>
  <si>
    <t>nadere offertes; meer- minderwerk</t>
  </si>
  <si>
    <t>omgaan met prijsindexering</t>
  </si>
  <si>
    <t>omgaan met meer- minderwerk(*)</t>
  </si>
  <si>
    <t>snelheid van de facturering</t>
  </si>
  <si>
    <t>Levering</t>
  </si>
  <si>
    <t>Dienst</t>
  </si>
  <si>
    <t>Korte omschrijving opdracht/ overeenkomst</t>
  </si>
  <si>
    <t>Startdatum:</t>
  </si>
  <si>
    <t>Einddatum:</t>
  </si>
  <si>
    <t>T.b.v. Leveringen en Diensten</t>
  </si>
  <si>
    <t>Deel A – Algemeen</t>
  </si>
  <si>
    <t>Leveranciersbeoordeling Formulier Waterschappen</t>
  </si>
  <si>
    <r>
      <t>uitvoeringsinformatie</t>
    </r>
    <r>
      <rPr>
        <vertAlign val="superscript"/>
        <sz val="10"/>
        <rFont val="Calibri"/>
        <family val="2"/>
        <scheme val="minor"/>
      </rPr>
      <t xml:space="preserve">  </t>
    </r>
    <r>
      <rPr>
        <sz val="10"/>
        <rFont val="Calibri"/>
        <family val="2"/>
        <scheme val="minor"/>
      </rPr>
      <t xml:space="preserve">en planning conform afspraken </t>
    </r>
  </si>
  <si>
    <r>
      <t>correctheid van de facturen</t>
    </r>
    <r>
      <rPr>
        <vertAlign val="superscript"/>
        <sz val="10"/>
        <rFont val="Calibri"/>
        <family val="2"/>
        <scheme val="minor"/>
      </rPr>
      <t xml:space="preserve"> </t>
    </r>
  </si>
  <si>
    <t xml:space="preserve">het geleverde ten opzichte van de opdracht/ overeenkomst </t>
  </si>
  <si>
    <t>Deel C – Verbeterplan</t>
  </si>
  <si>
    <t>Score Deel A: Kwaliteit</t>
  </si>
  <si>
    <t>Score Deel A: Service</t>
  </si>
  <si>
    <t>Score Deel A: Proces</t>
  </si>
  <si>
    <t>Score Deel B: Leverancier specifiek</t>
  </si>
  <si>
    <t>Subscore</t>
  </si>
  <si>
    <t>Eindscore</t>
  </si>
  <si>
    <t>Score</t>
  </si>
  <si>
    <t xml:space="preserve"> </t>
  </si>
  <si>
    <t>2.1</t>
  </si>
  <si>
    <t>2.2</t>
  </si>
  <si>
    <t>2.3</t>
  </si>
  <si>
    <t>2.4</t>
  </si>
  <si>
    <t>4.1</t>
  </si>
  <si>
    <t>4.2</t>
  </si>
  <si>
    <t>4.3</t>
  </si>
  <si>
    <t>4.4</t>
  </si>
  <si>
    <t>5.4</t>
  </si>
  <si>
    <t>1.1</t>
  </si>
  <si>
    <t>1.2</t>
  </si>
  <si>
    <t>1.3</t>
  </si>
  <si>
    <t>3.1</t>
  </si>
  <si>
    <t>3.2</t>
  </si>
  <si>
    <t>Wegingsfactor</t>
  </si>
  <si>
    <t>Maximaal te behalen punten</t>
  </si>
  <si>
    <t>Score Deel A: Prijs en facturering</t>
  </si>
  <si>
    <r>
      <t>Het verbeterplan dient te worden opgesteld door de leverancier zelf, naar aanleiding van het beoordelingsgesprek en dient 
zoveel mogelijk ‘SMART’ gemaakt te worden. (</t>
    </r>
    <r>
      <rPr>
        <b/>
        <i/>
        <sz val="10"/>
        <color theme="0"/>
        <rFont val="Calibri"/>
        <family val="2"/>
        <scheme val="minor"/>
      </rPr>
      <t>S</t>
    </r>
    <r>
      <rPr>
        <i/>
        <sz val="10"/>
        <color theme="0"/>
        <rFont val="Calibri"/>
        <family val="2"/>
        <scheme val="minor"/>
      </rPr>
      <t xml:space="preserve">pecifiek, </t>
    </r>
    <r>
      <rPr>
        <b/>
        <i/>
        <sz val="10"/>
        <color theme="0"/>
        <rFont val="Calibri"/>
        <family val="2"/>
        <scheme val="minor"/>
      </rPr>
      <t>M</t>
    </r>
    <r>
      <rPr>
        <i/>
        <sz val="10"/>
        <color theme="0"/>
        <rFont val="Calibri"/>
        <family val="2"/>
        <scheme val="minor"/>
      </rPr>
      <t xml:space="preserve">eetbaar, </t>
    </r>
    <r>
      <rPr>
        <b/>
        <i/>
        <sz val="10"/>
        <color theme="0"/>
        <rFont val="Calibri"/>
        <family val="2"/>
        <scheme val="minor"/>
      </rPr>
      <t>A</t>
    </r>
    <r>
      <rPr>
        <i/>
        <sz val="10"/>
        <color theme="0"/>
        <rFont val="Calibri"/>
        <family val="2"/>
        <scheme val="minor"/>
      </rPr>
      <t xml:space="preserve">cceptabel, </t>
    </r>
    <r>
      <rPr>
        <b/>
        <i/>
        <sz val="10"/>
        <color theme="0"/>
        <rFont val="Calibri"/>
        <family val="2"/>
        <scheme val="minor"/>
      </rPr>
      <t>R</t>
    </r>
    <r>
      <rPr>
        <i/>
        <sz val="10"/>
        <color theme="0"/>
        <rFont val="Calibri"/>
        <family val="2"/>
        <scheme val="minor"/>
      </rPr>
      <t>ealistisch en</t>
    </r>
    <r>
      <rPr>
        <b/>
        <i/>
        <sz val="10"/>
        <color theme="0"/>
        <rFont val="Calibri"/>
        <family val="2"/>
        <scheme val="minor"/>
      </rPr>
      <t xml:space="preserve"> T</t>
    </r>
    <r>
      <rPr>
        <i/>
        <sz val="10"/>
        <color theme="0"/>
        <rFont val="Calibri"/>
        <family val="2"/>
        <scheme val="minor"/>
      </rPr>
      <t xml:space="preserve">ijdgebonden). </t>
    </r>
  </si>
  <si>
    <t>SCORE</t>
  </si>
  <si>
    <t>Wegingsfactor basis</t>
  </si>
  <si>
    <t>Kwaliteit</t>
  </si>
  <si>
    <t>Service</t>
  </si>
  <si>
    <t>Proces</t>
  </si>
  <si>
    <t>Opdracht specifiek</t>
  </si>
  <si>
    <t>Prijs en facturering</t>
  </si>
  <si>
    <t>Criteria 4</t>
  </si>
  <si>
    <t>Stap 1: Vul in de algemene gegevens</t>
  </si>
  <si>
    <t>Beoordelingsfrequentie</t>
  </si>
  <si>
    <t>Aantal maanden nodig voor nieuwe aanbesteding</t>
  </si>
  <si>
    <t>Datum Ingevuld:</t>
  </si>
  <si>
    <t>Startdatum contract:</t>
  </si>
  <si>
    <t>Einddatum contract:</t>
  </si>
  <si>
    <t>Onderdeel</t>
  </si>
  <si>
    <t>Wegingspercentage</t>
  </si>
  <si>
    <t>Overzicht evaluatietraject</t>
  </si>
  <si>
    <t>Criteria 1</t>
  </si>
  <si>
    <t>Criteria 2</t>
  </si>
  <si>
    <t>Criteria 3</t>
  </si>
  <si>
    <t>Stap 2: Bepaal het wegingspercentage per onderdeel voor het eindcijfer</t>
  </si>
  <si>
    <t>Stap 3: Bepaal de opdrachtspecifieke criteria</t>
  </si>
  <si>
    <t>Contractbeheerder</t>
  </si>
  <si>
    <t>Jaarlijks</t>
  </si>
  <si>
    <t>Maandelijks</t>
  </si>
  <si>
    <t>Twee jaarlijks</t>
  </si>
  <si>
    <t>Half jaarlijks</t>
  </si>
  <si>
    <t>Elk kwartaal</t>
  </si>
  <si>
    <t>Per project</t>
  </si>
  <si>
    <t>Het wegingspercentage verschilt per onderdeel per contract. Dit houdt in dat het weging% eenmalig word vastgesteld gedurende het aanbestedingstraject en dat er aan de hand van dit weging% een cijfer komt tijdens het evalueren. Het is hierbij de bedoeling dat de contractbeheerder, eventueel in overleg met de contractmanager, het wegingspercentage eenmalig voor de contractperiode bepaald.</t>
  </si>
  <si>
    <t>Signaleringsmomenten vanuit Decos</t>
  </si>
  <si>
    <t>Datum beoordeling:</t>
  </si>
  <si>
    <t>Bron Pull down menu's</t>
  </si>
  <si>
    <t>Model: 2015</t>
  </si>
  <si>
    <t>Indicatiedatum; optie tot verlenging of start nieuwe aanbesteding</t>
  </si>
  <si>
    <t>Aantal beoordelingen(tijdens de eerste contractfase)</t>
  </si>
  <si>
    <t>Witte vakken dienen ingevulend te worden</t>
  </si>
  <si>
    <t>Grijze vakken zijn automatisch vastgesteld</t>
  </si>
  <si>
    <t>Gedurende het traject wordt de leverancier beoordeeld op verschillende criteria, er kunnen 4 onderwerpen handmatig worden toegevoegd, deze kunnen hieronder benoemd worden.</t>
  </si>
  <si>
    <t>Tweede einddatum contract(bij optie op verlenging):</t>
  </si>
  <si>
    <t>De manier waarop(zoals gesteld in de gunningscriteria) bijgedragen wordt aan het omlaag brengen van het ziekteverzuim.</t>
  </si>
  <si>
    <t>Bijv. Begeleiding van het reintigratieproces</t>
  </si>
  <si>
    <t>Bijv. rapportage</t>
  </si>
  <si>
    <t>Bijv. de aanpak van functie gerelateerde klachten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</si>
</sst>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13]d\ mmmm\ yyyy;@"/>
    <numFmt numFmtId="166" formatCode="_ * #,##0_ ;_ * \-#,##0_ ;_ * &quot;-&quot;??_ ;_ @_ "/>
    <numFmt numFmtId="167" formatCode="[$-413]d/mmm/yy;@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20"/>
      <color rgb="FFFFFFFF"/>
      <name val="Calibri"/>
      <family val="2"/>
      <scheme val="minor"/>
    </font>
    <font>
      <i/>
      <sz val="14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i/>
      <sz val="11"/>
      <color theme="1"/>
      <name val="Arial"/>
      <family val="2"/>
    </font>
    <font>
      <b/>
      <i/>
      <sz val="10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00682F"/>
        <bgColor indexed="64"/>
      </patternFill>
    </fill>
    <fill>
      <patternFill patternType="solid">
        <fgColor rgb="FF25FB2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40" fillId="10" borderId="31" applyNumberFormat="0" applyAlignment="0" applyProtection="0"/>
  </cellStyleXfs>
  <cellXfs count="166">
    <xf numFmtId="0" fontId="0" fillId="0" borderId="0" xfId="0"/>
    <xf numFmtId="0" fontId="16" fillId="0" borderId="0" xfId="0" applyFont="1"/>
    <xf numFmtId="0" fontId="16" fillId="9" borderId="6" xfId="0" applyFont="1" applyFill="1" applyBorder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0" xfId="2" applyFont="1" applyAlignment="1">
      <alignment vertical="center"/>
    </xf>
    <xf numFmtId="0" fontId="17" fillId="2" borderId="7" xfId="0" applyFont="1" applyFill="1" applyBorder="1" applyAlignment="1">
      <alignment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/>
    <xf numFmtId="0" fontId="31" fillId="3" borderId="6" xfId="0" applyFont="1" applyFill="1" applyBorder="1" applyAlignment="1">
      <alignment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1" fillId="3" borderId="17" xfId="0" applyFont="1" applyFill="1" applyBorder="1" applyAlignment="1">
      <alignment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35" fillId="8" borderId="6" xfId="0" applyFont="1" applyFill="1" applyBorder="1" applyAlignment="1">
      <alignment vertical="center" wrapText="1"/>
    </xf>
    <xf numFmtId="0" fontId="35" fillId="8" borderId="14" xfId="0" applyFont="1" applyFill="1" applyBorder="1" applyAlignment="1">
      <alignment vertical="center" wrapText="1"/>
    </xf>
    <xf numFmtId="0" fontId="35" fillId="8" borderId="18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6" xfId="0" applyFont="1" applyBorder="1"/>
    <xf numFmtId="0" fontId="28" fillId="0" borderId="6" xfId="0" applyFont="1" applyBorder="1"/>
    <xf numFmtId="0" fontId="31" fillId="3" borderId="8" xfId="0" applyFont="1" applyFill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7" fillId="0" borderId="8" xfId="0" applyFont="1" applyBorder="1" applyAlignment="1">
      <alignment horizontal="center" vertical="center" wrapText="1"/>
    </xf>
    <xf numFmtId="0" fontId="31" fillId="3" borderId="26" xfId="0" applyFont="1" applyFill="1" applyBorder="1" applyAlignment="1">
      <alignment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2" fillId="3" borderId="8" xfId="0" applyFont="1" applyFill="1" applyBorder="1" applyAlignment="1">
      <alignment horizontal="center" textRotation="90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31" fillId="3" borderId="8" xfId="0" applyFont="1" applyFill="1" applyBorder="1" applyAlignment="1">
      <alignment horizontal="center" textRotation="90"/>
    </xf>
    <xf numFmtId="0" fontId="20" fillId="0" borderId="6" xfId="0" applyFont="1" applyBorder="1" applyAlignment="1">
      <alignment horizontal="center" vertical="center" wrapText="1"/>
    </xf>
    <xf numFmtId="0" fontId="32" fillId="8" borderId="19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9" fontId="20" fillId="0" borderId="6" xfId="0" applyNumberFormat="1" applyFont="1" applyBorder="1" applyAlignment="1">
      <alignment horizontal="center"/>
    </xf>
    <xf numFmtId="0" fontId="21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8" borderId="0" xfId="0" applyFont="1" applyFill="1" applyAlignment="1">
      <alignment horizontal="center"/>
    </xf>
    <xf numFmtId="0" fontId="31" fillId="3" borderId="26" xfId="0" applyFont="1" applyFill="1" applyBorder="1" applyAlignment="1">
      <alignment horizontal="center" vertical="center" wrapText="1"/>
    </xf>
    <xf numFmtId="0" fontId="30" fillId="3" borderId="26" xfId="0" applyFont="1" applyFill="1" applyBorder="1" applyAlignment="1">
      <alignment vertical="center" wrapText="1"/>
    </xf>
    <xf numFmtId="0" fontId="30" fillId="3" borderId="12" xfId="0" applyFont="1" applyFill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2" fillId="8" borderId="13" xfId="0" applyFont="1" applyFill="1" applyBorder="1" applyAlignment="1">
      <alignment vertical="center" wrapText="1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horizontal="center" vertical="center" wrapText="1"/>
    </xf>
    <xf numFmtId="0" fontId="38" fillId="3" borderId="28" xfId="0" applyFont="1" applyFill="1" applyBorder="1" applyAlignment="1">
      <alignment horizontal="left" vertical="center"/>
    </xf>
    <xf numFmtId="0" fontId="38" fillId="3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9" fontId="11" fillId="0" borderId="0" xfId="1" applyFont="1" applyAlignment="1">
      <alignment vertical="center"/>
    </xf>
    <xf numFmtId="9" fontId="16" fillId="0" borderId="0" xfId="0" applyNumberFormat="1" applyFont="1"/>
    <xf numFmtId="2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7" fillId="2" borderId="6" xfId="0" applyFont="1" applyFill="1" applyBorder="1" applyAlignment="1">
      <alignment vertical="center" wrapText="1"/>
    </xf>
    <xf numFmtId="1" fontId="20" fillId="0" borderId="14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7" fillId="2" borderId="30" xfId="0" applyFont="1" applyFill="1" applyBorder="1" applyAlignment="1">
      <alignment vertical="center" wrapText="1"/>
    </xf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49" fontId="20" fillId="0" borderId="6" xfId="0" applyNumberFormat="1" applyFont="1" applyBorder="1" applyAlignment="1">
      <alignment vertical="center" wrapText="1"/>
    </xf>
    <xf numFmtId="0" fontId="0" fillId="0" borderId="0" xfId="0" applyProtection="1">
      <protection hidden="1"/>
    </xf>
    <xf numFmtId="0" fontId="10" fillId="0" borderId="0" xfId="0" applyFont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7" fillId="2" borderId="30" xfId="0" applyFont="1" applyFill="1" applyBorder="1" applyAlignment="1">
      <alignment horizontal="left" vertical="center" wrapText="1"/>
    </xf>
    <xf numFmtId="167" fontId="9" fillId="0" borderId="6" xfId="0" applyNumberFormat="1" applyFont="1" applyBorder="1" applyAlignment="1">
      <alignment horizontal="center" vertical="center" wrapText="1"/>
    </xf>
    <xf numFmtId="14" fontId="16" fillId="0" borderId="9" xfId="0" applyNumberFormat="1" applyFont="1" applyBorder="1" applyAlignment="1">
      <alignment horizontal="center" wrapText="1"/>
    </xf>
    <xf numFmtId="0" fontId="17" fillId="11" borderId="6" xfId="0" applyFont="1" applyFill="1" applyBorder="1" applyAlignment="1">
      <alignment vertical="center" wrapText="1"/>
    </xf>
    <xf numFmtId="0" fontId="40" fillId="10" borderId="31" xfId="3" applyAlignment="1">
      <alignment vertical="center" wrapText="1"/>
    </xf>
    <xf numFmtId="0" fontId="41" fillId="0" borderId="0" xfId="0" applyFont="1"/>
    <xf numFmtId="0" fontId="18" fillId="0" borderId="0" xfId="0" applyFont="1" applyAlignment="1">
      <alignment horizontal="center"/>
    </xf>
    <xf numFmtId="15" fontId="16" fillId="0" borderId="9" xfId="0" applyNumberFormat="1" applyFont="1" applyBorder="1"/>
    <xf numFmtId="0" fontId="27" fillId="0" borderId="8" xfId="0" applyFont="1" applyBorder="1" applyAlignment="1">
      <alignment horizontal="left" vertical="top" wrapText="1"/>
    </xf>
    <xf numFmtId="0" fontId="3" fillId="0" borderId="9" xfId="0" applyFont="1" applyBorder="1"/>
    <xf numFmtId="9" fontId="27" fillId="0" borderId="8" xfId="0" applyNumberFormat="1" applyFont="1" applyBorder="1" applyAlignment="1">
      <alignment vertical="center" wrapText="1"/>
    </xf>
    <xf numFmtId="165" fontId="11" fillId="0" borderId="6" xfId="0" applyNumberFormat="1" applyFont="1" applyBorder="1" applyAlignment="1">
      <alignment horizontal="center" wrapText="1"/>
    </xf>
    <xf numFmtId="165" fontId="16" fillId="0" borderId="6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8" fillId="11" borderId="6" xfId="0" applyFont="1" applyFill="1" applyBorder="1" applyAlignment="1">
      <alignment horizontal="center"/>
    </xf>
    <xf numFmtId="165" fontId="40" fillId="10" borderId="31" xfId="3" applyNumberFormat="1" applyAlignment="1">
      <alignment horizontal="center" vertical="center" wrapText="1"/>
    </xf>
    <xf numFmtId="0" fontId="3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42" fillId="10" borderId="32" xfId="3" applyFont="1" applyBorder="1" applyAlignment="1">
      <alignment horizontal="center"/>
    </xf>
    <xf numFmtId="0" fontId="42" fillId="10" borderId="33" xfId="3" applyFont="1" applyBorder="1" applyAlignment="1">
      <alignment horizontal="center"/>
    </xf>
    <xf numFmtId="0" fontId="42" fillId="10" borderId="34" xfId="3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165" fontId="40" fillId="10" borderId="31" xfId="3" applyNumberFormat="1" applyAlignment="1">
      <alignment horizontal="center" vertical="center"/>
    </xf>
    <xf numFmtId="0" fontId="40" fillId="10" borderId="31" xfId="3" applyAlignment="1">
      <alignment horizontal="center" vertical="center"/>
    </xf>
    <xf numFmtId="1" fontId="40" fillId="10" borderId="31" xfId="3" applyNumberForma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0" fontId="40" fillId="10" borderId="31" xfId="3" applyNumberFormat="1" applyAlignment="1">
      <alignment horizontal="center" vertical="center"/>
    </xf>
    <xf numFmtId="9" fontId="11" fillId="0" borderId="6" xfId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165" fontId="43" fillId="10" borderId="31" xfId="3" applyNumberFormat="1" applyFont="1" applyAlignment="1">
      <alignment horizontal="center"/>
    </xf>
    <xf numFmtId="165" fontId="40" fillId="10" borderId="31" xfId="3" applyNumberFormat="1" applyAlignment="1">
      <alignment horizontal="center"/>
    </xf>
    <xf numFmtId="0" fontId="30" fillId="3" borderId="19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164" fontId="37" fillId="0" borderId="20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0" fillId="10" borderId="31" xfId="3" applyAlignment="1">
      <alignment horizontal="center" vertical="center" wrapText="1"/>
    </xf>
    <xf numFmtId="0" fontId="43" fillId="10" borderId="31" xfId="3" applyFont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</cellXfs>
  <cellStyles count="4">
    <cellStyle name="Hyperlink" xfId="2" builtinId="8"/>
    <cellStyle name="Procent" xfId="1" builtinId="5"/>
    <cellStyle name="Standaard" xfId="0" builtinId="0"/>
    <cellStyle name="Uitvoer" xfId="3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584164</xdr:colOff>
      <xdr:row>17</xdr:row>
      <xdr:rowOff>14288</xdr:rowOff>
    </xdr:from>
    <xdr:ext cx="264560" cy="58809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4428790">
          <a:off x="7966199" y="4986178"/>
          <a:ext cx="5880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l-N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95250</xdr:rowOff>
        </xdr:from>
        <xdr:to>
          <xdr:col>8</xdr:col>
          <xdr:colOff>114300</xdr:colOff>
          <xdr:row>73</xdr:row>
          <xdr:rowOff>95250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253999</xdr:colOff>
      <xdr:row>52</xdr:row>
      <xdr:rowOff>31750</xdr:rowOff>
    </xdr:from>
    <xdr:ext cx="8064501" cy="198682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3999" y="18843625"/>
          <a:ext cx="8064501" cy="1986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100"/>
            <a:t>Ditis een tekst vak..</a:t>
          </a:r>
          <a:r>
            <a:rPr lang="nl-NL" sz="1100" baseline="0"/>
            <a:t> hier het verbeterplan vermelden</a:t>
          </a:r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B42"/>
  <sheetViews>
    <sheetView showGridLines="0" zoomScaleNormal="100" zoomScaleSheetLayoutView="80" workbookViewId="0">
      <selection activeCell="B2" sqref="B2:D2"/>
    </sheetView>
  </sheetViews>
  <sheetFormatPr defaultRowHeight="14.25" x14ac:dyDescent="0.2"/>
  <cols>
    <col min="1" max="1" width="22.75" customWidth="1"/>
    <col min="2" max="7" width="10.625" customWidth="1"/>
    <col min="9" max="9" width="12.25" bestFit="1" customWidth="1"/>
  </cols>
  <sheetData>
    <row r="1" spans="1:28" ht="15.75" thickBot="1" x14ac:dyDescent="0.25">
      <c r="A1" s="65" t="s">
        <v>69</v>
      </c>
      <c r="B1" s="66"/>
      <c r="C1" s="66"/>
      <c r="D1" s="66"/>
      <c r="E1" s="66"/>
      <c r="F1" s="66"/>
      <c r="G1" s="66"/>
      <c r="AB1" t="s">
        <v>93</v>
      </c>
    </row>
    <row r="2" spans="1:28" ht="15.75" customHeight="1" thickBot="1" x14ac:dyDescent="0.3">
      <c r="A2" s="6" t="s">
        <v>0</v>
      </c>
      <c r="B2" s="106"/>
      <c r="C2" s="103"/>
      <c r="D2" s="103"/>
      <c r="E2" s="107" t="s">
        <v>72</v>
      </c>
      <c r="F2" s="107"/>
      <c r="G2" s="91"/>
      <c r="S2" s="86"/>
    </row>
    <row r="3" spans="1:28" ht="15.75" customHeight="1" thickBot="1" x14ac:dyDescent="0.3">
      <c r="A3" s="6" t="s">
        <v>1</v>
      </c>
      <c r="B3" s="102"/>
      <c r="C3" s="103"/>
      <c r="D3" s="103"/>
      <c r="E3" s="107" t="s">
        <v>2</v>
      </c>
      <c r="F3" s="107"/>
      <c r="G3" s="80"/>
      <c r="S3" s="86"/>
    </row>
    <row r="4" spans="1:28" ht="15" x14ac:dyDescent="0.2">
      <c r="A4" s="6" t="s">
        <v>3</v>
      </c>
      <c r="B4" s="102"/>
      <c r="C4" s="103"/>
      <c r="D4" s="103"/>
      <c r="E4" s="107" t="s">
        <v>4</v>
      </c>
      <c r="F4" s="107"/>
      <c r="G4" s="9" t="s">
        <v>23</v>
      </c>
      <c r="S4" s="86"/>
    </row>
    <row r="5" spans="1:28" ht="15" x14ac:dyDescent="0.25">
      <c r="A5" s="74"/>
      <c r="B5" s="75"/>
      <c r="C5" s="75"/>
      <c r="D5" s="75"/>
      <c r="E5" s="95"/>
      <c r="F5" s="75"/>
      <c r="G5" s="76"/>
      <c r="S5" s="86"/>
    </row>
    <row r="6" spans="1:28" ht="45.75" customHeight="1" thickBot="1" x14ac:dyDescent="0.25">
      <c r="A6" s="7" t="s">
        <v>25</v>
      </c>
      <c r="B6" s="102"/>
      <c r="C6" s="103"/>
      <c r="D6" s="103"/>
      <c r="E6" s="103"/>
      <c r="F6" s="103"/>
      <c r="G6" s="103"/>
      <c r="S6" s="86"/>
    </row>
    <row r="7" spans="1:28" ht="15.75" thickBot="1" x14ac:dyDescent="0.3">
      <c r="A7" s="8" t="s">
        <v>73</v>
      </c>
      <c r="B7" s="101"/>
      <c r="C7" s="101"/>
      <c r="D7" s="101"/>
      <c r="E7" s="101"/>
      <c r="F7" s="101"/>
      <c r="G7" s="101"/>
      <c r="S7" s="86"/>
      <c r="AB7" s="2" t="s">
        <v>23</v>
      </c>
    </row>
    <row r="8" spans="1:28" ht="15.75" thickBot="1" x14ac:dyDescent="0.3">
      <c r="A8" s="8" t="s">
        <v>74</v>
      </c>
      <c r="B8" s="101"/>
      <c r="C8" s="101"/>
      <c r="D8" s="101"/>
      <c r="E8" s="101"/>
      <c r="F8" s="101"/>
      <c r="G8" s="101"/>
      <c r="AB8" s="2" t="s">
        <v>24</v>
      </c>
    </row>
    <row r="9" spans="1:28" ht="47.25" customHeight="1" thickBot="1" x14ac:dyDescent="0.3">
      <c r="A9" s="8" t="s">
        <v>100</v>
      </c>
      <c r="B9" s="104"/>
      <c r="C9" s="101"/>
      <c r="D9" s="101"/>
      <c r="E9" s="101"/>
      <c r="F9" s="101"/>
      <c r="G9" s="101"/>
    </row>
    <row r="10" spans="1:28" ht="30.75" thickBot="1" x14ac:dyDescent="0.3">
      <c r="A10" s="8" t="s">
        <v>71</v>
      </c>
      <c r="B10" s="105"/>
      <c r="C10" s="105"/>
      <c r="D10" s="105"/>
      <c r="E10" s="105"/>
      <c r="F10" s="105"/>
      <c r="G10" s="105"/>
    </row>
    <row r="11" spans="1:28" ht="15.75" thickBot="1" x14ac:dyDescent="0.3">
      <c r="A11" s="8" t="s">
        <v>70</v>
      </c>
      <c r="B11" s="100" t="s">
        <v>89</v>
      </c>
      <c r="C11" s="101"/>
      <c r="D11" s="101"/>
      <c r="E11" s="101"/>
      <c r="F11" s="101"/>
      <c r="G11" s="101"/>
      <c r="AB11" s="86" t="s">
        <v>85</v>
      </c>
    </row>
    <row r="12" spans="1:28" ht="45.75" customHeight="1" thickBot="1" x14ac:dyDescent="0.3">
      <c r="A12" s="8" t="s">
        <v>83</v>
      </c>
      <c r="B12" s="116"/>
      <c r="C12" s="101"/>
      <c r="D12" s="101"/>
      <c r="E12" s="101"/>
      <c r="F12" s="101"/>
      <c r="G12" s="101"/>
      <c r="AB12" s="86" t="s">
        <v>88</v>
      </c>
    </row>
    <row r="13" spans="1:28" x14ac:dyDescent="0.2">
      <c r="A13" s="94"/>
      <c r="B13" s="117" t="s">
        <v>97</v>
      </c>
      <c r="C13" s="118"/>
      <c r="D13" s="119"/>
      <c r="E13" s="120" t="s">
        <v>98</v>
      </c>
      <c r="F13" s="121"/>
      <c r="G13" s="122"/>
      <c r="I13" s="82"/>
      <c r="AB13" s="86" t="s">
        <v>87</v>
      </c>
    </row>
    <row r="14" spans="1:28" ht="15" x14ac:dyDescent="0.2">
      <c r="A14" s="65" t="s">
        <v>81</v>
      </c>
      <c r="B14" s="66"/>
      <c r="C14" s="66"/>
      <c r="D14" s="66"/>
      <c r="E14" s="66"/>
      <c r="F14" s="66"/>
      <c r="G14" s="66"/>
      <c r="AB14" s="86" t="s">
        <v>84</v>
      </c>
    </row>
    <row r="15" spans="1:28" ht="14.25" customHeight="1" x14ac:dyDescent="0.2">
      <c r="A15" s="110" t="s">
        <v>90</v>
      </c>
      <c r="B15" s="110"/>
      <c r="C15" s="110"/>
      <c r="D15" s="110"/>
      <c r="E15" s="110"/>
      <c r="F15" s="110"/>
      <c r="G15" s="110"/>
      <c r="AB15" s="86" t="s">
        <v>86</v>
      </c>
    </row>
    <row r="16" spans="1:28" ht="15" customHeight="1" x14ac:dyDescent="0.2">
      <c r="A16" s="110"/>
      <c r="B16" s="110"/>
      <c r="C16" s="110"/>
      <c r="D16" s="110"/>
      <c r="E16" s="110"/>
      <c r="F16" s="110"/>
      <c r="G16" s="110"/>
      <c r="AB16" s="86" t="s">
        <v>89</v>
      </c>
    </row>
    <row r="17" spans="1:7" ht="15" customHeight="1" x14ac:dyDescent="0.2">
      <c r="A17" s="110"/>
      <c r="B17" s="110"/>
      <c r="C17" s="110"/>
      <c r="D17" s="110"/>
      <c r="E17" s="110"/>
      <c r="F17" s="110"/>
      <c r="G17" s="110"/>
    </row>
    <row r="18" spans="1:7" ht="16.5" customHeight="1" x14ac:dyDescent="0.2">
      <c r="A18" s="110"/>
      <c r="B18" s="110"/>
      <c r="C18" s="110"/>
      <c r="D18" s="110"/>
      <c r="E18" s="110"/>
      <c r="F18" s="110"/>
      <c r="G18" s="110"/>
    </row>
    <row r="19" spans="1:7" ht="15" x14ac:dyDescent="0.25">
      <c r="A19" s="92" t="s">
        <v>75</v>
      </c>
      <c r="B19" s="108" t="s">
        <v>76</v>
      </c>
      <c r="C19" s="108"/>
      <c r="E19" s="87"/>
      <c r="F19" s="69"/>
      <c r="G19" s="69"/>
    </row>
    <row r="20" spans="1:7" ht="15" customHeight="1" x14ac:dyDescent="0.2">
      <c r="A20" s="77" t="s">
        <v>63</v>
      </c>
      <c r="B20" s="130">
        <v>0.2</v>
      </c>
      <c r="C20" s="130"/>
      <c r="E20" s="69"/>
      <c r="F20" s="69"/>
      <c r="G20" s="69"/>
    </row>
    <row r="21" spans="1:7" ht="15" x14ac:dyDescent="0.2">
      <c r="A21" s="77" t="s">
        <v>64</v>
      </c>
      <c r="B21" s="130">
        <v>0.3</v>
      </c>
      <c r="C21" s="130"/>
      <c r="E21" s="69"/>
      <c r="F21" s="69"/>
      <c r="G21" s="69"/>
    </row>
    <row r="22" spans="1:7" ht="15" x14ac:dyDescent="0.2">
      <c r="A22" s="77" t="s">
        <v>65</v>
      </c>
      <c r="B22" s="130">
        <v>0.1</v>
      </c>
      <c r="C22" s="130"/>
      <c r="E22" s="69"/>
      <c r="F22" s="69"/>
      <c r="G22" s="69"/>
    </row>
    <row r="23" spans="1:7" ht="15" x14ac:dyDescent="0.2">
      <c r="A23" s="77" t="s">
        <v>67</v>
      </c>
      <c r="B23" s="130">
        <v>0.1</v>
      </c>
      <c r="C23" s="130"/>
      <c r="E23" s="69"/>
      <c r="F23" s="69"/>
      <c r="G23" s="69"/>
    </row>
    <row r="24" spans="1:7" ht="16.5" customHeight="1" x14ac:dyDescent="0.2">
      <c r="A24" s="77" t="s">
        <v>66</v>
      </c>
      <c r="B24" s="132">
        <v>0.3</v>
      </c>
      <c r="C24" s="132"/>
      <c r="E24" s="69"/>
      <c r="F24" s="69"/>
      <c r="G24" s="69"/>
    </row>
    <row r="25" spans="1:7" ht="15" x14ac:dyDescent="0.2">
      <c r="B25" s="132">
        <f>SUM(B20:C24)</f>
        <v>1</v>
      </c>
      <c r="C25" s="132"/>
      <c r="E25" s="69"/>
      <c r="F25" s="69"/>
      <c r="G25" s="69"/>
    </row>
    <row r="27" spans="1:7" ht="15" x14ac:dyDescent="0.2">
      <c r="A27" s="65" t="s">
        <v>82</v>
      </c>
      <c r="B27" s="66"/>
      <c r="C27" s="66"/>
      <c r="D27" s="66"/>
      <c r="E27" s="66"/>
      <c r="F27" s="66"/>
      <c r="G27" s="66"/>
    </row>
    <row r="28" spans="1:7" ht="33.75" customHeight="1" x14ac:dyDescent="0.2">
      <c r="A28" s="111" t="s">
        <v>99</v>
      </c>
      <c r="B28" s="112"/>
      <c r="C28" s="112"/>
      <c r="D28" s="112"/>
      <c r="E28" s="112"/>
      <c r="F28" s="112"/>
      <c r="G28" s="112"/>
    </row>
    <row r="29" spans="1:7" ht="34.5" customHeight="1" x14ac:dyDescent="0.2">
      <c r="A29" s="77" t="s">
        <v>78</v>
      </c>
      <c r="B29" s="128" t="s">
        <v>101</v>
      </c>
      <c r="C29" s="129"/>
      <c r="D29" s="129"/>
      <c r="E29" s="129"/>
      <c r="F29" s="129"/>
      <c r="G29" s="129"/>
    </row>
    <row r="30" spans="1:7" ht="15" x14ac:dyDescent="0.2">
      <c r="A30" s="77" t="s">
        <v>79</v>
      </c>
      <c r="B30" s="133" t="s">
        <v>103</v>
      </c>
      <c r="C30" s="134"/>
      <c r="D30" s="134"/>
      <c r="E30" s="134"/>
      <c r="F30" s="134"/>
      <c r="G30" s="134"/>
    </row>
    <row r="31" spans="1:7" ht="15" x14ac:dyDescent="0.2">
      <c r="A31" s="77" t="s">
        <v>80</v>
      </c>
      <c r="B31" s="113" t="s">
        <v>102</v>
      </c>
      <c r="C31" s="135"/>
      <c r="D31" s="135"/>
      <c r="E31" s="135"/>
      <c r="F31" s="135"/>
      <c r="G31" s="136"/>
    </row>
    <row r="32" spans="1:7" ht="15" x14ac:dyDescent="0.2">
      <c r="A32" s="77" t="s">
        <v>68</v>
      </c>
      <c r="B32" s="113" t="s">
        <v>104</v>
      </c>
      <c r="C32" s="114"/>
      <c r="D32" s="114"/>
      <c r="E32" s="114"/>
      <c r="F32" s="114"/>
      <c r="G32" s="115"/>
    </row>
    <row r="33" spans="1:9" ht="15" x14ac:dyDescent="0.2">
      <c r="A33" s="69"/>
      <c r="B33" s="69"/>
      <c r="C33" s="70"/>
      <c r="D33" s="69"/>
      <c r="E33" s="69"/>
      <c r="F33" s="69"/>
      <c r="G33" s="69"/>
    </row>
    <row r="34" spans="1:9" ht="15.75" thickBot="1" x14ac:dyDescent="0.25">
      <c r="A34" s="67" t="s">
        <v>77</v>
      </c>
      <c r="B34" s="66"/>
      <c r="C34" s="66"/>
      <c r="D34" s="66"/>
      <c r="E34" s="66"/>
      <c r="F34" s="66"/>
      <c r="G34" s="68"/>
      <c r="I34" s="86"/>
    </row>
    <row r="35" spans="1:9" ht="54.75" customHeight="1" thickBot="1" x14ac:dyDescent="0.25">
      <c r="A35" s="89" t="s">
        <v>95</v>
      </c>
      <c r="B35" s="109">
        <f>EDATE(B8,-B10)</f>
        <v>0</v>
      </c>
      <c r="C35" s="109"/>
      <c r="D35" s="109"/>
      <c r="E35" s="109"/>
      <c r="F35" s="109"/>
      <c r="G35" s="109"/>
      <c r="I35" s="86"/>
    </row>
    <row r="36" spans="1:9" ht="36.75" customHeight="1" thickBot="1" x14ac:dyDescent="0.25">
      <c r="A36" s="81" t="s">
        <v>83</v>
      </c>
      <c r="B36" s="131">
        <f>B12</f>
        <v>0</v>
      </c>
      <c r="C36" s="131"/>
      <c r="D36" s="131"/>
      <c r="E36" s="131"/>
      <c r="F36" s="131"/>
      <c r="G36" s="131"/>
      <c r="I36" s="86"/>
    </row>
    <row r="37" spans="1:9" ht="25.5" customHeight="1" thickBot="1" x14ac:dyDescent="0.25">
      <c r="A37" s="88" t="s">
        <v>70</v>
      </c>
      <c r="B37" s="125" t="str">
        <f>B11</f>
        <v>Per project</v>
      </c>
      <c r="C37" s="126"/>
      <c r="D37" s="126"/>
      <c r="E37" s="126"/>
      <c r="F37" s="126"/>
      <c r="G37" s="126"/>
      <c r="I37" s="86"/>
    </row>
    <row r="38" spans="1:9" ht="56.25" customHeight="1" thickBot="1" x14ac:dyDescent="0.25">
      <c r="A38" s="81" t="s">
        <v>96</v>
      </c>
      <c r="B38" s="127">
        <f>IF(B37="tweewekelijks",DATEDIF(B7,B8,"M")*2,IF(B37="Maandelijks",DATEDIF(B7,B8,"M"),IF(B37="Elk kwartaal",DATEDIF(B7,B8,"M")/4,IF(B37="Half jaarlijks",DATEDIF(B7,B8,"M")/6,IF(B37="Jaarlijks",DATEDIF(B7,B8,"M")/12,IF(B37="Twee jaarlijks",DATEDIF(B7,B8,"M")/24,))))))</f>
        <v>0</v>
      </c>
      <c r="C38" s="127"/>
      <c r="D38" s="127"/>
      <c r="E38" s="127"/>
      <c r="F38" s="127"/>
      <c r="G38" s="127"/>
      <c r="I38" s="86"/>
    </row>
    <row r="39" spans="1:9" ht="16.5" customHeight="1" x14ac:dyDescent="0.2">
      <c r="A39" s="123" t="s">
        <v>91</v>
      </c>
      <c r="B39" s="90"/>
      <c r="C39" s="90"/>
      <c r="D39" s="90"/>
      <c r="E39" s="90"/>
      <c r="F39" s="90"/>
      <c r="G39" s="90"/>
      <c r="I39" s="86"/>
    </row>
    <row r="40" spans="1:9" ht="15.75" thickBot="1" x14ac:dyDescent="0.25">
      <c r="A40" s="124"/>
      <c r="B40" s="90"/>
      <c r="C40" s="90"/>
      <c r="D40" s="90"/>
      <c r="E40" s="90"/>
      <c r="F40" s="90"/>
      <c r="G40" s="90"/>
    </row>
    <row r="41" spans="1:9" x14ac:dyDescent="0.2">
      <c r="A41" s="84"/>
    </row>
    <row r="42" spans="1:9" x14ac:dyDescent="0.2">
      <c r="A42" s="83"/>
    </row>
  </sheetData>
  <scenarios current="0" show="0">
    <scenario name="test" locked="1" count="4" user="Auteur" comment="Gemaakt door Auteur op 2-3-2015_x000a_Gewijzigd door Auteur op 2-3-2015">
      <inputCells r="B37" val=""/>
      <inputCells r="C37" val="250"/>
      <inputCells r="D37" val=""/>
      <inputCells r="E37" val=""/>
    </scenario>
  </scenarios>
  <dataConsolidate/>
  <mergeCells count="33">
    <mergeCell ref="B12:G12"/>
    <mergeCell ref="B13:D13"/>
    <mergeCell ref="E13:G13"/>
    <mergeCell ref="A39:A40"/>
    <mergeCell ref="B37:G37"/>
    <mergeCell ref="B38:G38"/>
    <mergeCell ref="B29:G29"/>
    <mergeCell ref="B20:C20"/>
    <mergeCell ref="B21:C21"/>
    <mergeCell ref="B22:C22"/>
    <mergeCell ref="B36:G36"/>
    <mergeCell ref="B23:C23"/>
    <mergeCell ref="B24:C24"/>
    <mergeCell ref="B25:C25"/>
    <mergeCell ref="B30:G30"/>
    <mergeCell ref="B31:G31"/>
    <mergeCell ref="B19:C19"/>
    <mergeCell ref="B35:G35"/>
    <mergeCell ref="A15:G18"/>
    <mergeCell ref="A28:G28"/>
    <mergeCell ref="B32:G32"/>
    <mergeCell ref="B2:D2"/>
    <mergeCell ref="E2:F2"/>
    <mergeCell ref="B3:D3"/>
    <mergeCell ref="E3:F3"/>
    <mergeCell ref="B4:D4"/>
    <mergeCell ref="E4:F4"/>
    <mergeCell ref="B11:G11"/>
    <mergeCell ref="B6:G6"/>
    <mergeCell ref="B7:G7"/>
    <mergeCell ref="B8:G8"/>
    <mergeCell ref="B9:G9"/>
    <mergeCell ref="B10:G10"/>
  </mergeCells>
  <conditionalFormatting sqref="B25:C25">
    <cfRule type="cellIs" dxfId="2" priority="1" operator="greaterThan">
      <formula>1</formula>
    </cfRule>
    <cfRule type="cellIs" dxfId="1" priority="2" operator="lessThan">
      <formula>1</formula>
    </cfRule>
    <cfRule type="cellIs" dxfId="0" priority="3" operator="equal">
      <formula>1</formula>
    </cfRule>
  </conditionalFormatting>
  <dataValidations count="3">
    <dataValidation type="list" allowBlank="1" showInputMessage="1" showErrorMessage="1" promptTitle="Maak uw keuze..." prompt="middels dit pull-down menu_x000a_" sqref="G4" xr:uid="{00000000-0002-0000-0000-000000000000}">
      <formula1>$AB$7:$AB$8</formula1>
    </dataValidation>
    <dataValidation type="list" allowBlank="1" showInputMessage="1" showErrorMessage="1" promptTitle="Maak uw keuze.." prompt="Middels dit pull-_x000a_down menu" sqref="B11:G11" xr:uid="{00000000-0002-0000-0000-000001000000}">
      <formula1>$AB$11:$AB$16</formula1>
    </dataValidation>
    <dataValidation type="list" allowBlank="1" showInputMessage="1" showErrorMessage="1" sqref="B37" xr:uid="{00000000-0002-0000-0000-000002000000}">
      <formula1>$I$34:$I$39</formula1>
    </dataValidation>
  </dataValidations>
  <pageMargins left="0.7" right="0.7" top="0.75" bottom="0.75" header="0.3" footer="0.3"/>
  <pageSetup paperSize="9" scale="87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AD56"/>
  <sheetViews>
    <sheetView tabSelected="1" view="pageBreakPreview" zoomScale="80" zoomScaleNormal="100" zoomScaleSheetLayoutView="80" workbookViewId="0">
      <selection activeCell="C34" sqref="C34:H38"/>
    </sheetView>
  </sheetViews>
  <sheetFormatPr defaultColWidth="9" defaultRowHeight="15" x14ac:dyDescent="0.25"/>
  <cols>
    <col min="1" max="1" width="3.625" style="1" customWidth="1"/>
    <col min="2" max="2" width="24.625" style="1" customWidth="1"/>
    <col min="3" max="7" width="10.625" style="58" customWidth="1"/>
    <col min="8" max="8" width="28.25" style="1" customWidth="1"/>
    <col min="9" max="9" width="4.25" style="40" customWidth="1"/>
    <col min="10" max="10" width="6" style="40" customWidth="1"/>
    <col min="11" max="11" width="4.75" style="40" customWidth="1"/>
    <col min="12" max="12" width="4.25" style="40" customWidth="1"/>
    <col min="13" max="27" width="9" style="1"/>
    <col min="28" max="28" width="27.5" style="1" customWidth="1"/>
    <col min="29" max="16384" width="9" style="1"/>
  </cols>
  <sheetData>
    <row r="1" spans="1:30" ht="15.75" thickBot="1" x14ac:dyDescent="0.3"/>
    <row r="2" spans="1:30" ht="26.25" x14ac:dyDescent="0.25">
      <c r="B2" s="148" t="s">
        <v>30</v>
      </c>
      <c r="C2" s="149"/>
      <c r="D2" s="149"/>
      <c r="E2" s="149"/>
      <c r="F2" s="149"/>
      <c r="G2" s="149"/>
      <c r="H2" s="150"/>
      <c r="I2" s="41"/>
    </row>
    <row r="3" spans="1:30" ht="19.5" thickBot="1" x14ac:dyDescent="0.3">
      <c r="B3" s="151" t="s">
        <v>28</v>
      </c>
      <c r="C3" s="152"/>
      <c r="D3" s="152"/>
      <c r="E3" s="152"/>
      <c r="F3" s="152"/>
      <c r="G3" s="152"/>
      <c r="H3" s="153"/>
      <c r="I3" s="41"/>
    </row>
    <row r="4" spans="1:30" ht="15.75" thickBot="1" x14ac:dyDescent="0.3">
      <c r="G4" s="154" t="s">
        <v>94</v>
      </c>
      <c r="H4" s="154"/>
      <c r="I4" s="52"/>
    </row>
    <row r="5" spans="1:30" ht="28.5" customHeight="1" thickBot="1" x14ac:dyDescent="0.3">
      <c r="B5" s="6" t="s">
        <v>0</v>
      </c>
      <c r="C5" s="157"/>
      <c r="D5" s="157"/>
      <c r="E5" s="157"/>
      <c r="F5" s="107" t="s">
        <v>92</v>
      </c>
      <c r="G5" s="107"/>
      <c r="H5" s="96"/>
      <c r="Z5"/>
      <c r="AA5"/>
      <c r="AB5"/>
      <c r="AC5"/>
      <c r="AD5"/>
    </row>
    <row r="6" spans="1:30" ht="28.5" customHeight="1" thickBot="1" x14ac:dyDescent="0.3">
      <c r="B6" s="6" t="s">
        <v>1</v>
      </c>
      <c r="C6" s="156"/>
      <c r="D6" s="103"/>
      <c r="E6" s="103"/>
      <c r="F6" s="107" t="s">
        <v>2</v>
      </c>
      <c r="G6" s="107"/>
      <c r="H6" s="98"/>
      <c r="Z6"/>
      <c r="AA6"/>
      <c r="AB6"/>
      <c r="AC6"/>
      <c r="AD6"/>
    </row>
    <row r="7" spans="1:30" ht="28.5" customHeight="1" x14ac:dyDescent="0.25">
      <c r="B7" s="6" t="s">
        <v>3</v>
      </c>
      <c r="C7" s="155"/>
      <c r="D7" s="103"/>
      <c r="E7" s="103"/>
      <c r="F7" s="107" t="s">
        <v>4</v>
      </c>
      <c r="G7" s="107"/>
      <c r="H7" s="93"/>
      <c r="I7" s="28"/>
      <c r="Z7"/>
      <c r="AA7"/>
      <c r="AB7"/>
      <c r="AC7"/>
      <c r="AD7"/>
    </row>
    <row r="8" spans="1:30" x14ac:dyDescent="0.25">
      <c r="B8" s="4"/>
      <c r="Z8"/>
      <c r="AA8"/>
      <c r="AB8"/>
      <c r="AC8"/>
      <c r="AD8"/>
    </row>
    <row r="9" spans="1:30" ht="28.5" customHeight="1" thickBot="1" x14ac:dyDescent="0.3">
      <c r="B9" s="7" t="s">
        <v>25</v>
      </c>
      <c r="C9" s="158"/>
      <c r="D9" s="158"/>
      <c r="E9" s="158"/>
      <c r="F9" s="158"/>
      <c r="G9" s="158"/>
      <c r="H9" s="158"/>
      <c r="I9" s="28"/>
      <c r="Z9"/>
      <c r="AA9"/>
      <c r="AB9"/>
      <c r="AC9"/>
      <c r="AD9"/>
    </row>
    <row r="10" spans="1:30" ht="29.25" customHeight="1" thickBot="1" x14ac:dyDescent="0.3">
      <c r="B10" s="8" t="s">
        <v>26</v>
      </c>
      <c r="C10" s="140"/>
      <c r="D10" s="140"/>
      <c r="E10" s="140"/>
      <c r="F10" s="140"/>
      <c r="G10" s="140"/>
      <c r="H10" s="140"/>
      <c r="Z10"/>
      <c r="AA10"/>
      <c r="AB10"/>
      <c r="AC10"/>
      <c r="AD10"/>
    </row>
    <row r="11" spans="1:30" ht="29.25" customHeight="1" thickBot="1" x14ac:dyDescent="0.3">
      <c r="B11" s="8" t="s">
        <v>27</v>
      </c>
      <c r="C11" s="140"/>
      <c r="D11" s="141"/>
      <c r="E11" s="141"/>
      <c r="F11" s="141"/>
      <c r="G11" s="141"/>
      <c r="H11" s="141"/>
      <c r="Z11"/>
      <c r="AA11"/>
      <c r="AB11"/>
      <c r="AC11"/>
      <c r="AD11"/>
    </row>
    <row r="12" spans="1:30" x14ac:dyDescent="0.25">
      <c r="B12" s="3" t="s">
        <v>5</v>
      </c>
      <c r="Z12"/>
      <c r="AA12"/>
      <c r="AB12"/>
      <c r="AC12"/>
      <c r="AD12"/>
    </row>
    <row r="13" spans="1:30" ht="30" customHeight="1" x14ac:dyDescent="0.25">
      <c r="B13" s="137" t="s">
        <v>29</v>
      </c>
      <c r="C13" s="138"/>
      <c r="D13" s="138"/>
      <c r="E13" s="138"/>
      <c r="F13" s="138"/>
      <c r="G13" s="138"/>
      <c r="H13" s="139"/>
      <c r="I13" s="42"/>
    </row>
    <row r="14" spans="1:30" ht="19.5" customHeight="1" x14ac:dyDescent="0.25">
      <c r="B14" s="137" t="str">
        <f>"1. Kwaliteit" &amp;TEXT(Openingsform!B20," (0%) = ")&amp;( I19)&amp; " punten"</f>
        <v>1. Kwaliteit (20%) = 200 punten</v>
      </c>
      <c r="C14" s="138"/>
      <c r="D14" s="138"/>
      <c r="E14" s="138"/>
      <c r="F14" s="138"/>
      <c r="G14" s="138"/>
      <c r="H14" s="139"/>
      <c r="I14" s="42"/>
    </row>
    <row r="15" spans="1:30" ht="125.25" x14ac:dyDescent="0.25">
      <c r="B15" s="13" t="s">
        <v>6</v>
      </c>
      <c r="C15" s="14" t="s">
        <v>7</v>
      </c>
      <c r="D15" s="15" t="s">
        <v>8</v>
      </c>
      <c r="E15" s="16" t="s">
        <v>9</v>
      </c>
      <c r="F15" s="17" t="s">
        <v>10</v>
      </c>
      <c r="G15" s="18" t="s">
        <v>11</v>
      </c>
      <c r="H15" s="35" t="s">
        <v>12</v>
      </c>
      <c r="I15" s="44" t="s">
        <v>58</v>
      </c>
      <c r="J15" s="44" t="s">
        <v>62</v>
      </c>
      <c r="K15" s="44" t="s">
        <v>57</v>
      </c>
      <c r="L15" s="48" t="s">
        <v>61</v>
      </c>
    </row>
    <row r="16" spans="1:30" ht="118.9" customHeight="1" x14ac:dyDescent="0.25">
      <c r="A16" s="33" t="s">
        <v>52</v>
      </c>
      <c r="B16" s="10" t="s">
        <v>33</v>
      </c>
      <c r="C16" s="11"/>
      <c r="D16" s="11"/>
      <c r="E16" s="11"/>
      <c r="F16" s="11"/>
      <c r="G16" s="11"/>
      <c r="H16" s="99"/>
      <c r="I16" s="53">
        <f>IFERROR($I$19/SUM($K$16:$K$18)*K16,0)</f>
        <v>66.666666666666671</v>
      </c>
      <c r="J16" s="72">
        <f>J19/3*100</f>
        <v>6.666666666666667</v>
      </c>
      <c r="K16" s="54">
        <f>IF(G16="",J16,0)</f>
        <v>6.666666666666667</v>
      </c>
      <c r="L16" s="51">
        <f>SUM(C16:G16)/10*I16</f>
        <v>0</v>
      </c>
    </row>
    <row r="17" spans="1:13" ht="66" customHeight="1" x14ac:dyDescent="0.25">
      <c r="A17" s="33" t="s">
        <v>53</v>
      </c>
      <c r="B17" s="10" t="s">
        <v>13</v>
      </c>
      <c r="C17" s="11"/>
      <c r="D17" s="11"/>
      <c r="E17" s="11"/>
      <c r="F17" s="11"/>
      <c r="G17" s="11"/>
      <c r="H17" s="36"/>
      <c r="I17" s="53">
        <f>IFERROR($I$19/SUM($K$16:$K$18)*K17,0)</f>
        <v>66.666666666666671</v>
      </c>
      <c r="J17" s="72">
        <f>J19/3*100</f>
        <v>6.666666666666667</v>
      </c>
      <c r="K17" s="54">
        <f>IF(G17="",J17,0)</f>
        <v>6.666666666666667</v>
      </c>
      <c r="L17" s="51">
        <f t="shared" ref="L17:L18" si="0">SUM(C17:G17)/10*I17</f>
        <v>0</v>
      </c>
    </row>
    <row r="18" spans="1:13" ht="30" customHeight="1" x14ac:dyDescent="0.25">
      <c r="A18" s="33" t="s">
        <v>54</v>
      </c>
      <c r="B18" s="10" t="s">
        <v>14</v>
      </c>
      <c r="C18" s="11"/>
      <c r="D18" s="11"/>
      <c r="E18" s="11"/>
      <c r="F18" s="11"/>
      <c r="G18" s="11"/>
      <c r="H18" s="36"/>
      <c r="I18" s="53">
        <f>IFERROR($I$19/SUM($K$16:$K$18)*K18,0)</f>
        <v>66.666666666666671</v>
      </c>
      <c r="J18" s="72">
        <f>J19/3*100</f>
        <v>6.666666666666667</v>
      </c>
      <c r="K18" s="54">
        <f t="shared" ref="K18" si="1">IF(G18="",J18,0)</f>
        <v>6.666666666666667</v>
      </c>
      <c r="L18" s="51">
        <f t="shared" si="0"/>
        <v>0</v>
      </c>
    </row>
    <row r="19" spans="1:13" ht="30" customHeight="1" x14ac:dyDescent="0.25">
      <c r="B19" s="46"/>
      <c r="C19" s="20"/>
      <c r="D19" s="45"/>
      <c r="E19" s="45"/>
      <c r="F19" s="45"/>
      <c r="G19" s="45"/>
      <c r="H19" s="47"/>
      <c r="I19" s="54">
        <f>IF(SUM(K16:K18)=0,0,(J19*1000))</f>
        <v>200</v>
      </c>
      <c r="J19" s="56">
        <f>Openingsform!B20</f>
        <v>0.2</v>
      </c>
      <c r="K19" s="56">
        <f>J19</f>
        <v>0.2</v>
      </c>
      <c r="L19" s="51">
        <f>SUM(L16:L18)</f>
        <v>0</v>
      </c>
      <c r="M19" s="71"/>
    </row>
    <row r="20" spans="1:13" ht="19.5" customHeight="1" x14ac:dyDescent="0.25">
      <c r="B20" s="137" t="str">
        <f>"2. Service" &amp;TEXT(Openingsform!B21," (0%) = ")&amp;( I26)&amp; " punten"</f>
        <v>2. Service (30%) = 300 punten</v>
      </c>
      <c r="C20" s="142"/>
      <c r="D20" s="138"/>
      <c r="E20" s="138"/>
      <c r="F20" s="138"/>
      <c r="G20" s="138"/>
      <c r="H20" s="138"/>
      <c r="I20" s="59"/>
      <c r="J20" s="59"/>
      <c r="K20" s="59"/>
      <c r="L20" s="59"/>
    </row>
    <row r="21" spans="1:13" x14ac:dyDescent="0.25">
      <c r="B21" s="13" t="s">
        <v>6</v>
      </c>
      <c r="C21" s="14" t="s">
        <v>7</v>
      </c>
      <c r="D21" s="15" t="s">
        <v>8</v>
      </c>
      <c r="E21" s="16" t="s">
        <v>9</v>
      </c>
      <c r="F21" s="17" t="s">
        <v>10</v>
      </c>
      <c r="G21" s="18" t="s">
        <v>11</v>
      </c>
      <c r="H21" s="35" t="s">
        <v>12</v>
      </c>
      <c r="I21" s="39"/>
      <c r="J21" s="39"/>
      <c r="K21" s="39"/>
      <c r="L21" s="39"/>
    </row>
    <row r="22" spans="1:13" ht="107.45" customHeight="1" x14ac:dyDescent="0.25">
      <c r="A22" s="33" t="s">
        <v>43</v>
      </c>
      <c r="B22" s="10" t="s">
        <v>15</v>
      </c>
      <c r="C22" s="11"/>
      <c r="D22" s="11"/>
      <c r="E22" s="11"/>
      <c r="F22" s="11"/>
      <c r="G22" s="11"/>
      <c r="H22" s="37"/>
      <c r="I22" s="53">
        <f>IFERROR($I$26/SUM($K$22:$K$25)*K22,0)</f>
        <v>75</v>
      </c>
      <c r="J22" s="72">
        <f>J26/4*100</f>
        <v>7.5</v>
      </c>
      <c r="K22" s="54">
        <f>IF(G22="",J22,0)</f>
        <v>7.5</v>
      </c>
      <c r="L22" s="51">
        <f t="shared" ref="L22:L25" si="2">SUM(C22:G22)/10*I22</f>
        <v>0</v>
      </c>
    </row>
    <row r="23" spans="1:13" ht="45.6" customHeight="1" x14ac:dyDescent="0.25">
      <c r="A23" s="33" t="s">
        <v>44</v>
      </c>
      <c r="B23" s="10" t="s">
        <v>16</v>
      </c>
      <c r="C23" s="11"/>
      <c r="D23" s="11"/>
      <c r="E23" s="11"/>
      <c r="F23" s="11"/>
      <c r="G23" s="11"/>
      <c r="H23" s="37"/>
      <c r="I23" s="53">
        <f>IFERROR($I$26/SUM($K$22:$K$25)*K23,0)</f>
        <v>75</v>
      </c>
      <c r="J23" s="72">
        <f>J26/4*100</f>
        <v>7.5</v>
      </c>
      <c r="K23" s="54">
        <f t="shared" ref="K23:K25" si="3">IF(G23="",J23,0)</f>
        <v>7.5</v>
      </c>
      <c r="L23" s="51">
        <f t="shared" si="2"/>
        <v>0</v>
      </c>
    </row>
    <row r="24" spans="1:13" ht="82.9" customHeight="1" x14ac:dyDescent="0.25">
      <c r="A24" s="33" t="s">
        <v>45</v>
      </c>
      <c r="B24" s="10" t="s">
        <v>17</v>
      </c>
      <c r="C24" s="11"/>
      <c r="D24" s="11"/>
      <c r="E24" s="11"/>
      <c r="F24" s="11"/>
      <c r="G24" s="11"/>
      <c r="H24" s="37"/>
      <c r="I24" s="53">
        <f>IFERROR($I$26/SUM($K$22:$K$25)*K24,0)</f>
        <v>75</v>
      </c>
      <c r="J24" s="72">
        <f>J26/4*100</f>
        <v>7.5</v>
      </c>
      <c r="K24" s="54">
        <f t="shared" si="3"/>
        <v>7.5</v>
      </c>
      <c r="L24" s="51">
        <f t="shared" si="2"/>
        <v>0</v>
      </c>
    </row>
    <row r="25" spans="1:13" ht="60.4" customHeight="1" x14ac:dyDescent="0.25">
      <c r="A25" s="33" t="s">
        <v>46</v>
      </c>
      <c r="B25" s="10" t="s">
        <v>18</v>
      </c>
      <c r="C25" s="11"/>
      <c r="D25" s="11"/>
      <c r="E25" s="11"/>
      <c r="F25" s="11"/>
      <c r="G25" s="11"/>
      <c r="H25" s="37"/>
      <c r="I25" s="53">
        <f>IFERROR($I$26/SUM($K$22:$K$25)*K25,0)</f>
        <v>75</v>
      </c>
      <c r="J25" s="72">
        <f>J26/4*100</f>
        <v>7.5</v>
      </c>
      <c r="K25" s="54">
        <f t="shared" si="3"/>
        <v>7.5</v>
      </c>
      <c r="L25" s="51">
        <f t="shared" si="2"/>
        <v>0</v>
      </c>
    </row>
    <row r="26" spans="1:13" ht="30" customHeight="1" x14ac:dyDescent="0.25">
      <c r="B26" s="46"/>
      <c r="C26" s="45"/>
      <c r="D26" s="45"/>
      <c r="E26" s="45"/>
      <c r="F26" s="45"/>
      <c r="G26" s="45"/>
      <c r="H26" s="45"/>
      <c r="I26" s="54">
        <f>IF(SUM(K22:K25)=0,0,(J26*1000))</f>
        <v>300</v>
      </c>
      <c r="J26" s="56">
        <f>Openingsform!B21</f>
        <v>0.3</v>
      </c>
      <c r="K26" s="56">
        <f>J26</f>
        <v>0.3</v>
      </c>
      <c r="L26" s="51">
        <f>SUM(L22:L25)</f>
        <v>0</v>
      </c>
    </row>
    <row r="27" spans="1:13" ht="19.5" customHeight="1" x14ac:dyDescent="0.25">
      <c r="B27" s="137" t="str">
        <f>"3. Proces" &amp;TEXT(Openingsform!B22," (0%) = ")&amp;( I31)&amp; " punten"</f>
        <v>3. Proces (10%) = 100 punten</v>
      </c>
      <c r="C27" s="138"/>
      <c r="D27" s="138"/>
      <c r="E27" s="138"/>
      <c r="F27" s="138"/>
      <c r="G27" s="138"/>
      <c r="H27" s="138"/>
      <c r="I27" s="59"/>
      <c r="J27" s="59"/>
      <c r="K27" s="59"/>
      <c r="L27" s="59"/>
    </row>
    <row r="28" spans="1:13" s="12" customFormat="1" x14ac:dyDescent="0.25">
      <c r="B28" s="13" t="s">
        <v>6</v>
      </c>
      <c r="C28" s="14" t="s">
        <v>7</v>
      </c>
      <c r="D28" s="15" t="s">
        <v>8</v>
      </c>
      <c r="E28" s="16" t="s">
        <v>9</v>
      </c>
      <c r="F28" s="17" t="s">
        <v>10</v>
      </c>
      <c r="G28" s="18" t="s">
        <v>11</v>
      </c>
      <c r="H28" s="35" t="s">
        <v>12</v>
      </c>
      <c r="I28" s="39"/>
      <c r="J28" s="39"/>
      <c r="K28" s="39"/>
      <c r="L28" s="39"/>
    </row>
    <row r="29" spans="1:13" s="12" customFormat="1" ht="30" customHeight="1" x14ac:dyDescent="0.25">
      <c r="A29" s="34" t="s">
        <v>55</v>
      </c>
      <c r="B29" s="10" t="s">
        <v>19</v>
      </c>
      <c r="C29" s="11"/>
      <c r="D29" s="11"/>
      <c r="E29" s="11"/>
      <c r="F29" s="11"/>
      <c r="G29" s="11"/>
      <c r="H29" s="97"/>
      <c r="I29" s="53">
        <f>IFERROR($I$31/SUM($K$29:$K$30)*K29,0)</f>
        <v>50</v>
      </c>
      <c r="J29" s="72">
        <f>J31/2*100</f>
        <v>5</v>
      </c>
      <c r="K29" s="54">
        <f t="shared" ref="K29:K30" si="4">IF(G29="",J29,0)</f>
        <v>5</v>
      </c>
      <c r="L29" s="51">
        <f t="shared" ref="L29:L30" si="5">SUM(C29:G29)/10*I29</f>
        <v>0</v>
      </c>
    </row>
    <row r="30" spans="1:13" s="12" customFormat="1" ht="114.6" customHeight="1" x14ac:dyDescent="0.25">
      <c r="A30" s="34" t="s">
        <v>56</v>
      </c>
      <c r="B30" s="10" t="s">
        <v>31</v>
      </c>
      <c r="C30" s="11"/>
      <c r="D30" s="11"/>
      <c r="E30" s="11"/>
      <c r="F30" s="11"/>
      <c r="G30" s="11"/>
      <c r="H30" s="37"/>
      <c r="I30" s="53">
        <f>IFERROR($I$31/SUM($K$29:$K$30)*K30,0)</f>
        <v>50</v>
      </c>
      <c r="J30" s="72">
        <f>J31/2*100</f>
        <v>5</v>
      </c>
      <c r="K30" s="54">
        <f t="shared" si="4"/>
        <v>5</v>
      </c>
      <c r="L30" s="51">
        <f t="shared" si="5"/>
        <v>0</v>
      </c>
    </row>
    <row r="31" spans="1:13" s="12" customFormat="1" ht="30" customHeight="1" x14ac:dyDescent="0.25">
      <c r="B31" s="46"/>
      <c r="C31" s="45"/>
      <c r="D31" s="45"/>
      <c r="E31" s="45"/>
      <c r="F31" s="45"/>
      <c r="G31" s="45"/>
      <c r="H31" s="45"/>
      <c r="I31" s="54">
        <f>IF(SUM(K29:K30)=0,0,(J31*1000))</f>
        <v>100</v>
      </c>
      <c r="J31" s="56">
        <f>Openingsform!B22</f>
        <v>0.1</v>
      </c>
      <c r="K31" s="56">
        <f>J31</f>
        <v>0.1</v>
      </c>
      <c r="L31" s="51">
        <f>SUM(L29:L30)</f>
        <v>0</v>
      </c>
    </row>
    <row r="32" spans="1:13" ht="19.5" customHeight="1" x14ac:dyDescent="0.25">
      <c r="B32" s="137" t="str">
        <f>"4. Prijs en facturering" &amp;TEXT(Openingsform!B23," (0%) = ")&amp;( I38)&amp; " punten"</f>
        <v>4. Prijs en facturering (10%) = 100 punten</v>
      </c>
      <c r="C32" s="138"/>
      <c r="D32" s="138"/>
      <c r="E32" s="138"/>
      <c r="F32" s="138"/>
      <c r="G32" s="138"/>
      <c r="H32" s="138"/>
      <c r="I32" s="59"/>
      <c r="J32" s="59"/>
      <c r="K32" s="59"/>
      <c r="L32" s="59"/>
    </row>
    <row r="33" spans="1:12" x14ac:dyDescent="0.25">
      <c r="B33" s="21" t="s">
        <v>6</v>
      </c>
      <c r="C33" s="22" t="s">
        <v>7</v>
      </c>
      <c r="D33" s="23" t="s">
        <v>8</v>
      </c>
      <c r="E33" s="24" t="s">
        <v>9</v>
      </c>
      <c r="F33" s="25" t="s">
        <v>10</v>
      </c>
      <c r="G33" s="26" t="s">
        <v>11</v>
      </c>
      <c r="H33" s="38" t="s">
        <v>12</v>
      </c>
      <c r="I33" s="60"/>
      <c r="J33" s="39"/>
      <c r="K33" s="39"/>
      <c r="L33" s="39"/>
    </row>
    <row r="34" spans="1:12" ht="30" customHeight="1" x14ac:dyDescent="0.25">
      <c r="A34" s="33" t="s">
        <v>47</v>
      </c>
      <c r="B34" s="10" t="s">
        <v>20</v>
      </c>
      <c r="C34" s="11"/>
      <c r="D34" s="11"/>
      <c r="E34" s="11"/>
      <c r="F34" s="11"/>
      <c r="G34" s="11"/>
      <c r="H34" s="97"/>
      <c r="I34" s="53">
        <f>IFERROR($I$38/SUM($K$34:$K$37)*K34,0)</f>
        <v>25</v>
      </c>
      <c r="J34" s="72">
        <f>J38/4*100</f>
        <v>2.5</v>
      </c>
      <c r="K34" s="54">
        <f t="shared" ref="K34:K37" si="6">IF(G34="",J34,0)</f>
        <v>2.5</v>
      </c>
      <c r="L34" s="51">
        <f t="shared" ref="L34:L37" si="7">SUM(C34:G34)/10*I34</f>
        <v>0</v>
      </c>
    </row>
    <row r="35" spans="1:12" ht="30" customHeight="1" x14ac:dyDescent="0.25">
      <c r="A35" s="33" t="s">
        <v>48</v>
      </c>
      <c r="B35" s="10" t="s">
        <v>21</v>
      </c>
      <c r="C35" s="11"/>
      <c r="D35" s="11"/>
      <c r="E35" s="11"/>
      <c r="F35" s="11"/>
      <c r="G35" s="11"/>
      <c r="H35" s="37"/>
      <c r="I35" s="53">
        <f>IFERROR($I$38/SUM($K$34:$K$37)*K35,0)</f>
        <v>25</v>
      </c>
      <c r="J35" s="72">
        <f>J38/4*100</f>
        <v>2.5</v>
      </c>
      <c r="K35" s="54">
        <f t="shared" si="6"/>
        <v>2.5</v>
      </c>
      <c r="L35" s="51">
        <f t="shared" si="7"/>
        <v>0</v>
      </c>
    </row>
    <row r="36" spans="1:12" ht="30" customHeight="1" x14ac:dyDescent="0.25">
      <c r="A36" s="33" t="s">
        <v>49</v>
      </c>
      <c r="B36" s="10" t="s">
        <v>22</v>
      </c>
      <c r="C36" s="11"/>
      <c r="D36" s="11"/>
      <c r="E36" s="11"/>
      <c r="F36" s="11"/>
      <c r="G36" s="11"/>
      <c r="H36" s="37"/>
      <c r="I36" s="53">
        <f>IFERROR($I$38/SUM($K$34:$K$37)*K36,0)</f>
        <v>25</v>
      </c>
      <c r="J36" s="72">
        <f>J38/4*100</f>
        <v>2.5</v>
      </c>
      <c r="K36" s="54">
        <f t="shared" si="6"/>
        <v>2.5</v>
      </c>
      <c r="L36" s="51">
        <f t="shared" si="7"/>
        <v>0</v>
      </c>
    </row>
    <row r="37" spans="1:12" ht="40.9" customHeight="1" x14ac:dyDescent="0.25">
      <c r="A37" s="33" t="s">
        <v>50</v>
      </c>
      <c r="B37" s="10" t="s">
        <v>32</v>
      </c>
      <c r="C37" s="11"/>
      <c r="D37" s="11"/>
      <c r="E37" s="11"/>
      <c r="F37" s="11"/>
      <c r="G37" s="11"/>
      <c r="H37" s="11"/>
      <c r="I37" s="53">
        <f>IFERROR($I$38/SUM($K$34:$K$37)*K37,0)</f>
        <v>25</v>
      </c>
      <c r="J37" s="72">
        <f>J38/4*100</f>
        <v>2.5</v>
      </c>
      <c r="K37" s="54">
        <f t="shared" si="6"/>
        <v>2.5</v>
      </c>
      <c r="L37" s="51">
        <f t="shared" si="7"/>
        <v>0</v>
      </c>
    </row>
    <row r="38" spans="1:12" ht="30" customHeight="1" x14ac:dyDescent="0.25">
      <c r="B38" s="19"/>
      <c r="C38" s="20"/>
      <c r="D38" s="20"/>
      <c r="E38" s="20"/>
      <c r="F38" s="20"/>
      <c r="G38" s="20"/>
      <c r="H38" s="20"/>
      <c r="I38" s="54">
        <f>IF(SUM(K34:K37)=0,0,(J38*1000))</f>
        <v>100</v>
      </c>
      <c r="J38" s="56">
        <f>Openingsform!B23</f>
        <v>0.1</v>
      </c>
      <c r="K38" s="56">
        <f>J38</f>
        <v>0.1</v>
      </c>
      <c r="L38" s="51">
        <f>SUM(L34:L37)</f>
        <v>0</v>
      </c>
    </row>
    <row r="39" spans="1:12" ht="30" customHeight="1" x14ac:dyDescent="0.25">
      <c r="B39" s="165" t="str">
        <f>"5. Opdracht specifiek" &amp;TEXT(Openingsform!B24," (0%) = ")&amp;( I42)&amp; " punten"</f>
        <v>5. Opdracht specifiek (30%) = 0 punten</v>
      </c>
      <c r="C39" s="142"/>
      <c r="D39" s="142"/>
      <c r="E39" s="142"/>
      <c r="F39" s="142"/>
      <c r="G39" s="142"/>
      <c r="H39" s="142"/>
      <c r="I39" s="59"/>
      <c r="J39" s="59"/>
      <c r="K39" s="59"/>
      <c r="L39" s="59"/>
    </row>
    <row r="40" spans="1:12" x14ac:dyDescent="0.25">
      <c r="B40" s="13" t="s">
        <v>6</v>
      </c>
      <c r="C40" s="14" t="s">
        <v>7</v>
      </c>
      <c r="D40" s="15" t="s">
        <v>8</v>
      </c>
      <c r="E40" s="16" t="s">
        <v>9</v>
      </c>
      <c r="F40" s="17" t="s">
        <v>10</v>
      </c>
      <c r="G40" s="18" t="s">
        <v>11</v>
      </c>
      <c r="H40" s="35" t="s">
        <v>12</v>
      </c>
      <c r="I40" s="39"/>
      <c r="J40" s="39"/>
      <c r="K40" s="39"/>
      <c r="L40" s="39"/>
    </row>
    <row r="41" spans="1:12" ht="30" customHeight="1" x14ac:dyDescent="0.25">
      <c r="A41" s="33" t="s">
        <v>51</v>
      </c>
      <c r="B41" s="85"/>
      <c r="C41" s="49"/>
      <c r="D41" s="49" t="s">
        <v>42</v>
      </c>
      <c r="E41" s="49"/>
      <c r="F41" s="49"/>
      <c r="G41" s="49">
        <v>0</v>
      </c>
      <c r="H41" s="32"/>
      <c r="I41" s="53">
        <f>IFERROR($I$42/SUM($K$41:$K$41)*K41,0)</f>
        <v>0</v>
      </c>
      <c r="J41" s="73">
        <f>J42/4*100</f>
        <v>7.5</v>
      </c>
      <c r="K41" s="54">
        <f>IF(G41="",J41,0)</f>
        <v>0</v>
      </c>
      <c r="L41" s="51">
        <f t="shared" ref="L41" si="8">SUM(C41:G41)/10*I41</f>
        <v>0</v>
      </c>
    </row>
    <row r="42" spans="1:12" ht="30" customHeight="1" x14ac:dyDescent="0.25">
      <c r="B42" s="27"/>
      <c r="C42" s="28"/>
      <c r="D42" s="28"/>
      <c r="E42" s="28"/>
      <c r="F42" s="28"/>
      <c r="G42" s="28"/>
      <c r="H42" s="28"/>
      <c r="I42" s="55">
        <f>IF(SUM(K41:K41)=0,0,(J42*1000))</f>
        <v>0</v>
      </c>
      <c r="J42" s="56">
        <f>Openingsform!B24</f>
        <v>0.3</v>
      </c>
      <c r="K42" s="56">
        <f>J42</f>
        <v>0.3</v>
      </c>
      <c r="L42" s="51">
        <f>SUM(L41:L41)</f>
        <v>0</v>
      </c>
    </row>
    <row r="43" spans="1:12" ht="17.25" customHeight="1" x14ac:dyDescent="0.25">
      <c r="B43" s="61" t="s">
        <v>41</v>
      </c>
      <c r="C43" s="62"/>
      <c r="D43" s="63"/>
      <c r="E43"/>
      <c r="F43"/>
      <c r="G43"/>
      <c r="H43"/>
      <c r="I43"/>
      <c r="J43"/>
    </row>
    <row r="44" spans="1:12" ht="17.25" customHeight="1" x14ac:dyDescent="0.25">
      <c r="B44" s="31"/>
      <c r="C44" s="50" t="s">
        <v>39</v>
      </c>
      <c r="D44" s="64" t="s">
        <v>40</v>
      </c>
      <c r="E44"/>
      <c r="F44"/>
      <c r="G44"/>
      <c r="H44"/>
      <c r="I44"/>
      <c r="J44"/>
    </row>
    <row r="45" spans="1:12" ht="15" customHeight="1" x14ac:dyDescent="0.25">
      <c r="B45" s="30" t="s">
        <v>35</v>
      </c>
      <c r="C45" s="78">
        <f>L19</f>
        <v>0</v>
      </c>
      <c r="D45" s="146">
        <f>10*SUM($C$45:$C$49)/SUM(I42,I38,I31,I26,I19)</f>
        <v>0</v>
      </c>
      <c r="E45"/>
      <c r="F45"/>
      <c r="G45"/>
      <c r="H45"/>
      <c r="I45"/>
      <c r="J45"/>
    </row>
    <row r="46" spans="1:12" ht="15" customHeight="1" x14ac:dyDescent="0.25">
      <c r="B46" s="29" t="s">
        <v>36</v>
      </c>
      <c r="C46" s="79">
        <f>L26</f>
        <v>0</v>
      </c>
      <c r="D46" s="146"/>
      <c r="E46"/>
      <c r="F46"/>
      <c r="G46"/>
      <c r="H46"/>
      <c r="I46"/>
      <c r="J46"/>
    </row>
    <row r="47" spans="1:12" ht="15" customHeight="1" x14ac:dyDescent="0.25">
      <c r="B47" s="29" t="s">
        <v>37</v>
      </c>
      <c r="C47" s="79">
        <f>L31</f>
        <v>0</v>
      </c>
      <c r="D47" s="146"/>
      <c r="E47"/>
      <c r="F47"/>
      <c r="G47"/>
      <c r="H47"/>
      <c r="I47"/>
      <c r="J47"/>
    </row>
    <row r="48" spans="1:12" ht="22.5" customHeight="1" x14ac:dyDescent="0.25">
      <c r="B48" s="29" t="s">
        <v>59</v>
      </c>
      <c r="C48" s="79">
        <f>L38</f>
        <v>0</v>
      </c>
      <c r="D48" s="146"/>
      <c r="E48"/>
      <c r="F48"/>
      <c r="G48"/>
      <c r="H48"/>
      <c r="I48"/>
      <c r="J48"/>
    </row>
    <row r="49" spans="2:10" ht="31.5" customHeight="1" x14ac:dyDescent="0.25">
      <c r="B49" s="29" t="s">
        <v>38</v>
      </c>
      <c r="C49" s="79">
        <f>L42</f>
        <v>0</v>
      </c>
      <c r="D49" s="147"/>
      <c r="E49"/>
      <c r="F49"/>
      <c r="G49"/>
      <c r="H49"/>
      <c r="I49"/>
      <c r="J49"/>
    </row>
    <row r="50" spans="2:10" ht="15.75" thickBot="1" x14ac:dyDescent="0.3">
      <c r="B50" s="27"/>
      <c r="C50" s="28"/>
      <c r="D50" s="28"/>
      <c r="E50" s="28"/>
      <c r="F50" s="28"/>
      <c r="G50" s="28"/>
      <c r="H50" s="28"/>
      <c r="I50" s="28"/>
    </row>
    <row r="51" spans="2:10" ht="30" customHeight="1" x14ac:dyDescent="0.25">
      <c r="B51" s="159" t="s">
        <v>34</v>
      </c>
      <c r="C51" s="160"/>
      <c r="D51" s="160"/>
      <c r="E51" s="160"/>
      <c r="F51" s="160"/>
      <c r="G51" s="160"/>
      <c r="H51" s="161"/>
      <c r="I51" s="42"/>
    </row>
    <row r="52" spans="2:10" ht="25.5" customHeight="1" thickBot="1" x14ac:dyDescent="0.3">
      <c r="B52" s="162" t="s">
        <v>60</v>
      </c>
      <c r="C52" s="163"/>
      <c r="D52" s="163"/>
      <c r="E52" s="163"/>
      <c r="F52" s="163"/>
      <c r="G52" s="163"/>
      <c r="H52" s="164"/>
      <c r="I52" s="43"/>
    </row>
    <row r="53" spans="2:10" ht="159.75" customHeight="1" thickBot="1" x14ac:dyDescent="0.3">
      <c r="B53" s="143"/>
      <c r="C53" s="144"/>
      <c r="D53" s="144"/>
      <c r="E53" s="144"/>
      <c r="F53" s="144"/>
      <c r="G53" s="144"/>
      <c r="H53" s="145"/>
      <c r="I53" s="57"/>
    </row>
    <row r="55" spans="2:10" x14ac:dyDescent="0.25">
      <c r="B55" s="5"/>
    </row>
    <row r="56" spans="2:10" x14ac:dyDescent="0.25">
      <c r="B56" s="5"/>
    </row>
  </sheetData>
  <mergeCells count="22">
    <mergeCell ref="B53:H53"/>
    <mergeCell ref="D45:D49"/>
    <mergeCell ref="B2:H2"/>
    <mergeCell ref="B3:H3"/>
    <mergeCell ref="G4:H4"/>
    <mergeCell ref="C7:E7"/>
    <mergeCell ref="C6:E6"/>
    <mergeCell ref="C5:E5"/>
    <mergeCell ref="F7:G7"/>
    <mergeCell ref="F6:G6"/>
    <mergeCell ref="F5:G5"/>
    <mergeCell ref="C9:H9"/>
    <mergeCell ref="B51:H51"/>
    <mergeCell ref="B52:H52"/>
    <mergeCell ref="B32:H32"/>
    <mergeCell ref="B39:H39"/>
    <mergeCell ref="B27:H27"/>
    <mergeCell ref="B14:H14"/>
    <mergeCell ref="C11:H11"/>
    <mergeCell ref="C10:H10"/>
    <mergeCell ref="B13:H13"/>
    <mergeCell ref="B20:H20"/>
  </mergeCells>
  <dataValidations count="1">
    <dataValidation type="list" allowBlank="1" showInputMessage="1" showErrorMessage="1" promptTitle="Maak uw keuze..." prompt="middels dit pull-down menu_x000a_" sqref="I7" xr:uid="{00000000-0002-0000-0100-000000000000}">
      <formula1>$AB$7:$AB$8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rowBreaks count="1" manualBreakCount="1">
    <brk id="38" max="10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42" r:id="rId4">
          <objectPr defaultSize="0" autoPict="0" r:id="rId5">
            <anchor moveWithCells="1">
              <from>
                <xdr:col>1</xdr:col>
                <xdr:colOff>66675</xdr:colOff>
                <xdr:row>53</xdr:row>
                <xdr:rowOff>95250</xdr:rowOff>
              </from>
              <to>
                <xdr:col>8</xdr:col>
                <xdr:colOff>114300</xdr:colOff>
                <xdr:row>73</xdr:row>
                <xdr:rowOff>95250</xdr:rowOff>
              </to>
            </anchor>
          </objectPr>
        </oleObject>
      </mc:Choice>
      <mc:Fallback>
        <oleObject progId="Word.Document.12" shapeId="104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Openingsform</vt:lpstr>
      <vt:lpstr>&lt;Datum van Beoordeling&gt;</vt:lpstr>
      <vt:lpstr>'&lt;Datum van Beoordeling&gt;'!_ftn1</vt:lpstr>
      <vt:lpstr>'&lt;Datum van Beoordeling&gt;'!_ftn2</vt:lpstr>
      <vt:lpstr>'&lt;Datum van Beoordeling&gt;'!_ftnref1</vt:lpstr>
      <vt:lpstr>'&lt;Datum van Beoordeling&gt;'!Afdrukbereik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2014-07-31T10:21:45Z</dcterms:created>
  <dcterms:modified xsi:type="dcterms:W3CDTF">2026-04-20T13:44:20Z</dcterms:modified>
</cp:coreProperties>
</file>