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cbv.sharepoint.com/sites/VonkEAAccountantsdiensten/Gedeelde documenten/Vonk EA Accountantsdiensten/Definitieve aanbestedingsdocumenten/"/>
    </mc:Choice>
  </mc:AlternateContent>
  <xr:revisionPtr revIDLastSave="865" documentId="13_ncr:1_{2B8F7731-0F35-8D40-9EEE-B879E7C7F932}" xr6:coauthVersionLast="47" xr6:coauthVersionMax="47" xr10:uidLastSave="{0C64DBEA-2A30-5E46-9862-F0A6C268D3B6}"/>
  <bookViews>
    <workbookView xWindow="0" yWindow="600" windowWidth="28800" windowHeight="16060" xr2:uid="{26A0E56A-9CA4-EB40-BF12-5B4691CBE874}"/>
  </bookViews>
  <sheets>
    <sheet name="Waarde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2" l="1"/>
  <c r="H15" i="2" l="1"/>
  <c r="G13" i="2"/>
  <c r="G16" i="2" s="1"/>
  <c r="F13" i="2"/>
  <c r="F16" i="2" s="1"/>
  <c r="E13" i="2"/>
  <c r="E16" i="2" s="1"/>
  <c r="D13" i="2"/>
  <c r="D14" i="2" s="1"/>
  <c r="C13" i="2"/>
  <c r="B13" i="2"/>
  <c r="H12" i="2"/>
  <c r="C16" i="2"/>
  <c r="G33" i="2"/>
  <c r="G35" i="2" s="1"/>
  <c r="E33" i="2"/>
  <c r="E35" i="2" s="1"/>
  <c r="C33" i="2"/>
  <c r="C35" i="2" s="1"/>
  <c r="G24" i="2"/>
  <c r="G26" i="2" s="1"/>
  <c r="E24" i="2"/>
  <c r="E26" i="2" s="1"/>
  <c r="C24" i="2"/>
  <c r="C26" i="2" s="1"/>
  <c r="F6" i="2"/>
  <c r="F3" i="2"/>
  <c r="B14" i="2" l="1"/>
  <c r="H13" i="2"/>
  <c r="D16" i="2"/>
  <c r="G14" i="2"/>
  <c r="F14" i="2"/>
  <c r="E14" i="2"/>
  <c r="B16" i="2"/>
  <c r="C14" i="2"/>
  <c r="D4" i="2"/>
  <c r="D5" i="2" s="1"/>
  <c r="C4" i="2"/>
  <c r="E4" i="2"/>
  <c r="E5" i="2" s="1"/>
  <c r="B4" i="2"/>
  <c r="B5" i="2" s="1"/>
  <c r="C7" i="2" l="1"/>
  <c r="C5" i="2"/>
  <c r="F5" i="2" s="1"/>
  <c r="H14" i="2"/>
  <c r="E7" i="2"/>
  <c r="B7" i="2"/>
  <c r="F4" i="2"/>
</calcChain>
</file>

<file path=xl/sharedStrings.xml><?xml version="1.0" encoding="utf-8"?>
<sst xmlns="http://schemas.openxmlformats.org/spreadsheetml/2006/main" count="69" uniqueCount="40">
  <si>
    <t>Totaal:</t>
  </si>
  <si>
    <t>Percentage</t>
  </si>
  <si>
    <t>5 uitmuntend</t>
  </si>
  <si>
    <t xml:space="preserve"> </t>
  </si>
  <si>
    <t>4 goed</t>
  </si>
  <si>
    <t>3 voldoende</t>
  </si>
  <si>
    <t>2 matig</t>
  </si>
  <si>
    <t>1 onvoldoende</t>
  </si>
  <si>
    <t>KO</t>
  </si>
  <si>
    <t>SCORE</t>
  </si>
  <si>
    <t>Totaal kwaliteit</t>
  </si>
  <si>
    <t>K0= uitsluiting van verdere deelname.</t>
  </si>
  <si>
    <t>indien Inschrijver tweemaal of meer matig scoort zal zij worden uitgesloten.</t>
  </si>
  <si>
    <t>inschrijver 1</t>
  </si>
  <si>
    <t>inschrijver 2</t>
  </si>
  <si>
    <t>prijs</t>
  </si>
  <si>
    <t>inschrijver 3</t>
  </si>
  <si>
    <t>score kwaliteit</t>
  </si>
  <si>
    <t>eindscore</t>
  </si>
  <si>
    <t>en wint de aanbesteding</t>
  </si>
  <si>
    <t>scenario 1</t>
  </si>
  <si>
    <t>scenario 2</t>
  </si>
  <si>
    <t>Indien Inschrijver tweemaal of meer matig scoort zal zij worden uitgesloten.</t>
  </si>
  <si>
    <t>Alle afrondingen zijn op basis van 2 decimalen</t>
  </si>
  <si>
    <t>Inschrijver 1 heeft de hoogste eindscore</t>
  </si>
  <si>
    <t>Inschrijver 3 heeft de hoogste eindscore en wint de aanbesteding</t>
  </si>
  <si>
    <t>score prijs</t>
  </si>
  <si>
    <t>OPEN VRAGEN + bijbehorende score beoordeling</t>
  </si>
  <si>
    <t>HET INTERVIEW + bijbehorende score beoordeling</t>
  </si>
  <si>
    <t xml:space="preserve">1. Werkwijze jaarrekening (interim en eindejaarscontrole) en bekostigingscontrole (assurancerapporten) en gesubsidieerd onderzoek </t>
  </si>
  <si>
    <t>2. Adviesrol/kennis op aandachtsgebieden</t>
  </si>
  <si>
    <t>3. Partnerschap en onafhankelijke rol</t>
  </si>
  <si>
    <t xml:space="preserve">4. Duurzaamheid en MVOI </t>
  </si>
  <si>
    <t>Rekenvoorbeelden</t>
  </si>
  <si>
    <t>Vraag 1 - 
Beoordeling geïntegreerd jaardocument</t>
  </si>
  <si>
    <t xml:space="preserve"> Vraag 2 - 
Risico-inschatting</t>
  </si>
  <si>
    <t>Vraag 3 - 
Analyse van kernpunten</t>
  </si>
  <si>
    <t>Vraag 4 - 
Professionele oordeelsvorming en bandbreedte</t>
  </si>
  <si>
    <t>Vraag 5 - 
Samenwerking controleteams</t>
  </si>
  <si>
    <t>Vraag 6 - 
Managementletter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</si>
</sst>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&quot;€&quot;\ #,##0.00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Raleway"/>
    </font>
    <font>
      <sz val="10"/>
      <color theme="1"/>
      <name val="Raleway"/>
    </font>
    <font>
      <b/>
      <sz val="10"/>
      <color rgb="FF000000"/>
      <name val="Raleway"/>
    </font>
    <font>
      <sz val="10"/>
      <color rgb="FF000000"/>
      <name val="Raleway"/>
    </font>
    <font>
      <sz val="10"/>
      <color rgb="FFFF0000"/>
      <name val="Raleway"/>
    </font>
    <font>
      <b/>
      <sz val="10"/>
      <color rgb="FFFF0000"/>
      <name val="Raleway"/>
    </font>
    <font>
      <b/>
      <sz val="8"/>
      <color rgb="FF000000"/>
      <name val="Raleway"/>
    </font>
    <font>
      <sz val="8"/>
      <color theme="1"/>
      <name val="Raleway"/>
    </font>
    <font>
      <b/>
      <sz val="8"/>
      <color rgb="FFFF0000"/>
      <name val="Raleway"/>
    </font>
    <font>
      <sz val="12"/>
      <color theme="9" tint="-0.249977111117893"/>
      <name val="Raleway"/>
    </font>
    <font>
      <b/>
      <sz val="20"/>
      <color theme="0"/>
      <name val="Raleway"/>
    </font>
    <font>
      <b/>
      <sz val="10"/>
      <color theme="1"/>
      <name val="Raleway"/>
    </font>
    <font>
      <b/>
      <sz val="26"/>
      <color theme="0"/>
      <name val="Raleway"/>
    </font>
    <font>
      <sz val="12"/>
      <color rgb="FFFF0000"/>
      <name val="Raleway"/>
    </font>
  </fonts>
  <fills count="10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5" borderId="0" xfId="0" applyFont="1" applyFill="1"/>
    <xf numFmtId="0" fontId="2" fillId="0" borderId="0" xfId="0" applyFont="1"/>
    <xf numFmtId="0" fontId="3" fillId="0" borderId="0" xfId="0" applyFont="1"/>
    <xf numFmtId="0" fontId="4" fillId="4" borderId="1" xfId="0" applyFont="1" applyFill="1" applyBorder="1" applyAlignment="1">
      <alignment horizontal="justify" vertical="center" wrapText="1"/>
    </xf>
    <xf numFmtId="9" fontId="4" fillId="4" borderId="1" xfId="1" applyFont="1" applyFill="1" applyBorder="1" applyAlignment="1">
      <alignment horizontal="center" vertical="center" wrapText="1"/>
    </xf>
    <xf numFmtId="9" fontId="3" fillId="0" borderId="1" xfId="1" applyFont="1" applyBorder="1"/>
    <xf numFmtId="0" fontId="4" fillId="3" borderId="2" xfId="0" applyFont="1" applyFill="1" applyBorder="1" applyAlignment="1">
      <alignment horizontal="justify" vertical="center" wrapText="1"/>
    </xf>
    <xf numFmtId="0" fontId="6" fillId="0" borderId="0" xfId="0" applyFont="1"/>
    <xf numFmtId="0" fontId="4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44" fontId="9" fillId="0" borderId="0" xfId="2" applyFont="1"/>
    <xf numFmtId="164" fontId="10" fillId="0" borderId="0" xfId="0" applyNumberFormat="1" applyFont="1"/>
    <xf numFmtId="44" fontId="9" fillId="5" borderId="0" xfId="2" applyFont="1" applyFill="1"/>
    <xf numFmtId="0" fontId="9" fillId="5" borderId="0" xfId="0" applyFont="1" applyFill="1"/>
    <xf numFmtId="0" fontId="11" fillId="0" borderId="0" xfId="0" applyFont="1"/>
    <xf numFmtId="44" fontId="2" fillId="0" borderId="0" xfId="2" applyFont="1"/>
    <xf numFmtId="44" fontId="2" fillId="0" borderId="0" xfId="0" applyNumberFormat="1" applyFont="1"/>
    <xf numFmtId="43" fontId="2" fillId="6" borderId="1" xfId="3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44" fontId="2" fillId="5" borderId="8" xfId="2" applyFont="1" applyFill="1" applyBorder="1"/>
    <xf numFmtId="44" fontId="2" fillId="0" borderId="8" xfId="2" applyFont="1" applyBorder="1"/>
    <xf numFmtId="2" fontId="2" fillId="0" borderId="8" xfId="0" applyNumberFormat="1" applyFont="1" applyBorder="1"/>
    <xf numFmtId="2" fontId="2" fillId="0" borderId="9" xfId="0" applyNumberFormat="1" applyFont="1" applyBorder="1"/>
    <xf numFmtId="44" fontId="2" fillId="0" borderId="8" xfId="2" applyFont="1" applyFill="1" applyBorder="1"/>
    <xf numFmtId="0" fontId="2" fillId="0" borderId="6" xfId="0" applyFont="1" applyBorder="1"/>
    <xf numFmtId="44" fontId="2" fillId="7" borderId="6" xfId="2" applyFont="1" applyFill="1" applyBorder="1"/>
    <xf numFmtId="44" fontId="2" fillId="0" borderId="6" xfId="2" applyFont="1" applyFill="1" applyBorder="1"/>
    <xf numFmtId="0" fontId="2" fillId="7" borderId="6" xfId="0" applyFont="1" applyFill="1" applyBorder="1"/>
    <xf numFmtId="2" fontId="2" fillId="0" borderId="0" xfId="0" applyNumberFormat="1" applyFont="1"/>
    <xf numFmtId="2" fontId="2" fillId="7" borderId="9" xfId="3" applyNumberFormat="1" applyFont="1" applyFill="1" applyBorder="1"/>
    <xf numFmtId="2" fontId="5" fillId="2" borderId="4" xfId="3" applyNumberFormat="1" applyFont="1" applyFill="1" applyBorder="1" applyAlignment="1">
      <alignment horizontal="center" vertical="center" wrapText="1"/>
    </xf>
    <xf numFmtId="2" fontId="6" fillId="2" borderId="4" xfId="3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2" fontId="3" fillId="6" borderId="1" xfId="3" applyNumberFormat="1" applyFont="1" applyFill="1" applyBorder="1"/>
    <xf numFmtId="2" fontId="6" fillId="6" borderId="1" xfId="3" applyNumberFormat="1" applyFont="1" applyFill="1" applyBorder="1"/>
    <xf numFmtId="2" fontId="3" fillId="0" borderId="1" xfId="0" applyNumberFormat="1" applyFont="1" applyBorder="1"/>
    <xf numFmtId="9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8" borderId="0" xfId="0" applyFont="1" applyFill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5" fillId="0" borderId="0" xfId="0" applyFont="1" applyFill="1"/>
    <xf numFmtId="9" fontId="15" fillId="0" borderId="0" xfId="0" applyNumberFormat="1" applyFont="1" applyFill="1"/>
  </cellXfs>
  <cellStyles count="4">
    <cellStyle name="Komma" xfId="3" builtinId="3"/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549951</xdr:colOff>
      <xdr:row>0</xdr:row>
      <xdr:rowOff>245242</xdr:rowOff>
    </xdr:from>
    <xdr:to>
      <xdr:col>7</xdr:col>
      <xdr:colOff>202439</xdr:colOff>
      <xdr:row>0</xdr:row>
      <xdr:rowOff>769752</xdr:rowOff>
    </xdr:to>
    <xdr:pic>
      <xdr:nvPicPr>
        <xdr:cNvPr id="3" name="Afbeelding 2" descr="MBO Vonk | Opleidingen | Locaties | Open dagen">
          <a:extLst>
            <a:ext uri="{FF2B5EF4-FFF2-40B4-BE49-F238E27FC236}">
              <a16:creationId xmlns:a16="http://schemas.microsoft.com/office/drawing/2014/main" id="{F8637001-700E-1346-7262-81C589492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5214" y="245242"/>
          <a:ext cx="1243330" cy="5245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548104</xdr:colOff>
      <xdr:row>0</xdr:row>
      <xdr:rowOff>240634</xdr:rowOff>
    </xdr:from>
    <xdr:to>
      <xdr:col>8</xdr:col>
      <xdr:colOff>294884</xdr:colOff>
      <xdr:row>0</xdr:row>
      <xdr:rowOff>807248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F905398-3B8A-6545-80D9-BFD9AD6E9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64209" y="240634"/>
          <a:ext cx="1337622" cy="5666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L37"/>
  <sheetViews>
    <sheetView showGridLines="0" tabSelected="1" zoomScale="132" zoomScaleNormal="132" workbookViewId="0">
      <selection activeCell="I11" sqref="I11"/>
    </sheetView>
  </sheetViews>
  <sheetFormatPr baseColWidth="10" defaultColWidth="11" defaultRowHeight="15" x14ac:dyDescent="0.2"/>
  <cols>
    <col min="1" max="1" width="22" style="2" customWidth="1"/>
    <col min="2" max="10" width="20.83203125" style="2" customWidth="1"/>
    <col min="11" max="13" width="11" style="2"/>
    <col min="14" max="14" width="14.33203125" style="2" bestFit="1" customWidth="1"/>
    <col min="15" max="17" width="11" style="2"/>
    <col min="18" max="18" width="14.6640625" style="2" bestFit="1" customWidth="1"/>
    <col min="19" max="20" width="11" style="2"/>
    <col min="21" max="21" width="13.5" style="2" bestFit="1" customWidth="1"/>
    <col min="22" max="16384" width="11" style="2"/>
  </cols>
  <sheetData>
    <row r="1" spans="1:12" ht="88" customHeight="1" thickBot="1" x14ac:dyDescent="0.25">
      <c r="A1" s="45" t="s">
        <v>27</v>
      </c>
      <c r="B1" s="46"/>
      <c r="C1" s="46"/>
      <c r="D1" s="46"/>
      <c r="E1" s="46"/>
      <c r="F1" s="46"/>
      <c r="H1" s="3"/>
      <c r="I1" s="3"/>
    </row>
    <row r="2" spans="1:12" ht="128" customHeight="1" thickBot="1" x14ac:dyDescent="0.25">
      <c r="A2" s="21" t="s">
        <v>9</v>
      </c>
      <c r="B2" s="20" t="s">
        <v>29</v>
      </c>
      <c r="C2" s="20" t="s">
        <v>30</v>
      </c>
      <c r="D2" s="20" t="s">
        <v>31</v>
      </c>
      <c r="E2" s="20" t="s">
        <v>32</v>
      </c>
      <c r="F2" s="19" t="s">
        <v>0</v>
      </c>
    </row>
    <row r="3" spans="1:12" ht="17" thickBot="1" x14ac:dyDescent="0.25">
      <c r="A3" s="4" t="s">
        <v>1</v>
      </c>
      <c r="B3" s="5">
        <v>0.15</v>
      </c>
      <c r="C3" s="5">
        <v>0.1</v>
      </c>
      <c r="D3" s="5">
        <v>0.1</v>
      </c>
      <c r="E3" s="5">
        <v>0.05</v>
      </c>
      <c r="F3" s="6">
        <f>SUM(B3:E3)</f>
        <v>0.39999999999999997</v>
      </c>
    </row>
    <row r="4" spans="1:12" ht="17" thickBot="1" x14ac:dyDescent="0.25">
      <c r="A4" s="7" t="s">
        <v>2</v>
      </c>
      <c r="B4" s="33">
        <f>B3*$B$19</f>
        <v>105</v>
      </c>
      <c r="C4" s="33">
        <f>C3*$B$19</f>
        <v>70</v>
      </c>
      <c r="D4" s="33">
        <f>D3*$B$19</f>
        <v>70</v>
      </c>
      <c r="E4" s="33">
        <f>E3*$B$19</f>
        <v>35</v>
      </c>
      <c r="F4" s="37">
        <f>SUM(B4:E4)</f>
        <v>280</v>
      </c>
      <c r="G4" s="31"/>
      <c r="H4" s="31"/>
    </row>
    <row r="5" spans="1:12" ht="17" thickBot="1" x14ac:dyDescent="0.25">
      <c r="A5" s="7" t="s">
        <v>4</v>
      </c>
      <c r="B5" s="33">
        <f>B4*0.9</f>
        <v>94.5</v>
      </c>
      <c r="C5" s="33">
        <f t="shared" ref="C5:E5" si="0">C4*0.9</f>
        <v>63</v>
      </c>
      <c r="D5" s="33">
        <f t="shared" si="0"/>
        <v>63</v>
      </c>
      <c r="E5" s="33">
        <f t="shared" si="0"/>
        <v>31.5</v>
      </c>
      <c r="F5" s="37">
        <f>SUM(B5:E5)</f>
        <v>252</v>
      </c>
    </row>
    <row r="6" spans="1:12" ht="17" thickBot="1" x14ac:dyDescent="0.25">
      <c r="A6" s="7" t="s">
        <v>5</v>
      </c>
      <c r="B6" s="33">
        <v>0</v>
      </c>
      <c r="C6" s="33">
        <v>0</v>
      </c>
      <c r="D6" s="33">
        <v>0</v>
      </c>
      <c r="E6" s="33">
        <v>0</v>
      </c>
      <c r="F6" s="37">
        <f>SUM(B6:E6)</f>
        <v>0</v>
      </c>
    </row>
    <row r="7" spans="1:12" ht="17" customHeight="1" thickBot="1" x14ac:dyDescent="0.25">
      <c r="A7" s="7" t="s">
        <v>6</v>
      </c>
      <c r="B7" s="34">
        <f>0-B4</f>
        <v>-105</v>
      </c>
      <c r="C7" s="34">
        <f t="shared" ref="C7:E7" si="1">0-C4</f>
        <v>-70</v>
      </c>
      <c r="D7" s="34">
        <f>0-D4</f>
        <v>-70</v>
      </c>
      <c r="E7" s="34">
        <f t="shared" si="1"/>
        <v>-35</v>
      </c>
      <c r="F7" s="38"/>
      <c r="G7" s="8" t="s">
        <v>22</v>
      </c>
    </row>
    <row r="8" spans="1:12" ht="17" customHeight="1" thickBot="1" x14ac:dyDescent="0.25">
      <c r="A8" s="7" t="s">
        <v>7</v>
      </c>
      <c r="B8" s="36" t="s">
        <v>8</v>
      </c>
      <c r="C8" s="36" t="s">
        <v>8</v>
      </c>
      <c r="D8" s="36" t="s">
        <v>8</v>
      </c>
      <c r="E8" s="36" t="s">
        <v>8</v>
      </c>
      <c r="F8" s="39"/>
      <c r="G8" s="8" t="s">
        <v>11</v>
      </c>
    </row>
    <row r="9" spans="1:12" ht="16" x14ac:dyDescent="0.2">
      <c r="A9" s="3"/>
      <c r="B9" s="3"/>
      <c r="C9" s="3"/>
      <c r="D9" s="3"/>
      <c r="E9" s="3"/>
      <c r="F9" s="3"/>
      <c r="G9" s="3"/>
    </row>
    <row r="10" spans="1:12" ht="66" customHeight="1" thickBot="1" x14ac:dyDescent="0.25">
      <c r="A10" s="46" t="s">
        <v>28</v>
      </c>
      <c r="B10" s="46"/>
      <c r="C10" s="46"/>
      <c r="D10" s="46"/>
      <c r="E10" s="46"/>
      <c r="F10" s="46"/>
      <c r="G10" s="46"/>
      <c r="H10" s="46"/>
      <c r="I10" s="3"/>
    </row>
    <row r="11" spans="1:12" ht="93" customHeight="1" thickBot="1" x14ac:dyDescent="0.25">
      <c r="A11" s="21" t="s">
        <v>9</v>
      </c>
      <c r="B11" s="20" t="s">
        <v>34</v>
      </c>
      <c r="C11" s="20" t="s">
        <v>35</v>
      </c>
      <c r="D11" s="20" t="s">
        <v>36</v>
      </c>
      <c r="E11" s="20" t="s">
        <v>37</v>
      </c>
      <c r="F11" s="20" t="s">
        <v>38</v>
      </c>
      <c r="G11" s="20" t="s">
        <v>39</v>
      </c>
      <c r="H11" s="19" t="s">
        <v>0</v>
      </c>
      <c r="I11" s="8"/>
    </row>
    <row r="12" spans="1:12" ht="16" thickBot="1" x14ac:dyDescent="0.25">
      <c r="A12" s="4" t="s">
        <v>1</v>
      </c>
      <c r="B12" s="5">
        <v>0.1</v>
      </c>
      <c r="C12" s="5">
        <v>0.1</v>
      </c>
      <c r="D12" s="5">
        <v>0.1</v>
      </c>
      <c r="E12" s="5">
        <v>0.1</v>
      </c>
      <c r="F12" s="5">
        <v>0.1</v>
      </c>
      <c r="G12" s="5">
        <v>0.1</v>
      </c>
      <c r="H12" s="6">
        <f>SUM(B12:G12)</f>
        <v>0.6</v>
      </c>
      <c r="I12" s="40"/>
      <c r="J12" s="50"/>
      <c r="K12" s="51"/>
    </row>
    <row r="13" spans="1:12" ht="16" thickBot="1" x14ac:dyDescent="0.25">
      <c r="A13" s="9" t="s">
        <v>2</v>
      </c>
      <c r="B13" s="33">
        <f t="shared" ref="B13:G13" si="2">B12*$B$19</f>
        <v>70</v>
      </c>
      <c r="C13" s="33">
        <f t="shared" si="2"/>
        <v>70</v>
      </c>
      <c r="D13" s="33">
        <f t="shared" si="2"/>
        <v>70</v>
      </c>
      <c r="E13" s="33">
        <f t="shared" si="2"/>
        <v>70</v>
      </c>
      <c r="F13" s="33">
        <f t="shared" si="2"/>
        <v>70</v>
      </c>
      <c r="G13" s="33">
        <f t="shared" si="2"/>
        <v>70</v>
      </c>
      <c r="H13" s="37">
        <f>SUM(B13:G13)</f>
        <v>420</v>
      </c>
      <c r="J13" s="50"/>
      <c r="K13" s="50"/>
    </row>
    <row r="14" spans="1:12" ht="17" thickBot="1" x14ac:dyDescent="0.25">
      <c r="A14" s="9" t="s">
        <v>4</v>
      </c>
      <c r="B14" s="33">
        <f t="shared" ref="B14:G14" si="3">B13*0.9</f>
        <v>63</v>
      </c>
      <c r="C14" s="33">
        <f t="shared" si="3"/>
        <v>63</v>
      </c>
      <c r="D14" s="33">
        <f t="shared" si="3"/>
        <v>63</v>
      </c>
      <c r="E14" s="33">
        <f t="shared" si="3"/>
        <v>63</v>
      </c>
      <c r="F14" s="33">
        <f t="shared" si="3"/>
        <v>63</v>
      </c>
      <c r="G14" s="33">
        <f t="shared" si="3"/>
        <v>63</v>
      </c>
      <c r="H14" s="37">
        <f>SUM(B14:G14)</f>
        <v>378</v>
      </c>
    </row>
    <row r="15" spans="1:12" ht="17" thickBot="1" x14ac:dyDescent="0.25">
      <c r="A15" s="9" t="s">
        <v>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7">
        <f>SUM(B15:G15)</f>
        <v>0</v>
      </c>
    </row>
    <row r="16" spans="1:12" ht="17" thickBot="1" x14ac:dyDescent="0.25">
      <c r="A16" s="9" t="s">
        <v>6</v>
      </c>
      <c r="B16" s="34">
        <f>0-B13</f>
        <v>-70</v>
      </c>
      <c r="C16" s="34">
        <f t="shared" ref="C16:D16" si="4">0-C13</f>
        <v>-70</v>
      </c>
      <c r="D16" s="34">
        <f t="shared" si="4"/>
        <v>-70</v>
      </c>
      <c r="E16" s="34">
        <f t="shared" ref="E16:G16" si="5">0-E13</f>
        <v>-70</v>
      </c>
      <c r="F16" s="34">
        <f t="shared" si="5"/>
        <v>-70</v>
      </c>
      <c r="G16" s="34">
        <f t="shared" si="5"/>
        <v>-70</v>
      </c>
      <c r="H16" s="38"/>
      <c r="I16" s="47" t="s">
        <v>12</v>
      </c>
      <c r="J16" s="48"/>
      <c r="K16" s="48"/>
      <c r="L16" s="48"/>
    </row>
    <row r="17" spans="1:10" ht="17" thickBot="1" x14ac:dyDescent="0.25">
      <c r="A17" s="9" t="s">
        <v>7</v>
      </c>
      <c r="B17" s="35" t="s">
        <v>8</v>
      </c>
      <c r="C17" s="35" t="s">
        <v>8</v>
      </c>
      <c r="D17" s="35" t="s">
        <v>8</v>
      </c>
      <c r="E17" s="35" t="s">
        <v>8</v>
      </c>
      <c r="F17" s="35" t="s">
        <v>8</v>
      </c>
      <c r="G17" s="35" t="s">
        <v>8</v>
      </c>
      <c r="H17" s="39"/>
      <c r="I17" s="8" t="s">
        <v>11</v>
      </c>
    </row>
    <row r="18" spans="1:10" ht="17" thickBo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ht="25" customHeight="1" thickBot="1" x14ac:dyDescent="0.25">
      <c r="A19" s="10" t="s">
        <v>10</v>
      </c>
      <c r="B19" s="18">
        <v>700</v>
      </c>
      <c r="C19" s="3"/>
      <c r="D19" s="49" t="s">
        <v>23</v>
      </c>
      <c r="E19" s="49"/>
      <c r="F19" s="11"/>
      <c r="G19" s="11" t="s">
        <v>3</v>
      </c>
      <c r="H19" s="12" t="s">
        <v>3</v>
      </c>
      <c r="I19" s="3"/>
      <c r="J19" s="3"/>
    </row>
    <row r="20" spans="1:10" x14ac:dyDescent="0.2">
      <c r="A20" s="3"/>
      <c r="B20" s="3"/>
      <c r="C20" s="3"/>
      <c r="D20" s="3"/>
      <c r="E20" s="13" t="s">
        <v>3</v>
      </c>
      <c r="F20" s="13"/>
      <c r="G20" s="13"/>
      <c r="H20" s="14"/>
    </row>
    <row r="21" spans="1:10" ht="44" customHeight="1" x14ac:dyDescent="0.2">
      <c r="A21" s="44" t="s">
        <v>33</v>
      </c>
      <c r="B21" s="44"/>
      <c r="C21" s="44"/>
      <c r="D21" s="44"/>
      <c r="E21" s="44"/>
      <c r="F21" s="44"/>
      <c r="G21" s="44"/>
    </row>
    <row r="22" spans="1:10" x14ac:dyDescent="0.2">
      <c r="A22" s="41" t="s">
        <v>20</v>
      </c>
      <c r="C22" s="28" t="s">
        <v>13</v>
      </c>
      <c r="D22" s="1"/>
      <c r="E22" s="27" t="s">
        <v>14</v>
      </c>
      <c r="G22" s="27" t="s">
        <v>16</v>
      </c>
    </row>
    <row r="23" spans="1:10" x14ac:dyDescent="0.2">
      <c r="A23" s="42"/>
      <c r="B23" s="2" t="s">
        <v>15</v>
      </c>
      <c r="C23" s="22">
        <v>115000</v>
      </c>
      <c r="E23" s="23">
        <v>125000</v>
      </c>
      <c r="G23" s="23">
        <v>160000</v>
      </c>
    </row>
    <row r="24" spans="1:10" x14ac:dyDescent="0.2">
      <c r="A24" s="42"/>
      <c r="B24" s="2" t="s">
        <v>26</v>
      </c>
      <c r="C24" s="24">
        <f>($C$23/C23)*300</f>
        <v>300</v>
      </c>
      <c r="D24" s="31"/>
      <c r="E24" s="24">
        <f>($C$23/E23)*300</f>
        <v>276</v>
      </c>
      <c r="F24" s="31"/>
      <c r="G24" s="24">
        <f>($C$23/G23)*300</f>
        <v>215.625</v>
      </c>
    </row>
    <row r="25" spans="1:10" x14ac:dyDescent="0.2">
      <c r="A25" s="42"/>
      <c r="B25" s="2" t="s">
        <v>17</v>
      </c>
      <c r="C25" s="25">
        <v>700</v>
      </c>
      <c r="D25" s="31"/>
      <c r="E25" s="25">
        <v>500</v>
      </c>
      <c r="F25" s="31"/>
      <c r="G25" s="25">
        <v>300</v>
      </c>
    </row>
    <row r="26" spans="1:10" x14ac:dyDescent="0.2">
      <c r="A26" s="43"/>
      <c r="B26" s="2" t="s">
        <v>18</v>
      </c>
      <c r="C26" s="32">
        <f>C25+C24</f>
        <v>1000</v>
      </c>
      <c r="D26" s="31"/>
      <c r="E26" s="25">
        <f>E25+E24</f>
        <v>776</v>
      </c>
      <c r="F26" s="31"/>
      <c r="G26" s="25">
        <f>G25+G24</f>
        <v>515.625</v>
      </c>
    </row>
    <row r="27" spans="1:10" x14ac:dyDescent="0.2">
      <c r="C27" s="15" t="s">
        <v>24</v>
      </c>
    </row>
    <row r="28" spans="1:10" x14ac:dyDescent="0.2">
      <c r="C28" s="15" t="s">
        <v>19</v>
      </c>
      <c r="D28" s="15"/>
    </row>
    <row r="31" spans="1:10" x14ac:dyDescent="0.2">
      <c r="A31" s="41" t="s">
        <v>21</v>
      </c>
      <c r="C31" s="29" t="s">
        <v>13</v>
      </c>
      <c r="D31" s="1"/>
      <c r="E31" s="27" t="s">
        <v>14</v>
      </c>
      <c r="G31" s="30" t="s">
        <v>16</v>
      </c>
    </row>
    <row r="32" spans="1:10" x14ac:dyDescent="0.2">
      <c r="A32" s="42"/>
      <c r="B32" s="2" t="s">
        <v>15</v>
      </c>
      <c r="C32" s="26">
        <v>115000</v>
      </c>
      <c r="D32" s="16"/>
      <c r="E32" s="23">
        <v>125000</v>
      </c>
      <c r="F32" s="16"/>
      <c r="G32" s="23">
        <v>130000</v>
      </c>
    </row>
    <row r="33" spans="1:10" x14ac:dyDescent="0.2">
      <c r="A33" s="42"/>
      <c r="B33" s="2" t="s">
        <v>26</v>
      </c>
      <c r="C33" s="24">
        <f>($C$32/C32)*300</f>
        <v>300</v>
      </c>
      <c r="D33" s="31"/>
      <c r="E33" s="24">
        <f>($C$32/E32)*300</f>
        <v>276</v>
      </c>
      <c r="F33" s="31"/>
      <c r="G33" s="24">
        <f>($C$32/G32)*300</f>
        <v>265.38461538461536</v>
      </c>
    </row>
    <row r="34" spans="1:10" x14ac:dyDescent="0.2">
      <c r="A34" s="43"/>
      <c r="B34" s="2" t="s">
        <v>17</v>
      </c>
      <c r="C34" s="25">
        <v>0</v>
      </c>
      <c r="D34" s="31"/>
      <c r="E34" s="25">
        <v>450</v>
      </c>
      <c r="F34" s="31"/>
      <c r="G34" s="25">
        <v>600</v>
      </c>
    </row>
    <row r="35" spans="1:10" x14ac:dyDescent="0.2">
      <c r="B35" s="2" t="s">
        <v>18</v>
      </c>
      <c r="C35" s="25">
        <f>C34+C33</f>
        <v>300</v>
      </c>
      <c r="E35" s="25">
        <f>E34+E33</f>
        <v>726</v>
      </c>
      <c r="G35" s="32">
        <f>G34+G33</f>
        <v>865.38461538461536</v>
      </c>
      <c r="J35" s="2" t="s">
        <v>3</v>
      </c>
    </row>
    <row r="37" spans="1:10" x14ac:dyDescent="0.2">
      <c r="G37" s="15" t="s">
        <v>25</v>
      </c>
      <c r="J37" s="17" t="s">
        <v>3</v>
      </c>
    </row>
  </sheetData>
  <sheetProtection algorithmName="SHA-512" hashValue="i9WetUbrLlmeqKd3sH5ceNMIpEQpbKylDqxGT5v1xhS78Qr/A2mTaJaf/9zkp0Qp68eRzURjbIK0gYwTITCcIw==" saltValue="6ZhhxHXr2AFRN32fkpFxdA==" spinCount="100000" sheet="1" objects="1" scenarios="1"/>
  <mergeCells count="7">
    <mergeCell ref="A31:A34"/>
    <mergeCell ref="A21:G21"/>
    <mergeCell ref="A1:F1"/>
    <mergeCell ref="I16:L16"/>
    <mergeCell ref="D19:E19"/>
    <mergeCell ref="A10:H10"/>
    <mergeCell ref="A22:A2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A49E8F-5F04-4CB6-A1A1-AE37F0AF8264}">
  <ds:schemaRefs>
    <ds:schemaRef ds:uri="http://schemas.openxmlformats.org/package/2006/metadata/core-properties"/>
    <ds:schemaRef ds:uri="http://purl.org/dc/elements/1.1/"/>
    <ds:schemaRef ds:uri="5bd9b5aa-aa46-465b-8a47-1b0b4fb66b7e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462F5A-7E21-46AC-94F3-24F90B81983F}"/>
</file>

<file path=customXml/itemProps3.xml><?xml version="1.0" encoding="utf-8"?>
<ds:datastoreItem xmlns:ds="http://schemas.openxmlformats.org/officeDocument/2006/customXml" ds:itemID="{C35A9B63-F715-4102-A36B-05F7775B58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>Annique Visser</cp:lastModifiedBy>
  <cp:revision/>
  <dcterms:created xsi:type="dcterms:W3CDTF">2020-03-23T12:24:07Z</dcterms:created>
  <dcterms:modified xsi:type="dcterms:W3CDTF">2026-04-15T11:08:00Z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