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XPS\Proton Drive\bijleveldadvies\My files\Bijleveld Advies\Midden-IJssel Oost-Veluwe\2025 Verblijf en GGZ\"/>
    </mc:Choice>
  </mc:AlternateContent>
  <xr:revisionPtr revIDLastSave="0" documentId="13_ncr:1_{D7BDC72D-1C8B-40C9-9D69-BCDEBB53CDF4}" xr6:coauthVersionLast="47" xr6:coauthVersionMax="47" xr10:uidLastSave="{00000000-0000-0000-0000-000000000000}"/>
  <workbookProtection workbookAlgorithmName="SHA-512" workbookHashValue="GSdNY34+GJRCSEG89DSR2fJDM1kjZRngPckZJpqHRpr/uQLXGtKx+6VQcZ1hI3xuwsPk8TSTSsXpsa2OmVimgQ==" workbookSaltValue="iXUZdX1w1b6Y8iAbuT1y9Q==" workbookSpinCount="100000" lockStructure="1"/>
  <bookViews>
    <workbookView xWindow="-96" yWindow="-96" windowWidth="23232" windowHeight="13872" tabRatio="855" firstSheet="3" activeTab="3" xr2:uid="{DEC89382-DB95-46DD-83DE-9C99EBC2AA45}"/>
  </bookViews>
  <sheets>
    <sheet name="OphaalLT" sheetId="354" state="hidden" r:id="rId1"/>
    <sheet name="Ophaalblad" sheetId="336" state="hidden" r:id="rId2"/>
    <sheet name="Lijsten" sheetId="55" state="hidden" r:id="rId3"/>
    <sheet name="0. Versiebeheer" sheetId="27" r:id="rId4"/>
    <sheet name="1. Algemene instructie" sheetId="285" r:id="rId5"/>
    <sheet name="2. Instellingsgegevens" sheetId="337" r:id="rId6"/>
    <sheet name="3. Overheadkosten" sheetId="340" r:id="rId7"/>
    <sheet name="4. Overig" sheetId="353" r:id="rId8"/>
    <sheet name="5. Tolkkosten" sheetId="364" r:id="rId9"/>
    <sheet name="Verblijfsgroep 1" sheetId="57" r:id="rId10"/>
    <sheet name="Verblijfsgroep 2" sheetId="355" r:id="rId11"/>
    <sheet name="Verblijfsgroep 3" sheetId="356" r:id="rId12"/>
    <sheet name="Verblijfsgroep 4" sheetId="357" r:id="rId13"/>
    <sheet name="Verblijfsgroep 5" sheetId="358" r:id="rId14"/>
    <sheet name="Verblijfsgroep 6" sheetId="359" r:id="rId15"/>
    <sheet name="Verblijfsgroep 7" sheetId="360" r:id="rId16"/>
    <sheet name="Verblijfsgroep 8" sheetId="361" r:id="rId17"/>
    <sheet name="Verblijfsgroep 9" sheetId="362" r:id="rId18"/>
    <sheet name="Verblijfsgroep 10" sheetId="363" r:id="rId19"/>
  </sheets>
  <definedNames>
    <definedName name="_xlnm.Print_Area" localSheetId="3">'0. Versiebeheer'!$A$1:$C$21</definedName>
    <definedName name="_xlnm.Print_Area" localSheetId="9">'Verblijfsgroep 1'!$B$2:$D$63</definedName>
    <definedName name="_xlnm.Print_Area" localSheetId="18">'Verblijfsgroep 10'!$B$2:$D$63</definedName>
    <definedName name="_xlnm.Print_Area" localSheetId="10">'Verblijfsgroep 2'!$B$2:$D$63</definedName>
    <definedName name="_xlnm.Print_Area" localSheetId="11">'Verblijfsgroep 3'!$B$2:$D$63</definedName>
    <definedName name="_xlnm.Print_Area" localSheetId="12">'Verblijfsgroep 4'!$B$2:$D$63</definedName>
    <definedName name="_xlnm.Print_Area" localSheetId="13">'Verblijfsgroep 5'!$B$2:$D$63</definedName>
    <definedName name="_xlnm.Print_Area" localSheetId="14">'Verblijfsgroep 6'!$B$2:$D$63</definedName>
    <definedName name="_xlnm.Print_Area" localSheetId="15">'Verblijfsgroep 7'!$B$2:$D$63</definedName>
    <definedName name="_xlnm.Print_Area" localSheetId="16">'Verblijfsgroep 8'!$B$2:$D$63</definedName>
    <definedName name="_xlnm.Print_Area" localSheetId="17">'Verblijfsgroep 9'!$B$2:$D$63</definedName>
    <definedName name="bez">Lijsten!$F$3:$F$793</definedName>
    <definedName name="bezetting">Lijsten!$L$3:$L$13</definedName>
    <definedName name="cao">Lijsten!$O$3:$O$9</definedName>
    <definedName name="cap">Lijsten!$E$3:$E$102</definedName>
    <definedName name="dag">Lijsten!$A$3:$A$9</definedName>
    <definedName name="dekkend">Lijsten!$P$2:$P$6</definedName>
    <definedName name="ja">Lijsten!$H$2:$H$4</definedName>
    <definedName name="nacht">Lijsten!$D$3:$D$5</definedName>
    <definedName name="type">_xlfn._TRO_TRAILING(Lijsten!$C$3:$C$29)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336" l="1"/>
  <c r="D4" i="336"/>
  <c r="D5" i="336"/>
  <c r="D2" i="336"/>
  <c r="E32" i="354"/>
  <c r="E33" i="354"/>
  <c r="E34" i="354"/>
  <c r="E35" i="354"/>
  <c r="C33" i="354"/>
  <c r="C34" i="354"/>
  <c r="C35" i="354"/>
  <c r="A32" i="354"/>
  <c r="A33" i="354"/>
  <c r="A34" i="354"/>
  <c r="A35" i="354"/>
  <c r="B6" i="364"/>
  <c r="C32" i="354" s="1"/>
  <c r="F14" i="355"/>
  <c r="F14" i="356"/>
  <c r="F14" i="357"/>
  <c r="F14" i="358"/>
  <c r="F14" i="359"/>
  <c r="F14" i="360"/>
  <c r="F14" i="361"/>
  <c r="F14" i="362"/>
  <c r="F14" i="363"/>
  <c r="F14" i="57"/>
  <c r="B10" i="337"/>
  <c r="E435" i="354" l="1"/>
  <c r="A435" i="354"/>
  <c r="E434" i="354"/>
  <c r="A434" i="354"/>
  <c r="E433" i="354"/>
  <c r="A433" i="354"/>
  <c r="E432" i="354"/>
  <c r="A432" i="354"/>
  <c r="E431" i="354"/>
  <c r="A431" i="354"/>
  <c r="E430" i="354"/>
  <c r="A430" i="354"/>
  <c r="E429" i="354"/>
  <c r="A429" i="354"/>
  <c r="E428" i="354"/>
  <c r="A428" i="354"/>
  <c r="E427" i="354"/>
  <c r="A427" i="354"/>
  <c r="E426" i="354"/>
  <c r="A426" i="354"/>
  <c r="E425" i="354"/>
  <c r="A425" i="354"/>
  <c r="E424" i="354"/>
  <c r="A424" i="354"/>
  <c r="E423" i="354"/>
  <c r="A423" i="354"/>
  <c r="A422" i="354"/>
  <c r="E421" i="354"/>
  <c r="A421" i="354"/>
  <c r="E420" i="354"/>
  <c r="A420" i="354"/>
  <c r="E419" i="354"/>
  <c r="A419" i="354"/>
  <c r="E418" i="354"/>
  <c r="A418" i="354"/>
  <c r="E417" i="354"/>
  <c r="A417" i="354"/>
  <c r="E416" i="354"/>
  <c r="A416" i="354"/>
  <c r="E415" i="354"/>
  <c r="A415" i="354"/>
  <c r="E414" i="354"/>
  <c r="A414" i="354"/>
  <c r="E413" i="354"/>
  <c r="A413" i="354"/>
  <c r="E412" i="354"/>
  <c r="A412" i="354"/>
  <c r="E411" i="354"/>
  <c r="A411" i="354"/>
  <c r="E410" i="354"/>
  <c r="A410" i="354"/>
  <c r="E409" i="354"/>
  <c r="A409" i="354"/>
  <c r="E408" i="354"/>
  <c r="A408" i="354"/>
  <c r="E407" i="354"/>
  <c r="A407" i="354"/>
  <c r="E406" i="354"/>
  <c r="A406" i="354"/>
  <c r="E405" i="354"/>
  <c r="A405" i="354"/>
  <c r="E404" i="354"/>
  <c r="A404" i="354"/>
  <c r="E403" i="354"/>
  <c r="A403" i="354"/>
  <c r="E402" i="354"/>
  <c r="A402" i="354"/>
  <c r="E401" i="354"/>
  <c r="A401" i="354"/>
  <c r="E400" i="354"/>
  <c r="A400" i="354"/>
  <c r="E399" i="354"/>
  <c r="A399" i="354"/>
  <c r="E398" i="354"/>
  <c r="A398" i="354"/>
  <c r="E397" i="354"/>
  <c r="A397" i="354"/>
  <c r="E396" i="354"/>
  <c r="A396" i="354"/>
  <c r="E395" i="354"/>
  <c r="A395" i="354"/>
  <c r="E394" i="354"/>
  <c r="A394" i="354"/>
  <c r="E393" i="354"/>
  <c r="A393" i="354"/>
  <c r="E392" i="354"/>
  <c r="A392" i="354"/>
  <c r="E391" i="354"/>
  <c r="A391" i="354"/>
  <c r="E390" i="354"/>
  <c r="A390" i="354"/>
  <c r="E389" i="354"/>
  <c r="A389" i="354"/>
  <c r="E388" i="354"/>
  <c r="A388" i="354"/>
  <c r="E387" i="354"/>
  <c r="A387" i="354"/>
  <c r="E386" i="354"/>
  <c r="A386" i="354"/>
  <c r="E385" i="354"/>
  <c r="A385" i="354"/>
  <c r="E384" i="354"/>
  <c r="A384" i="354"/>
  <c r="E383" i="354"/>
  <c r="A383" i="354"/>
  <c r="A382" i="354"/>
  <c r="E381" i="354"/>
  <c r="A381" i="354"/>
  <c r="E380" i="354"/>
  <c r="A380" i="354"/>
  <c r="E379" i="354"/>
  <c r="A379" i="354"/>
  <c r="E378" i="354"/>
  <c r="A378" i="354"/>
  <c r="E377" i="354"/>
  <c r="A377" i="354"/>
  <c r="E376" i="354"/>
  <c r="A376" i="354"/>
  <c r="E375" i="354"/>
  <c r="A375" i="354"/>
  <c r="E374" i="354"/>
  <c r="A374" i="354"/>
  <c r="E373" i="354"/>
  <c r="A373" i="354"/>
  <c r="E372" i="354"/>
  <c r="A372" i="354"/>
  <c r="E371" i="354"/>
  <c r="A371" i="354"/>
  <c r="E370" i="354"/>
  <c r="A370" i="354"/>
  <c r="E369" i="354"/>
  <c r="A369" i="354"/>
  <c r="E368" i="354"/>
  <c r="A368" i="354"/>
  <c r="E367" i="354"/>
  <c r="A367" i="354"/>
  <c r="E366" i="354"/>
  <c r="A366" i="354"/>
  <c r="E365" i="354"/>
  <c r="A365" i="354"/>
  <c r="E364" i="354"/>
  <c r="A364" i="354"/>
  <c r="A363" i="354"/>
  <c r="E362" i="354"/>
  <c r="A362" i="354"/>
  <c r="E361" i="354"/>
  <c r="A361" i="354"/>
  <c r="E360" i="354"/>
  <c r="A360" i="354"/>
  <c r="E359" i="354"/>
  <c r="A359" i="354"/>
  <c r="E358" i="354"/>
  <c r="A358" i="354"/>
  <c r="E357" i="354"/>
  <c r="A357" i="354"/>
  <c r="E356" i="354"/>
  <c r="A356" i="354"/>
  <c r="E355" i="354"/>
  <c r="A355" i="354"/>
  <c r="E354" i="354"/>
  <c r="A354" i="354"/>
  <c r="E353" i="354"/>
  <c r="A353" i="354"/>
  <c r="E352" i="354"/>
  <c r="A352" i="354"/>
  <c r="E351" i="354"/>
  <c r="A351" i="354"/>
  <c r="E350" i="354"/>
  <c r="A350" i="354"/>
  <c r="E349" i="354"/>
  <c r="A349" i="354"/>
  <c r="E348" i="354"/>
  <c r="A348" i="354"/>
  <c r="E347" i="354"/>
  <c r="A347" i="354"/>
  <c r="E346" i="354"/>
  <c r="A346" i="354"/>
  <c r="E345" i="354"/>
  <c r="A345" i="354"/>
  <c r="E344" i="354"/>
  <c r="A344" i="354"/>
  <c r="E343" i="354"/>
  <c r="A343" i="354"/>
  <c r="A342" i="354"/>
  <c r="E341" i="354"/>
  <c r="A341" i="354"/>
  <c r="E340" i="354"/>
  <c r="A340" i="354"/>
  <c r="E339" i="354"/>
  <c r="A339" i="354"/>
  <c r="E338" i="354"/>
  <c r="A338" i="354"/>
  <c r="E337" i="354"/>
  <c r="A337" i="354"/>
  <c r="E336" i="354"/>
  <c r="A336" i="354"/>
  <c r="E335" i="354"/>
  <c r="A335" i="354"/>
  <c r="E334" i="354"/>
  <c r="A334" i="354"/>
  <c r="E333" i="354"/>
  <c r="A333" i="354"/>
  <c r="E332" i="354"/>
  <c r="A332" i="354"/>
  <c r="E331" i="354"/>
  <c r="A331" i="354"/>
  <c r="E330" i="354"/>
  <c r="A330" i="354"/>
  <c r="E329" i="354"/>
  <c r="A329" i="354"/>
  <c r="E328" i="354"/>
  <c r="A328" i="354"/>
  <c r="E327" i="354"/>
  <c r="A327" i="354"/>
  <c r="E326" i="354"/>
  <c r="A326" i="354"/>
  <c r="E325" i="354"/>
  <c r="A325" i="354"/>
  <c r="E324" i="354"/>
  <c r="A324" i="354"/>
  <c r="A323" i="354"/>
  <c r="E322" i="354"/>
  <c r="A322" i="354"/>
  <c r="E321" i="354"/>
  <c r="A321" i="354"/>
  <c r="E320" i="354"/>
  <c r="A320" i="354"/>
  <c r="E319" i="354"/>
  <c r="A319" i="354"/>
  <c r="E318" i="354"/>
  <c r="A318" i="354"/>
  <c r="E317" i="354"/>
  <c r="A317" i="354"/>
  <c r="E316" i="354"/>
  <c r="A316" i="354"/>
  <c r="E315" i="354"/>
  <c r="A315" i="354"/>
  <c r="E314" i="354"/>
  <c r="A314" i="354"/>
  <c r="E313" i="354"/>
  <c r="A313" i="354"/>
  <c r="E312" i="354"/>
  <c r="A312" i="354"/>
  <c r="E311" i="354"/>
  <c r="A311" i="354"/>
  <c r="E310" i="354"/>
  <c r="A310" i="354"/>
  <c r="E309" i="354"/>
  <c r="A309" i="354"/>
  <c r="E308" i="354"/>
  <c r="A308" i="354"/>
  <c r="E307" i="354"/>
  <c r="A307" i="354"/>
  <c r="E306" i="354"/>
  <c r="A306" i="354"/>
  <c r="E305" i="354"/>
  <c r="A305" i="354"/>
  <c r="E304" i="354"/>
  <c r="A304" i="354"/>
  <c r="E303" i="354"/>
  <c r="A303" i="354"/>
  <c r="A302" i="354"/>
  <c r="E301" i="354"/>
  <c r="A301" i="354"/>
  <c r="E300" i="354"/>
  <c r="A300" i="354"/>
  <c r="E299" i="354"/>
  <c r="A299" i="354"/>
  <c r="E298" i="354"/>
  <c r="A298" i="354"/>
  <c r="E297" i="354"/>
  <c r="A297" i="354"/>
  <c r="E296" i="354"/>
  <c r="A296" i="354"/>
  <c r="E295" i="354"/>
  <c r="A295" i="354"/>
  <c r="E294" i="354"/>
  <c r="A294" i="354"/>
  <c r="E293" i="354"/>
  <c r="A293" i="354"/>
  <c r="E292" i="354"/>
  <c r="A292" i="354"/>
  <c r="E291" i="354"/>
  <c r="A291" i="354"/>
  <c r="E290" i="354"/>
  <c r="A290" i="354"/>
  <c r="E289" i="354"/>
  <c r="A289" i="354"/>
  <c r="E288" i="354"/>
  <c r="A288" i="354"/>
  <c r="E287" i="354"/>
  <c r="A287" i="354"/>
  <c r="E286" i="354"/>
  <c r="A286" i="354"/>
  <c r="E285" i="354"/>
  <c r="A285" i="354"/>
  <c r="E284" i="354"/>
  <c r="A284" i="354"/>
  <c r="A283" i="354"/>
  <c r="E282" i="354"/>
  <c r="A282" i="354"/>
  <c r="E281" i="354"/>
  <c r="A281" i="354"/>
  <c r="E280" i="354"/>
  <c r="A280" i="354"/>
  <c r="E279" i="354"/>
  <c r="A279" i="354"/>
  <c r="E278" i="354"/>
  <c r="A278" i="354"/>
  <c r="E277" i="354"/>
  <c r="A277" i="354"/>
  <c r="E276" i="354"/>
  <c r="A276" i="354"/>
  <c r="E275" i="354"/>
  <c r="A275" i="354"/>
  <c r="E274" i="354"/>
  <c r="A274" i="354"/>
  <c r="E273" i="354"/>
  <c r="A273" i="354"/>
  <c r="E272" i="354"/>
  <c r="A272" i="354"/>
  <c r="E271" i="354"/>
  <c r="A271" i="354"/>
  <c r="E270" i="354"/>
  <c r="A270" i="354"/>
  <c r="E269" i="354"/>
  <c r="A269" i="354"/>
  <c r="E268" i="354"/>
  <c r="A268" i="354"/>
  <c r="E267" i="354"/>
  <c r="A267" i="354"/>
  <c r="E266" i="354"/>
  <c r="A266" i="354"/>
  <c r="E265" i="354"/>
  <c r="A265" i="354"/>
  <c r="E264" i="354"/>
  <c r="A264" i="354"/>
  <c r="E263" i="354"/>
  <c r="A263" i="354"/>
  <c r="A262" i="354"/>
  <c r="E261" i="354"/>
  <c r="A261" i="354"/>
  <c r="E260" i="354"/>
  <c r="A260" i="354"/>
  <c r="E259" i="354"/>
  <c r="A259" i="354"/>
  <c r="E258" i="354"/>
  <c r="A258" i="354"/>
  <c r="E257" i="354"/>
  <c r="A257" i="354"/>
  <c r="E256" i="354"/>
  <c r="A256" i="354"/>
  <c r="E255" i="354"/>
  <c r="A255" i="354"/>
  <c r="E254" i="354"/>
  <c r="A254" i="354"/>
  <c r="E253" i="354"/>
  <c r="A253" i="354"/>
  <c r="E252" i="354"/>
  <c r="A252" i="354"/>
  <c r="E251" i="354"/>
  <c r="A251" i="354"/>
  <c r="E250" i="354"/>
  <c r="A250" i="354"/>
  <c r="E249" i="354"/>
  <c r="A249" i="354"/>
  <c r="E248" i="354"/>
  <c r="A248" i="354"/>
  <c r="E247" i="354"/>
  <c r="A247" i="354"/>
  <c r="E246" i="354"/>
  <c r="A246" i="354"/>
  <c r="E245" i="354"/>
  <c r="A245" i="354"/>
  <c r="E244" i="354"/>
  <c r="A244" i="354"/>
  <c r="A243" i="354"/>
  <c r="E242" i="354"/>
  <c r="A242" i="354"/>
  <c r="E241" i="354"/>
  <c r="A241" i="354"/>
  <c r="E240" i="354"/>
  <c r="A240" i="354"/>
  <c r="E239" i="354"/>
  <c r="A239" i="354"/>
  <c r="E238" i="354"/>
  <c r="A238" i="354"/>
  <c r="E237" i="354"/>
  <c r="A237" i="354"/>
  <c r="E236" i="354"/>
  <c r="A236" i="354"/>
  <c r="E235" i="354"/>
  <c r="A235" i="354"/>
  <c r="E234" i="354"/>
  <c r="A234" i="354"/>
  <c r="E233" i="354"/>
  <c r="A233" i="354"/>
  <c r="E232" i="354"/>
  <c r="A232" i="354"/>
  <c r="E231" i="354"/>
  <c r="A231" i="354"/>
  <c r="E230" i="354"/>
  <c r="A230" i="354"/>
  <c r="E229" i="354"/>
  <c r="A229" i="354"/>
  <c r="E228" i="354"/>
  <c r="A228" i="354"/>
  <c r="E227" i="354"/>
  <c r="A227" i="354"/>
  <c r="E226" i="354"/>
  <c r="A226" i="354"/>
  <c r="E225" i="354"/>
  <c r="A225" i="354"/>
  <c r="E224" i="354"/>
  <c r="A224" i="354"/>
  <c r="E223" i="354"/>
  <c r="A223" i="354"/>
  <c r="A222" i="354"/>
  <c r="E221" i="354"/>
  <c r="A221" i="354"/>
  <c r="E220" i="354"/>
  <c r="A220" i="354"/>
  <c r="E219" i="354"/>
  <c r="A219" i="354"/>
  <c r="E218" i="354"/>
  <c r="A218" i="354"/>
  <c r="E217" i="354"/>
  <c r="A217" i="354"/>
  <c r="E216" i="354"/>
  <c r="A216" i="354"/>
  <c r="E215" i="354"/>
  <c r="A215" i="354"/>
  <c r="E214" i="354"/>
  <c r="A214" i="354"/>
  <c r="E213" i="354"/>
  <c r="A213" i="354"/>
  <c r="E212" i="354"/>
  <c r="A212" i="354"/>
  <c r="E211" i="354"/>
  <c r="A211" i="354"/>
  <c r="E210" i="354"/>
  <c r="A210" i="354"/>
  <c r="E209" i="354"/>
  <c r="A209" i="354"/>
  <c r="E208" i="354"/>
  <c r="A208" i="354"/>
  <c r="E207" i="354"/>
  <c r="A207" i="354"/>
  <c r="E206" i="354"/>
  <c r="A206" i="354"/>
  <c r="E205" i="354"/>
  <c r="A205" i="354"/>
  <c r="E204" i="354"/>
  <c r="A204" i="354"/>
  <c r="A203" i="354"/>
  <c r="E202" i="354"/>
  <c r="A202" i="354"/>
  <c r="E201" i="354"/>
  <c r="A201" i="354"/>
  <c r="E200" i="354"/>
  <c r="A200" i="354"/>
  <c r="E199" i="354"/>
  <c r="A199" i="354"/>
  <c r="E198" i="354"/>
  <c r="A198" i="354"/>
  <c r="E197" i="354"/>
  <c r="A197" i="354"/>
  <c r="E196" i="354"/>
  <c r="A196" i="354"/>
  <c r="E195" i="354"/>
  <c r="A195" i="354"/>
  <c r="E194" i="354"/>
  <c r="A194" i="354"/>
  <c r="E193" i="354"/>
  <c r="A193" i="354"/>
  <c r="E192" i="354"/>
  <c r="A192" i="354"/>
  <c r="E191" i="354"/>
  <c r="A191" i="354"/>
  <c r="E190" i="354"/>
  <c r="A190" i="354"/>
  <c r="E189" i="354"/>
  <c r="A189" i="354"/>
  <c r="E188" i="354"/>
  <c r="A188" i="354"/>
  <c r="E187" i="354"/>
  <c r="A187" i="354"/>
  <c r="E186" i="354"/>
  <c r="A186" i="354"/>
  <c r="E185" i="354"/>
  <c r="A185" i="354"/>
  <c r="E184" i="354"/>
  <c r="A184" i="354"/>
  <c r="E183" i="354"/>
  <c r="A183" i="354"/>
  <c r="A182" i="354"/>
  <c r="E181" i="354"/>
  <c r="A181" i="354"/>
  <c r="E180" i="354"/>
  <c r="A180" i="354"/>
  <c r="E179" i="354"/>
  <c r="A179" i="354"/>
  <c r="E178" i="354"/>
  <c r="A178" i="354"/>
  <c r="E177" i="354"/>
  <c r="A177" i="354"/>
  <c r="E176" i="354"/>
  <c r="A176" i="354"/>
  <c r="E175" i="354"/>
  <c r="A175" i="354"/>
  <c r="E174" i="354"/>
  <c r="A174" i="354"/>
  <c r="E173" i="354"/>
  <c r="A173" i="354"/>
  <c r="E172" i="354"/>
  <c r="A172" i="354"/>
  <c r="E171" i="354"/>
  <c r="A171" i="354"/>
  <c r="E170" i="354"/>
  <c r="A170" i="354"/>
  <c r="E169" i="354"/>
  <c r="A169" i="354"/>
  <c r="E168" i="354"/>
  <c r="A168" i="354"/>
  <c r="E167" i="354"/>
  <c r="A167" i="354"/>
  <c r="E166" i="354"/>
  <c r="A166" i="354"/>
  <c r="E165" i="354"/>
  <c r="A165" i="354"/>
  <c r="E164" i="354"/>
  <c r="A164" i="354"/>
  <c r="A163" i="354"/>
  <c r="E162" i="354"/>
  <c r="A162" i="354"/>
  <c r="E161" i="354"/>
  <c r="A161" i="354"/>
  <c r="E160" i="354"/>
  <c r="A160" i="354"/>
  <c r="E159" i="354"/>
  <c r="A159" i="354"/>
  <c r="E158" i="354"/>
  <c r="A158" i="354"/>
  <c r="E157" i="354"/>
  <c r="A157" i="354"/>
  <c r="E156" i="354"/>
  <c r="A156" i="354"/>
  <c r="E155" i="354"/>
  <c r="A155" i="354"/>
  <c r="E154" i="354"/>
  <c r="A154" i="354"/>
  <c r="E153" i="354"/>
  <c r="A153" i="354"/>
  <c r="E152" i="354"/>
  <c r="A152" i="354"/>
  <c r="E151" i="354"/>
  <c r="A151" i="354"/>
  <c r="E150" i="354"/>
  <c r="A150" i="354"/>
  <c r="E149" i="354"/>
  <c r="A149" i="354"/>
  <c r="E148" i="354"/>
  <c r="A148" i="354"/>
  <c r="E147" i="354"/>
  <c r="A147" i="354"/>
  <c r="E146" i="354"/>
  <c r="A146" i="354"/>
  <c r="E145" i="354"/>
  <c r="A145" i="354"/>
  <c r="E144" i="354"/>
  <c r="A144" i="354"/>
  <c r="E143" i="354"/>
  <c r="A143" i="354"/>
  <c r="A142" i="354"/>
  <c r="E141" i="354"/>
  <c r="A141" i="354"/>
  <c r="E140" i="354"/>
  <c r="A140" i="354"/>
  <c r="E139" i="354"/>
  <c r="A139" i="354"/>
  <c r="E138" i="354"/>
  <c r="A138" i="354"/>
  <c r="E137" i="354"/>
  <c r="A137" i="354"/>
  <c r="E136" i="354"/>
  <c r="A136" i="354"/>
  <c r="E135" i="354"/>
  <c r="A135" i="354"/>
  <c r="E134" i="354"/>
  <c r="A134" i="354"/>
  <c r="E133" i="354"/>
  <c r="A133" i="354"/>
  <c r="E132" i="354"/>
  <c r="A132" i="354"/>
  <c r="E131" i="354"/>
  <c r="A131" i="354"/>
  <c r="E130" i="354"/>
  <c r="A130" i="354"/>
  <c r="E129" i="354"/>
  <c r="A129" i="354"/>
  <c r="E128" i="354"/>
  <c r="A128" i="354"/>
  <c r="E127" i="354"/>
  <c r="A127" i="354"/>
  <c r="E126" i="354"/>
  <c r="A126" i="354"/>
  <c r="E125" i="354"/>
  <c r="A125" i="354"/>
  <c r="E124" i="354"/>
  <c r="A124" i="354"/>
  <c r="A123" i="354"/>
  <c r="E122" i="354"/>
  <c r="A122" i="354"/>
  <c r="E121" i="354"/>
  <c r="A121" i="354"/>
  <c r="E120" i="354"/>
  <c r="A120" i="354"/>
  <c r="E119" i="354"/>
  <c r="A119" i="354"/>
  <c r="E118" i="354"/>
  <c r="A118" i="354"/>
  <c r="E117" i="354"/>
  <c r="A117" i="354"/>
  <c r="E116" i="354"/>
  <c r="A116" i="354"/>
  <c r="E115" i="354"/>
  <c r="A115" i="354"/>
  <c r="E114" i="354"/>
  <c r="A114" i="354"/>
  <c r="E113" i="354"/>
  <c r="A113" i="354"/>
  <c r="E112" i="354"/>
  <c r="A112" i="354"/>
  <c r="E111" i="354"/>
  <c r="A111" i="354"/>
  <c r="E110" i="354"/>
  <c r="A110" i="354"/>
  <c r="E109" i="354"/>
  <c r="A109" i="354"/>
  <c r="E108" i="354"/>
  <c r="A108" i="354"/>
  <c r="E107" i="354"/>
  <c r="A107" i="354"/>
  <c r="E106" i="354"/>
  <c r="A106" i="354"/>
  <c r="E105" i="354"/>
  <c r="A105" i="354"/>
  <c r="E104" i="354"/>
  <c r="A104" i="354"/>
  <c r="E103" i="354"/>
  <c r="A103" i="354"/>
  <c r="A102" i="354"/>
  <c r="E101" i="354"/>
  <c r="A101" i="354"/>
  <c r="E100" i="354"/>
  <c r="A100" i="354"/>
  <c r="E99" i="354"/>
  <c r="A99" i="354"/>
  <c r="E98" i="354"/>
  <c r="A98" i="354"/>
  <c r="E97" i="354"/>
  <c r="A97" i="354"/>
  <c r="E96" i="354"/>
  <c r="A96" i="354"/>
  <c r="E95" i="354"/>
  <c r="A95" i="354"/>
  <c r="E94" i="354"/>
  <c r="A94" i="354"/>
  <c r="E93" i="354"/>
  <c r="A93" i="354"/>
  <c r="E92" i="354"/>
  <c r="A92" i="354"/>
  <c r="E91" i="354"/>
  <c r="A91" i="354"/>
  <c r="E90" i="354"/>
  <c r="A90" i="354"/>
  <c r="E89" i="354"/>
  <c r="A89" i="354"/>
  <c r="E88" i="354"/>
  <c r="A88" i="354"/>
  <c r="E87" i="354"/>
  <c r="A87" i="354"/>
  <c r="E86" i="354"/>
  <c r="A86" i="354"/>
  <c r="E85" i="354"/>
  <c r="A85" i="354"/>
  <c r="E84" i="354"/>
  <c r="A84" i="354"/>
  <c r="A83" i="354"/>
  <c r="E82" i="354"/>
  <c r="A82" i="354"/>
  <c r="E81" i="354"/>
  <c r="A81" i="354"/>
  <c r="E80" i="354"/>
  <c r="A80" i="354"/>
  <c r="E79" i="354"/>
  <c r="A79" i="354"/>
  <c r="E78" i="354"/>
  <c r="A78" i="354"/>
  <c r="E77" i="354"/>
  <c r="A77" i="354"/>
  <c r="E76" i="354"/>
  <c r="A76" i="354"/>
  <c r="E75" i="354"/>
  <c r="A75" i="354"/>
  <c r="E74" i="354"/>
  <c r="A74" i="354"/>
  <c r="E73" i="354"/>
  <c r="A73" i="354"/>
  <c r="E72" i="354"/>
  <c r="A72" i="354"/>
  <c r="E71" i="354"/>
  <c r="A71" i="354"/>
  <c r="E70" i="354"/>
  <c r="A70" i="354"/>
  <c r="E69" i="354"/>
  <c r="A69" i="354"/>
  <c r="E68" i="354"/>
  <c r="A68" i="354"/>
  <c r="E67" i="354"/>
  <c r="A67" i="354"/>
  <c r="E66" i="354"/>
  <c r="A66" i="354"/>
  <c r="E65" i="354"/>
  <c r="A65" i="354"/>
  <c r="E64" i="354"/>
  <c r="A64" i="354"/>
  <c r="E63" i="354"/>
  <c r="A63" i="354"/>
  <c r="A62" i="354"/>
  <c r="E61" i="354"/>
  <c r="A61" i="354"/>
  <c r="E60" i="354"/>
  <c r="A60" i="354"/>
  <c r="E59" i="354"/>
  <c r="A59" i="354"/>
  <c r="E58" i="354"/>
  <c r="A58" i="354"/>
  <c r="E57" i="354"/>
  <c r="A57" i="354"/>
  <c r="E56" i="354"/>
  <c r="A56" i="354"/>
  <c r="E55" i="354"/>
  <c r="A55" i="354"/>
  <c r="E54" i="354"/>
  <c r="A54" i="354"/>
  <c r="E53" i="354"/>
  <c r="A53" i="354"/>
  <c r="E52" i="354"/>
  <c r="A52" i="354"/>
  <c r="E51" i="354"/>
  <c r="A51" i="354"/>
  <c r="E50" i="354"/>
  <c r="A50" i="354"/>
  <c r="E49" i="354"/>
  <c r="A49" i="354"/>
  <c r="E48" i="354"/>
  <c r="A48" i="354"/>
  <c r="E47" i="354"/>
  <c r="A47" i="354"/>
  <c r="E46" i="354"/>
  <c r="A46" i="354"/>
  <c r="E45" i="354"/>
  <c r="A45" i="354"/>
  <c r="E44" i="354"/>
  <c r="A44" i="354"/>
  <c r="A43" i="354"/>
  <c r="E42" i="354"/>
  <c r="A42" i="354"/>
  <c r="E41" i="354"/>
  <c r="A41" i="354"/>
  <c r="E40" i="354"/>
  <c r="A40" i="354"/>
  <c r="E39" i="354"/>
  <c r="A39" i="354"/>
  <c r="E38" i="354"/>
  <c r="A38" i="354"/>
  <c r="E37" i="354"/>
  <c r="A37" i="354"/>
  <c r="E36" i="354"/>
  <c r="A36" i="354"/>
  <c r="E31" i="354"/>
  <c r="C31" i="354"/>
  <c r="A31" i="354"/>
  <c r="E30" i="354"/>
  <c r="C30" i="354"/>
  <c r="A30" i="354"/>
  <c r="C29" i="354"/>
  <c r="A29" i="354"/>
  <c r="E28" i="354"/>
  <c r="C28" i="354"/>
  <c r="A28" i="354"/>
  <c r="E27" i="354"/>
  <c r="C27" i="354"/>
  <c r="A27" i="354"/>
  <c r="E26" i="354"/>
  <c r="C26" i="354"/>
  <c r="A26" i="354"/>
  <c r="E25" i="354"/>
  <c r="C25" i="354"/>
  <c r="A25" i="354"/>
  <c r="E24" i="354"/>
  <c r="C24" i="354"/>
  <c r="A24" i="354"/>
  <c r="E23" i="354"/>
  <c r="C23" i="354"/>
  <c r="A23" i="354"/>
  <c r="C22" i="354"/>
  <c r="A22" i="354"/>
  <c r="E21" i="354"/>
  <c r="C21" i="354"/>
  <c r="A21" i="354"/>
  <c r="C20" i="354"/>
  <c r="A20" i="354"/>
  <c r="E19" i="354"/>
  <c r="C19" i="354"/>
  <c r="A19" i="354"/>
  <c r="E18" i="354"/>
  <c r="C18" i="354"/>
  <c r="A18" i="354"/>
  <c r="E17" i="354"/>
  <c r="C17" i="354"/>
  <c r="A17" i="354"/>
  <c r="E16" i="354"/>
  <c r="C16" i="354"/>
  <c r="A16" i="354"/>
  <c r="E15" i="354"/>
  <c r="C15" i="354"/>
  <c r="A15" i="354"/>
  <c r="E14" i="354"/>
  <c r="C14" i="354"/>
  <c r="A14" i="354"/>
  <c r="E13" i="354"/>
  <c r="C13" i="354"/>
  <c r="A13" i="354"/>
  <c r="E12" i="354"/>
  <c r="C12" i="354"/>
  <c r="A12" i="354"/>
  <c r="E11" i="354"/>
  <c r="C11" i="354"/>
  <c r="A11" i="354"/>
  <c r="E10" i="354"/>
  <c r="C10" i="354"/>
  <c r="A10" i="354"/>
  <c r="E9" i="354"/>
  <c r="C9" i="354"/>
  <c r="A9" i="354"/>
  <c r="E8" i="354"/>
  <c r="C8" i="354"/>
  <c r="A8" i="354"/>
  <c r="E7" i="354"/>
  <c r="C7" i="354"/>
  <c r="A7" i="354"/>
  <c r="E6" i="354"/>
  <c r="A6" i="354"/>
  <c r="E5" i="354"/>
  <c r="C5" i="354"/>
  <c r="A5" i="354"/>
  <c r="E4" i="354"/>
  <c r="C4" i="354"/>
  <c r="A4" i="354"/>
  <c r="E3" i="354"/>
  <c r="C3" i="354"/>
  <c r="A3" i="354"/>
  <c r="E2" i="354"/>
  <c r="C2" i="354"/>
  <c r="A2" i="354"/>
  <c r="D45" i="363"/>
  <c r="D39" i="363"/>
  <c r="C39" i="363"/>
  <c r="F33" i="363"/>
  <c r="D28" i="363"/>
  <c r="D47" i="363" s="1"/>
  <c r="D27" i="363"/>
  <c r="F27" i="363" s="1"/>
  <c r="D25" i="363"/>
  <c r="D44" i="363" s="1"/>
  <c r="F34" i="363" s="1"/>
  <c r="F18" i="363"/>
  <c r="C15" i="363"/>
  <c r="D13" i="363"/>
  <c r="D17" i="363" s="1"/>
  <c r="D11" i="363"/>
  <c r="D30" i="363" s="1"/>
  <c r="E422" i="354" s="1"/>
  <c r="C7" i="363"/>
  <c r="B7" i="363"/>
  <c r="B8" i="363" s="1"/>
  <c r="B9" i="363" s="1"/>
  <c r="B10" i="363" s="1"/>
  <c r="B11" i="363" s="1"/>
  <c r="B12" i="363" s="1"/>
  <c r="B13" i="363" s="1"/>
  <c r="B14" i="363" s="1"/>
  <c r="B15" i="363" s="1"/>
  <c r="B16" i="363" s="1"/>
  <c r="B17" i="363" s="1"/>
  <c r="B18" i="363" s="1"/>
  <c r="B19" i="363" s="1"/>
  <c r="B20" i="363" s="1"/>
  <c r="B21" i="363" s="1"/>
  <c r="B22" i="363" s="1"/>
  <c r="B23" i="363" s="1"/>
  <c r="B24" i="363" s="1"/>
  <c r="B26" i="363" s="1"/>
  <c r="B25" i="363" s="1"/>
  <c r="B27" i="363" s="1"/>
  <c r="B28" i="363" s="1"/>
  <c r="B29" i="363" s="1"/>
  <c r="B30" i="363" s="1"/>
  <c r="B32" i="363" s="1"/>
  <c r="B33" i="363" s="1"/>
  <c r="B34" i="363" s="1"/>
  <c r="B35" i="363" s="1"/>
  <c r="B36" i="363" s="1"/>
  <c r="B37" i="363" s="1"/>
  <c r="B38" i="363" s="1"/>
  <c r="B39" i="363" s="1"/>
  <c r="B40" i="363" s="1"/>
  <c r="B42" i="363" s="1"/>
  <c r="B43" i="363" s="1"/>
  <c r="B44" i="363" s="1"/>
  <c r="B45" i="363" s="1"/>
  <c r="B46" i="363" s="1"/>
  <c r="B47" i="363" s="1"/>
  <c r="C6" i="363"/>
  <c r="B6" i="363"/>
  <c r="F5" i="363"/>
  <c r="B5" i="363"/>
  <c r="D47" i="362"/>
  <c r="D45" i="362"/>
  <c r="D44" i="362"/>
  <c r="F34" i="362" s="1"/>
  <c r="D43" i="362"/>
  <c r="D39" i="362"/>
  <c r="C39" i="362"/>
  <c r="F33" i="362"/>
  <c r="D29" i="362"/>
  <c r="D28" i="362"/>
  <c r="D27" i="362"/>
  <c r="F27" i="362" s="1"/>
  <c r="F25" i="362"/>
  <c r="D25" i="362"/>
  <c r="F18" i="362"/>
  <c r="D17" i="362"/>
  <c r="D40" i="362" s="1"/>
  <c r="C15" i="362"/>
  <c r="D13" i="362"/>
  <c r="D11" i="362"/>
  <c r="C7" i="362"/>
  <c r="C6" i="362"/>
  <c r="F5" i="362"/>
  <c r="B5" i="362"/>
  <c r="B6" i="362" s="1"/>
  <c r="B7" i="362" s="1"/>
  <c r="B8" i="362" s="1"/>
  <c r="B9" i="362" s="1"/>
  <c r="B10" i="362" s="1"/>
  <c r="B11" i="362" s="1"/>
  <c r="B12" i="362" s="1"/>
  <c r="B13" i="362" s="1"/>
  <c r="B14" i="362" s="1"/>
  <c r="B15" i="362" s="1"/>
  <c r="B16" i="362" s="1"/>
  <c r="B17" i="362" s="1"/>
  <c r="B18" i="362" s="1"/>
  <c r="B19" i="362" s="1"/>
  <c r="B20" i="362" s="1"/>
  <c r="B21" i="362" s="1"/>
  <c r="B22" i="362" s="1"/>
  <c r="B23" i="362" s="1"/>
  <c r="B24" i="362" s="1"/>
  <c r="B26" i="362" s="1"/>
  <c r="B25" i="362" s="1"/>
  <c r="B27" i="362" s="1"/>
  <c r="B28" i="362" s="1"/>
  <c r="B29" i="362" s="1"/>
  <c r="B30" i="362" s="1"/>
  <c r="B32" i="362" s="1"/>
  <c r="B33" i="362" s="1"/>
  <c r="B34" i="362" s="1"/>
  <c r="B35" i="362" s="1"/>
  <c r="B36" i="362" s="1"/>
  <c r="B37" i="362" s="1"/>
  <c r="B38" i="362" s="1"/>
  <c r="B39" i="362" s="1"/>
  <c r="B40" i="362" s="1"/>
  <c r="B42" i="362" s="1"/>
  <c r="B43" i="362" s="1"/>
  <c r="B44" i="362" s="1"/>
  <c r="B45" i="362" s="1"/>
  <c r="B46" i="362" s="1"/>
  <c r="B47" i="362" s="1"/>
  <c r="D47" i="361"/>
  <c r="D45" i="361"/>
  <c r="D39" i="361"/>
  <c r="C39" i="361"/>
  <c r="D28" i="361"/>
  <c r="F33" i="361" s="1"/>
  <c r="D27" i="361"/>
  <c r="F27" i="361" s="1"/>
  <c r="F25" i="361"/>
  <c r="D25" i="361"/>
  <c r="D44" i="361" s="1"/>
  <c r="F34" i="361" s="1"/>
  <c r="F18" i="361"/>
  <c r="D17" i="361"/>
  <c r="D46" i="361" s="1"/>
  <c r="C15" i="361"/>
  <c r="D13" i="361"/>
  <c r="D11" i="361"/>
  <c r="C7" i="361"/>
  <c r="C6" i="361"/>
  <c r="B6" i="361"/>
  <c r="B7" i="361" s="1"/>
  <c r="B8" i="361" s="1"/>
  <c r="B9" i="361" s="1"/>
  <c r="B10" i="361" s="1"/>
  <c r="B11" i="361" s="1"/>
  <c r="B12" i="361" s="1"/>
  <c r="B13" i="361" s="1"/>
  <c r="B14" i="361" s="1"/>
  <c r="B15" i="361" s="1"/>
  <c r="B16" i="361" s="1"/>
  <c r="B17" i="361" s="1"/>
  <c r="B18" i="361" s="1"/>
  <c r="B19" i="361" s="1"/>
  <c r="B20" i="361" s="1"/>
  <c r="B21" i="361" s="1"/>
  <c r="B22" i="361" s="1"/>
  <c r="B23" i="361" s="1"/>
  <c r="B24" i="361" s="1"/>
  <c r="B26" i="361" s="1"/>
  <c r="B25" i="361" s="1"/>
  <c r="B27" i="361" s="1"/>
  <c r="B28" i="361" s="1"/>
  <c r="B29" i="361" s="1"/>
  <c r="B30" i="361" s="1"/>
  <c r="B32" i="361" s="1"/>
  <c r="B33" i="361" s="1"/>
  <c r="B34" i="361" s="1"/>
  <c r="B35" i="361" s="1"/>
  <c r="B36" i="361" s="1"/>
  <c r="B37" i="361" s="1"/>
  <c r="B38" i="361" s="1"/>
  <c r="B39" i="361" s="1"/>
  <c r="B40" i="361" s="1"/>
  <c r="B42" i="361" s="1"/>
  <c r="B43" i="361" s="1"/>
  <c r="B44" i="361" s="1"/>
  <c r="B45" i="361" s="1"/>
  <c r="B46" i="361" s="1"/>
  <c r="B47" i="361" s="1"/>
  <c r="F5" i="361"/>
  <c r="B5" i="361"/>
  <c r="D45" i="360"/>
  <c r="D39" i="360"/>
  <c r="C39" i="360"/>
  <c r="D29" i="360"/>
  <c r="D28" i="360"/>
  <c r="D47" i="360" s="1"/>
  <c r="D27" i="360"/>
  <c r="F27" i="360" s="1"/>
  <c r="D25" i="360"/>
  <c r="F25" i="360" s="1"/>
  <c r="F18" i="360"/>
  <c r="D17" i="360"/>
  <c r="D40" i="360" s="1"/>
  <c r="C15" i="360"/>
  <c r="D13" i="360"/>
  <c r="D11" i="360"/>
  <c r="C7" i="360"/>
  <c r="C6" i="360"/>
  <c r="B6" i="360"/>
  <c r="B7" i="360" s="1"/>
  <c r="B8" i="360" s="1"/>
  <c r="B9" i="360" s="1"/>
  <c r="B10" i="360" s="1"/>
  <c r="B11" i="360" s="1"/>
  <c r="B12" i="360" s="1"/>
  <c r="B13" i="360" s="1"/>
  <c r="B14" i="360" s="1"/>
  <c r="B15" i="360" s="1"/>
  <c r="B16" i="360" s="1"/>
  <c r="B17" i="360" s="1"/>
  <c r="B18" i="360" s="1"/>
  <c r="B19" i="360" s="1"/>
  <c r="B20" i="360" s="1"/>
  <c r="B21" i="360" s="1"/>
  <c r="B22" i="360" s="1"/>
  <c r="B23" i="360" s="1"/>
  <c r="B24" i="360" s="1"/>
  <c r="B26" i="360" s="1"/>
  <c r="B25" i="360" s="1"/>
  <c r="B27" i="360" s="1"/>
  <c r="B28" i="360" s="1"/>
  <c r="B29" i="360" s="1"/>
  <c r="B30" i="360" s="1"/>
  <c r="B32" i="360" s="1"/>
  <c r="B33" i="360" s="1"/>
  <c r="B34" i="360" s="1"/>
  <c r="B35" i="360" s="1"/>
  <c r="B36" i="360" s="1"/>
  <c r="B37" i="360" s="1"/>
  <c r="B38" i="360" s="1"/>
  <c r="B39" i="360" s="1"/>
  <c r="B40" i="360" s="1"/>
  <c r="B42" i="360" s="1"/>
  <c r="B43" i="360" s="1"/>
  <c r="B44" i="360" s="1"/>
  <c r="B45" i="360" s="1"/>
  <c r="B46" i="360" s="1"/>
  <c r="B47" i="360" s="1"/>
  <c r="F5" i="360"/>
  <c r="B5" i="360"/>
  <c r="D47" i="359"/>
  <c r="D46" i="359"/>
  <c r="D45" i="359"/>
  <c r="D43" i="359"/>
  <c r="D39" i="359"/>
  <c r="C39" i="359"/>
  <c r="D29" i="359"/>
  <c r="D28" i="359"/>
  <c r="F33" i="359" s="1"/>
  <c r="D27" i="359"/>
  <c r="F27" i="359" s="1"/>
  <c r="F25" i="359"/>
  <c r="D25" i="359"/>
  <c r="D44" i="359" s="1"/>
  <c r="F18" i="359"/>
  <c r="D17" i="359"/>
  <c r="D40" i="359" s="1"/>
  <c r="C15" i="359"/>
  <c r="D13" i="359"/>
  <c r="D11" i="359"/>
  <c r="C7" i="359"/>
  <c r="C6" i="359"/>
  <c r="F5" i="359"/>
  <c r="B5" i="359"/>
  <c r="B6" i="359" s="1"/>
  <c r="B7" i="359" s="1"/>
  <c r="B8" i="359" s="1"/>
  <c r="B9" i="359" s="1"/>
  <c r="B10" i="359" s="1"/>
  <c r="B11" i="359" s="1"/>
  <c r="B12" i="359" s="1"/>
  <c r="B13" i="359" s="1"/>
  <c r="B14" i="359" s="1"/>
  <c r="B15" i="359" s="1"/>
  <c r="B16" i="359" s="1"/>
  <c r="B17" i="359" s="1"/>
  <c r="B18" i="359" s="1"/>
  <c r="B19" i="359" s="1"/>
  <c r="B20" i="359" s="1"/>
  <c r="B21" i="359" s="1"/>
  <c r="B22" i="359" s="1"/>
  <c r="B23" i="359" s="1"/>
  <c r="B24" i="359" s="1"/>
  <c r="B26" i="359" s="1"/>
  <c r="B25" i="359" s="1"/>
  <c r="B27" i="359" s="1"/>
  <c r="B28" i="359" s="1"/>
  <c r="B29" i="359" s="1"/>
  <c r="B30" i="359" s="1"/>
  <c r="B32" i="359" s="1"/>
  <c r="B33" i="359" s="1"/>
  <c r="B34" i="359" s="1"/>
  <c r="B35" i="359" s="1"/>
  <c r="B36" i="359" s="1"/>
  <c r="B37" i="359" s="1"/>
  <c r="B38" i="359" s="1"/>
  <c r="B39" i="359" s="1"/>
  <c r="B40" i="359" s="1"/>
  <c r="B42" i="359" s="1"/>
  <c r="B43" i="359" s="1"/>
  <c r="B44" i="359" s="1"/>
  <c r="B45" i="359" s="1"/>
  <c r="B46" i="359" s="1"/>
  <c r="B47" i="359" s="1"/>
  <c r="D47" i="358"/>
  <c r="D45" i="358"/>
  <c r="D40" i="358"/>
  <c r="D39" i="358"/>
  <c r="C39" i="358"/>
  <c r="D28" i="358"/>
  <c r="F33" i="358" s="1"/>
  <c r="F27" i="358"/>
  <c r="D27" i="358"/>
  <c r="D25" i="358"/>
  <c r="F25" i="358" s="1"/>
  <c r="F18" i="358"/>
  <c r="D17" i="358"/>
  <c r="D46" i="358" s="1"/>
  <c r="C15" i="358"/>
  <c r="D13" i="358"/>
  <c r="D11" i="358"/>
  <c r="C7" i="358"/>
  <c r="C6" i="358"/>
  <c r="F5" i="358"/>
  <c r="B5" i="358"/>
  <c r="B6" i="358" s="1"/>
  <c r="B7" i="358" s="1"/>
  <c r="B8" i="358" s="1"/>
  <c r="B9" i="358" s="1"/>
  <c r="B10" i="358" s="1"/>
  <c r="B11" i="358" s="1"/>
  <c r="B12" i="358" s="1"/>
  <c r="B13" i="358" s="1"/>
  <c r="B14" i="358" s="1"/>
  <c r="B15" i="358" s="1"/>
  <c r="B16" i="358" s="1"/>
  <c r="B17" i="358" s="1"/>
  <c r="B18" i="358" s="1"/>
  <c r="B19" i="358" s="1"/>
  <c r="B20" i="358" s="1"/>
  <c r="B21" i="358" s="1"/>
  <c r="B22" i="358" s="1"/>
  <c r="B23" i="358" s="1"/>
  <c r="B24" i="358" s="1"/>
  <c r="B26" i="358" s="1"/>
  <c r="B25" i="358" s="1"/>
  <c r="B27" i="358" s="1"/>
  <c r="B28" i="358" s="1"/>
  <c r="B29" i="358" s="1"/>
  <c r="B30" i="358" s="1"/>
  <c r="B32" i="358" s="1"/>
  <c r="B33" i="358" s="1"/>
  <c r="B34" i="358" s="1"/>
  <c r="B35" i="358" s="1"/>
  <c r="B36" i="358" s="1"/>
  <c r="B37" i="358" s="1"/>
  <c r="B38" i="358" s="1"/>
  <c r="B39" i="358" s="1"/>
  <c r="B40" i="358" s="1"/>
  <c r="B42" i="358" s="1"/>
  <c r="B43" i="358" s="1"/>
  <c r="B44" i="358" s="1"/>
  <c r="B45" i="358" s="1"/>
  <c r="B46" i="358" s="1"/>
  <c r="B47" i="358" s="1"/>
  <c r="D45" i="357"/>
  <c r="D44" i="357"/>
  <c r="F34" i="357" s="1"/>
  <c r="D39" i="357"/>
  <c r="C39" i="357"/>
  <c r="F33" i="357"/>
  <c r="D28" i="357"/>
  <c r="D43" i="357" s="1"/>
  <c r="D27" i="357"/>
  <c r="D25" i="357"/>
  <c r="F25" i="357" s="1"/>
  <c r="F18" i="357"/>
  <c r="C15" i="357"/>
  <c r="D13" i="357"/>
  <c r="D17" i="357" s="1"/>
  <c r="D11" i="357"/>
  <c r="C7" i="357"/>
  <c r="B7" i="357"/>
  <c r="B8" i="357" s="1"/>
  <c r="B9" i="357" s="1"/>
  <c r="B10" i="357" s="1"/>
  <c r="B11" i="357" s="1"/>
  <c r="B12" i="357" s="1"/>
  <c r="B13" i="357" s="1"/>
  <c r="B14" i="357" s="1"/>
  <c r="B15" i="357" s="1"/>
  <c r="B16" i="357" s="1"/>
  <c r="B17" i="357" s="1"/>
  <c r="B18" i="357" s="1"/>
  <c r="B19" i="357" s="1"/>
  <c r="B20" i="357" s="1"/>
  <c r="B21" i="357" s="1"/>
  <c r="B22" i="357" s="1"/>
  <c r="B23" i="357" s="1"/>
  <c r="B24" i="357" s="1"/>
  <c r="B26" i="357" s="1"/>
  <c r="B25" i="357" s="1"/>
  <c r="B27" i="357" s="1"/>
  <c r="B28" i="357" s="1"/>
  <c r="B29" i="357" s="1"/>
  <c r="B30" i="357" s="1"/>
  <c r="B32" i="357" s="1"/>
  <c r="B33" i="357" s="1"/>
  <c r="B34" i="357" s="1"/>
  <c r="B35" i="357" s="1"/>
  <c r="B36" i="357" s="1"/>
  <c r="B37" i="357" s="1"/>
  <c r="B38" i="357" s="1"/>
  <c r="B39" i="357" s="1"/>
  <c r="B40" i="357" s="1"/>
  <c r="B42" i="357" s="1"/>
  <c r="B43" i="357" s="1"/>
  <c r="B44" i="357" s="1"/>
  <c r="B45" i="357" s="1"/>
  <c r="B46" i="357" s="1"/>
  <c r="B47" i="357" s="1"/>
  <c r="C6" i="357"/>
  <c r="B6" i="357"/>
  <c r="F5" i="357"/>
  <c r="B5" i="357"/>
  <c r="D47" i="356"/>
  <c r="D45" i="356"/>
  <c r="D39" i="356"/>
  <c r="C39" i="356"/>
  <c r="D28" i="356"/>
  <c r="F33" i="356" s="1"/>
  <c r="D27" i="356"/>
  <c r="F27" i="356" s="1"/>
  <c r="D25" i="356"/>
  <c r="F25" i="356" s="1"/>
  <c r="F18" i="356"/>
  <c r="C15" i="356"/>
  <c r="D13" i="356"/>
  <c r="D17" i="356" s="1"/>
  <c r="D11" i="356"/>
  <c r="C7" i="356"/>
  <c r="C6" i="356"/>
  <c r="B6" i="356"/>
  <c r="B7" i="356" s="1"/>
  <c r="B8" i="356" s="1"/>
  <c r="B9" i="356" s="1"/>
  <c r="B10" i="356" s="1"/>
  <c r="B11" i="356" s="1"/>
  <c r="B12" i="356" s="1"/>
  <c r="B13" i="356" s="1"/>
  <c r="B14" i="356" s="1"/>
  <c r="B15" i="356" s="1"/>
  <c r="B16" i="356" s="1"/>
  <c r="B17" i="356" s="1"/>
  <c r="B18" i="356" s="1"/>
  <c r="B19" i="356" s="1"/>
  <c r="B20" i="356" s="1"/>
  <c r="B21" i="356" s="1"/>
  <c r="B22" i="356" s="1"/>
  <c r="B23" i="356" s="1"/>
  <c r="B24" i="356" s="1"/>
  <c r="B26" i="356" s="1"/>
  <c r="B25" i="356" s="1"/>
  <c r="B27" i="356" s="1"/>
  <c r="B28" i="356" s="1"/>
  <c r="B29" i="356" s="1"/>
  <c r="B30" i="356" s="1"/>
  <c r="B32" i="356" s="1"/>
  <c r="B33" i="356" s="1"/>
  <c r="B34" i="356" s="1"/>
  <c r="B35" i="356" s="1"/>
  <c r="B36" i="356" s="1"/>
  <c r="B37" i="356" s="1"/>
  <c r="B38" i="356" s="1"/>
  <c r="B39" i="356" s="1"/>
  <c r="B40" i="356" s="1"/>
  <c r="B42" i="356" s="1"/>
  <c r="B43" i="356" s="1"/>
  <c r="B44" i="356" s="1"/>
  <c r="B45" i="356" s="1"/>
  <c r="B46" i="356" s="1"/>
  <c r="B47" i="356" s="1"/>
  <c r="F5" i="356"/>
  <c r="B5" i="356"/>
  <c r="D46" i="355"/>
  <c r="D45" i="355"/>
  <c r="D44" i="355"/>
  <c r="F34" i="355" s="1"/>
  <c r="D40" i="355"/>
  <c r="D39" i="355"/>
  <c r="C39" i="355"/>
  <c r="F33" i="355"/>
  <c r="D29" i="355"/>
  <c r="D28" i="355"/>
  <c r="D43" i="355" s="1"/>
  <c r="D27" i="355"/>
  <c r="F27" i="355" s="1"/>
  <c r="D25" i="355"/>
  <c r="F25" i="355" s="1"/>
  <c r="F18" i="355"/>
  <c r="D17" i="355"/>
  <c r="C15" i="355"/>
  <c r="D13" i="355"/>
  <c r="D11" i="355"/>
  <c r="C7" i="355"/>
  <c r="C6" i="355"/>
  <c r="B6" i="355"/>
  <c r="B7" i="355" s="1"/>
  <c r="B8" i="355" s="1"/>
  <c r="B9" i="355" s="1"/>
  <c r="B10" i="355" s="1"/>
  <c r="B11" i="355" s="1"/>
  <c r="B12" i="355" s="1"/>
  <c r="B13" i="355" s="1"/>
  <c r="B14" i="355" s="1"/>
  <c r="B15" i="355" s="1"/>
  <c r="B16" i="355" s="1"/>
  <c r="B17" i="355" s="1"/>
  <c r="B18" i="355" s="1"/>
  <c r="B19" i="355" s="1"/>
  <c r="B20" i="355" s="1"/>
  <c r="B21" i="355" s="1"/>
  <c r="B22" i="355" s="1"/>
  <c r="B23" i="355" s="1"/>
  <c r="B24" i="355" s="1"/>
  <c r="B26" i="355" s="1"/>
  <c r="B25" i="355" s="1"/>
  <c r="B27" i="355" s="1"/>
  <c r="B28" i="355" s="1"/>
  <c r="B29" i="355" s="1"/>
  <c r="B30" i="355" s="1"/>
  <c r="B32" i="355" s="1"/>
  <c r="B33" i="355" s="1"/>
  <c r="B34" i="355" s="1"/>
  <c r="B35" i="355" s="1"/>
  <c r="B36" i="355" s="1"/>
  <c r="B37" i="355" s="1"/>
  <c r="B38" i="355" s="1"/>
  <c r="B39" i="355" s="1"/>
  <c r="B40" i="355" s="1"/>
  <c r="B42" i="355" s="1"/>
  <c r="B43" i="355" s="1"/>
  <c r="B44" i="355" s="1"/>
  <c r="B45" i="355" s="1"/>
  <c r="B46" i="355" s="1"/>
  <c r="B47" i="355" s="1"/>
  <c r="F5" i="355"/>
  <c r="B5" i="355"/>
  <c r="F25" i="57"/>
  <c r="F18" i="57"/>
  <c r="K6" i="336" a="1"/>
  <c r="J3" i="336" a="1"/>
  <c r="J24" i="336" a="1"/>
  <c r="N29" i="336" a="1"/>
  <c r="G41" i="336" a="1"/>
  <c r="M11" i="336" a="1"/>
  <c r="N36" i="336" a="1"/>
  <c r="F23" i="336" a="1"/>
  <c r="N3" i="336" a="1"/>
  <c r="J42" i="336" a="1"/>
  <c r="N43" i="336" a="1"/>
  <c r="H7" i="336" a="1"/>
  <c r="M13" i="336" a="1"/>
  <c r="J26" i="336" a="1"/>
  <c r="J6" i="336" a="1"/>
  <c r="E25" i="336" a="1"/>
  <c r="G40" i="336" a="1"/>
  <c r="I39" i="336" a="1"/>
  <c r="J21" i="336" a="1"/>
  <c r="J20" i="336" a="1"/>
  <c r="M31" i="336" a="1"/>
  <c r="I36" i="336" a="1"/>
  <c r="J39" i="336" a="1"/>
  <c r="L25" i="336" a="1"/>
  <c r="K25" i="336" a="1"/>
  <c r="F11" i="336" a="1"/>
  <c r="N7" i="336" a="1"/>
  <c r="N21" i="336" a="1"/>
  <c r="N23" i="336" a="1"/>
  <c r="E15" i="336" a="1"/>
  <c r="G15" i="336" a="1"/>
  <c r="G24" i="336" a="1"/>
  <c r="G23" i="336" a="1"/>
  <c r="J29" i="336" a="1"/>
  <c r="F36" i="336" a="1"/>
  <c r="L7" i="336" a="1"/>
  <c r="N9" i="336" a="1"/>
  <c r="N30" i="336" a="1"/>
  <c r="F8" i="336" a="1"/>
  <c r="N33" i="336" a="1"/>
  <c r="I19" i="336" a="1"/>
  <c r="L42" i="336" a="1"/>
  <c r="G45" i="336" a="1"/>
  <c r="E31" i="336" a="1"/>
  <c r="G14" i="336" a="1"/>
  <c r="N16" i="336" a="1"/>
  <c r="K4" i="336" a="1"/>
  <c r="G30" i="336" a="1"/>
  <c r="E19" i="336" a="1"/>
  <c r="N2" i="336" a="1"/>
  <c r="F43" i="336" a="1"/>
  <c r="E29" i="336" a="1"/>
  <c r="E14" i="336" a="1"/>
  <c r="M33" i="336" a="1"/>
  <c r="L10" i="336" a="1"/>
  <c r="I23" i="336" a="1"/>
  <c r="H43" i="336" a="1"/>
  <c r="F40" i="336" a="1"/>
  <c r="G18" i="336" a="1"/>
  <c r="F34" i="336" a="1"/>
  <c r="G36" i="336" a="1"/>
  <c r="F15" i="336" a="1"/>
  <c r="F13" i="336" a="1"/>
  <c r="N27" i="336" a="1"/>
  <c r="I8" i="336" a="1"/>
  <c r="N28" i="336" a="1"/>
  <c r="E17" i="336" a="1"/>
  <c r="L3" i="336" a="1"/>
  <c r="M26" i="336" a="1"/>
  <c r="F30" i="336" a="1"/>
  <c r="L34" i="336" a="1"/>
  <c r="G26" i="336" a="1"/>
  <c r="F4" i="336" a="1"/>
  <c r="M19" i="336" a="1"/>
  <c r="F22" i="336" a="1"/>
  <c r="E39" i="336" a="1"/>
  <c r="F3" i="336" a="1"/>
  <c r="M21" i="336" a="1"/>
  <c r="K30" i="336" a="1"/>
  <c r="K36" i="336" a="1"/>
  <c r="N38" i="336" a="1"/>
  <c r="K44" i="336" a="1"/>
  <c r="I40" i="336" a="1"/>
  <c r="K8" i="336" a="1"/>
  <c r="M10" i="336" a="1"/>
  <c r="H37" i="336" a="1"/>
  <c r="H35" i="336" a="1"/>
  <c r="M3" i="336" a="1"/>
  <c r="N5" i="336" a="1"/>
  <c r="N25" i="336" a="1"/>
  <c r="F18" i="336" a="1"/>
  <c r="L5" i="336" a="1"/>
  <c r="G8" i="336" a="1"/>
  <c r="L24" i="336" a="1"/>
  <c r="J38" i="336" a="1"/>
  <c r="F42" i="336" a="1"/>
  <c r="H44" i="336" a="1"/>
  <c r="E23" i="336" a="1"/>
  <c r="H25" i="336" a="1"/>
  <c r="G4" i="336" a="1"/>
  <c r="N12" i="336" a="1"/>
  <c r="L27" i="336" a="1"/>
  <c r="K33" i="336" a="1"/>
  <c r="H10" i="336" a="1"/>
  <c r="F16" i="336" a="1"/>
  <c r="E6" i="336" a="1"/>
  <c r="E13" i="336" a="1"/>
  <c r="I27" i="336" a="1"/>
  <c r="E7" i="336" a="1"/>
  <c r="K20" i="336" a="1"/>
  <c r="I42" i="336" a="1"/>
  <c r="I32" i="336" a="1"/>
  <c r="L29" i="336" a="1"/>
  <c r="K23" i="336" a="1"/>
  <c r="N35" i="336" a="1"/>
  <c r="L20" i="336" a="1"/>
  <c r="H30" i="336" a="1"/>
  <c r="M4" i="336" a="1"/>
  <c r="H20" i="336" a="1"/>
  <c r="I30" i="336" a="1"/>
  <c r="E4" i="336" a="1"/>
  <c r="M20" i="336" a="1"/>
  <c r="I44" i="336" a="1"/>
  <c r="N8" i="336" a="1"/>
  <c r="I45" i="336" a="1"/>
  <c r="E24" i="336" a="1"/>
  <c r="I26" i="336" a="1"/>
  <c r="G25" i="336" a="1"/>
  <c r="G31" i="336" a="1"/>
  <c r="H19" i="336" a="1"/>
  <c r="L43" i="336" a="1"/>
  <c r="H38" i="336" a="1"/>
  <c r="K7" i="336" a="1"/>
  <c r="F29" i="336" a="1"/>
  <c r="M41" i="336" a="1"/>
  <c r="E21" i="336" a="1"/>
  <c r="H6" i="336" a="1"/>
  <c r="F44" i="336" a="1"/>
  <c r="N41" i="336" a="1"/>
  <c r="K45" i="336" a="1"/>
  <c r="J13" i="336" a="1"/>
  <c r="M30" i="336" a="1"/>
  <c r="G20" i="336" a="1"/>
  <c r="E22" i="336" a="1"/>
  <c r="H23" i="336" a="1"/>
  <c r="J5" i="336" a="1"/>
  <c r="E40" i="336" a="1"/>
  <c r="K16" i="336" a="1"/>
  <c r="E18" i="336" a="1"/>
  <c r="H42" i="336" a="1"/>
  <c r="F31" i="336" a="1"/>
  <c r="M29" i="336" a="1"/>
  <c r="L6" i="336" a="1"/>
  <c r="H2" i="336" a="1"/>
  <c r="H33" i="336" a="1"/>
  <c r="K5" i="336" a="1"/>
  <c r="M12" i="336" a="1"/>
  <c r="G33" i="336" a="1"/>
  <c r="F9" i="336" a="1"/>
  <c r="H22" i="336" a="1"/>
  <c r="J9" i="336" a="1"/>
  <c r="J45" i="336" a="1"/>
  <c r="M18" i="336" a="1"/>
  <c r="N45" i="336" a="1"/>
  <c r="J41" i="336" a="1"/>
  <c r="M23" i="336" a="1"/>
  <c r="F27" i="336" a="1"/>
  <c r="G28" i="336" a="1"/>
  <c r="F6" i="336" a="1"/>
  <c r="E30" i="336" a="1"/>
  <c r="J22" i="336" a="1"/>
  <c r="F21" i="336" a="1"/>
  <c r="J25" i="336" a="1"/>
  <c r="H12" i="336" a="1"/>
  <c r="E10" i="336" a="1"/>
  <c r="G44" i="336" a="1"/>
  <c r="H5" i="336" a="1"/>
  <c r="M16" i="336" a="1"/>
  <c r="G17" i="336" a="1"/>
  <c r="K41" i="336" a="1"/>
  <c r="K10" i="336" a="1"/>
  <c r="G12" i="336" a="1"/>
  <c r="J32" i="336" a="1"/>
  <c r="N11" i="336" a="1"/>
  <c r="F12" i="336" a="1"/>
  <c r="E8" i="336" a="1"/>
  <c r="L39" i="336" a="1"/>
  <c r="I34" i="336" a="1"/>
  <c r="F45" i="336" a="1"/>
  <c r="J4" i="336" a="1"/>
  <c r="H3" i="336" a="1"/>
  <c r="E45" i="336" a="1"/>
  <c r="I33" i="336" a="1"/>
  <c r="E11" i="336" a="1"/>
  <c r="G27" i="336" a="1"/>
  <c r="J19" i="336" a="1"/>
  <c r="L17" i="336" a="1"/>
  <c r="K34" i="336" a="1"/>
  <c r="I11" i="336" a="1"/>
  <c r="N4" i="336" a="1"/>
  <c r="I13" i="336" a="1"/>
  <c r="N26" i="336" a="1"/>
  <c r="L41" i="336" a="1"/>
  <c r="N32" i="336" a="1"/>
  <c r="M45" i="336" a="1"/>
  <c r="N18" i="336" a="1"/>
  <c r="N14" i="336" a="1"/>
  <c r="J44" i="336" a="1"/>
  <c r="H15" i="336" a="1"/>
  <c r="L40" i="336" a="1"/>
  <c r="I10" i="336" a="1"/>
  <c r="K12" i="336" a="1"/>
  <c r="L14" i="336" a="1"/>
  <c r="I5" i="336" a="1"/>
  <c r="J23" i="336" a="1"/>
  <c r="J37" i="336" a="1"/>
  <c r="L44" i="336" a="1"/>
  <c r="H45" i="336" a="1"/>
  <c r="H11" i="336" a="1"/>
  <c r="N19" i="336" a="1"/>
  <c r="I43" i="336" a="1"/>
  <c r="K13" i="336" a="1"/>
  <c r="J35" i="336" a="1"/>
  <c r="I38" i="336" a="1"/>
  <c r="G16" i="336" a="1"/>
  <c r="K29" i="336" a="1"/>
  <c r="L2" i="336" a="1"/>
  <c r="F26" i="336" a="1"/>
  <c r="J43" i="336" a="1"/>
  <c r="L18" i="336" a="1"/>
  <c r="E38" i="336" a="1"/>
  <c r="N20" i="336" a="1"/>
  <c r="M25" i="336" a="1"/>
  <c r="K43" i="336" a="1"/>
  <c r="F2" i="336" a="1"/>
  <c r="L4" i="336" a="1"/>
  <c r="J27" i="336" a="1"/>
  <c r="F39" i="336" a="1"/>
  <c r="L11" i="336" a="1"/>
  <c r="F24" i="336" a="1"/>
  <c r="M32" i="336" a="1"/>
  <c r="L36" i="336" a="1"/>
  <c r="E32" i="336" a="1"/>
  <c r="G34" i="336" a="1"/>
  <c r="H34" i="336" a="1"/>
  <c r="J16" i="336" a="1"/>
  <c r="K40" i="336" a="1"/>
  <c r="F41" i="336" a="1"/>
  <c r="I25" i="336" a="1"/>
  <c r="L30" i="336" a="1"/>
  <c r="I37" i="336" a="1"/>
  <c r="G10" i="336" a="1"/>
  <c r="J14" i="336" a="1"/>
  <c r="I20" i="336" a="1"/>
  <c r="L38" i="336" a="1"/>
  <c r="J2" i="336" a="1"/>
  <c r="N22" i="336" a="1"/>
  <c r="N10" i="336" a="1"/>
  <c r="M6" i="336" a="1"/>
  <c r="I4" i="336" a="1"/>
  <c r="F10" i="336" a="1"/>
  <c r="F7" i="336" a="1"/>
  <c r="M34" i="336" a="1"/>
  <c r="K27" i="336" a="1"/>
  <c r="L22" i="336" a="1"/>
  <c r="M44" i="336" a="1"/>
  <c r="I18" i="336" a="1"/>
  <c r="N24" i="336" a="1"/>
  <c r="M42" i="336" a="1"/>
  <c r="M22" i="336" a="1"/>
  <c r="N40" i="336" a="1"/>
  <c r="E3" i="336" a="1"/>
  <c r="G43" i="336" a="1"/>
  <c r="G11" i="336" a="1"/>
  <c r="M17" i="336" a="1"/>
  <c r="H24" i="336" a="1"/>
  <c r="G3" i="336" a="1"/>
  <c r="E44" i="336" a="1"/>
  <c r="N6" i="336" a="1"/>
  <c r="J18" i="336" a="1"/>
  <c r="F33" i="336" a="1"/>
  <c r="H16" i="336" a="1"/>
  <c r="M38" i="336" a="1"/>
  <c r="M9" i="336" a="1"/>
  <c r="E36" i="336" a="1"/>
  <c r="G22" i="336" a="1"/>
  <c r="H13" i="336" a="1"/>
  <c r="J17" i="336" a="1"/>
  <c r="I12" i="336" a="1"/>
  <c r="F17" i="336" a="1"/>
  <c r="F32" i="336" a="1"/>
  <c r="I31" i="336" a="1"/>
  <c r="I21" i="336" a="1"/>
  <c r="L35" i="336" a="1"/>
  <c r="H39" i="336" a="1"/>
  <c r="J7" i="336" a="1"/>
  <c r="L16" i="336" a="1"/>
  <c r="L45" i="336" a="1"/>
  <c r="M7" i="336" a="1"/>
  <c r="H18" i="336" a="1"/>
  <c r="I2" i="336" a="1"/>
  <c r="L19" i="336" a="1"/>
  <c r="L13" i="336" a="1"/>
  <c r="G37" i="336" a="1"/>
  <c r="E35" i="336" a="1"/>
  <c r="K24" i="336" a="1"/>
  <c r="H8" i="336" a="1"/>
  <c r="N13" i="336" a="1"/>
  <c r="E20" i="336" a="1"/>
  <c r="M15" i="336" a="1"/>
  <c r="J12" i="336" a="1"/>
  <c r="N17" i="336" a="1"/>
  <c r="M40" i="336" a="1"/>
  <c r="G13" i="336" a="1"/>
  <c r="E27" i="336" a="1"/>
  <c r="I16" i="336" a="1"/>
  <c r="L21" i="336" a="1"/>
  <c r="E42" i="336" a="1"/>
  <c r="H31" i="336" a="1"/>
  <c r="M2" i="336" a="1"/>
  <c r="J33" i="336" a="1"/>
  <c r="J10" i="336" a="1"/>
  <c r="K11" i="336" a="1"/>
  <c r="K14" i="336" a="1"/>
  <c r="L26" i="336" a="1"/>
  <c r="K39" i="336" a="1"/>
  <c r="L31" i="336" a="1"/>
  <c r="K3" i="336" a="1"/>
  <c r="M8" i="336" a="1"/>
  <c r="L28" i="336" a="1"/>
  <c r="L9" i="336" a="1"/>
  <c r="G29" i="336" a="1"/>
  <c r="M35" i="336" a="1"/>
  <c r="M24" i="336" a="1"/>
  <c r="H41" i="336" a="1"/>
  <c r="I35" i="336" a="1"/>
  <c r="E41" i="336" a="1"/>
  <c r="K38" i="336" a="1"/>
  <c r="K17" i="336" a="1"/>
  <c r="I41" i="336" a="1"/>
  <c r="F38" i="336" a="1"/>
  <c r="G5" i="336" a="1"/>
  <c r="H40" i="336" a="1"/>
  <c r="L32" i="336" a="1"/>
  <c r="G6" i="336" a="1"/>
  <c r="M36" i="336" a="1"/>
  <c r="L15" i="336" a="1"/>
  <c r="E26" i="336" a="1"/>
  <c r="F14" i="336" a="1"/>
  <c r="K42" i="336" a="1"/>
  <c r="M27" i="336" a="1"/>
  <c r="H32" i="336" a="1"/>
  <c r="E16" i="336" a="1"/>
  <c r="I22" i="336" a="1"/>
  <c r="L23" i="336" a="1"/>
  <c r="H26" i="336" a="1"/>
  <c r="I3" i="336" a="1"/>
  <c r="I24" i="336" a="1"/>
  <c r="H14" i="336" a="1"/>
  <c r="E37" i="336" a="1"/>
  <c r="M39" i="336" a="1"/>
  <c r="G39" i="336" a="1"/>
  <c r="H9" i="336" a="1"/>
  <c r="N42" i="336" a="1"/>
  <c r="J11" i="336" a="1"/>
  <c r="F5" i="336" a="1"/>
  <c r="I28" i="336" a="1"/>
  <c r="M14" i="336" a="1"/>
  <c r="N37" i="336" a="1"/>
  <c r="J34" i="336" a="1"/>
  <c r="J28" i="336" a="1"/>
  <c r="J40" i="336" a="1"/>
  <c r="N39" i="336" a="1"/>
  <c r="L8" i="336" a="1"/>
  <c r="N44" i="336" a="1"/>
  <c r="G2" i="336" a="1"/>
  <c r="J36" i="336" a="1"/>
  <c r="E12" i="336" a="1"/>
  <c r="L37" i="336" a="1"/>
  <c r="K32" i="336" a="1"/>
  <c r="J31" i="336" a="1"/>
  <c r="E33" i="336" a="1"/>
  <c r="L33" i="336" a="1"/>
  <c r="H27" i="336" a="1"/>
  <c r="K9" i="336" a="1"/>
  <c r="F37" i="336" a="1"/>
  <c r="M5" i="336" a="1"/>
  <c r="H29" i="336" a="1"/>
  <c r="I6" i="336" a="1"/>
  <c r="F35" i="336" a="1"/>
  <c r="G32" i="336" a="1"/>
  <c r="F19" i="336" a="1"/>
  <c r="I14" i="336" a="1"/>
  <c r="G19" i="336" a="1"/>
  <c r="K21" i="336" a="1"/>
  <c r="H17" i="336" a="1"/>
  <c r="K15" i="336" a="1"/>
  <c r="F20" i="336" a="1"/>
  <c r="K26" i="336" a="1"/>
  <c r="I15" i="336" a="1"/>
  <c r="J15" i="336" a="1"/>
  <c r="J30" i="336" a="1"/>
  <c r="G7" i="336" a="1"/>
  <c r="E43" i="336" a="1"/>
  <c r="I9" i="336" a="1"/>
  <c r="J8" i="336" a="1"/>
  <c r="K19" i="336" a="1"/>
  <c r="L12" i="336" a="1"/>
  <c r="N15" i="336" a="1"/>
  <c r="K18" i="336" a="1"/>
  <c r="K28" i="336" a="1"/>
  <c r="H36" i="336" a="1"/>
  <c r="K35" i="336" a="1"/>
  <c r="G9" i="336" a="1"/>
  <c r="G42" i="336" a="1"/>
  <c r="K22" i="336" a="1"/>
  <c r="M43" i="336" a="1"/>
  <c r="G35" i="336" a="1"/>
  <c r="K2" i="336" a="1"/>
  <c r="G21" i="336" a="1"/>
  <c r="K37" i="336" a="1"/>
  <c r="M37" i="336" a="1"/>
  <c r="F25" i="336" a="1"/>
  <c r="I29" i="336" a="1"/>
  <c r="I7" i="336" a="1"/>
  <c r="K31" i="336" a="1"/>
  <c r="I17" i="336" a="1"/>
  <c r="E34" i="336" a="1"/>
  <c r="N34" i="336" a="1"/>
  <c r="G38" i="336" a="1"/>
  <c r="H4" i="336" a="1"/>
  <c r="E5" i="336" a="1"/>
  <c r="N31" i="336" a="1"/>
  <c r="H21" i="336" a="1"/>
  <c r="D30" i="362" l="1"/>
  <c r="E363" i="354"/>
  <c r="D30" i="361"/>
  <c r="E342" i="354" s="1"/>
  <c r="E323" i="354"/>
  <c r="D30" i="360"/>
  <c r="E302" i="354" s="1"/>
  <c r="E283" i="354"/>
  <c r="D30" i="359"/>
  <c r="E262" i="354" s="1"/>
  <c r="E243" i="354"/>
  <c r="D30" i="358"/>
  <c r="E222" i="354" s="1"/>
  <c r="E203" i="354"/>
  <c r="D30" i="357"/>
  <c r="E163" i="354"/>
  <c r="D30" i="356"/>
  <c r="E142" i="354" s="1"/>
  <c r="E123" i="354"/>
  <c r="D30" i="355"/>
  <c r="E83" i="354"/>
  <c r="J22" i="336"/>
  <c r="H45" i="336"/>
  <c r="G44" i="336"/>
  <c r="L39" i="336"/>
  <c r="K38" i="336"/>
  <c r="J37" i="336"/>
  <c r="I36" i="336"/>
  <c r="H35" i="336"/>
  <c r="G34" i="336"/>
  <c r="F33" i="336"/>
  <c r="N31" i="336"/>
  <c r="M30" i="336"/>
  <c r="L29" i="336"/>
  <c r="K28" i="336"/>
  <c r="J27" i="336"/>
  <c r="I26" i="336"/>
  <c r="H25" i="336"/>
  <c r="G24" i="336"/>
  <c r="F23" i="336"/>
  <c r="N21" i="336"/>
  <c r="M20" i="336"/>
  <c r="L19" i="336"/>
  <c r="K18" i="336"/>
  <c r="J17" i="336"/>
  <c r="I16" i="336"/>
  <c r="H15" i="336"/>
  <c r="G14" i="336"/>
  <c r="F13" i="336"/>
  <c r="N11" i="336"/>
  <c r="M10" i="336"/>
  <c r="L9" i="336"/>
  <c r="K8" i="336"/>
  <c r="J7" i="336"/>
  <c r="I6" i="336"/>
  <c r="H5" i="336"/>
  <c r="G4" i="336"/>
  <c r="F3" i="336"/>
  <c r="J42" i="336"/>
  <c r="L24" i="336"/>
  <c r="N42" i="336"/>
  <c r="J38" i="336"/>
  <c r="N32" i="336"/>
  <c r="N22" i="336"/>
  <c r="H6" i="336"/>
  <c r="L44" i="336"/>
  <c r="N26" i="336"/>
  <c r="M40" i="336"/>
  <c r="G45" i="336"/>
  <c r="M41" i="336"/>
  <c r="K39" i="336"/>
  <c r="H36" i="336"/>
  <c r="F34" i="336"/>
  <c r="L30" i="336"/>
  <c r="J28" i="336"/>
  <c r="G25" i="336"/>
  <c r="M21" i="336"/>
  <c r="K19" i="336"/>
  <c r="I17" i="336"/>
  <c r="G15" i="336"/>
  <c r="M11" i="336"/>
  <c r="F4" i="336"/>
  <c r="I21" i="336"/>
  <c r="F43" i="336"/>
  <c r="F44" i="336"/>
  <c r="L40" i="336"/>
  <c r="I37" i="336"/>
  <c r="G35" i="336"/>
  <c r="M31" i="336"/>
  <c r="I27" i="336"/>
  <c r="F24" i="336"/>
  <c r="L20" i="336"/>
  <c r="J18" i="336"/>
  <c r="H16" i="336"/>
  <c r="F14" i="336"/>
  <c r="N12" i="336"/>
  <c r="L10" i="336"/>
  <c r="K9" i="336"/>
  <c r="J8" i="336"/>
  <c r="I7" i="336"/>
  <c r="G5" i="336"/>
  <c r="N2" i="336"/>
  <c r="F45" i="336"/>
  <c r="N43" i="336"/>
  <c r="M42" i="336"/>
  <c r="L41" i="336"/>
  <c r="K40" i="336"/>
  <c r="J39" i="336"/>
  <c r="I38" i="336"/>
  <c r="H37" i="336"/>
  <c r="G36" i="336"/>
  <c r="F35" i="336"/>
  <c r="N33" i="336"/>
  <c r="M32" i="336"/>
  <c r="L31" i="336"/>
  <c r="K30" i="336"/>
  <c r="J29" i="336"/>
  <c r="I28" i="336"/>
  <c r="H27" i="336"/>
  <c r="G26" i="336"/>
  <c r="F25" i="336"/>
  <c r="N23" i="336"/>
  <c r="M22" i="336"/>
  <c r="L21" i="336"/>
  <c r="K20" i="336"/>
  <c r="J19" i="336"/>
  <c r="I18" i="336"/>
  <c r="H17" i="336"/>
  <c r="G16" i="336"/>
  <c r="F15" i="336"/>
  <c r="N13" i="336"/>
  <c r="M12" i="336"/>
  <c r="L11" i="336"/>
  <c r="K10" i="336"/>
  <c r="J9" i="336"/>
  <c r="I8" i="336"/>
  <c r="H7" i="336"/>
  <c r="G6" i="336"/>
  <c r="F5" i="336"/>
  <c r="N3" i="336"/>
  <c r="M2" i="336"/>
  <c r="N36" i="336"/>
  <c r="J43" i="336"/>
  <c r="J32" i="336"/>
  <c r="I42" i="336"/>
  <c r="N41" i="336"/>
  <c r="K29" i="336"/>
  <c r="N44" i="336"/>
  <c r="M43" i="336"/>
  <c r="L42" i="336"/>
  <c r="K41" i="336"/>
  <c r="J40" i="336"/>
  <c r="I39" i="336"/>
  <c r="H38" i="336"/>
  <c r="G37" i="336"/>
  <c r="F36" i="336"/>
  <c r="N34" i="336"/>
  <c r="M33" i="336"/>
  <c r="L32" i="336"/>
  <c r="K31" i="336"/>
  <c r="J30" i="336"/>
  <c r="I29" i="336"/>
  <c r="G27" i="336"/>
  <c r="F26" i="336"/>
  <c r="N24" i="336"/>
  <c r="M23" i="336"/>
  <c r="L22" i="336"/>
  <c r="K21" i="336"/>
  <c r="J20" i="336"/>
  <c r="I19" i="336"/>
  <c r="H18" i="336"/>
  <c r="G17" i="336"/>
  <c r="F16" i="336"/>
  <c r="N14" i="336"/>
  <c r="M13" i="336"/>
  <c r="L12" i="336"/>
  <c r="K11" i="336"/>
  <c r="J10" i="336"/>
  <c r="I9" i="336"/>
  <c r="H8" i="336"/>
  <c r="G7" i="336"/>
  <c r="F6" i="336"/>
  <c r="N4" i="336"/>
  <c r="M3" i="336"/>
  <c r="L2" i="336"/>
  <c r="H30" i="336"/>
  <c r="H26" i="336"/>
  <c r="N45" i="336"/>
  <c r="M44" i="336"/>
  <c r="L43" i="336"/>
  <c r="K42" i="336"/>
  <c r="J41" i="336"/>
  <c r="I40" i="336"/>
  <c r="H39" i="336"/>
  <c r="G38" i="336"/>
  <c r="F37" i="336"/>
  <c r="N35" i="336"/>
  <c r="M34" i="336"/>
  <c r="L33" i="336"/>
  <c r="K32" i="336"/>
  <c r="J31" i="336"/>
  <c r="I30" i="336"/>
  <c r="H29" i="336"/>
  <c r="G28" i="336"/>
  <c r="F27" i="336"/>
  <c r="N25" i="336"/>
  <c r="M24" i="336"/>
  <c r="L23" i="336"/>
  <c r="K22" i="336"/>
  <c r="J21" i="336"/>
  <c r="I20" i="336"/>
  <c r="H19" i="336"/>
  <c r="G18" i="336"/>
  <c r="F17" i="336"/>
  <c r="N15" i="336"/>
  <c r="M14" i="336"/>
  <c r="L13" i="336"/>
  <c r="K12" i="336"/>
  <c r="J11" i="336"/>
  <c r="I10" i="336"/>
  <c r="H9" i="336"/>
  <c r="G8" i="336"/>
  <c r="F7" i="336"/>
  <c r="N5" i="336"/>
  <c r="M4" i="336"/>
  <c r="L3" i="336"/>
  <c r="K2" i="336"/>
  <c r="M35" i="336"/>
  <c r="G19" i="336"/>
  <c r="L14" i="336"/>
  <c r="I11" i="336"/>
  <c r="G9" i="336"/>
  <c r="F8" i="336"/>
  <c r="N6" i="336"/>
  <c r="M5" i="336"/>
  <c r="L4" i="336"/>
  <c r="J2" i="336"/>
  <c r="M45" i="336"/>
  <c r="H40" i="336"/>
  <c r="G39" i="336"/>
  <c r="F38" i="336"/>
  <c r="L34" i="336"/>
  <c r="H20" i="336"/>
  <c r="F18" i="336"/>
  <c r="N16" i="336"/>
  <c r="M15" i="336"/>
  <c r="K13" i="336"/>
  <c r="J12" i="336"/>
  <c r="H10" i="336"/>
  <c r="K3" i="336"/>
  <c r="K33" i="336"/>
  <c r="G40" i="336"/>
  <c r="F39" i="336"/>
  <c r="N37" i="336"/>
  <c r="M36" i="336"/>
  <c r="L35" i="336"/>
  <c r="K34" i="336"/>
  <c r="J33" i="336"/>
  <c r="I32" i="336"/>
  <c r="H31" i="336"/>
  <c r="G30" i="336"/>
  <c r="F29" i="336"/>
  <c r="N27" i="336"/>
  <c r="M26" i="336"/>
  <c r="L25" i="336"/>
  <c r="K24" i="336"/>
  <c r="J23" i="336"/>
  <c r="I22" i="336"/>
  <c r="H21" i="336"/>
  <c r="G20" i="336"/>
  <c r="F19" i="336"/>
  <c r="N17" i="336"/>
  <c r="M16" i="336"/>
  <c r="L15" i="336"/>
  <c r="K14" i="336"/>
  <c r="J13" i="336"/>
  <c r="I12" i="336"/>
  <c r="H11" i="336"/>
  <c r="G10" i="336"/>
  <c r="F9" i="336"/>
  <c r="N7" i="336"/>
  <c r="M6" i="336"/>
  <c r="L5" i="336"/>
  <c r="K4" i="336"/>
  <c r="J3" i="336"/>
  <c r="I2" i="336"/>
  <c r="I3" i="336"/>
  <c r="G29" i="336"/>
  <c r="K44" i="336"/>
  <c r="I43" i="336"/>
  <c r="N38" i="336"/>
  <c r="K35" i="336"/>
  <c r="G31" i="336"/>
  <c r="L26" i="336"/>
  <c r="H22" i="336"/>
  <c r="M17" i="336"/>
  <c r="G11" i="336"/>
  <c r="H2" i="336"/>
  <c r="I41" i="336"/>
  <c r="K23" i="336"/>
  <c r="G41" i="336"/>
  <c r="J34" i="336"/>
  <c r="F30" i="336"/>
  <c r="K25" i="336"/>
  <c r="G21" i="336"/>
  <c r="L16" i="336"/>
  <c r="L6" i="336"/>
  <c r="J45" i="336"/>
  <c r="G42" i="336"/>
  <c r="M38" i="336"/>
  <c r="J35" i="336"/>
  <c r="G32" i="336"/>
  <c r="L27" i="336"/>
  <c r="N19" i="336"/>
  <c r="I4" i="336"/>
  <c r="K43" i="336"/>
  <c r="M25" i="336"/>
  <c r="L45" i="336"/>
  <c r="K45" i="336"/>
  <c r="H42" i="336"/>
  <c r="M37" i="336"/>
  <c r="I33" i="336"/>
  <c r="N28" i="336"/>
  <c r="J24" i="336"/>
  <c r="F20" i="336"/>
  <c r="K15" i="336"/>
  <c r="I13" i="336"/>
  <c r="F10" i="336"/>
  <c r="M7" i="336"/>
  <c r="K5" i="336"/>
  <c r="H43" i="336"/>
  <c r="N39" i="336"/>
  <c r="K36" i="336"/>
  <c r="H33" i="336"/>
  <c r="F31" i="336"/>
  <c r="J25" i="336"/>
  <c r="H23" i="336"/>
  <c r="F21" i="336"/>
  <c r="L17" i="336"/>
  <c r="J15" i="336"/>
  <c r="H13" i="336"/>
  <c r="F11" i="336"/>
  <c r="K6" i="336"/>
  <c r="G2" i="336"/>
  <c r="I31" i="336"/>
  <c r="H41" i="336"/>
  <c r="J44" i="336"/>
  <c r="F40" i="336"/>
  <c r="L36" i="336"/>
  <c r="H32" i="336"/>
  <c r="M27" i="336"/>
  <c r="I23" i="336"/>
  <c r="N18" i="336"/>
  <c r="J14" i="336"/>
  <c r="H12" i="336"/>
  <c r="N8" i="336"/>
  <c r="J4" i="336"/>
  <c r="I44" i="336"/>
  <c r="F41" i="336"/>
  <c r="L37" i="336"/>
  <c r="I34" i="336"/>
  <c r="N29" i="336"/>
  <c r="K26" i="336"/>
  <c r="I24" i="336"/>
  <c r="G22" i="336"/>
  <c r="M18" i="336"/>
  <c r="K16" i="336"/>
  <c r="I14" i="336"/>
  <c r="G12" i="336"/>
  <c r="N9" i="336"/>
  <c r="M8" i="336"/>
  <c r="L7" i="336"/>
  <c r="J5" i="336"/>
  <c r="H3" i="336"/>
  <c r="I45" i="336"/>
  <c r="H44" i="336"/>
  <c r="G43" i="336"/>
  <c r="F42" i="336"/>
  <c r="N40" i="336"/>
  <c r="M39" i="336"/>
  <c r="L38" i="336"/>
  <c r="K37" i="336"/>
  <c r="J36" i="336"/>
  <c r="I35" i="336"/>
  <c r="H34" i="336"/>
  <c r="G33" i="336"/>
  <c r="F32" i="336"/>
  <c r="N30" i="336"/>
  <c r="M29" i="336"/>
  <c r="L28" i="336"/>
  <c r="K27" i="336"/>
  <c r="J26" i="336"/>
  <c r="I25" i="336"/>
  <c r="H24" i="336"/>
  <c r="G23" i="336"/>
  <c r="F22" i="336"/>
  <c r="N20" i="336"/>
  <c r="M19" i="336"/>
  <c r="L18" i="336"/>
  <c r="K17" i="336"/>
  <c r="J16" i="336"/>
  <c r="I15" i="336"/>
  <c r="H14" i="336"/>
  <c r="G13" i="336"/>
  <c r="F12" i="336"/>
  <c r="N10" i="336"/>
  <c r="M9" i="336"/>
  <c r="L8" i="336"/>
  <c r="K7" i="336"/>
  <c r="J6" i="336"/>
  <c r="I5" i="336"/>
  <c r="H4" i="336"/>
  <c r="G3" i="336"/>
  <c r="F2" i="336"/>
  <c r="E23" i="336"/>
  <c r="E15" i="336"/>
  <c r="E43" i="336"/>
  <c r="E3" i="336"/>
  <c r="E42" i="336"/>
  <c r="E32" i="336"/>
  <c r="E22" i="336"/>
  <c r="E12" i="336"/>
  <c r="E41" i="336"/>
  <c r="E31" i="336"/>
  <c r="E21" i="336"/>
  <c r="E11" i="336"/>
  <c r="E13" i="336"/>
  <c r="E25" i="336"/>
  <c r="E40" i="336"/>
  <c r="E20" i="336"/>
  <c r="E45" i="336"/>
  <c r="E30" i="336"/>
  <c r="E10" i="336"/>
  <c r="E39" i="336"/>
  <c r="E29" i="336"/>
  <c r="E19" i="336"/>
  <c r="E38" i="336"/>
  <c r="E18" i="336"/>
  <c r="E8" i="336"/>
  <c r="E37" i="336"/>
  <c r="E27" i="336"/>
  <c r="E17" i="336"/>
  <c r="E7" i="336"/>
  <c r="E36" i="336"/>
  <c r="E26" i="336"/>
  <c r="E16" i="336"/>
  <c r="E6" i="336"/>
  <c r="E35" i="336"/>
  <c r="E5" i="336"/>
  <c r="E44" i="336"/>
  <c r="E34" i="336"/>
  <c r="E24" i="336"/>
  <c r="E14" i="336"/>
  <c r="E4" i="336"/>
  <c r="E33" i="336"/>
  <c r="D29" i="357"/>
  <c r="D40" i="357"/>
  <c r="D46" i="357"/>
  <c r="F43" i="357" s="1"/>
  <c r="D46" i="363"/>
  <c r="D29" i="363"/>
  <c r="D40" i="363"/>
  <c r="D46" i="356"/>
  <c r="D29" i="356"/>
  <c r="D40" i="356"/>
  <c r="F43" i="359"/>
  <c r="F34" i="359"/>
  <c r="F48" i="359"/>
  <c r="F48" i="362"/>
  <c r="F48" i="355"/>
  <c r="D47" i="357"/>
  <c r="F48" i="357" s="1"/>
  <c r="D43" i="358"/>
  <c r="D29" i="358"/>
  <c r="D44" i="360"/>
  <c r="F34" i="360" s="1"/>
  <c r="D43" i="360"/>
  <c r="D47" i="355"/>
  <c r="F43" i="355" s="1"/>
  <c r="D43" i="356"/>
  <c r="D44" i="358"/>
  <c r="F34" i="358" s="1"/>
  <c r="D46" i="362"/>
  <c r="F43" i="362" s="1"/>
  <c r="F33" i="360"/>
  <c r="D40" i="361"/>
  <c r="F25" i="363"/>
  <c r="D44" i="356"/>
  <c r="F34" i="356" s="1"/>
  <c r="D46" i="360"/>
  <c r="D43" i="363"/>
  <c r="D43" i="361"/>
  <c r="F27" i="357"/>
  <c r="D29" i="361"/>
  <c r="E382" i="354" l="1"/>
  <c r="E182" i="354"/>
  <c r="E102" i="354"/>
  <c r="F43" i="361"/>
  <c r="F48" i="361"/>
  <c r="F48" i="363"/>
  <c r="F43" i="363"/>
  <c r="F48" i="358"/>
  <c r="F43" i="358"/>
  <c r="F48" i="356"/>
  <c r="F43" i="356"/>
  <c r="F48" i="360"/>
  <c r="F43" i="360"/>
  <c r="M28" i="336" a="1"/>
  <c r="F28" i="336" a="1"/>
  <c r="H28" i="336" a="1"/>
  <c r="H28" i="336" l="1"/>
  <c r="F28" i="336"/>
  <c r="M28" i="336"/>
  <c r="F34" i="57"/>
  <c r="F33" i="57"/>
  <c r="C7" i="57"/>
  <c r="C6" i="57"/>
  <c r="B6" i="27"/>
  <c r="C6" i="354"/>
  <c r="D28" i="57"/>
  <c r="D27" i="57"/>
  <c r="B32" i="57"/>
  <c r="B30" i="57"/>
  <c r="D11" i="57"/>
  <c r="D30" i="57" l="1"/>
  <c r="E43" i="354"/>
  <c r="V121" i="55"/>
  <c r="V120" i="55" s="1"/>
  <c r="V119" i="55" s="1"/>
  <c r="V118" i="55" s="1"/>
  <c r="V117" i="55" s="1"/>
  <c r="V116" i="55" s="1"/>
  <c r="V115" i="55" s="1"/>
  <c r="V114" i="55" s="1"/>
  <c r="V113" i="55" s="1"/>
  <c r="V112" i="55" s="1"/>
  <c r="V111" i="55" s="1"/>
  <c r="V110" i="55" s="1"/>
  <c r="V109" i="55" s="1"/>
  <c r="V108" i="55" s="1"/>
  <c r="V107" i="55" s="1"/>
  <c r="V105" i="55"/>
  <c r="V104" i="55" s="1"/>
  <c r="V103" i="55" s="1"/>
  <c r="V102" i="55" s="1"/>
  <c r="V101" i="55" s="1"/>
  <c r="V100" i="55" s="1"/>
  <c r="V99" i="55" s="1"/>
  <c r="V98" i="55" s="1"/>
  <c r="V97" i="55" s="1"/>
  <c r="V96" i="55" s="1"/>
  <c r="V95" i="55" s="1"/>
  <c r="V94" i="55" s="1"/>
  <c r="V93" i="55" s="1"/>
  <c r="V92" i="55" s="1"/>
  <c r="V91" i="55" s="1"/>
  <c r="V90" i="55" s="1"/>
  <c r="V89" i="55" s="1"/>
  <c r="V88" i="55" s="1"/>
  <c r="V87" i="55" s="1"/>
  <c r="V86" i="55" s="1"/>
  <c r="V84" i="55"/>
  <c r="V83" i="55" s="1"/>
  <c r="V82" i="55" s="1"/>
  <c r="V81" i="55" s="1"/>
  <c r="V80" i="55" s="1"/>
  <c r="V79" i="55" s="1"/>
  <c r="V78" i="55" s="1"/>
  <c r="V77" i="55" s="1"/>
  <c r="V76" i="55" s="1"/>
  <c r="V75" i="55" s="1"/>
  <c r="V74" i="55" s="1"/>
  <c r="V73" i="55" s="1"/>
  <c r="V72" i="55" s="1"/>
  <c r="V71" i="55" s="1"/>
  <c r="V70" i="55" s="1"/>
  <c r="V69" i="55" s="1"/>
  <c r="V68" i="55" s="1"/>
  <c r="V67" i="55" s="1"/>
  <c r="V66" i="55" s="1"/>
  <c r="V65" i="55" s="1"/>
  <c r="V63" i="55"/>
  <c r="V62" i="55" s="1"/>
  <c r="V61" i="55" s="1"/>
  <c r="V60" i="55" s="1"/>
  <c r="V59" i="55" s="1"/>
  <c r="V58" i="55" s="1"/>
  <c r="V57" i="55" s="1"/>
  <c r="V56" i="55" s="1"/>
  <c r="V55" i="55" s="1"/>
  <c r="V54" i="55" s="1"/>
  <c r="V53" i="55" s="1"/>
  <c r="V52" i="55" s="1"/>
  <c r="V51" i="55" s="1"/>
  <c r="V50" i="55" s="1"/>
  <c r="V49" i="55" s="1"/>
  <c r="V48" i="55" s="1"/>
  <c r="V47" i="55" s="1"/>
  <c r="V46" i="55" s="1"/>
  <c r="V45" i="55" s="1"/>
  <c r="V44" i="55" s="1"/>
  <c r="V42" i="55"/>
  <c r="V41" i="55" s="1"/>
  <c r="V40" i="55" s="1"/>
  <c r="V39" i="55" s="1"/>
  <c r="V38" i="55" s="1"/>
  <c r="V37" i="55" s="1"/>
  <c r="V35" i="55"/>
  <c r="E9" i="336" a="1"/>
  <c r="E9" i="336" l="1"/>
  <c r="E62" i="354"/>
  <c r="C3" i="336"/>
  <c r="C4" i="336"/>
  <c r="C8" i="336"/>
  <c r="B3" i="336"/>
  <c r="B4" i="336"/>
  <c r="B5" i="336"/>
  <c r="B6" i="336"/>
  <c r="B7" i="336"/>
  <c r="B8" i="336"/>
  <c r="B9" i="336"/>
  <c r="B10" i="336"/>
  <c r="B11" i="336"/>
  <c r="B12" i="336"/>
  <c r="B14" i="336"/>
  <c r="B16" i="336"/>
  <c r="B17" i="336"/>
  <c r="B18" i="336"/>
  <c r="B19" i="336"/>
  <c r="B20" i="336"/>
  <c r="E28" i="336" a="1"/>
  <c r="E28" i="336" l="1"/>
  <c r="D25" i="57"/>
  <c r="D44" i="57" l="1"/>
  <c r="C2" i="336"/>
  <c r="C8" i="353"/>
  <c r="C5" i="336" l="1"/>
  <c r="E29" i="354"/>
  <c r="F5" i="57"/>
  <c r="E2" i="336" a="1"/>
  <c r="E2" i="336" l="1"/>
  <c r="B19" i="337"/>
  <c r="B2" i="336"/>
  <c r="D45" i="57" l="1"/>
  <c r="D13" i="57"/>
  <c r="C19" i="340" l="1"/>
  <c r="B13" i="336" l="1"/>
  <c r="E20" i="354"/>
  <c r="C21" i="340"/>
  <c r="A3" i="336"/>
  <c r="A4" i="336"/>
  <c r="A5" i="336"/>
  <c r="A6" i="336"/>
  <c r="A7" i="336"/>
  <c r="A2" i="336"/>
  <c r="B18" i="337"/>
  <c r="B15" i="336" l="1"/>
  <c r="E22" i="354"/>
  <c r="N121" i="55"/>
  <c r="N120" i="55" s="1"/>
  <c r="N119" i="55" s="1"/>
  <c r="N118" i="55" s="1"/>
  <c r="N117" i="55" s="1"/>
  <c r="N116" i="55" s="1"/>
  <c r="N115" i="55" s="1"/>
  <c r="N114" i="55" s="1"/>
  <c r="N113" i="55" s="1"/>
  <c r="N112" i="55" s="1"/>
  <c r="N111" i="55" s="1"/>
  <c r="N110" i="55" s="1"/>
  <c r="N109" i="55" s="1"/>
  <c r="N108" i="55" s="1"/>
  <c r="N107" i="55" s="1"/>
  <c r="N105" i="55"/>
  <c r="N104" i="55" s="1"/>
  <c r="N103" i="55" s="1"/>
  <c r="N102" i="55" s="1"/>
  <c r="N101" i="55" s="1"/>
  <c r="N100" i="55" s="1"/>
  <c r="N99" i="55" s="1"/>
  <c r="N98" i="55" s="1"/>
  <c r="N97" i="55" s="1"/>
  <c r="N96" i="55" s="1"/>
  <c r="N95" i="55" s="1"/>
  <c r="N94" i="55" s="1"/>
  <c r="N93" i="55" s="1"/>
  <c r="N92" i="55" s="1"/>
  <c r="N91" i="55" s="1"/>
  <c r="N90" i="55" s="1"/>
  <c r="N89" i="55" s="1"/>
  <c r="N88" i="55" s="1"/>
  <c r="N87" i="55" s="1"/>
  <c r="N86" i="55" s="1"/>
  <c r="N84" i="55"/>
  <c r="N83" i="55" s="1"/>
  <c r="N82" i="55" s="1"/>
  <c r="N81" i="55" s="1"/>
  <c r="N80" i="55" s="1"/>
  <c r="N79" i="55" s="1"/>
  <c r="N78" i="55" s="1"/>
  <c r="N77" i="55" s="1"/>
  <c r="N76" i="55" s="1"/>
  <c r="N75" i="55" s="1"/>
  <c r="N74" i="55" s="1"/>
  <c r="N73" i="55" s="1"/>
  <c r="N72" i="55" s="1"/>
  <c r="N71" i="55" s="1"/>
  <c r="N70" i="55" s="1"/>
  <c r="N69" i="55" s="1"/>
  <c r="N68" i="55" s="1"/>
  <c r="N67" i="55" s="1"/>
  <c r="N66" i="55" s="1"/>
  <c r="N65" i="55" s="1"/>
  <c r="N63" i="55"/>
  <c r="N62" i="55" s="1"/>
  <c r="N61" i="55" s="1"/>
  <c r="N60" i="55" s="1"/>
  <c r="N59" i="55" s="1"/>
  <c r="N58" i="55" s="1"/>
  <c r="N57" i="55" s="1"/>
  <c r="N56" i="55" s="1"/>
  <c r="N55" i="55" s="1"/>
  <c r="N54" i="55" s="1"/>
  <c r="N53" i="55" s="1"/>
  <c r="N52" i="55" s="1"/>
  <c r="N51" i="55" s="1"/>
  <c r="N50" i="55" s="1"/>
  <c r="N49" i="55" s="1"/>
  <c r="N48" i="55" s="1"/>
  <c r="N47" i="55" s="1"/>
  <c r="N46" i="55" s="1"/>
  <c r="N45" i="55" s="1"/>
  <c r="N44" i="55" s="1"/>
  <c r="N42" i="55"/>
  <c r="N41" i="55" s="1"/>
  <c r="N40" i="55" s="1"/>
  <c r="N39" i="55" s="1"/>
  <c r="N38" i="55" s="1"/>
  <c r="N37" i="55" s="1"/>
  <c r="N35" i="55"/>
  <c r="N34" i="55" s="1"/>
  <c r="N33" i="55" s="1"/>
  <c r="N32" i="55" s="1"/>
  <c r="N31" i="55" s="1"/>
  <c r="N30" i="55" s="1"/>
  <c r="B5" i="57" l="1"/>
  <c r="C39" i="57"/>
  <c r="D43" i="57" l="1"/>
  <c r="D47" i="57"/>
  <c r="B6" i="57"/>
  <c r="B7" i="57" s="1"/>
  <c r="B8" i="57" l="1"/>
  <c r="B9" i="57" s="1"/>
  <c r="B10" i="57" s="1"/>
  <c r="F27" i="57"/>
  <c r="B11" i="57" l="1"/>
  <c r="B12" i="57" s="1"/>
  <c r="B13" i="57" s="1"/>
  <c r="B14" i="57" s="1"/>
  <c r="B15" i="57" s="1"/>
  <c r="B16" i="57" s="1"/>
  <c r="B17" i="57" s="1"/>
  <c r="B18" i="57" s="1"/>
  <c r="D17" i="57"/>
  <c r="C15" i="57"/>
  <c r="B19" i="57" l="1"/>
  <c r="B20" i="57" s="1"/>
  <c r="B21" i="57" s="1"/>
  <c r="B22" i="57" s="1"/>
  <c r="B23" i="57" s="1"/>
  <c r="B24" i="57" s="1"/>
  <c r="B26" i="57" s="1"/>
  <c r="B25" i="57" s="1"/>
  <c r="B27" i="57" s="1"/>
  <c r="B28" i="57"/>
  <c r="B29" i="57" s="1"/>
  <c r="B33" i="57" s="1"/>
  <c r="B34" i="57" s="1"/>
  <c r="B35" i="57" s="1"/>
  <c r="B36" i="57" s="1"/>
  <c r="B37" i="57" s="1"/>
  <c r="B38" i="57" s="1"/>
  <c r="B39" i="57" s="1"/>
  <c r="B40" i="57" s="1"/>
  <c r="B42" i="57" s="1"/>
  <c r="B43" i="57" s="1"/>
  <c r="D29" i="57"/>
  <c r="D46" i="57"/>
  <c r="F48" i="57" l="1"/>
  <c r="F43" i="57"/>
  <c r="B44" i="57"/>
  <c r="B45" i="57" s="1"/>
  <c r="B46" i="57" s="1"/>
  <c r="B47" i="57" s="1"/>
  <c r="D39" i="57"/>
  <c r="D40" i="5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<sst xmlns="http://schemas.openxmlformats.org/spreadsheetml/2006/main" count="2227" uniqueCount="252">
  <si>
    <t>Aantal fysieke plaatsen / bedden / capaciteitsplaatsen van deze woon-/verblijfseenheid</t>
  </si>
  <si>
    <t>Wat voor type begeleiding heeft deze woon-/verblijfseenheid 's nachts?</t>
  </si>
  <si>
    <t>geen</t>
  </si>
  <si>
    <t>Versiebeheer</t>
  </si>
  <si>
    <t>Begeleidingsintensiteit (wordt automatisch gevuld)</t>
  </si>
  <si>
    <t>Kenmerken woon/verblijfgroep</t>
  </si>
  <si>
    <t>ja</t>
  </si>
  <si>
    <t>nee</t>
  </si>
  <si>
    <t>Bezettingsgraad (op jaarbasis)</t>
  </si>
  <si>
    <t>Verblijfsgroep 1</t>
  </si>
  <si>
    <t>Verblijfsgroep 2</t>
  </si>
  <si>
    <t>Verblijfsgroep 3</t>
  </si>
  <si>
    <t>Verblijfsgroep 4</t>
  </si>
  <si>
    <t>Verblijfsgroep 5</t>
  </si>
  <si>
    <t>Verblijfsgroep 6</t>
  </si>
  <si>
    <t>Verblijfsgroep 7</t>
  </si>
  <si>
    <t>Verblijfsgroep 8</t>
  </si>
  <si>
    <t>Verblijfsgroep 9</t>
  </si>
  <si>
    <t>Verblijfsgroep 10</t>
  </si>
  <si>
    <t>Naam groep</t>
  </si>
  <si>
    <t>bez</t>
  </si>
  <si>
    <t>Welk type woon/verblijfgroep is dit?</t>
  </si>
  <si>
    <t>type</t>
  </si>
  <si>
    <t>Feitelijk gemiddeld aantal bezette plaatsen (=capaciteit x bezettingsgraad, wordt automatisch gevuld)</t>
  </si>
  <si>
    <t>ingroosterde uren van groepsbegeleiders</t>
  </si>
  <si>
    <t>ingroosterde uren van pedagogisch medewerkers</t>
  </si>
  <si>
    <t>ingroosterde uren van agogisch medewerkers</t>
  </si>
  <si>
    <t>Algemene invulinstructie</t>
  </si>
  <si>
    <t>Deze rekentool is niet geschikt voor:</t>
  </si>
  <si>
    <t>Percentage marge /risico (percentage van de totale kosten verblijf</t>
  </si>
  <si>
    <t>Kosten van deze groep</t>
  </si>
  <si>
    <t>Netto roosteruren voor deze groep per week (wordt automatisch gevuld)</t>
  </si>
  <si>
    <r>
      <t xml:space="preserve">Feitelijk aantal </t>
    </r>
    <r>
      <rPr>
        <i/>
        <sz val="11"/>
        <color rgb="FF000000"/>
        <rFont val="Calibri"/>
        <family val="2"/>
        <scheme val="minor"/>
      </rPr>
      <t>inroosterbare</t>
    </r>
    <r>
      <rPr>
        <sz val="11"/>
        <color rgb="FF000000"/>
        <rFont val="Calibri"/>
        <family val="2"/>
        <scheme val="minor"/>
      </rPr>
      <t xml:space="preserve"> uren per fte groepsbegeleider per jaar</t>
    </r>
  </si>
  <si>
    <t>Bruto uren per = 1.878. Werkbare uren per fte = ongeveer 1.500</t>
  </si>
  <si>
    <t>Aantal fte gedragswetenschapper betrokken bij deze groep (ter ondersteuning pedagogisch klimaat)</t>
  </si>
  <si>
    <t>Invulinstructie</t>
  </si>
  <si>
    <t>Overhead</t>
  </si>
  <si>
    <t>Definitie overhead</t>
  </si>
  <si>
    <t>REKENTOOL OVERHEAD</t>
  </si>
  <si>
    <t>minus alle loonkosten** ambulant hulpverleners</t>
  </si>
  <si>
    <t>minus alle loonkosten** (woon)begeleiders (wonen/verblijf of dagbesteding/-behandeling, vzo)</t>
  </si>
  <si>
    <t>minus alle cliëntgebonden huisvestingskosten*** wonen/verblijf of dagbesteding/-behandeling</t>
  </si>
  <si>
    <t>minus alle cliëntgebonden verzorgingskosten**** wonen/verblijf of dagbesteding/-behandeling</t>
  </si>
  <si>
    <t>minus alle overheadgerelateerde kosten waar tegenover opbrengsten staan (b.v. detachering)</t>
  </si>
  <si>
    <t>minus kosten academische functie (waarschijnlijk op basis van een schatting)</t>
  </si>
  <si>
    <t>minus de overheadgerelateerde kosten van de voorwacht en achterwachtfunctie/crisisdienst</t>
  </si>
  <si>
    <t>Omvang overheadkosten (wordt automatisch gevuld)</t>
  </si>
  <si>
    <t>Fte ambulant hulpverleners EN (woon)begeleiders (wonen/verblijf of dagbesteding/-behandeling/vzo)</t>
  </si>
  <si>
    <t>Opslag overhead per directe fte</t>
  </si>
  <si>
    <t>(typ deze berekende waarde over, of typ hieronder een waarde in die de werklijkheid beter weergeeft)</t>
  </si>
  <si>
    <r>
      <t xml:space="preserve">euro per </t>
    </r>
    <r>
      <rPr>
        <b/>
        <i/>
        <sz val="11"/>
        <color theme="1"/>
        <rFont val="Calibri"/>
        <family val="2"/>
        <scheme val="minor"/>
      </rPr>
      <t>directe</t>
    </r>
    <r>
      <rPr>
        <b/>
        <sz val="11"/>
        <color theme="1"/>
        <rFont val="Calibri"/>
        <family val="2"/>
        <scheme val="minor"/>
      </rPr>
      <t xml:space="preserve"> fte**</t>
    </r>
  </si>
  <si>
    <t>* Direct personeel zijn alle medewerkers die ambulante jeugdhulp leveren en alle (woon)begeleiders die bij wonen/verblijf en dagbesteding/-behandeling zorgdragen voor het leefklimaat /(ped)agogisch klimaat</t>
  </si>
  <si>
    <t>NIET: gastvrouwen/gastheren, facilitaire medewerkers, keukenpersoneel, niet-SKJ opgeleide beveiligers</t>
  </si>
  <si>
    <t>**  De loonkosten zijn uitsluitend:</t>
  </si>
  <si>
    <t>Salariskosten</t>
  </si>
  <si>
    <t>Vakantiegeld</t>
  </si>
  <si>
    <t>Eindejaarsuitkering</t>
  </si>
  <si>
    <t>Onregelmatigheidstoeslagen</t>
  </si>
  <si>
    <t>Sociale premies en pensioenen (werkgeversdeel)</t>
  </si>
  <si>
    <t>NIET: eenmalige uitkeringen/salarisbetalingen, gratificaties, bonussen, opleidingskosten, personeelsuitjes</t>
  </si>
  <si>
    <t>NIET: vergoedingen of bijdragen aan (reis- of vervoers-)kosten</t>
  </si>
  <si>
    <t>*** Cliëntgebonden huisvestingskosten (wonen/verblijf en dagbesteding/dagbehandeling) bestaan  uit:</t>
  </si>
  <si>
    <t>Huur / hypotheekrente</t>
  </si>
  <si>
    <t>Huurinkomsten anders dan door cliënten (op te geven als negatieve kosten)</t>
  </si>
  <si>
    <t>Inventariskosten</t>
  </si>
  <si>
    <t>Onderhoudskosten (personeel, materieel, derden)</t>
  </si>
  <si>
    <t>Schoonmaakkosten</t>
  </si>
  <si>
    <t>Nutsvoorzieningen (energie, water, TV/internet, afval)</t>
  </si>
  <si>
    <t>Gebouwgebonden verzekeringen</t>
  </si>
  <si>
    <t>Huur/leasing installaties</t>
  </si>
  <si>
    <t>Afschrijvingen (terreinen, installatie, gebouwen, inventaris, verbouwingen)</t>
  </si>
  <si>
    <t>Kosten (brand)veiligheid en beveiliging</t>
  </si>
  <si>
    <t>Gebouwgebonden belastingen</t>
  </si>
  <si>
    <t>Dotaties/onttrekking aan voorzieningen voor cliëntgerelateerde huisvesting</t>
  </si>
  <si>
    <t>Spreekkamers</t>
  </si>
  <si>
    <t>NIET: huisvestingkosten kantoren</t>
  </si>
  <si>
    <t>**** Cliëntgebonden verzorgingskosten wonen bestaan  uit:</t>
  </si>
  <si>
    <t>Voeding</t>
  </si>
  <si>
    <t>Eigen bijdrage aan verzorgingkosten (als negatieve kosten)</t>
  </si>
  <si>
    <t>Toiletartikelen</t>
  </si>
  <si>
    <t>Zak- en kleedgeld</t>
  </si>
  <si>
    <t>Medicijnen</t>
  </si>
  <si>
    <t>Verzorgingskosten voor dagbesteding en/of begeleiding groep</t>
  </si>
  <si>
    <t>NIET: activiteitenkosten (=overheadkosten)</t>
  </si>
  <si>
    <t>Resultaten: financiële kengetallen</t>
  </si>
  <si>
    <t>Euro's</t>
  </si>
  <si>
    <t>Kostprijs per dag (= totale kosten gedeeld door productiedagen) (wordt automatisch gevuld)</t>
  </si>
  <si>
    <t>Huisvestingskosten per capaciteitsplaats (wordt automatisch gevuld)</t>
  </si>
  <si>
    <t>Verzorgingkosten per cliënt per etmaal (wordt automatisch gevuld)</t>
  </si>
  <si>
    <t>Overheadkosten per fte (wordt automatisch gevuld)</t>
  </si>
  <si>
    <t>Loonkosten** groepsbegeleiders en hierboven aangeven gedragswetenschapper</t>
  </si>
  <si>
    <t>Alle werkelijke overige kosten*****, inclusief (doorbelastingen) overhead (exclusief marge/risico)</t>
  </si>
  <si>
    <t>Verzorgingskosten**** cliënten</t>
  </si>
  <si>
    <t>Huisvestingskosten*** voor deze woon-/verblijfseenheid</t>
  </si>
  <si>
    <t>voor definitie loonkosten behandelaren en begeleiders zie tabblad 2. Overheadkosten</t>
  </si>
  <si>
    <t xml:space="preserve">** </t>
  </si>
  <si>
    <t>voor definitie huisvestingskosten zie tabblad 2. Overheadkosten</t>
  </si>
  <si>
    <t xml:space="preserve">*** </t>
  </si>
  <si>
    <t>voor defnitie verzorgingskosten zie tabblad 2. Overheadkosten</t>
  </si>
  <si>
    <t xml:space="preserve">**** </t>
  </si>
  <si>
    <t>definitie overhead: gebruik de rekentool op tabblad 2. Overheadkosten</t>
  </si>
  <si>
    <t xml:space="preserve">***** </t>
  </si>
  <si>
    <t>*****</t>
  </si>
  <si>
    <r>
      <rPr>
        <b/>
        <sz val="9"/>
        <color rgb="FFFF0000"/>
        <rFont val="Calibri"/>
        <family val="2"/>
        <scheme val="minor"/>
      </rPr>
      <t>Uitsluitend</t>
    </r>
    <r>
      <rPr>
        <b/>
        <sz val="9"/>
        <color theme="1"/>
        <rFont val="Calibri"/>
        <family val="2"/>
        <scheme val="minor"/>
      </rPr>
      <t xml:space="preserve"> de volgende functies mogen hier worden meegeteld:</t>
    </r>
  </si>
  <si>
    <t>*</t>
  </si>
  <si>
    <t>bij driemilieuvoorzieningen: óók de ingeroosterde uren van begeleiders op het terrein (niet direct aan één groep verbonden, naar rato van het aantal groepen op het terrein)</t>
  </si>
  <si>
    <t>VRAGEN OVER DIT FORMAT: BEL OF MAIL MET SYBE BIJLEVELD 
(06 11003999/SYBE@BIJLEVELDADVIES.NL)</t>
  </si>
  <si>
    <t>Feitelijk percentage onregelmatigheidstoeslag groepsbegeleiding (betaalde ort / salarissom)</t>
  </si>
  <si>
    <t>Algemene gegevens</t>
  </si>
  <si>
    <t>Naam zorgaanbieder</t>
  </si>
  <si>
    <t>Naam contactpersoon</t>
  </si>
  <si>
    <t>Telefoonnummer contactpersoon</t>
  </si>
  <si>
    <t>Email contactpersoon</t>
  </si>
  <si>
    <t>(dropdown)</t>
  </si>
  <si>
    <t>Instructie</t>
  </si>
  <si>
    <t>nvt</t>
  </si>
  <si>
    <t>Ja, ongeveer</t>
  </si>
  <si>
    <t>Nee, te laag</t>
  </si>
  <si>
    <t>Ja, zelfs (te) ruim</t>
  </si>
  <si>
    <t>Berekend aantal fte om deze groep 24/7 te kunnen draaien (wordt automatisch gevuld)</t>
  </si>
  <si>
    <t>minus kosten van pleegzorg***** (zie onderstaande definitie)</t>
  </si>
  <si>
    <t>minus de kosten van ingekochte zorg (zorginkoop waar tegenover opbrengsten staan)</t>
  </si>
  <si>
    <t>minus alle kosten externe inhuur ambulant hulpverleners/(woon)begeleiders</t>
  </si>
  <si>
    <t>***** Pleegzorgkosten</t>
  </si>
  <si>
    <t>Aan pleegouders betaalde pleegvergoedingen</t>
  </si>
  <si>
    <t>Kosten voor werving, screening, selectie, training van pleegouders (inclusief reclame/-materiaal)</t>
  </si>
  <si>
    <t>(Loon)kosten medewerkers pleegouderbureau</t>
  </si>
  <si>
    <t>Kosten voor betalingen van pleegvergoedingen (financiële administratie)</t>
  </si>
  <si>
    <t>Betaalde bijzondere pleegkosten</t>
  </si>
  <si>
    <t>NIET: loonkosten begeleiders pleegzorg</t>
  </si>
  <si>
    <r>
      <t xml:space="preserve">Overhead bestaat uit </t>
    </r>
    <r>
      <rPr>
        <b/>
        <i/>
        <sz val="11"/>
        <color theme="1"/>
        <rFont val="Calibri"/>
        <family val="2"/>
        <scheme val="minor"/>
      </rPr>
      <t>alle</t>
    </r>
    <r>
      <rPr>
        <i/>
        <sz val="11"/>
        <color theme="1"/>
        <rFont val="Calibri"/>
        <family val="2"/>
        <scheme val="minor"/>
      </rPr>
      <t xml:space="preserve"> kosten anders dan de loonkosten van direct personeel*, de cliëntgerelateerde huisvestingskosten en verzorgingskosten voor wonen/24-uurs verblijf en dagbesteding/-behandeling, de academische functie en de voorwacht / achterwacht en crisisfunctie, voor zover deze zorgvormen door uw zorginstelling worden geleverd.</t>
    </r>
  </si>
  <si>
    <t>slapend</t>
  </si>
  <si>
    <t>wakend</t>
  </si>
  <si>
    <t>Primaire cao voor woonbegeleiders/ pedagogisch staf</t>
  </si>
  <si>
    <t>overhead</t>
  </si>
  <si>
    <t>algemeen</t>
  </si>
  <si>
    <t>cao</t>
  </si>
  <si>
    <t>VVT</t>
  </si>
  <si>
    <t>Sociaal werk</t>
  </si>
  <si>
    <t>GGZ</t>
  </si>
  <si>
    <t>Jeugdzorg</t>
  </si>
  <si>
    <t>Gehandicaptenzorg</t>
  </si>
  <si>
    <t>niet in loondienst</t>
  </si>
  <si>
    <t>Verschil tussen datum inschrijving en datum uitschrijving van de uitstroom op deze groep</t>
  </si>
  <si>
    <r>
      <t xml:space="preserve">Deze uitvraag is bedoeld voor zorgaanbieders </t>
    </r>
    <r>
      <rPr>
        <b/>
        <sz val="11"/>
        <color rgb="FFFF0000"/>
        <rFont val="Calibri"/>
        <family val="2"/>
        <scheme val="minor"/>
      </rPr>
      <t>met personeel in loondienst.</t>
    </r>
    <r>
      <rPr>
        <sz val="11"/>
        <rFont val="Calibri"/>
        <family val="2"/>
        <scheme val="minor"/>
      </rPr>
      <t xml:space="preserve">  Organisaties waarin mensen werken die hun inkomen halen uit de 'winst uit onderneming' kunnen niet aan dit tarievenonderzoek deelnemen.</t>
    </r>
  </si>
  <si>
    <t>Overige opslagen</t>
  </si>
  <si>
    <t>Werkelijk effectief percentage sociale premies en pensioenen (wordt automatisch gevuld)</t>
  </si>
  <si>
    <t>** De sociale premies werkgever deel zijn:</t>
  </si>
  <si>
    <t>Werkgeversbijdrage kinderopvang</t>
  </si>
  <si>
    <t>WAO/WIA-basispremie (Aof)</t>
  </si>
  <si>
    <t>Whk-rekenpremie (Werkhervattingskas)</t>
  </si>
  <si>
    <t>WW-AWf-premie</t>
  </si>
  <si>
    <t>Wgf Sectorfondspremie</t>
  </si>
  <si>
    <t>ZVW-inkomensafh. bijdrage werkgevers</t>
  </si>
  <si>
    <t>WGA herverzekerd</t>
  </si>
  <si>
    <t>Aanvullende WAO/WIA-verzekering</t>
  </si>
  <si>
    <t xml:space="preserve">*** Let op: definitie ambulant hulpverleners zoals gebruikt op tabblad '2. Salaris, fte en schaal'. </t>
  </si>
  <si>
    <t>NIET: ort van begeleiders wonen of dagbesteding</t>
  </si>
  <si>
    <t>overig</t>
  </si>
  <si>
    <t>* De loonkosten zoals gedefinieerd op tabblad 3. Overhead, maar dan voor ALLE werknemers tezamen, dus inclusief overheadpersoneel</t>
  </si>
  <si>
    <t>ingeroosterde uren van VOV-staf</t>
  </si>
  <si>
    <t>NIET: uren van begeleiders ingeroosterd voor individuele begeleiding / begeleiding thuis / persoonlijke begeleiding</t>
  </si>
  <si>
    <t>NIET: gedragwetenschapper / alle wo opgeleide hulpverleners</t>
  </si>
  <si>
    <t>NIET: ambulant hulpverlener / (vak)therapeuten, behandelaars</t>
  </si>
  <si>
    <t>NIET: individueel begeleiders (uitzondering: bij kamertraining/begeleid wonen als er geen groepsbegeleiders zijn)</t>
  </si>
  <si>
    <t>NIET: uren van gastvrouw/gastheer</t>
  </si>
  <si>
    <t>NIET: uren van ervaringsdeskundigen</t>
  </si>
  <si>
    <t>NIET: uren van stagiares</t>
  </si>
  <si>
    <t>Winst/ marge (door u redelijk geacht percentage)</t>
  </si>
  <si>
    <r>
      <t xml:space="preserve">Deze kosten beschouwen we als </t>
    </r>
    <r>
      <rPr>
        <b/>
        <i/>
        <sz val="11"/>
        <color rgb="FFFF0000"/>
        <rFont val="Calibri"/>
        <family val="2"/>
        <scheme val="minor"/>
      </rPr>
      <t>NIET</t>
    </r>
    <r>
      <rPr>
        <sz val="11"/>
        <color theme="1"/>
        <rFont val="Calibri"/>
        <family val="2"/>
        <scheme val="minor"/>
      </rPr>
      <t>-overheadkosten</t>
    </r>
  </si>
  <si>
    <t>Passende opslag overhead per directe fte gehele organisatie</t>
  </si>
  <si>
    <t>Percentage PNIL-uren bij invulling roosteruren groepsbegeleiding</t>
  </si>
  <si>
    <t>Tel ALLE capacteitisplaatsen mee, ongeacht voor welke wet of doelgroep ze worden ingezet</t>
  </si>
  <si>
    <t>Gemiddelde loonkosten per fte (salaris, ort, vakantiegeld, sociale premies en eindejaarsuitkering)</t>
  </si>
  <si>
    <t>Werkelijk kosten externe inhuur/PNIL voor groepsbegeleiders / gedragswetenschapper</t>
  </si>
  <si>
    <t>ALS(doorlooptijd="";"";ALS(doorlooptijd&lt;28;(365-(365/doorlooptijd*8))/365;ALS(doorlooptijd&lt;35;(365-(365/doorlooptijd*10,66666))/365;ALS(doorlooptijd&lt;42;(365-(365/doorlooptijd*12))/365;ALS(doorlooptijd&lt;63;(365-(365/doorlooptijd*13))/365;ALS(doorlooptijd&lt;84;(365-(365/doorlooptijd*14))/365;ALS(doorlooptijd&lt;105;(365-(365/doorlooptijd*16))/365;(365-(365/doorlooptijd*18,4))/365)))))))</t>
  </si>
  <si>
    <t>De normatieve bezettingsgraad is te zien als benchmark voor bedbezetting en frictieleegstand door wissels)</t>
  </si>
  <si>
    <t>Begeleidingsintensiteit op basis van normatieve bezettingsgraad (wordt automatisch gevuld)</t>
  </si>
  <si>
    <t>Zorgregio Midden-IJssel/Oost-Veluwe</t>
  </si>
  <si>
    <t>cliënten uit de zorgregio MIJOV</t>
  </si>
  <si>
    <t>zorgregiomijov2025</t>
  </si>
  <si>
    <r>
      <t xml:space="preserve">Dit format is bedoeld voor de producten Wonen &amp; verblijf.
Deze uitvraag is uitsluitend geschikt voor zorgaanbieders met personeel in loondienst.  Organisaties waarin hoofdzakelijk hulpverleners werken die hun inkomen halen uit de 'winst uit onderneming' kunnen niet aan dit tarievenonderzoek deelnemen. Twijfelt u of deze uitvraag voor u is bestemd, bel of mail gerust even met Sybe Bijleveld (06 1100399 / sybe@bijleveldadvies.nl)
Vul voor iedere groep een apart tabblad in. Groepen die identiek zijn (vooral: zelfde groepsgrootte, zelfde omvang roosteruren, vergelijkbare kostprijs) hoeven </t>
    </r>
    <r>
      <rPr>
        <b/>
        <sz val="11"/>
        <rFont val="Calibri"/>
        <family val="2"/>
        <scheme val="minor"/>
      </rPr>
      <t>niet</t>
    </r>
    <r>
      <rPr>
        <sz val="11"/>
        <rFont val="Calibri"/>
        <family val="2"/>
        <scheme val="minor"/>
      </rPr>
      <t xml:space="preserve"> dubbel te worden ingevuld. Vul in dat geval de naam en gegevens van één groep in (dus: vul bij twee groepen van acht jeugdigen bij capaciteitsplaatsen '8' in).
De grijze cellen moeten worden ingevuld. Als de grijze cel is ingevuld, kleurt deze groen. De kleur groen betekent alleen: veld is ingevuld. Onder in de invultabel kleuren op het einde twee cellen geel. De waarde van deze velden moeten 'realisitisch' zijn en kloppen met jullie eigen bedrijfsvoering. Goed dus om even te checken. Als de waarden niet kloppen, verander dan je invoer op de voorgaande invulvelden.
Gebruik gegevens over 2024, tenzij expliciet wordt gevraagd gegevens van 2025 te gebruiken.
Met deze tool kan de begeleidingsintensiteit bepaald worden van woon- en verblijfsgroepen. Let op: voor gezinshuizen en voor pleegzorg zijn aparte tabbladen. Verblijf op een zorgboerderij kan ook op het tabblad gezinshuis, als voor dit verblijf voor het grootste deel wordt geleverd door de ondernemers zelf en niet door een ingehuurde staf.
</t>
    </r>
    <r>
      <rPr>
        <b/>
        <sz val="11"/>
        <color rgb="FFFF0000"/>
        <rFont val="Calibri"/>
        <family val="2"/>
        <scheme val="minor"/>
      </rPr>
      <t>Let op: woon- en verblijfsgroepen worden in deze rekentool beide aangeduid als 'Verblijfsgroep'</t>
    </r>
    <r>
      <rPr>
        <sz val="11"/>
        <rFont val="Calibri"/>
        <family val="2"/>
        <scheme val="minor"/>
      </rPr>
      <t xml:space="preserve">
</t>
    </r>
  </si>
  <si>
    <t>Ambulante begeleiding en behandeling</t>
  </si>
  <si>
    <t>Welk tarief acht u passend voor deze groep op prijspeil 2025</t>
  </si>
  <si>
    <t>Gemiddelde verblijfsduur jeugdigen op deze groep (in dagen, van de uitstroom 2021-2025)</t>
  </si>
  <si>
    <t>Realisatie 2024</t>
  </si>
  <si>
    <t>Feitelijk aantal openingsdagen 2024</t>
  </si>
  <si>
    <t>Totale productie 2024 in verblijfsetmalen (wordt automatisch gevuld)</t>
  </si>
  <si>
    <t>Feitelijk aantal netto roosteruren per jaar agogisch/leefklimaat* in 2024 (let op: nauwkeurig invullen!)</t>
  </si>
  <si>
    <t>Aantal PNIL-uren 2024(wordt automatisch gevuld)</t>
  </si>
  <si>
    <t>€ per jaar 2024</t>
  </si>
  <si>
    <t>Uurtarief inhuur PNIL 2024 (inclusief BTW)</t>
  </si>
  <si>
    <t>Verblijf Crisis Basis</t>
  </si>
  <si>
    <t>Verblijf Crisis Hoog</t>
  </si>
  <si>
    <t>Respijtopvang basis</t>
  </si>
  <si>
    <t>Respijtopvang laag</t>
  </si>
  <si>
    <t>Respijtopvang hoog</t>
  </si>
  <si>
    <t>Wonen/verblijf Groep met begeleiding Perspectief </t>
  </si>
  <si>
    <t>Wonen/verblijf individueel met begeleiding Perspectief </t>
  </si>
  <si>
    <t>Wonen/verblijf Groep met begeleiding Intensief </t>
  </si>
  <si>
    <t>Wonen/verblijf Groep met begeleiding Duurzaam </t>
  </si>
  <si>
    <t>Verblijf behandelgroep </t>
  </si>
  <si>
    <t>Feitelijk gemiddelde bruto fulltime cao maandsalaris van groepbegeleider (peilmaand november 2025)</t>
  </si>
  <si>
    <t>Bruto fulltime cao maandsalaris van gedragswetenschapper (peilmaand november 2025)</t>
  </si>
  <si>
    <t>Gemiddeld inhuurtarief PNIL groepsbegeleiding (inclusief BTW, peilmaand november 2025)</t>
  </si>
  <si>
    <r>
      <t xml:space="preserve">prijspeil </t>
    </r>
    <r>
      <rPr>
        <b/>
        <sz val="11"/>
        <color rgb="FFFF0000"/>
        <rFont val="Calibri"/>
        <family val="2"/>
        <scheme val="minor"/>
      </rPr>
      <t>november</t>
    </r>
    <r>
      <rPr>
        <sz val="11"/>
        <color theme="1"/>
        <rFont val="Calibri"/>
        <family val="2"/>
        <scheme val="minor"/>
      </rPr>
      <t xml:space="preserve"> 2025</t>
    </r>
  </si>
  <si>
    <t>Totale kosten 2024</t>
  </si>
  <si>
    <r>
      <t xml:space="preserve">OF: Passende opslag overhead per directe fte </t>
    </r>
    <r>
      <rPr>
        <sz val="11"/>
        <color rgb="FFFF0000"/>
        <rFont val="Calibri"/>
        <family val="2"/>
        <scheme val="minor"/>
      </rPr>
      <t>specifiek voor W&amp;V-producten</t>
    </r>
    <r>
      <rPr>
        <sz val="11"/>
        <color theme="1"/>
        <rFont val="Calibri"/>
        <family val="2"/>
        <scheme val="minor"/>
      </rPr>
      <t xml:space="preserve"> (fte per hulpverlener)</t>
    </r>
  </si>
  <si>
    <t>Conform jaarrekening 2024</t>
  </si>
  <si>
    <t>Normatieve bezettingsgraad (automatisch gevuld op basis van opgegeven doorlooptijd)</t>
  </si>
  <si>
    <t>Ik verklaar deze vragenlijst naar waarheid te hebben ingevuld</t>
  </si>
  <si>
    <t>Instellingsgegevens</t>
  </si>
  <si>
    <r>
      <rPr>
        <b/>
        <sz val="11"/>
        <color rgb="FFFF0000"/>
        <rFont val="Calibri"/>
        <family val="2"/>
        <scheme val="minor"/>
      </rPr>
      <t>OF</t>
    </r>
    <r>
      <rPr>
        <sz val="11"/>
        <color theme="1"/>
        <rFont val="Calibri"/>
        <family val="2"/>
        <scheme val="minor"/>
      </rPr>
      <t xml:space="preserve">: passende opslag overhead per directe fte </t>
    </r>
    <r>
      <rPr>
        <sz val="11"/>
        <color rgb="FFFF0000"/>
        <rFont val="Calibri"/>
        <family val="2"/>
        <scheme val="minor"/>
      </rPr>
      <t xml:space="preserve">specifiek voor W&amp;V-producten </t>
    </r>
    <r>
      <rPr>
        <sz val="11"/>
        <rFont val="Calibri"/>
        <family val="2"/>
        <scheme val="minor"/>
      </rPr>
      <t>(percentage op loonkosten**)</t>
    </r>
  </si>
  <si>
    <r>
      <t xml:space="preserve">prijspeil </t>
    </r>
    <r>
      <rPr>
        <b/>
        <sz val="11"/>
        <color rgb="FFFF0000"/>
        <rFont val="Calibri"/>
        <family val="2"/>
        <scheme val="minor"/>
      </rPr>
      <t>2025</t>
    </r>
  </si>
  <si>
    <t>instelling</t>
  </si>
  <si>
    <t>blad</t>
  </si>
  <si>
    <t>regel</t>
  </si>
  <si>
    <t>veld</t>
  </si>
  <si>
    <t>waarde</t>
  </si>
  <si>
    <t>Overig</t>
  </si>
  <si>
    <t>Welk (gemiddeld) tarief ontving u in/van regio Zorgregio Midden-IJssel/Oost-Veluwe voor deze groep in 2025?</t>
  </si>
  <si>
    <t>Is het cliënten uit de zorgregio MIJOV etmaaltarief 2025 voor deze groep kostendekkend?</t>
  </si>
  <si>
    <t>Normatieve bezettingsgraad (op basis van opgegeven doorlooptijd)</t>
  </si>
  <si>
    <t>Voor hoeveel cliënten/patiënten is deze nachtdienst 's nachts verantwoordelijk?</t>
  </si>
  <si>
    <t>Feitelijk aantal inroosterbare uren per fte groepsbegeleider per jaar</t>
  </si>
  <si>
    <t>Marge / risico (wordt automatisch gevuld)</t>
  </si>
  <si>
    <t>* Zorgomzet: (uitsluitend) omzet uit Wlz, Wmo, Jeugdwet en Zvw. Hoeft niet nauwkeurig te worden beantwoord.</t>
  </si>
  <si>
    <t>Eigen verklaring</t>
  </si>
  <si>
    <t>Instellingsgegevens &amp; Eigen verklaring</t>
  </si>
  <si>
    <t>Versienummer: 1.0</t>
  </si>
  <si>
    <t>Datum: 11 december 2025</t>
  </si>
  <si>
    <t>Deze uitvraag baseert zich op de kosten van 2024. Verwacht u dat deze wel of niet in voldoende mate representatief zullen zijn voor 2027? Zo niet, waarom niet? In loonkostenstijgingen en indexaties wordt voorzien.</t>
  </si>
  <si>
    <t>REKENTOOL OPSLAG SOCIALE LASTEN EN PENSIOENEN 2024</t>
  </si>
  <si>
    <t>Tolkkosten</t>
  </si>
  <si>
    <t>Hoeveel cliënten betrof het in 2025?</t>
  </si>
  <si>
    <t>Hoeveel kostte de inhuur van een tolk gemiddeld per uur in 2025 (inclusief BTW)?</t>
  </si>
  <si>
    <t>Bij hoeveel andere cliënten Wonen &amp; Verblijf had u in 2025 tolken ingezet, als hiervoor betere bekostiging was geweest?</t>
  </si>
  <si>
    <r>
      <t xml:space="preserve">Totale </t>
    </r>
    <r>
      <rPr>
        <b/>
        <sz val="11"/>
        <color theme="1"/>
        <rFont val="Calibri"/>
        <family val="2"/>
        <scheme val="minor"/>
      </rPr>
      <t>loon</t>
    </r>
    <r>
      <rPr>
        <sz val="11"/>
        <color theme="1"/>
        <rFont val="Calibri"/>
        <family val="2"/>
        <scheme val="minor"/>
      </rPr>
      <t xml:space="preserve">kosten </t>
    </r>
    <r>
      <rPr>
        <b/>
        <sz val="11"/>
        <color rgb="FFFF0000"/>
        <rFont val="Calibri"/>
        <family val="2"/>
        <scheme val="minor"/>
      </rPr>
      <t>(exclusief sociale premies &amp; pensioenen)</t>
    </r>
    <r>
      <rPr>
        <sz val="11"/>
        <color theme="1"/>
        <rFont val="Calibri"/>
        <family val="2"/>
        <scheme val="minor"/>
      </rPr>
      <t xml:space="preserve"> 2024* alle behandelaren in loondienst</t>
    </r>
  </si>
  <si>
    <r>
      <t xml:space="preserve">Totale kosten ALLE sociale premies 2024** ten behoeve van deze behandelaren, </t>
    </r>
    <r>
      <rPr>
        <b/>
        <i/>
        <sz val="11"/>
        <color theme="1"/>
        <rFont val="Calibri"/>
        <family val="2"/>
        <scheme val="minor"/>
      </rPr>
      <t>werkgeverdeel</t>
    </r>
  </si>
  <si>
    <r>
      <t xml:space="preserve">Totale kosten ALLE pensioenpremies 2024 ten behoeve van deze behandelaren, </t>
    </r>
    <r>
      <rPr>
        <b/>
        <i/>
        <sz val="11"/>
        <color theme="1"/>
        <rFont val="Calibri"/>
        <family val="2"/>
        <scheme val="minor"/>
      </rPr>
      <t>werkgeverdeel</t>
    </r>
  </si>
  <si>
    <r>
      <t xml:space="preserve">(Door u redelijk geacht) percentage risico/marge op </t>
    </r>
    <r>
      <rPr>
        <b/>
        <sz val="11"/>
        <color theme="1"/>
        <rFont val="Calibri"/>
        <family val="2"/>
        <scheme val="minor"/>
      </rPr>
      <t>totale</t>
    </r>
    <r>
      <rPr>
        <sz val="11"/>
        <color theme="1"/>
        <rFont val="Calibri"/>
        <family val="2"/>
        <scheme val="minor"/>
      </rPr>
      <t xml:space="preserve"> kosten (%)</t>
    </r>
  </si>
  <si>
    <t>Over tolkkosten is tijdens de marktconsultatie van 10 december 2025 ook nog een afzonderlijke vraag gesteld:</t>
  </si>
  <si>
    <t>Vraag aan de markt. De AirPods Pro 3 beschikken over live vertaling van gesprekken.</t>
  </si>
  <si>
    <t>1.Zijn er zorgaanbieders die al ervaring hebben met deze technologie in een behandelsetting</t>
  </si>
  <si>
    <t>2.Hoe staat de markt tegenover de inzet van deze technologie in een behandelsetting</t>
  </si>
  <si>
    <t>3.Welke stappen zijn nodig om de inzet van deze technologie mogelijk te maken in een behandelsetting?</t>
  </si>
  <si>
    <t>Gezinshuiszorg, pleegzorg, klinisch verblijf GGZ</t>
  </si>
  <si>
    <t xml:space="preserve">Groepszorg / dagverblijf / dagbehandeling / dagbesteding / BSO+ </t>
  </si>
  <si>
    <t>Verblijf gecontracteerd voor de essentiële functies</t>
  </si>
  <si>
    <t>Verblijf 3milieu  (Niet: EF)</t>
  </si>
  <si>
    <r>
      <t xml:space="preserve">Graag een schriftelijke reactie naar sybe@bijleveldadvies.nl op deze drie vragen op uiterlijk </t>
    </r>
    <r>
      <rPr>
        <b/>
        <sz val="11"/>
        <rFont val="Calibri"/>
        <family val="2"/>
        <scheme val="minor"/>
      </rPr>
      <t>9 januari 2026.</t>
    </r>
  </si>
  <si>
    <t>Stuur de ingevulde formats naar: sybe@bijleveldadvies.nl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</si>
</sst>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0_);\(&quot;€&quot;#,##0\)"/>
    <numFmt numFmtId="165" formatCode="_(* #,##0.00_);_(* \(#,##0.00\);_(* &quot;-&quot;??_);_(@_)"/>
    <numFmt numFmtId="166" formatCode="&quot;€&quot;\ #,##0.00"/>
    <numFmt numFmtId="167" formatCode="_ * #,##0_ ;_ * \-#,##0_ ;_ * &quot;-&quot;??_ ;_ @_ "/>
    <numFmt numFmtId="168" formatCode="0.0"/>
    <numFmt numFmtId="169" formatCode="#,##0_ ;\-#,##0\ "/>
    <numFmt numFmtId="170" formatCode="_ * #,##0.0_ ;_ * \-#,##0.0_ ;_ * &quot;-&quot;??_ ;_ @_ "/>
    <numFmt numFmtId="171" formatCode="&quot;€&quot;\ #,##0"/>
    <numFmt numFmtId="172" formatCode="&quot;€&quot;\ #,##0.0;&quot;€&quot;\ \-#,##0.0"/>
    <numFmt numFmtId="173" formatCode="0.0%"/>
    <numFmt numFmtId="174" formatCode="00\ 00000000"/>
    <numFmt numFmtId="175"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sz val="11"/>
      <color theme="0"/>
      <name val="Calibri"/>
      <family val="2"/>
      <scheme val="minor"/>
    </font>
    <font>
      <sz val="8"/>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9"/>
      <color rgb="FFFF0000"/>
      <name val="Calibri"/>
      <family val="2"/>
      <scheme val="minor"/>
    </font>
    <font>
      <u/>
      <sz val="11"/>
      <color theme="10"/>
      <name val="Calibri"/>
      <family val="2"/>
      <scheme val="minor"/>
    </font>
    <font>
      <b/>
      <i/>
      <sz val="11"/>
      <color rgb="FFFF0000"/>
      <name val="Calibri"/>
      <family val="2"/>
      <scheme val="minor"/>
    </font>
    <font>
      <sz val="11"/>
      <color rgb="FFFF0000"/>
      <name val="Calibri"/>
      <family val="2"/>
      <scheme val="minor"/>
    </font>
    <font>
      <sz val="12"/>
      <color theme="1"/>
      <name val="Times New Roman"/>
      <family val="1"/>
    </font>
    <font>
      <sz val="11"/>
      <color theme="0" tint="-0.249977111117893"/>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9" fillId="0" borderId="0" applyNumberFormat="0" applyFill="0" applyBorder="0" applyAlignment="0" applyProtection="0"/>
    <xf numFmtId="165" fontId="1" fillId="0" borderId="0" applyFont="0" applyFill="0" applyBorder="0" applyAlignment="0" applyProtection="0"/>
  </cellStyleXfs>
  <cellXfs count="141">
    <xf numFmtId="0" fontId="0" fillId="0" borderId="0" xfId="0"/>
    <xf numFmtId="0" fontId="2" fillId="0" borderId="0" xfId="0" applyFont="1"/>
    <xf numFmtId="0" fontId="0" fillId="0" borderId="1" xfId="0" applyBorder="1"/>
    <xf numFmtId="168" fontId="0" fillId="0" borderId="0" xfId="0" applyNumberFormat="1"/>
    <xf numFmtId="0" fontId="4" fillId="0" borderId="0" xfId="0" applyFont="1"/>
    <xf numFmtId="169" fontId="5" fillId="0" borderId="1" xfId="1" applyNumberFormat="1" applyFont="1" applyFill="1" applyBorder="1" applyAlignment="1" applyProtection="1">
      <alignment horizontal="right" vertical="center" wrapText="1"/>
    </xf>
    <xf numFmtId="0" fontId="0" fillId="0" borderId="0" xfId="0" applyAlignment="1">
      <alignment horizontal="center"/>
    </xf>
    <xf numFmtId="0" fontId="3" fillId="0" borderId="0" xfId="0" applyFont="1"/>
    <xf numFmtId="0" fontId="5" fillId="0" borderId="0" xfId="0" applyFont="1" applyAlignment="1">
      <alignment vertical="center" wrapText="1"/>
    </xf>
    <xf numFmtId="9" fontId="0" fillId="0" borderId="0" xfId="0" applyNumberFormat="1"/>
    <xf numFmtId="168" fontId="5" fillId="0" borderId="1" xfId="0" applyNumberFormat="1"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2" fillId="0" borderId="1" xfId="0" applyFont="1" applyBorder="1" applyAlignment="1">
      <alignment vertical="center"/>
    </xf>
    <xf numFmtId="0" fontId="2" fillId="0" borderId="1" xfId="0" applyFont="1" applyBorder="1"/>
    <xf numFmtId="168" fontId="8" fillId="0" borderId="0" xfId="0" applyNumberFormat="1" applyFont="1" applyAlignment="1" applyProtection="1">
      <alignment horizontal="right" vertical="center" wrapText="1"/>
      <protection locked="0"/>
    </xf>
    <xf numFmtId="0" fontId="5" fillId="2" borderId="1" xfId="0" applyFont="1" applyFill="1" applyBorder="1" applyAlignment="1" applyProtection="1">
      <alignment horizontal="right" vertical="center" wrapText="1"/>
      <protection locked="0"/>
    </xf>
    <xf numFmtId="168" fontId="5" fillId="2" borderId="1" xfId="0" applyNumberFormat="1"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167" fontId="5" fillId="2" borderId="1" xfId="1" applyNumberFormat="1" applyFont="1" applyFill="1" applyBorder="1" applyAlignment="1" applyProtection="1">
      <alignment horizontal="right" vertical="center" wrapText="1"/>
      <protection locked="0"/>
    </xf>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2" fillId="0" borderId="9" xfId="0" applyFont="1" applyBorder="1"/>
    <xf numFmtId="0" fontId="0" fillId="0" borderId="10" xfId="0" applyBorder="1"/>
    <xf numFmtId="0" fontId="0" fillId="0" borderId="11" xfId="0" applyBorder="1"/>
    <xf numFmtId="0" fontId="0" fillId="0" borderId="0" xfId="0" applyAlignment="1">
      <alignment horizontal="left" vertical="top" wrapText="1"/>
    </xf>
    <xf numFmtId="171" fontId="0" fillId="0" borderId="1" xfId="1" applyNumberFormat="1" applyFont="1" applyFill="1" applyBorder="1" applyProtection="1">
      <protection locked="0"/>
    </xf>
    <xf numFmtId="9" fontId="0" fillId="0" borderId="1" xfId="2" applyFont="1" applyFill="1" applyBorder="1" applyProtection="1">
      <protection locked="0"/>
    </xf>
    <xf numFmtId="171" fontId="1" fillId="0" borderId="1" xfId="1" applyNumberFormat="1" applyFont="1" applyBorder="1"/>
    <xf numFmtId="166" fontId="2" fillId="0" borderId="1" xfId="1" applyNumberFormat="1" applyFont="1" applyBorder="1"/>
    <xf numFmtId="0" fontId="7" fillId="0" borderId="3" xfId="0" applyFont="1" applyBorder="1" applyAlignment="1">
      <alignment vertical="center" wrapText="1"/>
    </xf>
    <xf numFmtId="168" fontId="2" fillId="0" borderId="1" xfId="0" applyNumberFormat="1" applyFont="1" applyBorder="1"/>
    <xf numFmtId="0" fontId="12" fillId="0" borderId="0" xfId="0" applyFont="1"/>
    <xf numFmtId="164" fontId="0" fillId="3" borderId="2" xfId="1" applyNumberFormat="1" applyFont="1" applyFill="1" applyBorder="1" applyProtection="1">
      <protection locked="0"/>
    </xf>
    <xf numFmtId="0" fontId="0" fillId="0" borderId="1" xfId="0" quotePrefix="1" applyBorder="1" applyAlignment="1">
      <alignment horizontal="left" indent="1"/>
    </xf>
    <xf numFmtId="0" fontId="0" fillId="0" borderId="1" xfId="0" applyBorder="1" applyAlignment="1">
      <alignment horizontal="left" indent="1"/>
    </xf>
    <xf numFmtId="164" fontId="11" fillId="0" borderId="2" xfId="1" applyNumberFormat="1" applyFont="1" applyBorder="1"/>
    <xf numFmtId="0" fontId="0" fillId="0" borderId="12" xfId="0" applyBorder="1"/>
    <xf numFmtId="0" fontId="2" fillId="0" borderId="13" xfId="0" applyFont="1" applyBorder="1" applyAlignment="1">
      <alignment horizontal="right"/>
    </xf>
    <xf numFmtId="0" fontId="14" fillId="0" borderId="0" xfId="0" applyFont="1" applyAlignment="1">
      <alignment horizontal="left" vertical="center" wrapText="1"/>
    </xf>
    <xf numFmtId="0" fontId="14" fillId="0" borderId="0" xfId="0" applyFont="1" applyAlignment="1">
      <alignment horizontal="left" indent="3"/>
    </xf>
    <xf numFmtId="0" fontId="15" fillId="0" borderId="0" xfId="0" applyFont="1" applyAlignment="1">
      <alignment horizontal="left"/>
    </xf>
    <xf numFmtId="172" fontId="0" fillId="0" borderId="0" xfId="0" applyNumberFormat="1"/>
    <xf numFmtId="0" fontId="14" fillId="0" borderId="0" xfId="0" applyFont="1" applyAlignment="1">
      <alignment horizontal="left" indent="4"/>
    </xf>
    <xf numFmtId="171" fontId="0" fillId="0" borderId="1" xfId="0" applyNumberFormat="1" applyBorder="1"/>
    <xf numFmtId="166" fontId="0" fillId="0" borderId="1" xfId="0" applyNumberFormat="1" applyBorder="1"/>
    <xf numFmtId="0" fontId="16" fillId="0" borderId="0" xfId="0" applyFont="1"/>
    <xf numFmtId="0" fontId="17" fillId="0" borderId="0" xfId="0" applyFont="1"/>
    <xf numFmtId="0" fontId="16" fillId="0" borderId="0" xfId="0" applyFont="1" applyAlignment="1">
      <alignment horizontal="left" indent="1"/>
    </xf>
    <xf numFmtId="0" fontId="10" fillId="0" borderId="0" xfId="0" applyFont="1" applyAlignment="1">
      <alignment vertical="center"/>
    </xf>
    <xf numFmtId="0" fontId="10" fillId="0" borderId="1" xfId="0" applyFont="1" applyBorder="1" applyAlignment="1" applyProtection="1">
      <alignment horizontal="left"/>
      <protection locked="0"/>
    </xf>
    <xf numFmtId="0" fontId="14" fillId="0" borderId="0" xfId="0" applyFont="1"/>
    <xf numFmtId="0" fontId="11" fillId="0" borderId="0" xfId="0" applyFont="1"/>
    <xf numFmtId="0" fontId="10" fillId="0" borderId="0" xfId="0" applyFont="1"/>
    <xf numFmtId="0" fontId="10" fillId="0" borderId="0" xfId="0" applyFont="1" applyAlignment="1">
      <alignment horizontal="left"/>
    </xf>
    <xf numFmtId="0" fontId="5" fillId="0" borderId="1" xfId="0" applyFont="1" applyBorder="1" applyAlignment="1">
      <alignment vertical="center" wrapText="1"/>
    </xf>
    <xf numFmtId="166" fontId="0" fillId="0" borderId="1" xfId="1" applyNumberFormat="1" applyFont="1" applyFill="1" applyBorder="1" applyProtection="1">
      <protection locked="0"/>
    </xf>
    <xf numFmtId="164" fontId="0" fillId="3" borderId="1" xfId="1" applyNumberFormat="1" applyFont="1" applyFill="1" applyBorder="1" applyProtection="1">
      <protection locked="0"/>
    </xf>
    <xf numFmtId="0" fontId="4" fillId="4" borderId="1" xfId="0" applyFont="1" applyFill="1" applyBorder="1"/>
    <xf numFmtId="0" fontId="7" fillId="4" borderId="1" xfId="0" applyFont="1" applyFill="1" applyBorder="1" applyAlignment="1">
      <alignment horizontal="right" wrapText="1"/>
    </xf>
    <xf numFmtId="0" fontId="2" fillId="4" borderId="1" xfId="0" applyFont="1" applyFill="1" applyBorder="1"/>
    <xf numFmtId="0" fontId="2" fillId="4" borderId="2" xfId="0" applyFont="1" applyFill="1" applyBorder="1" applyAlignment="1">
      <alignment horizontal="right"/>
    </xf>
    <xf numFmtId="0" fontId="2" fillId="4" borderId="1" xfId="0" applyFont="1" applyFill="1" applyBorder="1" applyAlignment="1">
      <alignment horizontal="right"/>
    </xf>
    <xf numFmtId="164" fontId="0" fillId="3" borderId="2" xfId="5" applyNumberFormat="1" applyFont="1" applyFill="1" applyBorder="1" applyProtection="1">
      <protection locked="0"/>
    </xf>
    <xf numFmtId="173" fontId="2" fillId="0" borderId="1" xfId="2" applyNumberFormat="1" applyFont="1" applyBorder="1" applyAlignment="1"/>
    <xf numFmtId="164" fontId="0" fillId="0" borderId="0" xfId="0" applyNumberFormat="1"/>
    <xf numFmtId="9" fontId="2" fillId="0" borderId="0" xfId="2" applyFont="1" applyBorder="1" applyAlignment="1"/>
    <xf numFmtId="173" fontId="0" fillId="3" borderId="2" xfId="2" applyNumberFormat="1" applyFont="1" applyFill="1" applyBorder="1" applyProtection="1">
      <protection locked="0"/>
    </xf>
    <xf numFmtId="0" fontId="14" fillId="0" borderId="0" xfId="0" applyFont="1" applyAlignment="1">
      <alignment horizontal="left"/>
    </xf>
    <xf numFmtId="173" fontId="0" fillId="3" borderId="1" xfId="2" applyNumberFormat="1" applyFont="1" applyFill="1" applyBorder="1" applyProtection="1">
      <protection locked="0"/>
    </xf>
    <xf numFmtId="0" fontId="0" fillId="0" borderId="1" xfId="0" applyBorder="1" applyAlignment="1" applyProtection="1">
      <alignment horizontal="left"/>
      <protection locked="0"/>
    </xf>
    <xf numFmtId="174" fontId="0" fillId="0" borderId="1" xfId="0" applyNumberFormat="1" applyBorder="1" applyAlignment="1" applyProtection="1">
      <alignment horizontal="left"/>
      <protection locked="0"/>
    </xf>
    <xf numFmtId="171" fontId="0" fillId="0" borderId="1" xfId="0" applyNumberFormat="1" applyBorder="1" applyAlignment="1" applyProtection="1">
      <alignment horizontal="left"/>
      <protection locked="0"/>
    </xf>
    <xf numFmtId="0" fontId="19" fillId="0" borderId="1" xfId="4" applyBorder="1" applyAlignment="1" applyProtection="1">
      <alignment horizontal="left"/>
      <protection locked="0"/>
    </xf>
    <xf numFmtId="175" fontId="0" fillId="3" borderId="2" xfId="1" applyNumberFormat="1" applyFont="1" applyFill="1" applyBorder="1" applyProtection="1">
      <protection locked="0"/>
    </xf>
    <xf numFmtId="164" fontId="11" fillId="0" borderId="1" xfId="1" applyNumberFormat="1" applyFont="1" applyBorder="1"/>
    <xf numFmtId="0" fontId="22" fillId="0" borderId="0" xfId="0" applyFont="1" applyAlignment="1">
      <alignment vertical="center"/>
    </xf>
    <xf numFmtId="0" fontId="0" fillId="0" borderId="0" xfId="0" applyAlignment="1">
      <alignment horizontal="right"/>
    </xf>
    <xf numFmtId="166" fontId="0" fillId="0" borderId="0" xfId="0" applyNumberFormat="1" applyAlignment="1">
      <alignment vertical="center"/>
    </xf>
    <xf numFmtId="9" fontId="5" fillId="0" borderId="1" xfId="2" applyFont="1" applyFill="1" applyBorder="1" applyAlignment="1" applyProtection="1">
      <alignment horizontal="right" vertical="center" wrapText="1"/>
    </xf>
    <xf numFmtId="166" fontId="0" fillId="2" borderId="1" xfId="1" applyNumberFormat="1" applyFont="1" applyFill="1" applyBorder="1" applyProtection="1">
      <protection locked="0"/>
    </xf>
    <xf numFmtId="171" fontId="0" fillId="2" borderId="1" xfId="1" applyNumberFormat="1" applyFont="1" applyFill="1" applyBorder="1" applyProtection="1">
      <protection locked="0"/>
    </xf>
    <xf numFmtId="173" fontId="0" fillId="2" borderId="1" xfId="1" applyNumberFormat="1" applyFont="1" applyFill="1" applyBorder="1" applyProtection="1">
      <protection locked="0"/>
    </xf>
    <xf numFmtId="9" fontId="0" fillId="2" borderId="1" xfId="2" applyFont="1" applyFill="1" applyBorder="1" applyProtection="1">
      <protection locked="0"/>
    </xf>
    <xf numFmtId="3" fontId="5" fillId="5" borderId="1" xfId="2" applyNumberFormat="1" applyFont="1" applyFill="1" applyBorder="1" applyAlignment="1" applyProtection="1">
      <alignment horizontal="right" vertical="center" wrapText="1"/>
    </xf>
    <xf numFmtId="168" fontId="5" fillId="5" borderId="1" xfId="2" applyNumberFormat="1" applyFont="1" applyFill="1" applyBorder="1" applyAlignment="1" applyProtection="1">
      <alignment horizontal="right" vertical="center" wrapText="1"/>
    </xf>
    <xf numFmtId="170" fontId="8" fillId="5" borderId="1" xfId="1" applyNumberFormat="1" applyFont="1" applyFill="1" applyBorder="1" applyAlignment="1" applyProtection="1">
      <alignment horizontal="right" vertical="center" wrapText="1"/>
    </xf>
    <xf numFmtId="164" fontId="0" fillId="2" borderId="2" xfId="5" applyNumberFormat="1" applyFont="1" applyFill="1" applyBorder="1" applyProtection="1">
      <protection locked="0"/>
    </xf>
    <xf numFmtId="173" fontId="0" fillId="2" borderId="2" xfId="2" applyNumberFormat="1" applyFont="1" applyFill="1" applyBorder="1" applyProtection="1">
      <protection locked="0"/>
    </xf>
    <xf numFmtId="0" fontId="2" fillId="0" borderId="0" xfId="0" applyFont="1" applyAlignment="1">
      <alignment horizontal="left"/>
    </xf>
    <xf numFmtId="2" fontId="10" fillId="2" borderId="1" xfId="0" applyNumberFormat="1" applyFont="1" applyFill="1" applyBorder="1" applyAlignment="1" applyProtection="1">
      <alignment horizontal="right" vertical="center" wrapText="1"/>
      <protection locked="0"/>
    </xf>
    <xf numFmtId="164" fontId="11" fillId="6" borderId="1" xfId="1" applyNumberFormat="1" applyFont="1" applyFill="1" applyBorder="1"/>
    <xf numFmtId="0" fontId="2" fillId="0" borderId="0" xfId="0" applyFont="1" applyAlignment="1">
      <alignment horizontal="right"/>
    </xf>
    <xf numFmtId="2" fontId="0" fillId="0" borderId="0" xfId="0" applyNumberFormat="1"/>
    <xf numFmtId="3" fontId="0" fillId="0" borderId="0" xfId="0" applyNumberFormat="1"/>
    <xf numFmtId="171" fontId="0" fillId="3" borderId="1" xfId="0" applyNumberFormat="1" applyFill="1" applyBorder="1" applyProtection="1">
      <protection locked="0"/>
    </xf>
    <xf numFmtId="0" fontId="0" fillId="3" borderId="1" xfId="0" applyFill="1" applyBorder="1" applyProtection="1">
      <protection locked="0"/>
    </xf>
    <xf numFmtId="166" fontId="0" fillId="3" borderId="1" xfId="0" applyNumberFormat="1" applyFill="1" applyBorder="1" applyProtection="1">
      <protection locked="0"/>
    </xf>
    <xf numFmtId="0" fontId="10" fillId="0" borderId="0" xfId="0" applyFont="1" applyAlignment="1">
      <alignment horizontal="left" vertical="top" wrapText="1"/>
    </xf>
    <xf numFmtId="0" fontId="4" fillId="0" borderId="0" xfId="0" applyFont="1" applyProtection="1">
      <protection hidden="1"/>
    </xf>
    <xf numFmtId="0" fontId="0" fillId="0" borderId="0" xfId="0" applyProtection="1">
      <protection hidden="1"/>
    </xf>
    <xf numFmtId="0" fontId="2" fillId="4" borderId="1" xfId="0" applyFont="1" applyFill="1" applyBorder="1" applyAlignment="1" applyProtection="1">
      <alignment horizontal="left"/>
      <protection hidden="1"/>
    </xf>
    <xf numFmtId="0" fontId="2" fillId="4" borderId="1" xfId="0" applyFont="1" applyFill="1" applyBorder="1" applyAlignment="1" applyProtection="1">
      <alignment horizontal="right"/>
      <protection hidden="1"/>
    </xf>
    <xf numFmtId="0" fontId="0" fillId="0" borderId="1" xfId="0" applyBorder="1" applyProtection="1">
      <protection hidden="1"/>
    </xf>
    <xf numFmtId="0" fontId="2" fillId="0" borderId="0" xfId="0" applyFont="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0" fillId="0" borderId="0" xfId="0" applyFont="1" applyAlignment="1" applyProtection="1">
      <alignment horizontal="left" vertical="top" wrapText="1"/>
      <protection hidden="1"/>
    </xf>
    <xf numFmtId="0" fontId="21" fillId="0" borderId="0" xfId="0" applyFont="1" applyAlignment="1">
      <alignment horizontal="right"/>
    </xf>
    <xf numFmtId="0" fontId="11" fillId="0" borderId="1" xfId="0" applyFont="1" applyBorder="1" applyAlignment="1">
      <alignment horizontal="left" vertical="top"/>
    </xf>
    <xf numFmtId="0" fontId="10" fillId="0" borderId="4"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wrapText="1"/>
    </xf>
    <xf numFmtId="0" fontId="2" fillId="4" borderId="1" xfId="0" applyFont="1" applyFill="1" applyBorder="1" applyAlignment="1">
      <alignment horizontal="left"/>
    </xf>
    <xf numFmtId="0" fontId="14" fillId="0" borderId="0" xfId="0" applyFont="1" applyAlignment="1">
      <alignment horizontal="left" vertical="center" wrapText="1"/>
    </xf>
    <xf numFmtId="0" fontId="12" fillId="0" borderId="0" xfId="0" applyFont="1" applyAlignment="1">
      <alignment horizontal="left" vertical="top" wrapText="1"/>
    </xf>
    <xf numFmtId="0" fontId="2" fillId="4" borderId="1" xfId="0" applyFont="1" applyFill="1" applyBorder="1" applyAlignment="1">
      <alignment horizontal="center"/>
    </xf>
    <xf numFmtId="0" fontId="2" fillId="0" borderId="1" xfId="0" applyFont="1" applyBorder="1" applyAlignment="1">
      <alignment horizontal="left"/>
    </xf>
    <xf numFmtId="0" fontId="0" fillId="0" borderId="1" xfId="0" applyBorder="1" applyAlignment="1">
      <alignment horizontal="left" vertical="center" wrapText="1"/>
    </xf>
    <xf numFmtId="0" fontId="0" fillId="0" borderId="4" xfId="0"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2" fillId="4" borderId="12" xfId="0" applyFont="1" applyFill="1" applyBorder="1" applyAlignment="1">
      <alignment horizontal="left"/>
    </xf>
    <xf numFmtId="0" fontId="2" fillId="4" borderId="2" xfId="0" applyFont="1" applyFill="1" applyBorder="1" applyAlignment="1">
      <alignment horizontal="left"/>
    </xf>
    <xf numFmtId="0" fontId="2" fillId="4" borderId="12" xfId="0" applyFont="1" applyFill="1" applyBorder="1" applyAlignment="1">
      <alignment horizontal="left" wrapText="1"/>
    </xf>
    <xf numFmtId="0" fontId="2" fillId="4" borderId="2" xfId="0" applyFont="1" applyFill="1" applyBorder="1" applyAlignment="1">
      <alignment horizontal="left" wrapText="1"/>
    </xf>
    <xf numFmtId="173" fontId="0" fillId="2" borderId="3" xfId="2" applyNumberFormat="1" applyFont="1" applyFill="1" applyBorder="1" applyAlignment="1" applyProtection="1">
      <alignment horizontal="left" vertical="top" wrapText="1"/>
      <protection locked="0"/>
    </xf>
    <xf numFmtId="173" fontId="0" fillId="2" borderId="2" xfId="2" applyNumberFormat="1" applyFont="1" applyFill="1" applyBorder="1" applyAlignment="1" applyProtection="1">
      <alignment horizontal="left" vertical="top" wrapText="1"/>
      <protection locked="0"/>
    </xf>
    <xf numFmtId="0" fontId="3" fillId="0" borderId="0" xfId="0" applyFont="1" applyAlignment="1">
      <alignment horizontal="center" vertical="center" wrapText="1"/>
    </xf>
    <xf numFmtId="0" fontId="0" fillId="0" borderId="0" xfId="0" applyAlignment="1">
      <alignment horizontal="right" vertical="top" wrapText="1"/>
    </xf>
    <xf numFmtId="0" fontId="0" fillId="0" borderId="0" xfId="0" applyAlignment="1">
      <alignment horizontal="left" vertical="center" wrapText="1"/>
    </xf>
    <xf numFmtId="0" fontId="0" fillId="0" borderId="0" xfId="0" applyAlignment="1">
      <alignment horizontal="left" vertical="center" wrapText="1" indent="1"/>
    </xf>
    <xf numFmtId="0" fontId="8" fillId="0" borderId="0" xfId="0" applyFont="1" applyAlignment="1">
      <alignment horizontal="left" vertical="center"/>
    </xf>
    <xf numFmtId="0" fontId="23" fillId="0" borderId="0" xfId="0" applyFont="1" applyAlignment="1">
      <alignment horizontal="left" vertical="center"/>
    </xf>
  </cellXfs>
  <cellStyles count="6">
    <cellStyle name="Hyperlink" xfId="4" builtinId="8"/>
    <cellStyle name="Komma" xfId="1" builtinId="3"/>
    <cellStyle name="Komma 2" xfId="3" xr:uid="{00000000-0005-0000-0000-00002F000000}"/>
    <cellStyle name="Komma 3" xfId="5" xr:uid="{E25AF5C3-0B00-432E-9F5F-00A72199ECE5}"/>
    <cellStyle name="Procent" xfId="2" builtinId="5"/>
    <cellStyle name="Standaard" xfId="0" builtinId="0"/>
  </cellStyles>
  <dxfs count="237">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ont>
        <color theme="0"/>
      </font>
      <fill>
        <patternFill>
          <bgColor rgb="FFFF0000"/>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dxf>
    <dxf>
      <font>
        <color theme="0"/>
      </font>
      <border>
        <left/>
        <right/>
        <top style="thin">
          <color auto="1"/>
        </top>
        <bottom style="thin">
          <color auto="1"/>
        </bottom>
      </border>
    </dxf>
    <dxf>
      <fill>
        <patternFill>
          <bgColor theme="9" tint="0.79998168889431442"/>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0" tint="-0.14996795556505021"/>
        </patternFill>
      </fill>
    </dxf>
    <dxf>
      <font>
        <color auto="1"/>
      </font>
      <fill>
        <patternFill>
          <bgColor theme="7" tint="0.79998168889431442"/>
        </patternFill>
      </fill>
    </dxf>
    <dxf>
      <fill>
        <patternFill>
          <bgColor rgb="FFFF0000"/>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0000"/>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patternFill>
      </fill>
    </dxf>
    <dxf>
      <fill>
        <patternFill>
          <bgColor theme="0"/>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13335</xdr:colOff>
      <xdr:row>20</xdr:row>
      <xdr:rowOff>47625</xdr:rowOff>
    </xdr:from>
    <xdr:to>
      <xdr:col>3</xdr:col>
      <xdr:colOff>346710</xdr:colOff>
      <xdr:row>25</xdr:row>
      <xdr:rowOff>0</xdr:rowOff>
    </xdr:to>
    <xdr:sp macro="" textlink="">
      <xdr:nvSpPr>
        <xdr:cNvPr id="2" name="Pijl: gekromd links 1">
          <a:extLst>
            <a:ext uri="{FF2B5EF4-FFF2-40B4-BE49-F238E27FC236}">
              <a16:creationId xmlns:a16="http://schemas.microsoft.com/office/drawing/2014/main" id="{D1A98BD9-5E3A-479A-9FB1-782128DD245E}"/>
            </a:ext>
          </a:extLst>
        </xdr:cNvPr>
        <xdr:cNvSpPr/>
      </xdr:nvSpPr>
      <xdr:spPr>
        <a:xfrm>
          <a:off x="7263765" y="3960495"/>
          <a:ext cx="333375" cy="68389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3</xdr:col>
      <xdr:colOff>13335</xdr:colOff>
      <xdr:row>20</xdr:row>
      <xdr:rowOff>47625</xdr:rowOff>
    </xdr:from>
    <xdr:to>
      <xdr:col>3</xdr:col>
      <xdr:colOff>346710</xdr:colOff>
      <xdr:row>25</xdr:row>
      <xdr:rowOff>0</xdr:rowOff>
    </xdr:to>
    <xdr:sp macro="" textlink="">
      <xdr:nvSpPr>
        <xdr:cNvPr id="3" name="Pijl: gekromd links 2">
          <a:extLst>
            <a:ext uri="{FF2B5EF4-FFF2-40B4-BE49-F238E27FC236}">
              <a16:creationId xmlns:a16="http://schemas.microsoft.com/office/drawing/2014/main" id="{A37692DB-39A0-4447-91E5-335617F1A751}"/>
            </a:ext>
          </a:extLst>
        </xdr:cNvPr>
        <xdr:cNvSpPr/>
      </xdr:nvSpPr>
      <xdr:spPr>
        <a:xfrm>
          <a:off x="7263765" y="3960495"/>
          <a:ext cx="333375" cy="68389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373E-9541-4551-B63F-B23143AA5716}">
  <sheetPr codeName="Blad7"/>
  <dimension ref="A1:E435"/>
  <sheetViews>
    <sheetView showGridLines="0" topLeftCell="A11" workbookViewId="0">
      <selection activeCell="E38" sqref="E38"/>
    </sheetView>
  </sheetViews>
  <sheetFormatPr defaultRowHeight="14.4" x14ac:dyDescent="0.55000000000000004"/>
  <cols>
    <col min="2" max="2" width="18.1015625" customWidth="1"/>
    <col min="3" max="3" width="40.41796875" customWidth="1"/>
    <col min="5" max="5" width="15.20703125" customWidth="1"/>
  </cols>
  <sheetData>
    <row r="1" spans="1:5" x14ac:dyDescent="0.55000000000000004">
      <c r="A1" s="1" t="s">
        <v>214</v>
      </c>
      <c r="B1" s="1" t="s">
        <v>215</v>
      </c>
      <c r="C1" s="1" t="s">
        <v>216</v>
      </c>
      <c r="D1" s="1" t="s">
        <v>217</v>
      </c>
      <c r="E1" s="98" t="s">
        <v>218</v>
      </c>
    </row>
    <row r="2" spans="1:5" x14ac:dyDescent="0.55000000000000004">
      <c r="A2">
        <f>'2. Instellingsgegevens'!$C$6</f>
        <v>0</v>
      </c>
      <c r="B2" t="s">
        <v>211</v>
      </c>
      <c r="C2" t="str">
        <f>'2. Instellingsgegevens'!B6</f>
        <v>Naam zorgaanbieder</v>
      </c>
      <c r="D2" t="s">
        <v>218</v>
      </c>
      <c r="E2">
        <f>'3. Overheadkosten'!C8</f>
        <v>0</v>
      </c>
    </row>
    <row r="3" spans="1:5" x14ac:dyDescent="0.55000000000000004">
      <c r="A3">
        <f>'2. Instellingsgegevens'!$C$6</f>
        <v>0</v>
      </c>
      <c r="B3" t="s">
        <v>211</v>
      </c>
      <c r="C3" t="str">
        <f>'2. Instellingsgegevens'!B7</f>
        <v>Naam contactpersoon</v>
      </c>
      <c r="D3" t="s">
        <v>218</v>
      </c>
      <c r="E3">
        <f>'2. Instellingsgegevens'!C7</f>
        <v>0</v>
      </c>
    </row>
    <row r="4" spans="1:5" x14ac:dyDescent="0.55000000000000004">
      <c r="A4">
        <f>'2. Instellingsgegevens'!$C$6</f>
        <v>0</v>
      </c>
      <c r="B4" t="s">
        <v>211</v>
      </c>
      <c r="C4" t="str">
        <f>'2. Instellingsgegevens'!B8</f>
        <v>Telefoonnummer contactpersoon</v>
      </c>
      <c r="D4" t="s">
        <v>218</v>
      </c>
      <c r="E4">
        <f>'2. Instellingsgegevens'!C8</f>
        <v>0</v>
      </c>
    </row>
    <row r="5" spans="1:5" x14ac:dyDescent="0.55000000000000004">
      <c r="A5">
        <f>'2. Instellingsgegevens'!$C$6</f>
        <v>0</v>
      </c>
      <c r="B5" t="s">
        <v>211</v>
      </c>
      <c r="C5" t="str">
        <f>'2. Instellingsgegevens'!B9</f>
        <v>Email contactpersoon</v>
      </c>
      <c r="D5" t="s">
        <v>218</v>
      </c>
      <c r="E5">
        <f>'2. Instellingsgegevens'!C9</f>
        <v>0</v>
      </c>
    </row>
    <row r="6" spans="1:5" x14ac:dyDescent="0.55000000000000004">
      <c r="A6">
        <f>'2. Instellingsgegevens'!$C$6</f>
        <v>0</v>
      </c>
      <c r="B6" t="s">
        <v>211</v>
      </c>
      <c r="C6" t="str">
        <f>'2. Instellingsgegevens'!B10</f>
        <v>Geschatte totale zorgomzet* 2024 van uw gehele organisatie</v>
      </c>
      <c r="D6" t="s">
        <v>218</v>
      </c>
      <c r="E6">
        <f>'2. Instellingsgegevens'!C10</f>
        <v>0</v>
      </c>
    </row>
    <row r="7" spans="1:5" x14ac:dyDescent="0.55000000000000004">
      <c r="A7">
        <f>'2. Instellingsgegevens'!$C$6</f>
        <v>0</v>
      </c>
      <c r="B7" t="s">
        <v>211</v>
      </c>
      <c r="C7" t="str">
        <f>'2. Instellingsgegevens'!B11</f>
        <v>Primaire cao voor woonbegeleiders/ pedagogisch staf</v>
      </c>
      <c r="D7" t="s">
        <v>218</v>
      </c>
      <c r="E7">
        <f>'2. Instellingsgegevens'!C11</f>
        <v>0</v>
      </c>
    </row>
    <row r="8" spans="1:5" x14ac:dyDescent="0.55000000000000004">
      <c r="A8">
        <f>'2. Instellingsgegevens'!$C$6</f>
        <v>0</v>
      </c>
      <c r="B8" t="s">
        <v>211</v>
      </c>
      <c r="C8" t="str">
        <f>'2. Instellingsgegevens'!B14</f>
        <v>Ik verklaar deze vragenlijst naar waarheid te hebben ingevuld</v>
      </c>
      <c r="D8" t="s">
        <v>218</v>
      </c>
      <c r="E8">
        <f>'2. Instellingsgegevens'!C14</f>
        <v>0</v>
      </c>
    </row>
    <row r="9" spans="1:5" x14ac:dyDescent="0.55000000000000004">
      <c r="A9">
        <f>'2. Instellingsgegevens'!$C$6</f>
        <v>0</v>
      </c>
      <c r="B9" t="s">
        <v>134</v>
      </c>
      <c r="C9" t="str">
        <f>'3. Overheadkosten'!B8</f>
        <v>Totale kosten 2024</v>
      </c>
      <c r="D9" t="s">
        <v>218</v>
      </c>
      <c r="E9">
        <f>'3. Overheadkosten'!C8</f>
        <v>0</v>
      </c>
    </row>
    <row r="10" spans="1:5" x14ac:dyDescent="0.55000000000000004">
      <c r="A10">
        <f>'2. Instellingsgegevens'!$C$6</f>
        <v>0</v>
      </c>
      <c r="B10" t="s">
        <v>134</v>
      </c>
      <c r="C10" t="str">
        <f>'3. Overheadkosten'!B9</f>
        <v>minus alle loonkosten** ambulant hulpverleners</v>
      </c>
      <c r="D10" t="s">
        <v>218</v>
      </c>
      <c r="E10">
        <f>'3. Overheadkosten'!C9</f>
        <v>0</v>
      </c>
    </row>
    <row r="11" spans="1:5" x14ac:dyDescent="0.55000000000000004">
      <c r="A11">
        <f>'2. Instellingsgegevens'!$C$6</f>
        <v>0</v>
      </c>
      <c r="B11" t="s">
        <v>134</v>
      </c>
      <c r="C11" t="str">
        <f>'3. Overheadkosten'!B10</f>
        <v>minus alle loonkosten** (woon)begeleiders (wonen/verblijf of dagbesteding/-behandeling, vzo)</v>
      </c>
      <c r="D11" t="s">
        <v>218</v>
      </c>
      <c r="E11">
        <f>'3. Overheadkosten'!C10</f>
        <v>0</v>
      </c>
    </row>
    <row r="12" spans="1:5" x14ac:dyDescent="0.55000000000000004">
      <c r="A12">
        <f>'2. Instellingsgegevens'!$C$6</f>
        <v>0</v>
      </c>
      <c r="B12" t="s">
        <v>134</v>
      </c>
      <c r="C12" t="str">
        <f>'3. Overheadkosten'!B11</f>
        <v>minus alle kosten externe inhuur ambulant hulpverleners/(woon)begeleiders</v>
      </c>
      <c r="D12" t="s">
        <v>218</v>
      </c>
      <c r="E12">
        <f>'3. Overheadkosten'!C11</f>
        <v>0</v>
      </c>
    </row>
    <row r="13" spans="1:5" x14ac:dyDescent="0.55000000000000004">
      <c r="A13">
        <f>'2. Instellingsgegevens'!$C$6</f>
        <v>0</v>
      </c>
      <c r="B13" t="s">
        <v>134</v>
      </c>
      <c r="C13" t="str">
        <f>'3. Overheadkosten'!B12</f>
        <v>minus alle cliëntgebonden huisvestingskosten*** wonen/verblijf of dagbesteding/-behandeling</v>
      </c>
      <c r="D13" t="s">
        <v>218</v>
      </c>
      <c r="E13">
        <f>'3. Overheadkosten'!C12</f>
        <v>0</v>
      </c>
    </row>
    <row r="14" spans="1:5" x14ac:dyDescent="0.55000000000000004">
      <c r="A14">
        <f>'2. Instellingsgegevens'!$C$6</f>
        <v>0</v>
      </c>
      <c r="B14" t="s">
        <v>134</v>
      </c>
      <c r="C14" t="str">
        <f>'3. Overheadkosten'!B13</f>
        <v>minus alle cliëntgebonden verzorgingskosten**** wonen/verblijf of dagbesteding/-behandeling</v>
      </c>
      <c r="D14" t="s">
        <v>218</v>
      </c>
      <c r="E14">
        <f>'3. Overheadkosten'!C13</f>
        <v>0</v>
      </c>
    </row>
    <row r="15" spans="1:5" x14ac:dyDescent="0.55000000000000004">
      <c r="A15">
        <f>'2. Instellingsgegevens'!$C$6</f>
        <v>0</v>
      </c>
      <c r="B15" t="s">
        <v>134</v>
      </c>
      <c r="C15" t="str">
        <f>'3. Overheadkosten'!B14</f>
        <v>minus alle overheadgerelateerde kosten waar tegenover opbrengsten staan (b.v. detachering)</v>
      </c>
      <c r="D15" t="s">
        <v>218</v>
      </c>
      <c r="E15">
        <f>'3. Overheadkosten'!C14</f>
        <v>0</v>
      </c>
    </row>
    <row r="16" spans="1:5" x14ac:dyDescent="0.55000000000000004">
      <c r="A16">
        <f>'2. Instellingsgegevens'!$C$6</f>
        <v>0</v>
      </c>
      <c r="B16" t="s">
        <v>134</v>
      </c>
      <c r="C16" t="str">
        <f>'3. Overheadkosten'!B15</f>
        <v>minus kosten van pleegzorg***** (zie onderstaande definitie)</v>
      </c>
      <c r="D16" t="s">
        <v>218</v>
      </c>
      <c r="E16">
        <f>'3. Overheadkosten'!C15</f>
        <v>0</v>
      </c>
    </row>
    <row r="17" spans="1:5" x14ac:dyDescent="0.55000000000000004">
      <c r="A17">
        <f>'2. Instellingsgegevens'!$C$6</f>
        <v>0</v>
      </c>
      <c r="B17" t="s">
        <v>134</v>
      </c>
      <c r="C17" t="str">
        <f>'3. Overheadkosten'!B16</f>
        <v>minus de kosten van ingekochte zorg (zorginkoop waar tegenover opbrengsten staan)</v>
      </c>
      <c r="D17" t="s">
        <v>218</v>
      </c>
      <c r="E17">
        <f>'3. Overheadkosten'!C16</f>
        <v>0</v>
      </c>
    </row>
    <row r="18" spans="1:5" x14ac:dyDescent="0.55000000000000004">
      <c r="A18">
        <f>'2. Instellingsgegevens'!$C$6</f>
        <v>0</v>
      </c>
      <c r="B18" t="s">
        <v>134</v>
      </c>
      <c r="C18" t="str">
        <f>'3. Overheadkosten'!B17</f>
        <v>minus kosten academische functie (waarschijnlijk op basis van een schatting)</v>
      </c>
      <c r="D18" t="s">
        <v>218</v>
      </c>
      <c r="E18">
        <f>'3. Overheadkosten'!C17</f>
        <v>0</v>
      </c>
    </row>
    <row r="19" spans="1:5" x14ac:dyDescent="0.55000000000000004">
      <c r="A19">
        <f>'2. Instellingsgegevens'!$C$6</f>
        <v>0</v>
      </c>
      <c r="B19" t="s">
        <v>134</v>
      </c>
      <c r="C19" t="str">
        <f>'3. Overheadkosten'!B18</f>
        <v>minus de overheadgerelateerde kosten van de voorwacht en achterwachtfunctie/crisisdienst</v>
      </c>
      <c r="D19" t="s">
        <v>218</v>
      </c>
      <c r="E19">
        <f>'3. Overheadkosten'!C18</f>
        <v>0</v>
      </c>
    </row>
    <row r="20" spans="1:5" x14ac:dyDescent="0.55000000000000004">
      <c r="A20">
        <f>'2. Instellingsgegevens'!$C$6</f>
        <v>0</v>
      </c>
      <c r="B20" t="s">
        <v>134</v>
      </c>
      <c r="C20" t="str">
        <f>'3. Overheadkosten'!B19</f>
        <v>Omvang overheadkosten (wordt automatisch gevuld)</v>
      </c>
      <c r="D20" t="s">
        <v>218</v>
      </c>
      <c r="E20">
        <f>'3. Overheadkosten'!C19</f>
        <v>0</v>
      </c>
    </row>
    <row r="21" spans="1:5" x14ac:dyDescent="0.55000000000000004">
      <c r="A21">
        <f>'2. Instellingsgegevens'!$C$6</f>
        <v>0</v>
      </c>
      <c r="B21" t="s">
        <v>134</v>
      </c>
      <c r="C21" t="str">
        <f>'3. Overheadkosten'!B20</f>
        <v>Fte ambulant hulpverleners EN (woon)begeleiders (wonen/verblijf of dagbesteding/-behandeling/vzo)</v>
      </c>
      <c r="D21" t="s">
        <v>218</v>
      </c>
      <c r="E21">
        <f>'3. Overheadkosten'!C20</f>
        <v>0</v>
      </c>
    </row>
    <row r="22" spans="1:5" x14ac:dyDescent="0.55000000000000004">
      <c r="A22">
        <f>'2. Instellingsgegevens'!$C$6</f>
        <v>0</v>
      </c>
      <c r="B22" t="s">
        <v>134</v>
      </c>
      <c r="C22" t="str">
        <f>'3. Overheadkosten'!B21</f>
        <v>Opslag overhead per directe fte</v>
      </c>
      <c r="D22" t="s">
        <v>218</v>
      </c>
      <c r="E22" t="str">
        <f>'3. Overheadkosten'!C21</f>
        <v/>
      </c>
    </row>
    <row r="23" spans="1:5" x14ac:dyDescent="0.55000000000000004">
      <c r="A23">
        <f>'2. Instellingsgegevens'!$C$6</f>
        <v>0</v>
      </c>
      <c r="B23" t="s">
        <v>134</v>
      </c>
      <c r="C23" t="str">
        <f>'3. Overheadkosten'!B24</f>
        <v>Passende opslag overhead per directe fte gehele organisatie</v>
      </c>
      <c r="D23" t="s">
        <v>218</v>
      </c>
      <c r="E23">
        <f>'3. Overheadkosten'!C24</f>
        <v>0</v>
      </c>
    </row>
    <row r="24" spans="1:5" x14ac:dyDescent="0.55000000000000004">
      <c r="A24">
        <f>'2. Instellingsgegevens'!$C$6</f>
        <v>0</v>
      </c>
      <c r="B24" t="s">
        <v>134</v>
      </c>
      <c r="C24" t="str">
        <f>'3. Overheadkosten'!B25</f>
        <v>OF: Passende opslag overhead per directe fte specifiek voor W&amp;V-producten (fte per hulpverlener)</v>
      </c>
      <c r="D24" t="s">
        <v>218</v>
      </c>
      <c r="E24">
        <f>'3. Overheadkosten'!C25</f>
        <v>0</v>
      </c>
    </row>
    <row r="25" spans="1:5" x14ac:dyDescent="0.55000000000000004">
      <c r="A25">
        <f>'2. Instellingsgegevens'!$C$6</f>
        <v>0</v>
      </c>
      <c r="B25" t="s">
        <v>134</v>
      </c>
      <c r="C25" t="str">
        <f>'3. Overheadkosten'!B26</f>
        <v>OF: passende opslag overhead per directe fte specifiek voor W&amp;V-producten (percentage op loonkosten**)</v>
      </c>
      <c r="D25" t="s">
        <v>218</v>
      </c>
      <c r="E25">
        <f>'3. Overheadkosten'!C26</f>
        <v>0</v>
      </c>
    </row>
    <row r="26" spans="1:5" x14ac:dyDescent="0.55000000000000004">
      <c r="A26">
        <f>'2. Instellingsgegevens'!$C$6</f>
        <v>0</v>
      </c>
      <c r="B26" t="s">
        <v>219</v>
      </c>
      <c r="C26" t="str">
        <f>'4. Overig'!B5</f>
        <v>Totale loonkosten (exclusief sociale premies &amp; pensioenen) 2024* alle behandelaren in loondienst</v>
      </c>
      <c r="D26" t="s">
        <v>218</v>
      </c>
      <c r="E26">
        <f>'4. Overig'!C5</f>
        <v>0</v>
      </c>
    </row>
    <row r="27" spans="1:5" x14ac:dyDescent="0.55000000000000004">
      <c r="A27">
        <f>'2. Instellingsgegevens'!$C$6</f>
        <v>0</v>
      </c>
      <c r="B27" t="s">
        <v>219</v>
      </c>
      <c r="C27" t="str">
        <f>'4. Overig'!B6</f>
        <v>Totale kosten ALLE sociale premies 2024** ten behoeve van deze behandelaren, werkgeverdeel</v>
      </c>
      <c r="D27" t="s">
        <v>218</v>
      </c>
      <c r="E27">
        <f>'4. Overig'!C6</f>
        <v>0</v>
      </c>
    </row>
    <row r="28" spans="1:5" x14ac:dyDescent="0.55000000000000004">
      <c r="A28">
        <f>'2. Instellingsgegevens'!$C$6</f>
        <v>0</v>
      </c>
      <c r="B28" t="s">
        <v>219</v>
      </c>
      <c r="C28" t="str">
        <f>'4. Overig'!B7</f>
        <v>Totale kosten ALLE pensioenpremies 2024 ten behoeve van deze behandelaren, werkgeverdeel</v>
      </c>
      <c r="D28" t="s">
        <v>218</v>
      </c>
      <c r="E28">
        <f>'4. Overig'!C7</f>
        <v>0</v>
      </c>
    </row>
    <row r="29" spans="1:5" x14ac:dyDescent="0.55000000000000004">
      <c r="A29">
        <f>'2. Instellingsgegevens'!$C$6</f>
        <v>0</v>
      </c>
      <c r="B29" t="s">
        <v>219</v>
      </c>
      <c r="C29" t="str">
        <f>'4. Overig'!B8</f>
        <v>Werkelijk effectief percentage sociale premies en pensioenen (wordt automatisch gevuld)</v>
      </c>
      <c r="D29" t="s">
        <v>218</v>
      </c>
      <c r="E29">
        <f>'4. Overig'!C8</f>
        <v>0</v>
      </c>
    </row>
    <row r="30" spans="1:5" x14ac:dyDescent="0.55000000000000004">
      <c r="A30">
        <f>'2. Instellingsgegevens'!$C$6</f>
        <v>0</v>
      </c>
      <c r="B30" t="s">
        <v>219</v>
      </c>
      <c r="C30" t="str">
        <f>'4. Overig'!B11</f>
        <v>(Door u redelijk geacht) percentage risico/marge op totale kosten (%)</v>
      </c>
      <c r="D30" t="s">
        <v>218</v>
      </c>
      <c r="E30">
        <f>'4. Overig'!C11</f>
        <v>0</v>
      </c>
    </row>
    <row r="31" spans="1:5" x14ac:dyDescent="0.55000000000000004">
      <c r="A31">
        <f>'2. Instellingsgegevens'!$C$6</f>
        <v>0</v>
      </c>
      <c r="B31" t="s">
        <v>219</v>
      </c>
      <c r="C31" t="str">
        <f>'4. Overig'!B13</f>
        <v>Deze uitvraag baseert zich op de kosten van 2024. Verwacht u dat deze wel of niet in voldoende mate representatief zullen zijn voor 2027? Zo niet, waarom niet? In loonkostenstijgingen en indexaties wordt voorzien.</v>
      </c>
      <c r="D31" t="s">
        <v>218</v>
      </c>
      <c r="E31">
        <f>'4. Overig'!B14</f>
        <v>0</v>
      </c>
    </row>
    <row r="32" spans="1:5" x14ac:dyDescent="0.55000000000000004">
      <c r="A32">
        <f>'2. Instellingsgegevens'!$C$6</f>
        <v>0</v>
      </c>
      <c r="B32" t="s">
        <v>233</v>
      </c>
      <c r="C32" t="str">
        <f>'5. Tolkkosten'!B6</f>
        <v>Hoeveel tolkkosten heeft u in 2025 gemaakt voor VERBLIJVENDE cliënten uit de zorgregio MIJOV?</v>
      </c>
      <c r="D32" t="s">
        <v>218</v>
      </c>
      <c r="E32">
        <f>'5. Tolkkosten'!C6</f>
        <v>0</v>
      </c>
    </row>
    <row r="33" spans="1:5" x14ac:dyDescent="0.55000000000000004">
      <c r="A33">
        <f>'2. Instellingsgegevens'!$C$6</f>
        <v>0</v>
      </c>
      <c r="B33" t="s">
        <v>233</v>
      </c>
      <c r="C33" t="str">
        <f>'5. Tolkkosten'!B7</f>
        <v>Hoeveel cliënten betrof het in 2025?</v>
      </c>
      <c r="D33" t="s">
        <v>218</v>
      </c>
      <c r="E33">
        <f>'5. Tolkkosten'!C7</f>
        <v>0</v>
      </c>
    </row>
    <row r="34" spans="1:5" x14ac:dyDescent="0.55000000000000004">
      <c r="A34">
        <f>'2. Instellingsgegevens'!$C$6</f>
        <v>0</v>
      </c>
      <c r="B34" t="s">
        <v>233</v>
      </c>
      <c r="C34" t="str">
        <f>'5. Tolkkosten'!B8</f>
        <v>Hoeveel kostte de inhuur van een tolk gemiddeld per uur in 2025 (inclusief BTW)?</v>
      </c>
      <c r="D34" t="s">
        <v>218</v>
      </c>
      <c r="E34">
        <f>'5. Tolkkosten'!C8</f>
        <v>0</v>
      </c>
    </row>
    <row r="35" spans="1:5" x14ac:dyDescent="0.55000000000000004">
      <c r="A35">
        <f>'2. Instellingsgegevens'!$C$6</f>
        <v>0</v>
      </c>
      <c r="B35" t="s">
        <v>233</v>
      </c>
      <c r="C35" t="str">
        <f>'5. Tolkkosten'!B9</f>
        <v>Bij hoeveel andere cliënten Wonen &amp; Verblijf had u in 2025 tolken ingezet, als hiervoor betere bekostiging was geweest?</v>
      </c>
      <c r="D35" t="s">
        <v>218</v>
      </c>
      <c r="E35">
        <f>'5. Tolkkosten'!C9</f>
        <v>0</v>
      </c>
    </row>
    <row r="36" spans="1:5" x14ac:dyDescent="0.55000000000000004">
      <c r="A36">
        <f>'2. Instellingsgegevens'!$C$6</f>
        <v>0</v>
      </c>
      <c r="B36" t="s">
        <v>9</v>
      </c>
      <c r="C36" t="s">
        <v>19</v>
      </c>
      <c r="D36" t="s">
        <v>218</v>
      </c>
      <c r="E36">
        <f>'Verblijfsgroep 1'!D4</f>
        <v>0</v>
      </c>
    </row>
    <row r="37" spans="1:5" x14ac:dyDescent="0.55000000000000004">
      <c r="A37">
        <f>'2. Instellingsgegevens'!$C$6</f>
        <v>0</v>
      </c>
      <c r="B37" t="s">
        <v>9</v>
      </c>
      <c r="C37" t="s">
        <v>21</v>
      </c>
      <c r="D37" t="s">
        <v>218</v>
      </c>
      <c r="E37">
        <f>'Verblijfsgroep 1'!D5</f>
        <v>0</v>
      </c>
    </row>
    <row r="38" spans="1:5" x14ac:dyDescent="0.55000000000000004">
      <c r="A38">
        <f>'2. Instellingsgegevens'!$C$6</f>
        <v>0</v>
      </c>
      <c r="B38" t="s">
        <v>9</v>
      </c>
      <c r="C38" t="s">
        <v>220</v>
      </c>
      <c r="D38" t="s">
        <v>218</v>
      </c>
      <c r="E38">
        <f>'Verblijfsgroep 1'!D6</f>
        <v>0</v>
      </c>
    </row>
    <row r="39" spans="1:5" x14ac:dyDescent="0.55000000000000004">
      <c r="A39">
        <f>'2. Instellingsgegevens'!$C$6</f>
        <v>0</v>
      </c>
      <c r="B39" t="s">
        <v>9</v>
      </c>
      <c r="C39" t="s">
        <v>221</v>
      </c>
      <c r="D39" t="s">
        <v>218</v>
      </c>
      <c r="E39">
        <f>'Verblijfsgroep 1'!D7</f>
        <v>0</v>
      </c>
    </row>
    <row r="40" spans="1:5" x14ac:dyDescent="0.55000000000000004">
      <c r="A40">
        <f>'2. Instellingsgegevens'!$C$6</f>
        <v>0</v>
      </c>
      <c r="B40" t="s">
        <v>9</v>
      </c>
      <c r="C40" t="s">
        <v>183</v>
      </c>
      <c r="D40" t="s">
        <v>218</v>
      </c>
      <c r="E40">
        <f>'Verblijfsgroep 1'!D8</f>
        <v>0</v>
      </c>
    </row>
    <row r="41" spans="1:5" x14ac:dyDescent="0.55000000000000004">
      <c r="A41">
        <f>'2. Instellingsgegevens'!$C$6</f>
        <v>0</v>
      </c>
      <c r="B41" t="s">
        <v>9</v>
      </c>
      <c r="C41" t="s">
        <v>0</v>
      </c>
      <c r="D41" t="s">
        <v>218</v>
      </c>
      <c r="E41">
        <f>'Verblijfsgroep 1'!D9</f>
        <v>0</v>
      </c>
    </row>
    <row r="42" spans="1:5" x14ac:dyDescent="0.55000000000000004">
      <c r="A42">
        <f>'2. Instellingsgegevens'!$C$6</f>
        <v>0</v>
      </c>
      <c r="B42" t="s">
        <v>9</v>
      </c>
      <c r="C42" t="s">
        <v>184</v>
      </c>
      <c r="D42" t="s">
        <v>218</v>
      </c>
      <c r="E42">
        <f>'Verblijfsgroep 1'!D10</f>
        <v>0</v>
      </c>
    </row>
    <row r="43" spans="1:5" x14ac:dyDescent="0.55000000000000004">
      <c r="A43">
        <f>'2. Instellingsgegevens'!$C$6</f>
        <v>0</v>
      </c>
      <c r="B43" t="s">
        <v>9</v>
      </c>
      <c r="C43" t="s">
        <v>222</v>
      </c>
      <c r="D43" t="s">
        <v>218</v>
      </c>
      <c r="E43" s="9" t="str">
        <f>'Verblijfsgroep 1'!D11</f>
        <v/>
      </c>
    </row>
    <row r="44" spans="1:5" x14ac:dyDescent="0.55000000000000004">
      <c r="A44">
        <f>'2. Instellingsgegevens'!$C$6</f>
        <v>0</v>
      </c>
      <c r="B44" t="s">
        <v>9</v>
      </c>
      <c r="C44" t="s">
        <v>8</v>
      </c>
      <c r="D44" t="s">
        <v>218</v>
      </c>
      <c r="E44" s="9">
        <f>'Verblijfsgroep 1'!D12</f>
        <v>0</v>
      </c>
    </row>
    <row r="45" spans="1:5" x14ac:dyDescent="0.55000000000000004">
      <c r="A45">
        <f>'2. Instellingsgegevens'!$C$6</f>
        <v>0</v>
      </c>
      <c r="B45" t="s">
        <v>9</v>
      </c>
      <c r="C45" t="s">
        <v>23</v>
      </c>
      <c r="D45" t="s">
        <v>218</v>
      </c>
      <c r="E45">
        <f>'Verblijfsgroep 1'!D13</f>
        <v>0</v>
      </c>
    </row>
    <row r="46" spans="1:5" x14ac:dyDescent="0.55000000000000004">
      <c r="A46">
        <f>'2. Instellingsgegevens'!$C$6</f>
        <v>0</v>
      </c>
      <c r="B46" t="s">
        <v>9</v>
      </c>
      <c r="C46" t="s">
        <v>1</v>
      </c>
      <c r="D46" t="s">
        <v>218</v>
      </c>
      <c r="E46">
        <f>'Verblijfsgroep 1'!D14</f>
        <v>0</v>
      </c>
    </row>
    <row r="47" spans="1:5" x14ac:dyDescent="0.55000000000000004">
      <c r="A47">
        <f>'2. Instellingsgegevens'!$C$6</f>
        <v>0</v>
      </c>
      <c r="B47" t="s">
        <v>9</v>
      </c>
      <c r="C47" t="s">
        <v>223</v>
      </c>
      <c r="D47" t="s">
        <v>218</v>
      </c>
      <c r="E47">
        <f>'Verblijfsgroep 1'!D15</f>
        <v>0</v>
      </c>
    </row>
    <row r="48" spans="1:5" x14ac:dyDescent="0.55000000000000004">
      <c r="A48">
        <f>'2. Instellingsgegevens'!$C$6</f>
        <v>0</v>
      </c>
      <c r="B48" t="s">
        <v>9</v>
      </c>
      <c r="C48" t="s">
        <v>186</v>
      </c>
      <c r="D48" t="s">
        <v>218</v>
      </c>
      <c r="E48">
        <f>'Verblijfsgroep 1'!D16</f>
        <v>0</v>
      </c>
    </row>
    <row r="49" spans="1:5" x14ac:dyDescent="0.55000000000000004">
      <c r="A49">
        <f>'2. Instellingsgegevens'!$C$6</f>
        <v>0</v>
      </c>
      <c r="B49" t="s">
        <v>9</v>
      </c>
      <c r="C49" t="s">
        <v>187</v>
      </c>
      <c r="D49" t="s">
        <v>218</v>
      </c>
      <c r="E49">
        <f>'Verblijfsgroep 1'!D17</f>
        <v>0</v>
      </c>
    </row>
    <row r="50" spans="1:5" x14ac:dyDescent="0.55000000000000004">
      <c r="A50">
        <f>'2. Instellingsgegevens'!$C$6</f>
        <v>0</v>
      </c>
      <c r="B50" t="s">
        <v>9</v>
      </c>
      <c r="C50" t="s">
        <v>188</v>
      </c>
      <c r="D50" t="s">
        <v>218</v>
      </c>
      <c r="E50">
        <f>'Verblijfsgroep 1'!D18</f>
        <v>0</v>
      </c>
    </row>
    <row r="51" spans="1:5" x14ac:dyDescent="0.55000000000000004">
      <c r="A51">
        <f>'2. Instellingsgegevens'!$C$6</f>
        <v>0</v>
      </c>
      <c r="B51" t="s">
        <v>9</v>
      </c>
      <c r="C51" t="s">
        <v>224</v>
      </c>
      <c r="D51" t="s">
        <v>218</v>
      </c>
      <c r="E51">
        <f>'Verblijfsgroep 1'!D19</f>
        <v>0</v>
      </c>
    </row>
    <row r="52" spans="1:5" x14ac:dyDescent="0.55000000000000004">
      <c r="A52">
        <f>'2. Instellingsgegevens'!$C$6</f>
        <v>0</v>
      </c>
      <c r="B52" t="s">
        <v>9</v>
      </c>
      <c r="C52" t="s">
        <v>202</v>
      </c>
      <c r="D52" t="s">
        <v>218</v>
      </c>
      <c r="E52">
        <f>'Verblijfsgroep 1'!D20</f>
        <v>0</v>
      </c>
    </row>
    <row r="53" spans="1:5" x14ac:dyDescent="0.55000000000000004">
      <c r="A53">
        <f>'2. Instellingsgegevens'!$C$6</f>
        <v>0</v>
      </c>
      <c r="B53" t="s">
        <v>9</v>
      </c>
      <c r="C53" t="s">
        <v>107</v>
      </c>
      <c r="D53" t="s">
        <v>218</v>
      </c>
      <c r="E53">
        <f>'Verblijfsgroep 1'!D21</f>
        <v>0</v>
      </c>
    </row>
    <row r="54" spans="1:5" x14ac:dyDescent="0.55000000000000004">
      <c r="A54">
        <f>'2. Instellingsgegevens'!$C$6</f>
        <v>0</v>
      </c>
      <c r="B54" t="s">
        <v>9</v>
      </c>
      <c r="C54" t="s">
        <v>34</v>
      </c>
      <c r="D54" t="s">
        <v>218</v>
      </c>
      <c r="E54" s="99">
        <f>'Verblijfsgroep 1'!D22</f>
        <v>0</v>
      </c>
    </row>
    <row r="55" spans="1:5" x14ac:dyDescent="0.55000000000000004">
      <c r="A55">
        <f>'2. Instellingsgegevens'!$C$6</f>
        <v>0</v>
      </c>
      <c r="B55" t="s">
        <v>9</v>
      </c>
      <c r="C55" t="s">
        <v>203</v>
      </c>
      <c r="D55" t="s">
        <v>218</v>
      </c>
      <c r="E55">
        <f>'Verblijfsgroep 1'!D23</f>
        <v>0</v>
      </c>
    </row>
    <row r="56" spans="1:5" x14ac:dyDescent="0.55000000000000004">
      <c r="A56">
        <f>'2. Instellingsgegevens'!$C$6</f>
        <v>0</v>
      </c>
      <c r="B56" t="s">
        <v>9</v>
      </c>
      <c r="C56" t="s">
        <v>171</v>
      </c>
      <c r="D56" t="s">
        <v>218</v>
      </c>
      <c r="E56" s="9">
        <f>'Verblijfsgroep 1'!D24</f>
        <v>0</v>
      </c>
    </row>
    <row r="57" spans="1:5" x14ac:dyDescent="0.55000000000000004">
      <c r="A57">
        <f>'2. Instellingsgegevens'!$C$6</f>
        <v>0</v>
      </c>
      <c r="B57" t="s">
        <v>9</v>
      </c>
      <c r="C57" t="s">
        <v>189</v>
      </c>
      <c r="D57" t="s">
        <v>218</v>
      </c>
      <c r="E57" s="100">
        <f>'Verblijfsgroep 1'!D25</f>
        <v>0</v>
      </c>
    </row>
    <row r="58" spans="1:5" x14ac:dyDescent="0.55000000000000004">
      <c r="A58">
        <f>'2. Instellingsgegevens'!$C$6</f>
        <v>0</v>
      </c>
      <c r="B58" t="s">
        <v>9</v>
      </c>
      <c r="C58" t="s">
        <v>204</v>
      </c>
      <c r="D58" t="s">
        <v>218</v>
      </c>
      <c r="E58">
        <f>'Verblijfsgroep 1'!D26</f>
        <v>0</v>
      </c>
    </row>
    <row r="59" spans="1:5" x14ac:dyDescent="0.55000000000000004">
      <c r="A59">
        <f>'2. Instellingsgegevens'!$C$6</f>
        <v>0</v>
      </c>
      <c r="B59" t="s">
        <v>9</v>
      </c>
      <c r="C59" t="s">
        <v>31</v>
      </c>
      <c r="D59" t="s">
        <v>218</v>
      </c>
      <c r="E59">
        <f>'Verblijfsgroep 1'!D27</f>
        <v>0</v>
      </c>
    </row>
    <row r="60" spans="1:5" x14ac:dyDescent="0.55000000000000004">
      <c r="A60">
        <f>'2. Instellingsgegevens'!$C$6</f>
        <v>0</v>
      </c>
      <c r="B60" t="s">
        <v>9</v>
      </c>
      <c r="C60" t="s">
        <v>119</v>
      </c>
      <c r="D60" t="s">
        <v>218</v>
      </c>
      <c r="E60">
        <f>'Verblijfsgroep 1'!D28</f>
        <v>0</v>
      </c>
    </row>
    <row r="61" spans="1:5" x14ac:dyDescent="0.55000000000000004">
      <c r="A61">
        <f>'2. Instellingsgegevens'!$C$6</f>
        <v>0</v>
      </c>
      <c r="B61" t="s">
        <v>9</v>
      </c>
      <c r="C61" t="s">
        <v>4</v>
      </c>
      <c r="D61" t="s">
        <v>218</v>
      </c>
      <c r="E61" t="str">
        <f>'Verblijfsgroep 1'!D29</f>
        <v/>
      </c>
    </row>
    <row r="62" spans="1:5" x14ac:dyDescent="0.55000000000000004">
      <c r="A62">
        <f>'2. Instellingsgegevens'!$C$6</f>
        <v>0</v>
      </c>
      <c r="B62" t="s">
        <v>9</v>
      </c>
      <c r="C62" t="s">
        <v>177</v>
      </c>
      <c r="D62" t="s">
        <v>218</v>
      </c>
      <c r="E62" t="str">
        <f>'Verblijfsgroep 1'!D30</f>
        <v/>
      </c>
    </row>
    <row r="63" spans="1:5" x14ac:dyDescent="0.55000000000000004">
      <c r="A63">
        <f>'2. Instellingsgegevens'!$C$6</f>
        <v>0</v>
      </c>
      <c r="B63" t="s">
        <v>9</v>
      </c>
      <c r="C63" t="s">
        <v>90</v>
      </c>
      <c r="D63" t="s">
        <v>218</v>
      </c>
      <c r="E63">
        <f>'Verblijfsgroep 1'!D33</f>
        <v>0</v>
      </c>
    </row>
    <row r="64" spans="1:5" x14ac:dyDescent="0.55000000000000004">
      <c r="A64">
        <f>'2. Instellingsgegevens'!$C$6</f>
        <v>0</v>
      </c>
      <c r="B64" t="s">
        <v>9</v>
      </c>
      <c r="C64" t="s">
        <v>174</v>
      </c>
      <c r="D64" t="s">
        <v>218</v>
      </c>
      <c r="E64">
        <f>'Verblijfsgroep 1'!D34</f>
        <v>0</v>
      </c>
    </row>
    <row r="65" spans="1:5" x14ac:dyDescent="0.55000000000000004">
      <c r="A65">
        <f>'2. Instellingsgegevens'!$C$6</f>
        <v>0</v>
      </c>
      <c r="B65" t="s">
        <v>9</v>
      </c>
      <c r="C65" t="s">
        <v>93</v>
      </c>
      <c r="D65" t="s">
        <v>218</v>
      </c>
      <c r="E65">
        <f>'Verblijfsgroep 1'!D35</f>
        <v>0</v>
      </c>
    </row>
    <row r="66" spans="1:5" x14ac:dyDescent="0.55000000000000004">
      <c r="A66">
        <f>'2. Instellingsgegevens'!$C$6</f>
        <v>0</v>
      </c>
      <c r="B66" t="s">
        <v>9</v>
      </c>
      <c r="C66" t="s">
        <v>92</v>
      </c>
      <c r="D66" t="s">
        <v>218</v>
      </c>
      <c r="E66">
        <f>'Verblijfsgroep 1'!D36</f>
        <v>0</v>
      </c>
    </row>
    <row r="67" spans="1:5" x14ac:dyDescent="0.55000000000000004">
      <c r="A67">
        <f>'2. Instellingsgegevens'!$C$6</f>
        <v>0</v>
      </c>
      <c r="B67" t="s">
        <v>9</v>
      </c>
      <c r="C67" t="s">
        <v>91</v>
      </c>
      <c r="D67" t="s">
        <v>218</v>
      </c>
      <c r="E67">
        <f>'Verblijfsgroep 1'!D37</f>
        <v>0</v>
      </c>
    </row>
    <row r="68" spans="1:5" x14ac:dyDescent="0.55000000000000004">
      <c r="A68">
        <f>'2. Instellingsgegevens'!$C$6</f>
        <v>0</v>
      </c>
      <c r="B68" t="s">
        <v>9</v>
      </c>
      <c r="C68" t="s">
        <v>29</v>
      </c>
      <c r="D68" t="s">
        <v>218</v>
      </c>
      <c r="E68" s="9">
        <f>'Verblijfsgroep 1'!D38</f>
        <v>0</v>
      </c>
    </row>
    <row r="69" spans="1:5" x14ac:dyDescent="0.55000000000000004">
      <c r="A69">
        <f>'2. Instellingsgegevens'!$C$6</f>
        <v>0</v>
      </c>
      <c r="B69" t="s">
        <v>9</v>
      </c>
      <c r="C69" t="s">
        <v>225</v>
      </c>
      <c r="D69" t="s">
        <v>218</v>
      </c>
      <c r="E69">
        <f>'Verblijfsgroep 1'!D39</f>
        <v>0</v>
      </c>
    </row>
    <row r="70" spans="1:5" x14ac:dyDescent="0.55000000000000004">
      <c r="A70">
        <f>'2. Instellingsgegevens'!$C$6</f>
        <v>0</v>
      </c>
      <c r="B70" t="s">
        <v>9</v>
      </c>
      <c r="C70" t="s">
        <v>86</v>
      </c>
      <c r="D70" t="s">
        <v>218</v>
      </c>
      <c r="E70">
        <f>'Verblijfsgroep 1'!D40</f>
        <v>0</v>
      </c>
    </row>
    <row r="71" spans="1:5" x14ac:dyDescent="0.55000000000000004">
      <c r="A71">
        <f>'2. Instellingsgegevens'!$C$6</f>
        <v>0</v>
      </c>
      <c r="B71" t="s">
        <v>9</v>
      </c>
      <c r="C71" t="s">
        <v>173</v>
      </c>
      <c r="D71" t="s">
        <v>218</v>
      </c>
      <c r="E71" t="str">
        <f>'Verblijfsgroep 1'!D43</f>
        <v/>
      </c>
    </row>
    <row r="72" spans="1:5" x14ac:dyDescent="0.55000000000000004">
      <c r="A72">
        <f>'2. Instellingsgegevens'!$C$6</f>
        <v>0</v>
      </c>
      <c r="B72" t="s">
        <v>9</v>
      </c>
      <c r="C72" t="s">
        <v>191</v>
      </c>
      <c r="D72" t="s">
        <v>218</v>
      </c>
      <c r="E72" t="str">
        <f>'Verblijfsgroep 1'!D44</f>
        <v/>
      </c>
    </row>
    <row r="73" spans="1:5" x14ac:dyDescent="0.55000000000000004">
      <c r="A73">
        <f>'2. Instellingsgegevens'!$C$6</f>
        <v>0</v>
      </c>
      <c r="B73" t="s">
        <v>9</v>
      </c>
      <c r="C73" t="s">
        <v>87</v>
      </c>
      <c r="D73" t="s">
        <v>218</v>
      </c>
      <c r="E73" t="str">
        <f>'Verblijfsgroep 1'!D45</f>
        <v/>
      </c>
    </row>
    <row r="74" spans="1:5" x14ac:dyDescent="0.55000000000000004">
      <c r="A74">
        <f>'2. Instellingsgegevens'!$C$6</f>
        <v>0</v>
      </c>
      <c r="B74" t="s">
        <v>9</v>
      </c>
      <c r="C74" t="s">
        <v>88</v>
      </c>
      <c r="D74" t="s">
        <v>218</v>
      </c>
      <c r="E74" t="str">
        <f>'Verblijfsgroep 1'!D46</f>
        <v/>
      </c>
    </row>
    <row r="75" spans="1:5" x14ac:dyDescent="0.55000000000000004">
      <c r="A75">
        <f>'2. Instellingsgegevens'!$C$6</f>
        <v>0</v>
      </c>
      <c r="B75" t="s">
        <v>9</v>
      </c>
      <c r="C75" t="s">
        <v>89</v>
      </c>
      <c r="D75" t="s">
        <v>218</v>
      </c>
      <c r="E75" t="str">
        <f>'Verblijfsgroep 1'!D47</f>
        <v/>
      </c>
    </row>
    <row r="76" spans="1:5" x14ac:dyDescent="0.55000000000000004">
      <c r="A76">
        <f>'2. Instellingsgegevens'!$C$6</f>
        <v>0</v>
      </c>
      <c r="B76" t="s">
        <v>10</v>
      </c>
      <c r="C76" t="s">
        <v>19</v>
      </c>
      <c r="D76" t="s">
        <v>218</v>
      </c>
      <c r="E76">
        <f>'Verblijfsgroep 2'!D4</f>
        <v>0</v>
      </c>
    </row>
    <row r="77" spans="1:5" x14ac:dyDescent="0.55000000000000004">
      <c r="A77">
        <f>'2. Instellingsgegevens'!$C$6</f>
        <v>0</v>
      </c>
      <c r="B77" t="s">
        <v>10</v>
      </c>
      <c r="C77" t="s">
        <v>21</v>
      </c>
      <c r="D77" t="s">
        <v>218</v>
      </c>
      <c r="E77">
        <f>'Verblijfsgroep 2'!D5</f>
        <v>0</v>
      </c>
    </row>
    <row r="78" spans="1:5" x14ac:dyDescent="0.55000000000000004">
      <c r="A78">
        <f>'2. Instellingsgegevens'!$C$6</f>
        <v>0</v>
      </c>
      <c r="B78" t="s">
        <v>10</v>
      </c>
      <c r="C78" t="s">
        <v>220</v>
      </c>
      <c r="D78" t="s">
        <v>218</v>
      </c>
      <c r="E78">
        <f>'Verblijfsgroep 2'!D6</f>
        <v>0</v>
      </c>
    </row>
    <row r="79" spans="1:5" x14ac:dyDescent="0.55000000000000004">
      <c r="A79">
        <f>'2. Instellingsgegevens'!$C$6</f>
        <v>0</v>
      </c>
      <c r="B79" t="s">
        <v>10</v>
      </c>
      <c r="C79" t="s">
        <v>221</v>
      </c>
      <c r="D79" t="s">
        <v>218</v>
      </c>
      <c r="E79">
        <f>'Verblijfsgroep 2'!D7</f>
        <v>0</v>
      </c>
    </row>
    <row r="80" spans="1:5" x14ac:dyDescent="0.55000000000000004">
      <c r="A80">
        <f>'2. Instellingsgegevens'!$C$6</f>
        <v>0</v>
      </c>
      <c r="B80" t="s">
        <v>10</v>
      </c>
      <c r="C80" t="s">
        <v>183</v>
      </c>
      <c r="D80" t="s">
        <v>218</v>
      </c>
      <c r="E80">
        <f>'Verblijfsgroep 2'!D8</f>
        <v>0</v>
      </c>
    </row>
    <row r="81" spans="1:5" x14ac:dyDescent="0.55000000000000004">
      <c r="A81">
        <f>'2. Instellingsgegevens'!$C$6</f>
        <v>0</v>
      </c>
      <c r="B81" t="s">
        <v>10</v>
      </c>
      <c r="C81" t="s">
        <v>0</v>
      </c>
      <c r="D81" t="s">
        <v>218</v>
      </c>
      <c r="E81">
        <f>'Verblijfsgroep 2'!D9</f>
        <v>0</v>
      </c>
    </row>
    <row r="82" spans="1:5" x14ac:dyDescent="0.55000000000000004">
      <c r="A82">
        <f>'2. Instellingsgegevens'!$C$6</f>
        <v>0</v>
      </c>
      <c r="B82" t="s">
        <v>10</v>
      </c>
      <c r="C82" t="s">
        <v>184</v>
      </c>
      <c r="D82" t="s">
        <v>218</v>
      </c>
      <c r="E82">
        <f>'Verblijfsgroep 2'!D10</f>
        <v>0</v>
      </c>
    </row>
    <row r="83" spans="1:5" x14ac:dyDescent="0.55000000000000004">
      <c r="A83">
        <f>'2. Instellingsgegevens'!$C$6</f>
        <v>0</v>
      </c>
      <c r="B83" t="s">
        <v>10</v>
      </c>
      <c r="C83" t="s">
        <v>222</v>
      </c>
      <c r="D83" t="s">
        <v>218</v>
      </c>
      <c r="E83" s="9" t="str">
        <f>'Verblijfsgroep 2'!D11</f>
        <v/>
      </c>
    </row>
    <row r="84" spans="1:5" x14ac:dyDescent="0.55000000000000004">
      <c r="A84">
        <f>'2. Instellingsgegevens'!$C$6</f>
        <v>0</v>
      </c>
      <c r="B84" t="s">
        <v>10</v>
      </c>
      <c r="C84" t="s">
        <v>8</v>
      </c>
      <c r="D84" t="s">
        <v>218</v>
      </c>
      <c r="E84" s="9">
        <f>'Verblijfsgroep 2'!D12</f>
        <v>0</v>
      </c>
    </row>
    <row r="85" spans="1:5" x14ac:dyDescent="0.55000000000000004">
      <c r="A85">
        <f>'2. Instellingsgegevens'!$C$6</f>
        <v>0</v>
      </c>
      <c r="B85" t="s">
        <v>10</v>
      </c>
      <c r="C85" t="s">
        <v>23</v>
      </c>
      <c r="D85" t="s">
        <v>218</v>
      </c>
      <c r="E85">
        <f>'Verblijfsgroep 2'!D13</f>
        <v>0</v>
      </c>
    </row>
    <row r="86" spans="1:5" x14ac:dyDescent="0.55000000000000004">
      <c r="A86">
        <f>'2. Instellingsgegevens'!$C$6</f>
        <v>0</v>
      </c>
      <c r="B86" t="s">
        <v>10</v>
      </c>
      <c r="C86" t="s">
        <v>1</v>
      </c>
      <c r="D86" t="s">
        <v>218</v>
      </c>
      <c r="E86">
        <f>'Verblijfsgroep 2'!D14</f>
        <v>0</v>
      </c>
    </row>
    <row r="87" spans="1:5" x14ac:dyDescent="0.55000000000000004">
      <c r="A87">
        <f>'2. Instellingsgegevens'!$C$6</f>
        <v>0</v>
      </c>
      <c r="B87" t="s">
        <v>10</v>
      </c>
      <c r="C87" t="s">
        <v>223</v>
      </c>
      <c r="D87" t="s">
        <v>218</v>
      </c>
      <c r="E87">
        <f>'Verblijfsgroep 2'!D15</f>
        <v>0</v>
      </c>
    </row>
    <row r="88" spans="1:5" x14ac:dyDescent="0.55000000000000004">
      <c r="A88">
        <f>'2. Instellingsgegevens'!$C$6</f>
        <v>0</v>
      </c>
      <c r="B88" t="s">
        <v>10</v>
      </c>
      <c r="C88" t="s">
        <v>186</v>
      </c>
      <c r="D88" t="s">
        <v>218</v>
      </c>
      <c r="E88">
        <f>'Verblijfsgroep 2'!D16</f>
        <v>0</v>
      </c>
    </row>
    <row r="89" spans="1:5" x14ac:dyDescent="0.55000000000000004">
      <c r="A89">
        <f>'2. Instellingsgegevens'!$C$6</f>
        <v>0</v>
      </c>
      <c r="B89" t="s">
        <v>10</v>
      </c>
      <c r="C89" t="s">
        <v>187</v>
      </c>
      <c r="D89" t="s">
        <v>218</v>
      </c>
      <c r="E89">
        <f>'Verblijfsgroep 2'!D17</f>
        <v>0</v>
      </c>
    </row>
    <row r="90" spans="1:5" x14ac:dyDescent="0.55000000000000004">
      <c r="A90">
        <f>'2. Instellingsgegevens'!$C$6</f>
        <v>0</v>
      </c>
      <c r="B90" t="s">
        <v>10</v>
      </c>
      <c r="C90" t="s">
        <v>188</v>
      </c>
      <c r="D90" t="s">
        <v>218</v>
      </c>
      <c r="E90">
        <f>'Verblijfsgroep 2'!D18</f>
        <v>0</v>
      </c>
    </row>
    <row r="91" spans="1:5" x14ac:dyDescent="0.55000000000000004">
      <c r="A91">
        <f>'2. Instellingsgegevens'!$C$6</f>
        <v>0</v>
      </c>
      <c r="B91" t="s">
        <v>10</v>
      </c>
      <c r="C91" t="s">
        <v>224</v>
      </c>
      <c r="D91" t="s">
        <v>218</v>
      </c>
      <c r="E91">
        <f>'Verblijfsgroep 2'!D19</f>
        <v>0</v>
      </c>
    </row>
    <row r="92" spans="1:5" x14ac:dyDescent="0.55000000000000004">
      <c r="A92">
        <f>'2. Instellingsgegevens'!$C$6</f>
        <v>0</v>
      </c>
      <c r="B92" t="s">
        <v>10</v>
      </c>
      <c r="C92" t="s">
        <v>202</v>
      </c>
      <c r="D92" t="s">
        <v>218</v>
      </c>
      <c r="E92">
        <f>'Verblijfsgroep 2'!D20</f>
        <v>0</v>
      </c>
    </row>
    <row r="93" spans="1:5" x14ac:dyDescent="0.55000000000000004">
      <c r="A93">
        <f>'2. Instellingsgegevens'!$C$6</f>
        <v>0</v>
      </c>
      <c r="B93" t="s">
        <v>10</v>
      </c>
      <c r="C93" t="s">
        <v>107</v>
      </c>
      <c r="D93" t="s">
        <v>218</v>
      </c>
      <c r="E93">
        <f>'Verblijfsgroep 2'!D21</f>
        <v>0</v>
      </c>
    </row>
    <row r="94" spans="1:5" x14ac:dyDescent="0.55000000000000004">
      <c r="A94">
        <f>'2. Instellingsgegevens'!$C$6</f>
        <v>0</v>
      </c>
      <c r="B94" t="s">
        <v>10</v>
      </c>
      <c r="C94" t="s">
        <v>34</v>
      </c>
      <c r="D94" t="s">
        <v>218</v>
      </c>
      <c r="E94" s="99">
        <f>'Verblijfsgroep 2'!D22</f>
        <v>0</v>
      </c>
    </row>
    <row r="95" spans="1:5" x14ac:dyDescent="0.55000000000000004">
      <c r="A95">
        <f>'2. Instellingsgegevens'!$C$6</f>
        <v>0</v>
      </c>
      <c r="B95" t="s">
        <v>10</v>
      </c>
      <c r="C95" t="s">
        <v>203</v>
      </c>
      <c r="D95" t="s">
        <v>218</v>
      </c>
      <c r="E95">
        <f>'Verblijfsgroep 2'!D23</f>
        <v>0</v>
      </c>
    </row>
    <row r="96" spans="1:5" x14ac:dyDescent="0.55000000000000004">
      <c r="A96">
        <f>'2. Instellingsgegevens'!$C$6</f>
        <v>0</v>
      </c>
      <c r="B96" t="s">
        <v>10</v>
      </c>
      <c r="C96" t="s">
        <v>171</v>
      </c>
      <c r="D96" t="s">
        <v>218</v>
      </c>
      <c r="E96" s="9">
        <f>'Verblijfsgroep 2'!D24</f>
        <v>0</v>
      </c>
    </row>
    <row r="97" spans="1:5" x14ac:dyDescent="0.55000000000000004">
      <c r="A97">
        <f>'2. Instellingsgegevens'!$C$6</f>
        <v>0</v>
      </c>
      <c r="B97" t="s">
        <v>10</v>
      </c>
      <c r="C97" t="s">
        <v>189</v>
      </c>
      <c r="D97" t="s">
        <v>218</v>
      </c>
      <c r="E97" s="100">
        <f>'Verblijfsgroep 2'!D25</f>
        <v>0</v>
      </c>
    </row>
    <row r="98" spans="1:5" x14ac:dyDescent="0.55000000000000004">
      <c r="A98">
        <f>'2. Instellingsgegevens'!$C$6</f>
        <v>0</v>
      </c>
      <c r="B98" t="s">
        <v>10</v>
      </c>
      <c r="C98" t="s">
        <v>204</v>
      </c>
      <c r="D98" t="s">
        <v>218</v>
      </c>
      <c r="E98">
        <f>'Verblijfsgroep 2'!D26</f>
        <v>0</v>
      </c>
    </row>
    <row r="99" spans="1:5" x14ac:dyDescent="0.55000000000000004">
      <c r="A99">
        <f>'2. Instellingsgegevens'!$C$6</f>
        <v>0</v>
      </c>
      <c r="B99" t="s">
        <v>10</v>
      </c>
      <c r="C99" t="s">
        <v>31</v>
      </c>
      <c r="D99" t="s">
        <v>218</v>
      </c>
      <c r="E99">
        <f>'Verblijfsgroep 2'!D27</f>
        <v>0</v>
      </c>
    </row>
    <row r="100" spans="1:5" x14ac:dyDescent="0.55000000000000004">
      <c r="A100">
        <f>'2. Instellingsgegevens'!$C$6</f>
        <v>0</v>
      </c>
      <c r="B100" t="s">
        <v>10</v>
      </c>
      <c r="C100" t="s">
        <v>119</v>
      </c>
      <c r="D100" t="s">
        <v>218</v>
      </c>
      <c r="E100">
        <f>'Verblijfsgroep 2'!D28</f>
        <v>0</v>
      </c>
    </row>
    <row r="101" spans="1:5" x14ac:dyDescent="0.55000000000000004">
      <c r="A101">
        <f>'2. Instellingsgegevens'!$C$6</f>
        <v>0</v>
      </c>
      <c r="B101" t="s">
        <v>10</v>
      </c>
      <c r="C101" t="s">
        <v>4</v>
      </c>
      <c r="D101" t="s">
        <v>218</v>
      </c>
      <c r="E101" t="str">
        <f>'Verblijfsgroep 2'!D29</f>
        <v/>
      </c>
    </row>
    <row r="102" spans="1:5" x14ac:dyDescent="0.55000000000000004">
      <c r="A102">
        <f>'2. Instellingsgegevens'!$C$6</f>
        <v>0</v>
      </c>
      <c r="B102" t="s">
        <v>10</v>
      </c>
      <c r="C102" t="s">
        <v>177</v>
      </c>
      <c r="D102" t="s">
        <v>218</v>
      </c>
      <c r="E102" t="str">
        <f>'Verblijfsgroep 2'!D30</f>
        <v/>
      </c>
    </row>
    <row r="103" spans="1:5" x14ac:dyDescent="0.55000000000000004">
      <c r="A103">
        <f>'2. Instellingsgegevens'!$C$6</f>
        <v>0</v>
      </c>
      <c r="B103" t="s">
        <v>10</v>
      </c>
      <c r="C103" t="s">
        <v>90</v>
      </c>
      <c r="D103" t="s">
        <v>218</v>
      </c>
      <c r="E103">
        <f>'Verblijfsgroep 2'!D33</f>
        <v>0</v>
      </c>
    </row>
    <row r="104" spans="1:5" x14ac:dyDescent="0.55000000000000004">
      <c r="A104">
        <f>'2. Instellingsgegevens'!$C$6</f>
        <v>0</v>
      </c>
      <c r="B104" t="s">
        <v>10</v>
      </c>
      <c r="C104" t="s">
        <v>174</v>
      </c>
      <c r="D104" t="s">
        <v>218</v>
      </c>
      <c r="E104">
        <f>'Verblijfsgroep 2'!D34</f>
        <v>0</v>
      </c>
    </row>
    <row r="105" spans="1:5" x14ac:dyDescent="0.55000000000000004">
      <c r="A105">
        <f>'2. Instellingsgegevens'!$C$6</f>
        <v>0</v>
      </c>
      <c r="B105" t="s">
        <v>10</v>
      </c>
      <c r="C105" t="s">
        <v>93</v>
      </c>
      <c r="D105" t="s">
        <v>218</v>
      </c>
      <c r="E105">
        <f>'Verblijfsgroep 2'!D35</f>
        <v>0</v>
      </c>
    </row>
    <row r="106" spans="1:5" x14ac:dyDescent="0.55000000000000004">
      <c r="A106">
        <f>'2. Instellingsgegevens'!$C$6</f>
        <v>0</v>
      </c>
      <c r="B106" t="s">
        <v>10</v>
      </c>
      <c r="C106" t="s">
        <v>92</v>
      </c>
      <c r="D106" t="s">
        <v>218</v>
      </c>
      <c r="E106">
        <f>'Verblijfsgroep 2'!D36</f>
        <v>0</v>
      </c>
    </row>
    <row r="107" spans="1:5" x14ac:dyDescent="0.55000000000000004">
      <c r="A107">
        <f>'2. Instellingsgegevens'!$C$6</f>
        <v>0</v>
      </c>
      <c r="B107" t="s">
        <v>10</v>
      </c>
      <c r="C107" t="s">
        <v>91</v>
      </c>
      <c r="D107" t="s">
        <v>218</v>
      </c>
      <c r="E107">
        <f>'Verblijfsgroep 2'!D37</f>
        <v>0</v>
      </c>
    </row>
    <row r="108" spans="1:5" x14ac:dyDescent="0.55000000000000004">
      <c r="A108">
        <f>'2. Instellingsgegevens'!$C$6</f>
        <v>0</v>
      </c>
      <c r="B108" t="s">
        <v>10</v>
      </c>
      <c r="C108" t="s">
        <v>29</v>
      </c>
      <c r="D108" t="s">
        <v>218</v>
      </c>
      <c r="E108" s="9">
        <f>'Verblijfsgroep 2'!D38</f>
        <v>0</v>
      </c>
    </row>
    <row r="109" spans="1:5" x14ac:dyDescent="0.55000000000000004">
      <c r="A109">
        <f>'2. Instellingsgegevens'!$C$6</f>
        <v>0</v>
      </c>
      <c r="B109" t="s">
        <v>10</v>
      </c>
      <c r="C109" t="s">
        <v>225</v>
      </c>
      <c r="D109" t="s">
        <v>218</v>
      </c>
      <c r="E109">
        <f>'Verblijfsgroep 2'!D39</f>
        <v>0</v>
      </c>
    </row>
    <row r="110" spans="1:5" x14ac:dyDescent="0.55000000000000004">
      <c r="A110">
        <f>'2. Instellingsgegevens'!$C$6</f>
        <v>0</v>
      </c>
      <c r="B110" t="s">
        <v>10</v>
      </c>
      <c r="C110" t="s">
        <v>86</v>
      </c>
      <c r="D110" t="s">
        <v>218</v>
      </c>
      <c r="E110">
        <f>'Verblijfsgroep 2'!D40</f>
        <v>0</v>
      </c>
    </row>
    <row r="111" spans="1:5" x14ac:dyDescent="0.55000000000000004">
      <c r="A111">
        <f>'2. Instellingsgegevens'!$C$6</f>
        <v>0</v>
      </c>
      <c r="B111" t="s">
        <v>10</v>
      </c>
      <c r="C111" t="s">
        <v>173</v>
      </c>
      <c r="D111" t="s">
        <v>218</v>
      </c>
      <c r="E111" t="str">
        <f>'Verblijfsgroep 2'!D43</f>
        <v/>
      </c>
    </row>
    <row r="112" spans="1:5" x14ac:dyDescent="0.55000000000000004">
      <c r="A112">
        <f>'2. Instellingsgegevens'!$C$6</f>
        <v>0</v>
      </c>
      <c r="B112" t="s">
        <v>10</v>
      </c>
      <c r="C112" t="s">
        <v>191</v>
      </c>
      <c r="D112" t="s">
        <v>218</v>
      </c>
      <c r="E112" t="str">
        <f>'Verblijfsgroep 2'!D44</f>
        <v/>
      </c>
    </row>
    <row r="113" spans="1:5" x14ac:dyDescent="0.55000000000000004">
      <c r="A113">
        <f>'2. Instellingsgegevens'!$C$6</f>
        <v>0</v>
      </c>
      <c r="B113" t="s">
        <v>10</v>
      </c>
      <c r="C113" t="s">
        <v>87</v>
      </c>
      <c r="D113" t="s">
        <v>218</v>
      </c>
      <c r="E113" t="str">
        <f>'Verblijfsgroep 2'!D45</f>
        <v/>
      </c>
    </row>
    <row r="114" spans="1:5" x14ac:dyDescent="0.55000000000000004">
      <c r="A114">
        <f>'2. Instellingsgegevens'!$C$6</f>
        <v>0</v>
      </c>
      <c r="B114" t="s">
        <v>10</v>
      </c>
      <c r="C114" t="s">
        <v>88</v>
      </c>
      <c r="D114" t="s">
        <v>218</v>
      </c>
      <c r="E114" t="str">
        <f>'Verblijfsgroep 2'!D46</f>
        <v/>
      </c>
    </row>
    <row r="115" spans="1:5" x14ac:dyDescent="0.55000000000000004">
      <c r="A115">
        <f>'2. Instellingsgegevens'!$C$6</f>
        <v>0</v>
      </c>
      <c r="B115" t="s">
        <v>10</v>
      </c>
      <c r="C115" t="s">
        <v>89</v>
      </c>
      <c r="D115" t="s">
        <v>218</v>
      </c>
      <c r="E115" t="str">
        <f>'Verblijfsgroep 2'!D47</f>
        <v/>
      </c>
    </row>
    <row r="116" spans="1:5" x14ac:dyDescent="0.55000000000000004">
      <c r="A116">
        <f>'2. Instellingsgegevens'!$C$6</f>
        <v>0</v>
      </c>
      <c r="B116" t="s">
        <v>10</v>
      </c>
      <c r="C116" t="s">
        <v>19</v>
      </c>
      <c r="D116" t="s">
        <v>218</v>
      </c>
      <c r="E116">
        <f>'Verblijfsgroep 3'!D4</f>
        <v>0</v>
      </c>
    </row>
    <row r="117" spans="1:5" x14ac:dyDescent="0.55000000000000004">
      <c r="A117">
        <f>'2. Instellingsgegevens'!$C$6</f>
        <v>0</v>
      </c>
      <c r="B117" t="s">
        <v>11</v>
      </c>
      <c r="C117" t="s">
        <v>21</v>
      </c>
      <c r="D117" t="s">
        <v>218</v>
      </c>
      <c r="E117">
        <f>'Verblijfsgroep 3'!D5</f>
        <v>0</v>
      </c>
    </row>
    <row r="118" spans="1:5" x14ac:dyDescent="0.55000000000000004">
      <c r="A118">
        <f>'2. Instellingsgegevens'!$C$6</f>
        <v>0</v>
      </c>
      <c r="B118" t="s">
        <v>11</v>
      </c>
      <c r="C118" t="s">
        <v>220</v>
      </c>
      <c r="D118" t="s">
        <v>218</v>
      </c>
      <c r="E118">
        <f>'Verblijfsgroep 3'!D6</f>
        <v>0</v>
      </c>
    </row>
    <row r="119" spans="1:5" x14ac:dyDescent="0.55000000000000004">
      <c r="A119">
        <f>'2. Instellingsgegevens'!$C$6</f>
        <v>0</v>
      </c>
      <c r="B119" t="s">
        <v>11</v>
      </c>
      <c r="C119" t="s">
        <v>221</v>
      </c>
      <c r="D119" t="s">
        <v>218</v>
      </c>
      <c r="E119">
        <f>'Verblijfsgroep 3'!D7</f>
        <v>0</v>
      </c>
    </row>
    <row r="120" spans="1:5" x14ac:dyDescent="0.55000000000000004">
      <c r="A120">
        <f>'2. Instellingsgegevens'!$C$6</f>
        <v>0</v>
      </c>
      <c r="B120" t="s">
        <v>11</v>
      </c>
      <c r="C120" t="s">
        <v>183</v>
      </c>
      <c r="D120" t="s">
        <v>218</v>
      </c>
      <c r="E120">
        <f>'Verblijfsgroep 3'!D8</f>
        <v>0</v>
      </c>
    </row>
    <row r="121" spans="1:5" x14ac:dyDescent="0.55000000000000004">
      <c r="A121">
        <f>'2. Instellingsgegevens'!$C$6</f>
        <v>0</v>
      </c>
      <c r="B121" t="s">
        <v>11</v>
      </c>
      <c r="C121" t="s">
        <v>0</v>
      </c>
      <c r="D121" t="s">
        <v>218</v>
      </c>
      <c r="E121">
        <f>'Verblijfsgroep 3'!D9</f>
        <v>0</v>
      </c>
    </row>
    <row r="122" spans="1:5" x14ac:dyDescent="0.55000000000000004">
      <c r="A122">
        <f>'2. Instellingsgegevens'!$C$6</f>
        <v>0</v>
      </c>
      <c r="B122" t="s">
        <v>11</v>
      </c>
      <c r="C122" t="s">
        <v>184</v>
      </c>
      <c r="D122" t="s">
        <v>218</v>
      </c>
      <c r="E122">
        <f>'Verblijfsgroep 3'!D10</f>
        <v>0</v>
      </c>
    </row>
    <row r="123" spans="1:5" x14ac:dyDescent="0.55000000000000004">
      <c r="A123">
        <f>'2. Instellingsgegevens'!$C$6</f>
        <v>0</v>
      </c>
      <c r="B123" t="s">
        <v>11</v>
      </c>
      <c r="C123" t="s">
        <v>222</v>
      </c>
      <c r="D123" t="s">
        <v>218</v>
      </c>
      <c r="E123" s="9" t="str">
        <f>'Verblijfsgroep 3'!D11</f>
        <v/>
      </c>
    </row>
    <row r="124" spans="1:5" x14ac:dyDescent="0.55000000000000004">
      <c r="A124">
        <f>'2. Instellingsgegevens'!$C$6</f>
        <v>0</v>
      </c>
      <c r="B124" t="s">
        <v>11</v>
      </c>
      <c r="C124" t="s">
        <v>8</v>
      </c>
      <c r="D124" t="s">
        <v>218</v>
      </c>
      <c r="E124" s="9">
        <f>'Verblijfsgroep 3'!D12</f>
        <v>0</v>
      </c>
    </row>
    <row r="125" spans="1:5" x14ac:dyDescent="0.55000000000000004">
      <c r="A125">
        <f>'2. Instellingsgegevens'!$C$6</f>
        <v>0</v>
      </c>
      <c r="B125" t="s">
        <v>11</v>
      </c>
      <c r="C125" t="s">
        <v>23</v>
      </c>
      <c r="D125" t="s">
        <v>218</v>
      </c>
      <c r="E125">
        <f>'Verblijfsgroep 3'!D13</f>
        <v>0</v>
      </c>
    </row>
    <row r="126" spans="1:5" x14ac:dyDescent="0.55000000000000004">
      <c r="A126">
        <f>'2. Instellingsgegevens'!$C$6</f>
        <v>0</v>
      </c>
      <c r="B126" t="s">
        <v>11</v>
      </c>
      <c r="C126" t="s">
        <v>1</v>
      </c>
      <c r="D126" t="s">
        <v>218</v>
      </c>
      <c r="E126">
        <f>'Verblijfsgroep 3'!D14</f>
        <v>0</v>
      </c>
    </row>
    <row r="127" spans="1:5" x14ac:dyDescent="0.55000000000000004">
      <c r="A127">
        <f>'2. Instellingsgegevens'!$C$6</f>
        <v>0</v>
      </c>
      <c r="B127" t="s">
        <v>11</v>
      </c>
      <c r="C127" t="s">
        <v>223</v>
      </c>
      <c r="D127" t="s">
        <v>218</v>
      </c>
      <c r="E127">
        <f>'Verblijfsgroep 3'!D15</f>
        <v>0</v>
      </c>
    </row>
    <row r="128" spans="1:5" x14ac:dyDescent="0.55000000000000004">
      <c r="A128">
        <f>'2. Instellingsgegevens'!$C$6</f>
        <v>0</v>
      </c>
      <c r="B128" t="s">
        <v>11</v>
      </c>
      <c r="C128" t="s">
        <v>186</v>
      </c>
      <c r="D128" t="s">
        <v>218</v>
      </c>
      <c r="E128">
        <f>'Verblijfsgroep 3'!D16</f>
        <v>0</v>
      </c>
    </row>
    <row r="129" spans="1:5" x14ac:dyDescent="0.55000000000000004">
      <c r="A129">
        <f>'2. Instellingsgegevens'!$C$6</f>
        <v>0</v>
      </c>
      <c r="B129" t="s">
        <v>11</v>
      </c>
      <c r="C129" t="s">
        <v>187</v>
      </c>
      <c r="D129" t="s">
        <v>218</v>
      </c>
      <c r="E129">
        <f>'Verblijfsgroep 3'!D17</f>
        <v>0</v>
      </c>
    </row>
    <row r="130" spans="1:5" x14ac:dyDescent="0.55000000000000004">
      <c r="A130">
        <f>'2. Instellingsgegevens'!$C$6</f>
        <v>0</v>
      </c>
      <c r="B130" t="s">
        <v>11</v>
      </c>
      <c r="C130" t="s">
        <v>188</v>
      </c>
      <c r="D130" t="s">
        <v>218</v>
      </c>
      <c r="E130">
        <f>'Verblijfsgroep 3'!D18</f>
        <v>0</v>
      </c>
    </row>
    <row r="131" spans="1:5" x14ac:dyDescent="0.55000000000000004">
      <c r="A131">
        <f>'2. Instellingsgegevens'!$C$6</f>
        <v>0</v>
      </c>
      <c r="B131" t="s">
        <v>11</v>
      </c>
      <c r="C131" t="s">
        <v>224</v>
      </c>
      <c r="D131" t="s">
        <v>218</v>
      </c>
      <c r="E131">
        <f>'Verblijfsgroep 3'!D19</f>
        <v>0</v>
      </c>
    </row>
    <row r="132" spans="1:5" x14ac:dyDescent="0.55000000000000004">
      <c r="A132">
        <f>'2. Instellingsgegevens'!$C$6</f>
        <v>0</v>
      </c>
      <c r="B132" t="s">
        <v>11</v>
      </c>
      <c r="C132" t="s">
        <v>202</v>
      </c>
      <c r="D132" t="s">
        <v>218</v>
      </c>
      <c r="E132">
        <f>'Verblijfsgroep 3'!D20</f>
        <v>0</v>
      </c>
    </row>
    <row r="133" spans="1:5" x14ac:dyDescent="0.55000000000000004">
      <c r="A133">
        <f>'2. Instellingsgegevens'!$C$6</f>
        <v>0</v>
      </c>
      <c r="B133" t="s">
        <v>11</v>
      </c>
      <c r="C133" t="s">
        <v>107</v>
      </c>
      <c r="D133" t="s">
        <v>218</v>
      </c>
      <c r="E133">
        <f>'Verblijfsgroep 3'!D21</f>
        <v>0</v>
      </c>
    </row>
    <row r="134" spans="1:5" x14ac:dyDescent="0.55000000000000004">
      <c r="A134">
        <f>'2. Instellingsgegevens'!$C$6</f>
        <v>0</v>
      </c>
      <c r="B134" t="s">
        <v>11</v>
      </c>
      <c r="C134" t="s">
        <v>34</v>
      </c>
      <c r="D134" t="s">
        <v>218</v>
      </c>
      <c r="E134" s="99">
        <f>'Verblijfsgroep 3'!D22</f>
        <v>0</v>
      </c>
    </row>
    <row r="135" spans="1:5" x14ac:dyDescent="0.55000000000000004">
      <c r="A135">
        <f>'2. Instellingsgegevens'!$C$6</f>
        <v>0</v>
      </c>
      <c r="B135" t="s">
        <v>11</v>
      </c>
      <c r="C135" t="s">
        <v>203</v>
      </c>
      <c r="D135" t="s">
        <v>218</v>
      </c>
      <c r="E135">
        <f>'Verblijfsgroep 3'!D23</f>
        <v>0</v>
      </c>
    </row>
    <row r="136" spans="1:5" x14ac:dyDescent="0.55000000000000004">
      <c r="A136">
        <f>'2. Instellingsgegevens'!$C$6</f>
        <v>0</v>
      </c>
      <c r="B136" t="s">
        <v>11</v>
      </c>
      <c r="C136" t="s">
        <v>171</v>
      </c>
      <c r="D136" t="s">
        <v>218</v>
      </c>
      <c r="E136" s="9">
        <f>'Verblijfsgroep 3'!D24</f>
        <v>0</v>
      </c>
    </row>
    <row r="137" spans="1:5" x14ac:dyDescent="0.55000000000000004">
      <c r="A137">
        <f>'2. Instellingsgegevens'!$C$6</f>
        <v>0</v>
      </c>
      <c r="B137" t="s">
        <v>11</v>
      </c>
      <c r="C137" t="s">
        <v>189</v>
      </c>
      <c r="D137" t="s">
        <v>218</v>
      </c>
      <c r="E137" s="100">
        <f>'Verblijfsgroep 3'!D25</f>
        <v>0</v>
      </c>
    </row>
    <row r="138" spans="1:5" x14ac:dyDescent="0.55000000000000004">
      <c r="A138">
        <f>'2. Instellingsgegevens'!$C$6</f>
        <v>0</v>
      </c>
      <c r="B138" t="s">
        <v>11</v>
      </c>
      <c r="C138" t="s">
        <v>204</v>
      </c>
      <c r="D138" t="s">
        <v>218</v>
      </c>
      <c r="E138">
        <f>'Verblijfsgroep 3'!D26</f>
        <v>0</v>
      </c>
    </row>
    <row r="139" spans="1:5" x14ac:dyDescent="0.55000000000000004">
      <c r="A139">
        <f>'2. Instellingsgegevens'!$C$6</f>
        <v>0</v>
      </c>
      <c r="B139" t="s">
        <v>11</v>
      </c>
      <c r="C139" t="s">
        <v>31</v>
      </c>
      <c r="D139" t="s">
        <v>218</v>
      </c>
      <c r="E139">
        <f>'Verblijfsgroep 3'!D27</f>
        <v>0</v>
      </c>
    </row>
    <row r="140" spans="1:5" x14ac:dyDescent="0.55000000000000004">
      <c r="A140">
        <f>'2. Instellingsgegevens'!$C$6</f>
        <v>0</v>
      </c>
      <c r="B140" t="s">
        <v>11</v>
      </c>
      <c r="C140" t="s">
        <v>119</v>
      </c>
      <c r="D140" t="s">
        <v>218</v>
      </c>
      <c r="E140">
        <f>'Verblijfsgroep 3'!D28</f>
        <v>0</v>
      </c>
    </row>
    <row r="141" spans="1:5" x14ac:dyDescent="0.55000000000000004">
      <c r="A141">
        <f>'2. Instellingsgegevens'!$C$6</f>
        <v>0</v>
      </c>
      <c r="B141" t="s">
        <v>11</v>
      </c>
      <c r="C141" t="s">
        <v>4</v>
      </c>
      <c r="D141" t="s">
        <v>218</v>
      </c>
      <c r="E141" t="str">
        <f>'Verblijfsgroep 3'!D29</f>
        <v/>
      </c>
    </row>
    <row r="142" spans="1:5" x14ac:dyDescent="0.55000000000000004">
      <c r="A142">
        <f>'2. Instellingsgegevens'!$C$6</f>
        <v>0</v>
      </c>
      <c r="B142" t="s">
        <v>11</v>
      </c>
      <c r="C142" t="s">
        <v>177</v>
      </c>
      <c r="D142" t="s">
        <v>218</v>
      </c>
      <c r="E142" t="str">
        <f>'Verblijfsgroep 3'!D30</f>
        <v/>
      </c>
    </row>
    <row r="143" spans="1:5" x14ac:dyDescent="0.55000000000000004">
      <c r="A143">
        <f>'2. Instellingsgegevens'!$C$6</f>
        <v>0</v>
      </c>
      <c r="B143" t="s">
        <v>11</v>
      </c>
      <c r="C143" t="s">
        <v>90</v>
      </c>
      <c r="D143" t="s">
        <v>218</v>
      </c>
      <c r="E143">
        <f>'Verblijfsgroep 3'!D33</f>
        <v>0</v>
      </c>
    </row>
    <row r="144" spans="1:5" x14ac:dyDescent="0.55000000000000004">
      <c r="A144">
        <f>'2. Instellingsgegevens'!$C$6</f>
        <v>0</v>
      </c>
      <c r="B144" t="s">
        <v>11</v>
      </c>
      <c r="C144" t="s">
        <v>174</v>
      </c>
      <c r="D144" t="s">
        <v>218</v>
      </c>
      <c r="E144">
        <f>'Verblijfsgroep 3'!D34</f>
        <v>0</v>
      </c>
    </row>
    <row r="145" spans="1:5" x14ac:dyDescent="0.55000000000000004">
      <c r="A145">
        <f>'2. Instellingsgegevens'!$C$6</f>
        <v>0</v>
      </c>
      <c r="B145" t="s">
        <v>11</v>
      </c>
      <c r="C145" t="s">
        <v>93</v>
      </c>
      <c r="D145" t="s">
        <v>218</v>
      </c>
      <c r="E145">
        <f>'Verblijfsgroep 3'!D35</f>
        <v>0</v>
      </c>
    </row>
    <row r="146" spans="1:5" x14ac:dyDescent="0.55000000000000004">
      <c r="A146">
        <f>'2. Instellingsgegevens'!$C$6</f>
        <v>0</v>
      </c>
      <c r="B146" t="s">
        <v>11</v>
      </c>
      <c r="C146" t="s">
        <v>92</v>
      </c>
      <c r="D146" t="s">
        <v>218</v>
      </c>
      <c r="E146">
        <f>'Verblijfsgroep 3'!D36</f>
        <v>0</v>
      </c>
    </row>
    <row r="147" spans="1:5" x14ac:dyDescent="0.55000000000000004">
      <c r="A147">
        <f>'2. Instellingsgegevens'!$C$6</f>
        <v>0</v>
      </c>
      <c r="B147" t="s">
        <v>11</v>
      </c>
      <c r="C147" t="s">
        <v>91</v>
      </c>
      <c r="D147" t="s">
        <v>218</v>
      </c>
      <c r="E147">
        <f>'Verblijfsgroep 3'!D37</f>
        <v>0</v>
      </c>
    </row>
    <row r="148" spans="1:5" x14ac:dyDescent="0.55000000000000004">
      <c r="A148">
        <f>'2. Instellingsgegevens'!$C$6</f>
        <v>0</v>
      </c>
      <c r="B148" t="s">
        <v>11</v>
      </c>
      <c r="C148" t="s">
        <v>29</v>
      </c>
      <c r="D148" t="s">
        <v>218</v>
      </c>
      <c r="E148" s="9">
        <f>'Verblijfsgroep 3'!D38</f>
        <v>0</v>
      </c>
    </row>
    <row r="149" spans="1:5" x14ac:dyDescent="0.55000000000000004">
      <c r="A149">
        <f>'2. Instellingsgegevens'!$C$6</f>
        <v>0</v>
      </c>
      <c r="B149" t="s">
        <v>11</v>
      </c>
      <c r="C149" t="s">
        <v>225</v>
      </c>
      <c r="D149" t="s">
        <v>218</v>
      </c>
      <c r="E149">
        <f>'Verblijfsgroep 3'!D39</f>
        <v>0</v>
      </c>
    </row>
    <row r="150" spans="1:5" x14ac:dyDescent="0.55000000000000004">
      <c r="A150">
        <f>'2. Instellingsgegevens'!$C$6</f>
        <v>0</v>
      </c>
      <c r="B150" t="s">
        <v>11</v>
      </c>
      <c r="C150" t="s">
        <v>86</v>
      </c>
      <c r="D150" t="s">
        <v>218</v>
      </c>
      <c r="E150">
        <f>'Verblijfsgroep 3'!D40</f>
        <v>0</v>
      </c>
    </row>
    <row r="151" spans="1:5" x14ac:dyDescent="0.55000000000000004">
      <c r="A151">
        <f>'2. Instellingsgegevens'!$C$6</f>
        <v>0</v>
      </c>
      <c r="B151" t="s">
        <v>11</v>
      </c>
      <c r="C151" t="s">
        <v>173</v>
      </c>
      <c r="D151" t="s">
        <v>218</v>
      </c>
      <c r="E151" t="str">
        <f>'Verblijfsgroep 3'!D43</f>
        <v/>
      </c>
    </row>
    <row r="152" spans="1:5" x14ac:dyDescent="0.55000000000000004">
      <c r="A152">
        <f>'2. Instellingsgegevens'!$C$6</f>
        <v>0</v>
      </c>
      <c r="B152" t="s">
        <v>11</v>
      </c>
      <c r="C152" t="s">
        <v>191</v>
      </c>
      <c r="D152" t="s">
        <v>218</v>
      </c>
      <c r="E152" t="str">
        <f>'Verblijfsgroep 3'!D44</f>
        <v/>
      </c>
    </row>
    <row r="153" spans="1:5" x14ac:dyDescent="0.55000000000000004">
      <c r="A153">
        <f>'2. Instellingsgegevens'!$C$6</f>
        <v>0</v>
      </c>
      <c r="B153" t="s">
        <v>11</v>
      </c>
      <c r="C153" t="s">
        <v>87</v>
      </c>
      <c r="D153" t="s">
        <v>218</v>
      </c>
      <c r="E153" t="str">
        <f>'Verblijfsgroep 3'!D45</f>
        <v/>
      </c>
    </row>
    <row r="154" spans="1:5" x14ac:dyDescent="0.55000000000000004">
      <c r="A154">
        <f>'2. Instellingsgegevens'!$C$6</f>
        <v>0</v>
      </c>
      <c r="B154" t="s">
        <v>11</v>
      </c>
      <c r="C154" t="s">
        <v>88</v>
      </c>
      <c r="D154" t="s">
        <v>218</v>
      </c>
      <c r="E154" t="str">
        <f>'Verblijfsgroep 3'!D46</f>
        <v/>
      </c>
    </row>
    <row r="155" spans="1:5" x14ac:dyDescent="0.55000000000000004">
      <c r="A155">
        <f>'2. Instellingsgegevens'!$C$6</f>
        <v>0</v>
      </c>
      <c r="B155" t="s">
        <v>11</v>
      </c>
      <c r="C155" t="s">
        <v>89</v>
      </c>
      <c r="D155" t="s">
        <v>218</v>
      </c>
      <c r="E155" t="str">
        <f>'Verblijfsgroep 3'!D47</f>
        <v/>
      </c>
    </row>
    <row r="156" spans="1:5" x14ac:dyDescent="0.55000000000000004">
      <c r="A156">
        <f>'2. Instellingsgegevens'!$C$6</f>
        <v>0</v>
      </c>
      <c r="B156" t="s">
        <v>12</v>
      </c>
      <c r="C156" t="s">
        <v>19</v>
      </c>
      <c r="D156" t="s">
        <v>218</v>
      </c>
      <c r="E156">
        <f>'Verblijfsgroep 4'!D4</f>
        <v>0</v>
      </c>
    </row>
    <row r="157" spans="1:5" x14ac:dyDescent="0.55000000000000004">
      <c r="A157">
        <f>'2. Instellingsgegevens'!$C$6</f>
        <v>0</v>
      </c>
      <c r="B157" t="s">
        <v>12</v>
      </c>
      <c r="C157" t="s">
        <v>21</v>
      </c>
      <c r="D157" t="s">
        <v>218</v>
      </c>
      <c r="E157">
        <f>'Verblijfsgroep 4'!D5</f>
        <v>0</v>
      </c>
    </row>
    <row r="158" spans="1:5" x14ac:dyDescent="0.55000000000000004">
      <c r="A158">
        <f>'2. Instellingsgegevens'!$C$6</f>
        <v>0</v>
      </c>
      <c r="B158" t="s">
        <v>12</v>
      </c>
      <c r="C158" t="s">
        <v>220</v>
      </c>
      <c r="D158" t="s">
        <v>218</v>
      </c>
      <c r="E158">
        <f>'Verblijfsgroep 4'!D6</f>
        <v>0</v>
      </c>
    </row>
    <row r="159" spans="1:5" x14ac:dyDescent="0.55000000000000004">
      <c r="A159">
        <f>'2. Instellingsgegevens'!$C$6</f>
        <v>0</v>
      </c>
      <c r="B159" t="s">
        <v>12</v>
      </c>
      <c r="C159" t="s">
        <v>221</v>
      </c>
      <c r="D159" t="s">
        <v>218</v>
      </c>
      <c r="E159">
        <f>'Verblijfsgroep 4'!D7</f>
        <v>0</v>
      </c>
    </row>
    <row r="160" spans="1:5" x14ac:dyDescent="0.55000000000000004">
      <c r="A160">
        <f>'2. Instellingsgegevens'!$C$6</f>
        <v>0</v>
      </c>
      <c r="B160" t="s">
        <v>12</v>
      </c>
      <c r="C160" t="s">
        <v>183</v>
      </c>
      <c r="D160" t="s">
        <v>218</v>
      </c>
      <c r="E160">
        <f>'Verblijfsgroep 4'!D8</f>
        <v>0</v>
      </c>
    </row>
    <row r="161" spans="1:5" x14ac:dyDescent="0.55000000000000004">
      <c r="A161">
        <f>'2. Instellingsgegevens'!$C$6</f>
        <v>0</v>
      </c>
      <c r="B161" t="s">
        <v>12</v>
      </c>
      <c r="C161" t="s">
        <v>0</v>
      </c>
      <c r="D161" t="s">
        <v>218</v>
      </c>
      <c r="E161">
        <f>'Verblijfsgroep 4'!D9</f>
        <v>0</v>
      </c>
    </row>
    <row r="162" spans="1:5" x14ac:dyDescent="0.55000000000000004">
      <c r="A162">
        <f>'2. Instellingsgegevens'!$C$6</f>
        <v>0</v>
      </c>
      <c r="B162" t="s">
        <v>12</v>
      </c>
      <c r="C162" t="s">
        <v>184</v>
      </c>
      <c r="D162" t="s">
        <v>218</v>
      </c>
      <c r="E162">
        <f>'Verblijfsgroep 4'!D10</f>
        <v>0</v>
      </c>
    </row>
    <row r="163" spans="1:5" x14ac:dyDescent="0.55000000000000004">
      <c r="A163">
        <f>'2. Instellingsgegevens'!$C$6</f>
        <v>0</v>
      </c>
      <c r="B163" t="s">
        <v>12</v>
      </c>
      <c r="C163" t="s">
        <v>222</v>
      </c>
      <c r="D163" t="s">
        <v>218</v>
      </c>
      <c r="E163" s="9" t="str">
        <f>'Verblijfsgroep 4'!D11</f>
        <v/>
      </c>
    </row>
    <row r="164" spans="1:5" x14ac:dyDescent="0.55000000000000004">
      <c r="A164">
        <f>'2. Instellingsgegevens'!$C$6</f>
        <v>0</v>
      </c>
      <c r="B164" t="s">
        <v>12</v>
      </c>
      <c r="C164" t="s">
        <v>8</v>
      </c>
      <c r="D164" t="s">
        <v>218</v>
      </c>
      <c r="E164" s="9">
        <f>'Verblijfsgroep 4'!D12</f>
        <v>0</v>
      </c>
    </row>
    <row r="165" spans="1:5" x14ac:dyDescent="0.55000000000000004">
      <c r="A165">
        <f>'2. Instellingsgegevens'!$C$6</f>
        <v>0</v>
      </c>
      <c r="B165" t="s">
        <v>12</v>
      </c>
      <c r="C165" t="s">
        <v>23</v>
      </c>
      <c r="D165" t="s">
        <v>218</v>
      </c>
      <c r="E165">
        <f>'Verblijfsgroep 4'!D13</f>
        <v>0</v>
      </c>
    </row>
    <row r="166" spans="1:5" x14ac:dyDescent="0.55000000000000004">
      <c r="A166">
        <f>'2. Instellingsgegevens'!$C$6</f>
        <v>0</v>
      </c>
      <c r="B166" t="s">
        <v>12</v>
      </c>
      <c r="C166" t="s">
        <v>1</v>
      </c>
      <c r="D166" t="s">
        <v>218</v>
      </c>
      <c r="E166">
        <f>'Verblijfsgroep 4'!D14</f>
        <v>0</v>
      </c>
    </row>
    <row r="167" spans="1:5" x14ac:dyDescent="0.55000000000000004">
      <c r="A167">
        <f>'2. Instellingsgegevens'!$C$6</f>
        <v>0</v>
      </c>
      <c r="B167" t="s">
        <v>12</v>
      </c>
      <c r="C167" t="s">
        <v>223</v>
      </c>
      <c r="D167" t="s">
        <v>218</v>
      </c>
      <c r="E167">
        <f>'Verblijfsgroep 4'!D15</f>
        <v>0</v>
      </c>
    </row>
    <row r="168" spans="1:5" x14ac:dyDescent="0.55000000000000004">
      <c r="A168">
        <f>'2. Instellingsgegevens'!$C$6</f>
        <v>0</v>
      </c>
      <c r="B168" t="s">
        <v>12</v>
      </c>
      <c r="C168" t="s">
        <v>186</v>
      </c>
      <c r="D168" t="s">
        <v>218</v>
      </c>
      <c r="E168">
        <f>'Verblijfsgroep 4'!D16</f>
        <v>0</v>
      </c>
    </row>
    <row r="169" spans="1:5" x14ac:dyDescent="0.55000000000000004">
      <c r="A169">
        <f>'2. Instellingsgegevens'!$C$6</f>
        <v>0</v>
      </c>
      <c r="B169" t="s">
        <v>12</v>
      </c>
      <c r="C169" t="s">
        <v>187</v>
      </c>
      <c r="D169" t="s">
        <v>218</v>
      </c>
      <c r="E169">
        <f>'Verblijfsgroep 4'!D17</f>
        <v>0</v>
      </c>
    </row>
    <row r="170" spans="1:5" x14ac:dyDescent="0.55000000000000004">
      <c r="A170">
        <f>'2. Instellingsgegevens'!$C$6</f>
        <v>0</v>
      </c>
      <c r="B170" t="s">
        <v>12</v>
      </c>
      <c r="C170" t="s">
        <v>188</v>
      </c>
      <c r="D170" t="s">
        <v>218</v>
      </c>
      <c r="E170">
        <f>'Verblijfsgroep 4'!D18</f>
        <v>0</v>
      </c>
    </row>
    <row r="171" spans="1:5" x14ac:dyDescent="0.55000000000000004">
      <c r="A171">
        <f>'2. Instellingsgegevens'!$C$6</f>
        <v>0</v>
      </c>
      <c r="B171" t="s">
        <v>12</v>
      </c>
      <c r="C171" t="s">
        <v>224</v>
      </c>
      <c r="D171" t="s">
        <v>218</v>
      </c>
      <c r="E171">
        <f>'Verblijfsgroep 4'!D19</f>
        <v>0</v>
      </c>
    </row>
    <row r="172" spans="1:5" x14ac:dyDescent="0.55000000000000004">
      <c r="A172">
        <f>'2. Instellingsgegevens'!$C$6</f>
        <v>0</v>
      </c>
      <c r="B172" t="s">
        <v>12</v>
      </c>
      <c r="C172" t="s">
        <v>202</v>
      </c>
      <c r="D172" t="s">
        <v>218</v>
      </c>
      <c r="E172">
        <f>'Verblijfsgroep 4'!D20</f>
        <v>0</v>
      </c>
    </row>
    <row r="173" spans="1:5" x14ac:dyDescent="0.55000000000000004">
      <c r="A173">
        <f>'2. Instellingsgegevens'!$C$6</f>
        <v>0</v>
      </c>
      <c r="B173" t="s">
        <v>12</v>
      </c>
      <c r="C173" t="s">
        <v>107</v>
      </c>
      <c r="D173" t="s">
        <v>218</v>
      </c>
      <c r="E173">
        <f>'Verblijfsgroep 4'!D21</f>
        <v>0</v>
      </c>
    </row>
    <row r="174" spans="1:5" x14ac:dyDescent="0.55000000000000004">
      <c r="A174">
        <f>'2. Instellingsgegevens'!$C$6</f>
        <v>0</v>
      </c>
      <c r="B174" t="s">
        <v>12</v>
      </c>
      <c r="C174" t="s">
        <v>34</v>
      </c>
      <c r="D174" t="s">
        <v>218</v>
      </c>
      <c r="E174" s="99">
        <f>'Verblijfsgroep 4'!D22</f>
        <v>0</v>
      </c>
    </row>
    <row r="175" spans="1:5" x14ac:dyDescent="0.55000000000000004">
      <c r="A175">
        <f>'2. Instellingsgegevens'!$C$6</f>
        <v>0</v>
      </c>
      <c r="B175" t="s">
        <v>12</v>
      </c>
      <c r="C175" t="s">
        <v>203</v>
      </c>
      <c r="D175" t="s">
        <v>218</v>
      </c>
      <c r="E175">
        <f>'Verblijfsgroep 4'!D23</f>
        <v>0</v>
      </c>
    </row>
    <row r="176" spans="1:5" x14ac:dyDescent="0.55000000000000004">
      <c r="A176">
        <f>'2. Instellingsgegevens'!$C$6</f>
        <v>0</v>
      </c>
      <c r="B176" t="s">
        <v>12</v>
      </c>
      <c r="C176" t="s">
        <v>171</v>
      </c>
      <c r="D176" t="s">
        <v>218</v>
      </c>
      <c r="E176" s="9">
        <f>'Verblijfsgroep 4'!D24</f>
        <v>0</v>
      </c>
    </row>
    <row r="177" spans="1:5" x14ac:dyDescent="0.55000000000000004">
      <c r="A177">
        <f>'2. Instellingsgegevens'!$C$6</f>
        <v>0</v>
      </c>
      <c r="B177" t="s">
        <v>12</v>
      </c>
      <c r="C177" t="s">
        <v>189</v>
      </c>
      <c r="D177" t="s">
        <v>218</v>
      </c>
      <c r="E177" s="100">
        <f>'Verblijfsgroep 4'!D25</f>
        <v>0</v>
      </c>
    </row>
    <row r="178" spans="1:5" x14ac:dyDescent="0.55000000000000004">
      <c r="A178">
        <f>'2. Instellingsgegevens'!$C$6</f>
        <v>0</v>
      </c>
      <c r="B178" t="s">
        <v>12</v>
      </c>
      <c r="C178" t="s">
        <v>204</v>
      </c>
      <c r="D178" t="s">
        <v>218</v>
      </c>
      <c r="E178">
        <f>'Verblijfsgroep 4'!D26</f>
        <v>0</v>
      </c>
    </row>
    <row r="179" spans="1:5" x14ac:dyDescent="0.55000000000000004">
      <c r="A179">
        <f>'2. Instellingsgegevens'!$C$6</f>
        <v>0</v>
      </c>
      <c r="B179" t="s">
        <v>12</v>
      </c>
      <c r="C179" t="s">
        <v>31</v>
      </c>
      <c r="D179" t="s">
        <v>218</v>
      </c>
      <c r="E179">
        <f>'Verblijfsgroep 4'!D27</f>
        <v>0</v>
      </c>
    </row>
    <row r="180" spans="1:5" x14ac:dyDescent="0.55000000000000004">
      <c r="A180">
        <f>'2. Instellingsgegevens'!$C$6</f>
        <v>0</v>
      </c>
      <c r="B180" t="s">
        <v>12</v>
      </c>
      <c r="C180" t="s">
        <v>119</v>
      </c>
      <c r="D180" t="s">
        <v>218</v>
      </c>
      <c r="E180">
        <f>'Verblijfsgroep 4'!D28</f>
        <v>0</v>
      </c>
    </row>
    <row r="181" spans="1:5" x14ac:dyDescent="0.55000000000000004">
      <c r="A181">
        <f>'2. Instellingsgegevens'!$C$6</f>
        <v>0</v>
      </c>
      <c r="B181" t="s">
        <v>12</v>
      </c>
      <c r="C181" t="s">
        <v>4</v>
      </c>
      <c r="D181" t="s">
        <v>218</v>
      </c>
      <c r="E181" t="str">
        <f>'Verblijfsgroep 4'!D29</f>
        <v/>
      </c>
    </row>
    <row r="182" spans="1:5" x14ac:dyDescent="0.55000000000000004">
      <c r="A182">
        <f>'2. Instellingsgegevens'!$C$6</f>
        <v>0</v>
      </c>
      <c r="B182" t="s">
        <v>12</v>
      </c>
      <c r="C182" t="s">
        <v>177</v>
      </c>
      <c r="D182" t="s">
        <v>218</v>
      </c>
      <c r="E182" t="str">
        <f>'Verblijfsgroep 4'!D30</f>
        <v/>
      </c>
    </row>
    <row r="183" spans="1:5" x14ac:dyDescent="0.55000000000000004">
      <c r="A183">
        <f>'2. Instellingsgegevens'!$C$6</f>
        <v>0</v>
      </c>
      <c r="B183" t="s">
        <v>12</v>
      </c>
      <c r="C183" t="s">
        <v>90</v>
      </c>
      <c r="D183" t="s">
        <v>218</v>
      </c>
      <c r="E183">
        <f>'Verblijfsgroep 4'!D33</f>
        <v>0</v>
      </c>
    </row>
    <row r="184" spans="1:5" x14ac:dyDescent="0.55000000000000004">
      <c r="A184">
        <f>'2. Instellingsgegevens'!$C$6</f>
        <v>0</v>
      </c>
      <c r="B184" t="s">
        <v>12</v>
      </c>
      <c r="C184" t="s">
        <v>174</v>
      </c>
      <c r="D184" t="s">
        <v>218</v>
      </c>
      <c r="E184">
        <f>'Verblijfsgroep 4'!D34</f>
        <v>0</v>
      </c>
    </row>
    <row r="185" spans="1:5" x14ac:dyDescent="0.55000000000000004">
      <c r="A185">
        <f>'2. Instellingsgegevens'!$C$6</f>
        <v>0</v>
      </c>
      <c r="B185" t="s">
        <v>12</v>
      </c>
      <c r="C185" t="s">
        <v>93</v>
      </c>
      <c r="D185" t="s">
        <v>218</v>
      </c>
      <c r="E185">
        <f>'Verblijfsgroep 4'!D35</f>
        <v>0</v>
      </c>
    </row>
    <row r="186" spans="1:5" x14ac:dyDescent="0.55000000000000004">
      <c r="A186">
        <f>'2. Instellingsgegevens'!$C$6</f>
        <v>0</v>
      </c>
      <c r="B186" t="s">
        <v>12</v>
      </c>
      <c r="C186" t="s">
        <v>92</v>
      </c>
      <c r="D186" t="s">
        <v>218</v>
      </c>
      <c r="E186">
        <f>'Verblijfsgroep 4'!D36</f>
        <v>0</v>
      </c>
    </row>
    <row r="187" spans="1:5" x14ac:dyDescent="0.55000000000000004">
      <c r="A187">
        <f>'2. Instellingsgegevens'!$C$6</f>
        <v>0</v>
      </c>
      <c r="B187" t="s">
        <v>12</v>
      </c>
      <c r="C187" t="s">
        <v>91</v>
      </c>
      <c r="D187" t="s">
        <v>218</v>
      </c>
      <c r="E187">
        <f>'Verblijfsgroep 4'!D37</f>
        <v>0</v>
      </c>
    </row>
    <row r="188" spans="1:5" x14ac:dyDescent="0.55000000000000004">
      <c r="A188">
        <f>'2. Instellingsgegevens'!$C$6</f>
        <v>0</v>
      </c>
      <c r="B188" t="s">
        <v>12</v>
      </c>
      <c r="C188" t="s">
        <v>29</v>
      </c>
      <c r="D188" t="s">
        <v>218</v>
      </c>
      <c r="E188" s="9">
        <f>'Verblijfsgroep 4'!D38</f>
        <v>0</v>
      </c>
    </row>
    <row r="189" spans="1:5" x14ac:dyDescent="0.55000000000000004">
      <c r="A189">
        <f>'2. Instellingsgegevens'!$C$6</f>
        <v>0</v>
      </c>
      <c r="B189" t="s">
        <v>12</v>
      </c>
      <c r="C189" t="s">
        <v>225</v>
      </c>
      <c r="D189" t="s">
        <v>218</v>
      </c>
      <c r="E189">
        <f>'Verblijfsgroep 4'!D39</f>
        <v>0</v>
      </c>
    </row>
    <row r="190" spans="1:5" x14ac:dyDescent="0.55000000000000004">
      <c r="A190">
        <f>'2. Instellingsgegevens'!$C$6</f>
        <v>0</v>
      </c>
      <c r="B190" t="s">
        <v>12</v>
      </c>
      <c r="C190" t="s">
        <v>86</v>
      </c>
      <c r="D190" t="s">
        <v>218</v>
      </c>
      <c r="E190">
        <f>'Verblijfsgroep 4'!D40</f>
        <v>0</v>
      </c>
    </row>
    <row r="191" spans="1:5" x14ac:dyDescent="0.55000000000000004">
      <c r="A191">
        <f>'2. Instellingsgegevens'!$C$6</f>
        <v>0</v>
      </c>
      <c r="B191" t="s">
        <v>12</v>
      </c>
      <c r="C191" t="s">
        <v>173</v>
      </c>
      <c r="D191" t="s">
        <v>218</v>
      </c>
      <c r="E191" t="str">
        <f>'Verblijfsgroep 4'!D43</f>
        <v/>
      </c>
    </row>
    <row r="192" spans="1:5" x14ac:dyDescent="0.55000000000000004">
      <c r="A192">
        <f>'2. Instellingsgegevens'!$C$6</f>
        <v>0</v>
      </c>
      <c r="B192" t="s">
        <v>12</v>
      </c>
      <c r="C192" t="s">
        <v>191</v>
      </c>
      <c r="D192" t="s">
        <v>218</v>
      </c>
      <c r="E192" t="str">
        <f>'Verblijfsgroep 4'!D44</f>
        <v/>
      </c>
    </row>
    <row r="193" spans="1:5" x14ac:dyDescent="0.55000000000000004">
      <c r="A193">
        <f>'2. Instellingsgegevens'!$C$6</f>
        <v>0</v>
      </c>
      <c r="B193" t="s">
        <v>12</v>
      </c>
      <c r="C193" t="s">
        <v>87</v>
      </c>
      <c r="D193" t="s">
        <v>218</v>
      </c>
      <c r="E193" t="str">
        <f>'Verblijfsgroep 4'!D45</f>
        <v/>
      </c>
    </row>
    <row r="194" spans="1:5" x14ac:dyDescent="0.55000000000000004">
      <c r="A194">
        <f>'2. Instellingsgegevens'!$C$6</f>
        <v>0</v>
      </c>
      <c r="B194" t="s">
        <v>12</v>
      </c>
      <c r="C194" t="s">
        <v>88</v>
      </c>
      <c r="D194" t="s">
        <v>218</v>
      </c>
      <c r="E194" t="str">
        <f>'Verblijfsgroep 4'!D46</f>
        <v/>
      </c>
    </row>
    <row r="195" spans="1:5" x14ac:dyDescent="0.55000000000000004">
      <c r="A195">
        <f>'2. Instellingsgegevens'!$C$6</f>
        <v>0</v>
      </c>
      <c r="B195" t="s">
        <v>12</v>
      </c>
      <c r="C195" t="s">
        <v>89</v>
      </c>
      <c r="D195" t="s">
        <v>218</v>
      </c>
      <c r="E195" t="str">
        <f>'Verblijfsgroep 4'!D47</f>
        <v/>
      </c>
    </row>
    <row r="196" spans="1:5" x14ac:dyDescent="0.55000000000000004">
      <c r="A196">
        <f>'2. Instellingsgegevens'!$C$6</f>
        <v>0</v>
      </c>
      <c r="B196" t="s">
        <v>13</v>
      </c>
      <c r="C196" t="s">
        <v>19</v>
      </c>
      <c r="D196" t="s">
        <v>218</v>
      </c>
      <c r="E196">
        <f>'Verblijfsgroep 5'!D4</f>
        <v>0</v>
      </c>
    </row>
    <row r="197" spans="1:5" x14ac:dyDescent="0.55000000000000004">
      <c r="A197">
        <f>'2. Instellingsgegevens'!$C$6</f>
        <v>0</v>
      </c>
      <c r="B197" t="s">
        <v>13</v>
      </c>
      <c r="C197" t="s">
        <v>21</v>
      </c>
      <c r="D197" t="s">
        <v>218</v>
      </c>
      <c r="E197">
        <f>'Verblijfsgroep 5'!D5</f>
        <v>0</v>
      </c>
    </row>
    <row r="198" spans="1:5" x14ac:dyDescent="0.55000000000000004">
      <c r="A198">
        <f>'2. Instellingsgegevens'!$C$6</f>
        <v>0</v>
      </c>
      <c r="B198" t="s">
        <v>13</v>
      </c>
      <c r="C198" t="s">
        <v>220</v>
      </c>
      <c r="D198" t="s">
        <v>218</v>
      </c>
      <c r="E198">
        <f>'Verblijfsgroep 5'!D6</f>
        <v>0</v>
      </c>
    </row>
    <row r="199" spans="1:5" x14ac:dyDescent="0.55000000000000004">
      <c r="A199">
        <f>'2. Instellingsgegevens'!$C$6</f>
        <v>0</v>
      </c>
      <c r="B199" t="s">
        <v>13</v>
      </c>
      <c r="C199" t="s">
        <v>221</v>
      </c>
      <c r="D199" t="s">
        <v>218</v>
      </c>
      <c r="E199">
        <f>'Verblijfsgroep 5'!D7</f>
        <v>0</v>
      </c>
    </row>
    <row r="200" spans="1:5" x14ac:dyDescent="0.55000000000000004">
      <c r="A200">
        <f>'2. Instellingsgegevens'!$C$6</f>
        <v>0</v>
      </c>
      <c r="B200" t="s">
        <v>13</v>
      </c>
      <c r="C200" t="s">
        <v>183</v>
      </c>
      <c r="D200" t="s">
        <v>218</v>
      </c>
      <c r="E200">
        <f>'Verblijfsgroep 5'!D8</f>
        <v>0</v>
      </c>
    </row>
    <row r="201" spans="1:5" x14ac:dyDescent="0.55000000000000004">
      <c r="A201">
        <f>'2. Instellingsgegevens'!$C$6</f>
        <v>0</v>
      </c>
      <c r="B201" t="s">
        <v>13</v>
      </c>
      <c r="C201" t="s">
        <v>0</v>
      </c>
      <c r="D201" t="s">
        <v>218</v>
      </c>
      <c r="E201">
        <f>'Verblijfsgroep 5'!D9</f>
        <v>0</v>
      </c>
    </row>
    <row r="202" spans="1:5" x14ac:dyDescent="0.55000000000000004">
      <c r="A202">
        <f>'2. Instellingsgegevens'!$C$6</f>
        <v>0</v>
      </c>
      <c r="B202" t="s">
        <v>13</v>
      </c>
      <c r="C202" t="s">
        <v>184</v>
      </c>
      <c r="D202" t="s">
        <v>218</v>
      </c>
      <c r="E202">
        <f>'Verblijfsgroep 5'!D10</f>
        <v>0</v>
      </c>
    </row>
    <row r="203" spans="1:5" x14ac:dyDescent="0.55000000000000004">
      <c r="A203">
        <f>'2. Instellingsgegevens'!$C$6</f>
        <v>0</v>
      </c>
      <c r="B203" t="s">
        <v>13</v>
      </c>
      <c r="C203" t="s">
        <v>222</v>
      </c>
      <c r="D203" t="s">
        <v>218</v>
      </c>
      <c r="E203" s="9" t="str">
        <f>'Verblijfsgroep 5'!D11</f>
        <v/>
      </c>
    </row>
    <row r="204" spans="1:5" x14ac:dyDescent="0.55000000000000004">
      <c r="A204">
        <f>'2. Instellingsgegevens'!$C$6</f>
        <v>0</v>
      </c>
      <c r="B204" t="s">
        <v>13</v>
      </c>
      <c r="C204" t="s">
        <v>8</v>
      </c>
      <c r="D204" t="s">
        <v>218</v>
      </c>
      <c r="E204" s="9">
        <f>'Verblijfsgroep 5'!D12</f>
        <v>0</v>
      </c>
    </row>
    <row r="205" spans="1:5" x14ac:dyDescent="0.55000000000000004">
      <c r="A205">
        <f>'2. Instellingsgegevens'!$C$6</f>
        <v>0</v>
      </c>
      <c r="B205" t="s">
        <v>13</v>
      </c>
      <c r="C205" t="s">
        <v>23</v>
      </c>
      <c r="D205" t="s">
        <v>218</v>
      </c>
      <c r="E205">
        <f>'Verblijfsgroep 5'!D13</f>
        <v>0</v>
      </c>
    </row>
    <row r="206" spans="1:5" x14ac:dyDescent="0.55000000000000004">
      <c r="A206">
        <f>'2. Instellingsgegevens'!$C$6</f>
        <v>0</v>
      </c>
      <c r="B206" t="s">
        <v>13</v>
      </c>
      <c r="C206" t="s">
        <v>1</v>
      </c>
      <c r="D206" t="s">
        <v>218</v>
      </c>
      <c r="E206">
        <f>'Verblijfsgroep 5'!D14</f>
        <v>0</v>
      </c>
    </row>
    <row r="207" spans="1:5" x14ac:dyDescent="0.55000000000000004">
      <c r="A207">
        <f>'2. Instellingsgegevens'!$C$6</f>
        <v>0</v>
      </c>
      <c r="B207" t="s">
        <v>13</v>
      </c>
      <c r="C207" t="s">
        <v>223</v>
      </c>
      <c r="D207" t="s">
        <v>218</v>
      </c>
      <c r="E207">
        <f>'Verblijfsgroep 5'!D15</f>
        <v>0</v>
      </c>
    </row>
    <row r="208" spans="1:5" x14ac:dyDescent="0.55000000000000004">
      <c r="A208">
        <f>'2. Instellingsgegevens'!$C$6</f>
        <v>0</v>
      </c>
      <c r="B208" t="s">
        <v>13</v>
      </c>
      <c r="C208" t="s">
        <v>186</v>
      </c>
      <c r="D208" t="s">
        <v>218</v>
      </c>
      <c r="E208">
        <f>'Verblijfsgroep 5'!D16</f>
        <v>0</v>
      </c>
    </row>
    <row r="209" spans="1:5" x14ac:dyDescent="0.55000000000000004">
      <c r="A209">
        <f>'2. Instellingsgegevens'!$C$6</f>
        <v>0</v>
      </c>
      <c r="B209" t="s">
        <v>13</v>
      </c>
      <c r="C209" t="s">
        <v>187</v>
      </c>
      <c r="D209" t="s">
        <v>218</v>
      </c>
      <c r="E209">
        <f>'Verblijfsgroep 5'!D17</f>
        <v>0</v>
      </c>
    </row>
    <row r="210" spans="1:5" x14ac:dyDescent="0.55000000000000004">
      <c r="A210">
        <f>'2. Instellingsgegevens'!$C$6</f>
        <v>0</v>
      </c>
      <c r="B210" t="s">
        <v>13</v>
      </c>
      <c r="C210" t="s">
        <v>188</v>
      </c>
      <c r="D210" t="s">
        <v>218</v>
      </c>
      <c r="E210">
        <f>'Verblijfsgroep 5'!D18</f>
        <v>0</v>
      </c>
    </row>
    <row r="211" spans="1:5" x14ac:dyDescent="0.55000000000000004">
      <c r="A211">
        <f>'2. Instellingsgegevens'!$C$6</f>
        <v>0</v>
      </c>
      <c r="B211" t="s">
        <v>13</v>
      </c>
      <c r="C211" t="s">
        <v>224</v>
      </c>
      <c r="D211" t="s">
        <v>218</v>
      </c>
      <c r="E211">
        <f>'Verblijfsgroep 5'!D19</f>
        <v>0</v>
      </c>
    </row>
    <row r="212" spans="1:5" x14ac:dyDescent="0.55000000000000004">
      <c r="A212">
        <f>'2. Instellingsgegevens'!$C$6</f>
        <v>0</v>
      </c>
      <c r="B212" t="s">
        <v>13</v>
      </c>
      <c r="C212" t="s">
        <v>202</v>
      </c>
      <c r="D212" t="s">
        <v>218</v>
      </c>
      <c r="E212">
        <f>'Verblijfsgroep 5'!D20</f>
        <v>0</v>
      </c>
    </row>
    <row r="213" spans="1:5" x14ac:dyDescent="0.55000000000000004">
      <c r="A213">
        <f>'2. Instellingsgegevens'!$C$6</f>
        <v>0</v>
      </c>
      <c r="B213" t="s">
        <v>13</v>
      </c>
      <c r="C213" t="s">
        <v>107</v>
      </c>
      <c r="D213" t="s">
        <v>218</v>
      </c>
      <c r="E213">
        <f>'Verblijfsgroep 5'!D21</f>
        <v>0</v>
      </c>
    </row>
    <row r="214" spans="1:5" x14ac:dyDescent="0.55000000000000004">
      <c r="A214">
        <f>'2. Instellingsgegevens'!$C$6</f>
        <v>0</v>
      </c>
      <c r="B214" t="s">
        <v>13</v>
      </c>
      <c r="C214" t="s">
        <v>34</v>
      </c>
      <c r="D214" t="s">
        <v>218</v>
      </c>
      <c r="E214" s="99">
        <f>'Verblijfsgroep 5'!D22</f>
        <v>0</v>
      </c>
    </row>
    <row r="215" spans="1:5" x14ac:dyDescent="0.55000000000000004">
      <c r="A215">
        <f>'2. Instellingsgegevens'!$C$6</f>
        <v>0</v>
      </c>
      <c r="B215" t="s">
        <v>13</v>
      </c>
      <c r="C215" t="s">
        <v>203</v>
      </c>
      <c r="D215" t="s">
        <v>218</v>
      </c>
      <c r="E215">
        <f>'Verblijfsgroep 5'!D23</f>
        <v>0</v>
      </c>
    </row>
    <row r="216" spans="1:5" x14ac:dyDescent="0.55000000000000004">
      <c r="A216">
        <f>'2. Instellingsgegevens'!$C$6</f>
        <v>0</v>
      </c>
      <c r="B216" t="s">
        <v>13</v>
      </c>
      <c r="C216" t="s">
        <v>171</v>
      </c>
      <c r="D216" t="s">
        <v>218</v>
      </c>
      <c r="E216" s="9">
        <f>'Verblijfsgroep 5'!D24</f>
        <v>0</v>
      </c>
    </row>
    <row r="217" spans="1:5" x14ac:dyDescent="0.55000000000000004">
      <c r="A217">
        <f>'2. Instellingsgegevens'!$C$6</f>
        <v>0</v>
      </c>
      <c r="B217" t="s">
        <v>13</v>
      </c>
      <c r="C217" t="s">
        <v>189</v>
      </c>
      <c r="D217" t="s">
        <v>218</v>
      </c>
      <c r="E217" s="100">
        <f>'Verblijfsgroep 5'!D25</f>
        <v>0</v>
      </c>
    </row>
    <row r="218" spans="1:5" x14ac:dyDescent="0.55000000000000004">
      <c r="A218">
        <f>'2. Instellingsgegevens'!$C$6</f>
        <v>0</v>
      </c>
      <c r="B218" t="s">
        <v>13</v>
      </c>
      <c r="C218" t="s">
        <v>204</v>
      </c>
      <c r="D218" t="s">
        <v>218</v>
      </c>
      <c r="E218">
        <f>'Verblijfsgroep 5'!D26</f>
        <v>0</v>
      </c>
    </row>
    <row r="219" spans="1:5" x14ac:dyDescent="0.55000000000000004">
      <c r="A219">
        <f>'2. Instellingsgegevens'!$C$6</f>
        <v>0</v>
      </c>
      <c r="B219" t="s">
        <v>13</v>
      </c>
      <c r="C219" t="s">
        <v>31</v>
      </c>
      <c r="D219" t="s">
        <v>218</v>
      </c>
      <c r="E219">
        <f>'Verblijfsgroep 5'!D27</f>
        <v>0</v>
      </c>
    </row>
    <row r="220" spans="1:5" x14ac:dyDescent="0.55000000000000004">
      <c r="A220">
        <f>'2. Instellingsgegevens'!$C$6</f>
        <v>0</v>
      </c>
      <c r="B220" t="s">
        <v>13</v>
      </c>
      <c r="C220" t="s">
        <v>119</v>
      </c>
      <c r="D220" t="s">
        <v>218</v>
      </c>
      <c r="E220">
        <f>'Verblijfsgroep 5'!D28</f>
        <v>0</v>
      </c>
    </row>
    <row r="221" spans="1:5" x14ac:dyDescent="0.55000000000000004">
      <c r="A221">
        <f>'2. Instellingsgegevens'!$C$6</f>
        <v>0</v>
      </c>
      <c r="B221" t="s">
        <v>13</v>
      </c>
      <c r="C221" t="s">
        <v>4</v>
      </c>
      <c r="D221" t="s">
        <v>218</v>
      </c>
      <c r="E221" t="str">
        <f>'Verblijfsgroep 5'!D29</f>
        <v/>
      </c>
    </row>
    <row r="222" spans="1:5" x14ac:dyDescent="0.55000000000000004">
      <c r="A222">
        <f>'2. Instellingsgegevens'!$C$6</f>
        <v>0</v>
      </c>
      <c r="B222" t="s">
        <v>13</v>
      </c>
      <c r="C222" t="s">
        <v>177</v>
      </c>
      <c r="D222" t="s">
        <v>218</v>
      </c>
      <c r="E222" t="str">
        <f>'Verblijfsgroep 5'!D30</f>
        <v/>
      </c>
    </row>
    <row r="223" spans="1:5" x14ac:dyDescent="0.55000000000000004">
      <c r="A223">
        <f>'2. Instellingsgegevens'!$C$6</f>
        <v>0</v>
      </c>
      <c r="B223" t="s">
        <v>13</v>
      </c>
      <c r="C223" t="s">
        <v>90</v>
      </c>
      <c r="D223" t="s">
        <v>218</v>
      </c>
      <c r="E223">
        <f>'Verblijfsgroep 5'!D33</f>
        <v>0</v>
      </c>
    </row>
    <row r="224" spans="1:5" x14ac:dyDescent="0.55000000000000004">
      <c r="A224">
        <f>'2. Instellingsgegevens'!$C$6</f>
        <v>0</v>
      </c>
      <c r="B224" t="s">
        <v>13</v>
      </c>
      <c r="C224" t="s">
        <v>174</v>
      </c>
      <c r="D224" t="s">
        <v>218</v>
      </c>
      <c r="E224">
        <f>'Verblijfsgroep 5'!D34</f>
        <v>0</v>
      </c>
    </row>
    <row r="225" spans="1:5" x14ac:dyDescent="0.55000000000000004">
      <c r="A225">
        <f>'2. Instellingsgegevens'!$C$6</f>
        <v>0</v>
      </c>
      <c r="B225" t="s">
        <v>13</v>
      </c>
      <c r="C225" t="s">
        <v>93</v>
      </c>
      <c r="D225" t="s">
        <v>218</v>
      </c>
      <c r="E225">
        <f>'Verblijfsgroep 5'!D35</f>
        <v>0</v>
      </c>
    </row>
    <row r="226" spans="1:5" x14ac:dyDescent="0.55000000000000004">
      <c r="A226">
        <f>'2. Instellingsgegevens'!$C$6</f>
        <v>0</v>
      </c>
      <c r="B226" t="s">
        <v>13</v>
      </c>
      <c r="C226" t="s">
        <v>92</v>
      </c>
      <c r="D226" t="s">
        <v>218</v>
      </c>
      <c r="E226">
        <f>'Verblijfsgroep 5'!D36</f>
        <v>0</v>
      </c>
    </row>
    <row r="227" spans="1:5" x14ac:dyDescent="0.55000000000000004">
      <c r="A227">
        <f>'2. Instellingsgegevens'!$C$6</f>
        <v>0</v>
      </c>
      <c r="B227" t="s">
        <v>13</v>
      </c>
      <c r="C227" t="s">
        <v>91</v>
      </c>
      <c r="D227" t="s">
        <v>218</v>
      </c>
      <c r="E227">
        <f>'Verblijfsgroep 5'!D37</f>
        <v>0</v>
      </c>
    </row>
    <row r="228" spans="1:5" x14ac:dyDescent="0.55000000000000004">
      <c r="A228">
        <f>'2. Instellingsgegevens'!$C$6</f>
        <v>0</v>
      </c>
      <c r="B228" t="s">
        <v>13</v>
      </c>
      <c r="C228" t="s">
        <v>29</v>
      </c>
      <c r="D228" t="s">
        <v>218</v>
      </c>
      <c r="E228" s="9">
        <f>'Verblijfsgroep 5'!D38</f>
        <v>0</v>
      </c>
    </row>
    <row r="229" spans="1:5" x14ac:dyDescent="0.55000000000000004">
      <c r="A229">
        <f>'2. Instellingsgegevens'!$C$6</f>
        <v>0</v>
      </c>
      <c r="B229" t="s">
        <v>13</v>
      </c>
      <c r="C229" t="s">
        <v>225</v>
      </c>
      <c r="D229" t="s">
        <v>218</v>
      </c>
      <c r="E229">
        <f>'Verblijfsgroep 5'!D39</f>
        <v>0</v>
      </c>
    </row>
    <row r="230" spans="1:5" x14ac:dyDescent="0.55000000000000004">
      <c r="A230">
        <f>'2. Instellingsgegevens'!$C$6</f>
        <v>0</v>
      </c>
      <c r="B230" t="s">
        <v>13</v>
      </c>
      <c r="C230" t="s">
        <v>86</v>
      </c>
      <c r="D230" t="s">
        <v>218</v>
      </c>
      <c r="E230">
        <f>'Verblijfsgroep 5'!D40</f>
        <v>0</v>
      </c>
    </row>
    <row r="231" spans="1:5" x14ac:dyDescent="0.55000000000000004">
      <c r="A231">
        <f>'2. Instellingsgegevens'!$C$6</f>
        <v>0</v>
      </c>
      <c r="B231" t="s">
        <v>13</v>
      </c>
      <c r="C231" t="s">
        <v>173</v>
      </c>
      <c r="D231" t="s">
        <v>218</v>
      </c>
      <c r="E231" t="str">
        <f>'Verblijfsgroep 5'!D43</f>
        <v/>
      </c>
    </row>
    <row r="232" spans="1:5" x14ac:dyDescent="0.55000000000000004">
      <c r="A232">
        <f>'2. Instellingsgegevens'!$C$6</f>
        <v>0</v>
      </c>
      <c r="B232" t="s">
        <v>13</v>
      </c>
      <c r="C232" t="s">
        <v>191</v>
      </c>
      <c r="D232" t="s">
        <v>218</v>
      </c>
      <c r="E232" t="str">
        <f>'Verblijfsgroep 5'!D44</f>
        <v/>
      </c>
    </row>
    <row r="233" spans="1:5" x14ac:dyDescent="0.55000000000000004">
      <c r="A233">
        <f>'2. Instellingsgegevens'!$C$6</f>
        <v>0</v>
      </c>
      <c r="B233" t="s">
        <v>13</v>
      </c>
      <c r="C233" t="s">
        <v>87</v>
      </c>
      <c r="D233" t="s">
        <v>218</v>
      </c>
      <c r="E233" t="str">
        <f>'Verblijfsgroep 5'!D45</f>
        <v/>
      </c>
    </row>
    <row r="234" spans="1:5" x14ac:dyDescent="0.55000000000000004">
      <c r="A234">
        <f>'2. Instellingsgegevens'!$C$6</f>
        <v>0</v>
      </c>
      <c r="B234" t="s">
        <v>13</v>
      </c>
      <c r="C234" t="s">
        <v>88</v>
      </c>
      <c r="D234" t="s">
        <v>218</v>
      </c>
      <c r="E234" t="str">
        <f>'Verblijfsgroep 5'!D46</f>
        <v/>
      </c>
    </row>
    <row r="235" spans="1:5" x14ac:dyDescent="0.55000000000000004">
      <c r="A235">
        <f>'2. Instellingsgegevens'!$C$6</f>
        <v>0</v>
      </c>
      <c r="B235" t="s">
        <v>13</v>
      </c>
      <c r="C235" t="s">
        <v>89</v>
      </c>
      <c r="D235" t="s">
        <v>218</v>
      </c>
      <c r="E235" t="str">
        <f>'Verblijfsgroep 5'!D47</f>
        <v/>
      </c>
    </row>
    <row r="236" spans="1:5" x14ac:dyDescent="0.55000000000000004">
      <c r="A236">
        <f>'2. Instellingsgegevens'!$C$6</f>
        <v>0</v>
      </c>
      <c r="B236" t="s">
        <v>14</v>
      </c>
      <c r="C236" t="s">
        <v>19</v>
      </c>
      <c r="D236" t="s">
        <v>218</v>
      </c>
      <c r="E236">
        <f>'Verblijfsgroep 6'!D4</f>
        <v>0</v>
      </c>
    </row>
    <row r="237" spans="1:5" x14ac:dyDescent="0.55000000000000004">
      <c r="A237">
        <f>'2. Instellingsgegevens'!$C$6</f>
        <v>0</v>
      </c>
      <c r="B237" t="s">
        <v>14</v>
      </c>
      <c r="C237" t="s">
        <v>21</v>
      </c>
      <c r="D237" t="s">
        <v>218</v>
      </c>
      <c r="E237">
        <f>'Verblijfsgroep 6'!D5</f>
        <v>0</v>
      </c>
    </row>
    <row r="238" spans="1:5" x14ac:dyDescent="0.55000000000000004">
      <c r="A238">
        <f>'2. Instellingsgegevens'!$C$6</f>
        <v>0</v>
      </c>
      <c r="B238" t="s">
        <v>14</v>
      </c>
      <c r="C238" t="s">
        <v>220</v>
      </c>
      <c r="D238" t="s">
        <v>218</v>
      </c>
      <c r="E238">
        <f>'Verblijfsgroep 6'!D6</f>
        <v>0</v>
      </c>
    </row>
    <row r="239" spans="1:5" x14ac:dyDescent="0.55000000000000004">
      <c r="A239">
        <f>'2. Instellingsgegevens'!$C$6</f>
        <v>0</v>
      </c>
      <c r="B239" t="s">
        <v>14</v>
      </c>
      <c r="C239" t="s">
        <v>221</v>
      </c>
      <c r="D239" t="s">
        <v>218</v>
      </c>
      <c r="E239">
        <f>'Verblijfsgroep 6'!D7</f>
        <v>0</v>
      </c>
    </row>
    <row r="240" spans="1:5" x14ac:dyDescent="0.55000000000000004">
      <c r="A240">
        <f>'2. Instellingsgegevens'!$C$6</f>
        <v>0</v>
      </c>
      <c r="B240" t="s">
        <v>14</v>
      </c>
      <c r="C240" t="s">
        <v>183</v>
      </c>
      <c r="D240" t="s">
        <v>218</v>
      </c>
      <c r="E240">
        <f>'Verblijfsgroep 6'!D8</f>
        <v>0</v>
      </c>
    </row>
    <row r="241" spans="1:5" x14ac:dyDescent="0.55000000000000004">
      <c r="A241">
        <f>'2. Instellingsgegevens'!$C$6</f>
        <v>0</v>
      </c>
      <c r="B241" t="s">
        <v>14</v>
      </c>
      <c r="C241" t="s">
        <v>0</v>
      </c>
      <c r="D241" t="s">
        <v>218</v>
      </c>
      <c r="E241">
        <f>'Verblijfsgroep 6'!D9</f>
        <v>0</v>
      </c>
    </row>
    <row r="242" spans="1:5" x14ac:dyDescent="0.55000000000000004">
      <c r="A242">
        <f>'2. Instellingsgegevens'!$C$6</f>
        <v>0</v>
      </c>
      <c r="B242" t="s">
        <v>14</v>
      </c>
      <c r="C242" t="s">
        <v>184</v>
      </c>
      <c r="D242" t="s">
        <v>218</v>
      </c>
      <c r="E242">
        <f>'Verblijfsgroep 6'!D10</f>
        <v>0</v>
      </c>
    </row>
    <row r="243" spans="1:5" x14ac:dyDescent="0.55000000000000004">
      <c r="A243">
        <f>'2. Instellingsgegevens'!$C$6</f>
        <v>0</v>
      </c>
      <c r="B243" t="s">
        <v>14</v>
      </c>
      <c r="C243" t="s">
        <v>222</v>
      </c>
      <c r="D243" t="s">
        <v>218</v>
      </c>
      <c r="E243" s="9" t="str">
        <f>'Verblijfsgroep 6'!D11</f>
        <v/>
      </c>
    </row>
    <row r="244" spans="1:5" x14ac:dyDescent="0.55000000000000004">
      <c r="A244">
        <f>'2. Instellingsgegevens'!$C$6</f>
        <v>0</v>
      </c>
      <c r="B244" t="s">
        <v>14</v>
      </c>
      <c r="C244" t="s">
        <v>8</v>
      </c>
      <c r="D244" t="s">
        <v>218</v>
      </c>
      <c r="E244" s="9">
        <f>'Verblijfsgroep 6'!D12</f>
        <v>0</v>
      </c>
    </row>
    <row r="245" spans="1:5" x14ac:dyDescent="0.55000000000000004">
      <c r="A245">
        <f>'2. Instellingsgegevens'!$C$6</f>
        <v>0</v>
      </c>
      <c r="B245" t="s">
        <v>14</v>
      </c>
      <c r="C245" t="s">
        <v>23</v>
      </c>
      <c r="D245" t="s">
        <v>218</v>
      </c>
      <c r="E245">
        <f>'Verblijfsgroep 6'!D13</f>
        <v>0</v>
      </c>
    </row>
    <row r="246" spans="1:5" x14ac:dyDescent="0.55000000000000004">
      <c r="A246">
        <f>'2. Instellingsgegevens'!$C$6</f>
        <v>0</v>
      </c>
      <c r="B246" t="s">
        <v>14</v>
      </c>
      <c r="C246" t="s">
        <v>1</v>
      </c>
      <c r="D246" t="s">
        <v>218</v>
      </c>
      <c r="E246">
        <f>'Verblijfsgroep 6'!D14</f>
        <v>0</v>
      </c>
    </row>
    <row r="247" spans="1:5" x14ac:dyDescent="0.55000000000000004">
      <c r="A247">
        <f>'2. Instellingsgegevens'!$C$6</f>
        <v>0</v>
      </c>
      <c r="B247" t="s">
        <v>14</v>
      </c>
      <c r="C247" t="s">
        <v>223</v>
      </c>
      <c r="D247" t="s">
        <v>218</v>
      </c>
      <c r="E247">
        <f>'Verblijfsgroep 6'!D15</f>
        <v>0</v>
      </c>
    </row>
    <row r="248" spans="1:5" x14ac:dyDescent="0.55000000000000004">
      <c r="A248">
        <f>'2. Instellingsgegevens'!$C$6</f>
        <v>0</v>
      </c>
      <c r="B248" t="s">
        <v>14</v>
      </c>
      <c r="C248" t="s">
        <v>186</v>
      </c>
      <c r="D248" t="s">
        <v>218</v>
      </c>
      <c r="E248">
        <f>'Verblijfsgroep 6'!D16</f>
        <v>0</v>
      </c>
    </row>
    <row r="249" spans="1:5" x14ac:dyDescent="0.55000000000000004">
      <c r="A249">
        <f>'2. Instellingsgegevens'!$C$6</f>
        <v>0</v>
      </c>
      <c r="B249" t="s">
        <v>14</v>
      </c>
      <c r="C249" t="s">
        <v>187</v>
      </c>
      <c r="D249" t="s">
        <v>218</v>
      </c>
      <c r="E249">
        <f>'Verblijfsgroep 6'!D17</f>
        <v>0</v>
      </c>
    </row>
    <row r="250" spans="1:5" x14ac:dyDescent="0.55000000000000004">
      <c r="A250">
        <f>'2. Instellingsgegevens'!$C$6</f>
        <v>0</v>
      </c>
      <c r="B250" t="s">
        <v>14</v>
      </c>
      <c r="C250" t="s">
        <v>188</v>
      </c>
      <c r="D250" t="s">
        <v>218</v>
      </c>
      <c r="E250">
        <f>'Verblijfsgroep 6'!D18</f>
        <v>0</v>
      </c>
    </row>
    <row r="251" spans="1:5" x14ac:dyDescent="0.55000000000000004">
      <c r="A251">
        <f>'2. Instellingsgegevens'!$C$6</f>
        <v>0</v>
      </c>
      <c r="B251" t="s">
        <v>14</v>
      </c>
      <c r="C251" t="s">
        <v>224</v>
      </c>
      <c r="D251" t="s">
        <v>218</v>
      </c>
      <c r="E251">
        <f>'Verblijfsgroep 6'!D19</f>
        <v>0</v>
      </c>
    </row>
    <row r="252" spans="1:5" x14ac:dyDescent="0.55000000000000004">
      <c r="A252">
        <f>'2. Instellingsgegevens'!$C$6</f>
        <v>0</v>
      </c>
      <c r="B252" t="s">
        <v>14</v>
      </c>
      <c r="C252" t="s">
        <v>202</v>
      </c>
      <c r="D252" t="s">
        <v>218</v>
      </c>
      <c r="E252">
        <f>'Verblijfsgroep 6'!D20</f>
        <v>0</v>
      </c>
    </row>
    <row r="253" spans="1:5" x14ac:dyDescent="0.55000000000000004">
      <c r="A253">
        <f>'2. Instellingsgegevens'!$C$6</f>
        <v>0</v>
      </c>
      <c r="B253" t="s">
        <v>14</v>
      </c>
      <c r="C253" t="s">
        <v>107</v>
      </c>
      <c r="D253" t="s">
        <v>218</v>
      </c>
      <c r="E253">
        <f>'Verblijfsgroep 6'!D21</f>
        <v>0</v>
      </c>
    </row>
    <row r="254" spans="1:5" x14ac:dyDescent="0.55000000000000004">
      <c r="A254">
        <f>'2. Instellingsgegevens'!$C$6</f>
        <v>0</v>
      </c>
      <c r="B254" t="s">
        <v>14</v>
      </c>
      <c r="C254" t="s">
        <v>34</v>
      </c>
      <c r="D254" t="s">
        <v>218</v>
      </c>
      <c r="E254" s="99">
        <f>'Verblijfsgroep 6'!D22</f>
        <v>0</v>
      </c>
    </row>
    <row r="255" spans="1:5" x14ac:dyDescent="0.55000000000000004">
      <c r="A255">
        <f>'2. Instellingsgegevens'!$C$6</f>
        <v>0</v>
      </c>
      <c r="B255" t="s">
        <v>14</v>
      </c>
      <c r="C255" t="s">
        <v>203</v>
      </c>
      <c r="D255" t="s">
        <v>218</v>
      </c>
      <c r="E255">
        <f>'Verblijfsgroep 6'!D23</f>
        <v>0</v>
      </c>
    </row>
    <row r="256" spans="1:5" x14ac:dyDescent="0.55000000000000004">
      <c r="A256">
        <f>'2. Instellingsgegevens'!$C$6</f>
        <v>0</v>
      </c>
      <c r="B256" t="s">
        <v>14</v>
      </c>
      <c r="C256" t="s">
        <v>171</v>
      </c>
      <c r="D256" t="s">
        <v>218</v>
      </c>
      <c r="E256" s="9">
        <f>'Verblijfsgroep 6'!D24</f>
        <v>0</v>
      </c>
    </row>
    <row r="257" spans="1:5" x14ac:dyDescent="0.55000000000000004">
      <c r="A257">
        <f>'2. Instellingsgegevens'!$C$6</f>
        <v>0</v>
      </c>
      <c r="B257" t="s">
        <v>14</v>
      </c>
      <c r="C257" t="s">
        <v>189</v>
      </c>
      <c r="D257" t="s">
        <v>218</v>
      </c>
      <c r="E257" s="100">
        <f>'Verblijfsgroep 6'!D25</f>
        <v>0</v>
      </c>
    </row>
    <row r="258" spans="1:5" x14ac:dyDescent="0.55000000000000004">
      <c r="A258">
        <f>'2. Instellingsgegevens'!$C$6</f>
        <v>0</v>
      </c>
      <c r="B258" t="s">
        <v>14</v>
      </c>
      <c r="C258" t="s">
        <v>204</v>
      </c>
      <c r="D258" t="s">
        <v>218</v>
      </c>
      <c r="E258">
        <f>'Verblijfsgroep 6'!D26</f>
        <v>0</v>
      </c>
    </row>
    <row r="259" spans="1:5" x14ac:dyDescent="0.55000000000000004">
      <c r="A259">
        <f>'2. Instellingsgegevens'!$C$6</f>
        <v>0</v>
      </c>
      <c r="B259" t="s">
        <v>14</v>
      </c>
      <c r="C259" t="s">
        <v>31</v>
      </c>
      <c r="D259" t="s">
        <v>218</v>
      </c>
      <c r="E259">
        <f>'Verblijfsgroep 6'!D27</f>
        <v>0</v>
      </c>
    </row>
    <row r="260" spans="1:5" x14ac:dyDescent="0.55000000000000004">
      <c r="A260">
        <f>'2. Instellingsgegevens'!$C$6</f>
        <v>0</v>
      </c>
      <c r="B260" t="s">
        <v>14</v>
      </c>
      <c r="C260" t="s">
        <v>119</v>
      </c>
      <c r="D260" t="s">
        <v>218</v>
      </c>
      <c r="E260">
        <f>'Verblijfsgroep 6'!D28</f>
        <v>0</v>
      </c>
    </row>
    <row r="261" spans="1:5" x14ac:dyDescent="0.55000000000000004">
      <c r="A261">
        <f>'2. Instellingsgegevens'!$C$6</f>
        <v>0</v>
      </c>
      <c r="B261" t="s">
        <v>14</v>
      </c>
      <c r="C261" t="s">
        <v>4</v>
      </c>
      <c r="D261" t="s">
        <v>218</v>
      </c>
      <c r="E261" t="str">
        <f>'Verblijfsgroep 6'!D29</f>
        <v/>
      </c>
    </row>
    <row r="262" spans="1:5" x14ac:dyDescent="0.55000000000000004">
      <c r="A262">
        <f>'2. Instellingsgegevens'!$C$6</f>
        <v>0</v>
      </c>
      <c r="B262" t="s">
        <v>14</v>
      </c>
      <c r="C262" t="s">
        <v>177</v>
      </c>
      <c r="D262" t="s">
        <v>218</v>
      </c>
      <c r="E262" t="str">
        <f>'Verblijfsgroep 6'!D30</f>
        <v/>
      </c>
    </row>
    <row r="263" spans="1:5" x14ac:dyDescent="0.55000000000000004">
      <c r="A263">
        <f>'2. Instellingsgegevens'!$C$6</f>
        <v>0</v>
      </c>
      <c r="B263" t="s">
        <v>14</v>
      </c>
      <c r="C263" t="s">
        <v>90</v>
      </c>
      <c r="D263" t="s">
        <v>218</v>
      </c>
      <c r="E263">
        <f>'Verblijfsgroep 6'!D33</f>
        <v>0</v>
      </c>
    </row>
    <row r="264" spans="1:5" x14ac:dyDescent="0.55000000000000004">
      <c r="A264">
        <f>'2. Instellingsgegevens'!$C$6</f>
        <v>0</v>
      </c>
      <c r="B264" t="s">
        <v>14</v>
      </c>
      <c r="C264" t="s">
        <v>174</v>
      </c>
      <c r="D264" t="s">
        <v>218</v>
      </c>
      <c r="E264">
        <f>'Verblijfsgroep 6'!D34</f>
        <v>0</v>
      </c>
    </row>
    <row r="265" spans="1:5" x14ac:dyDescent="0.55000000000000004">
      <c r="A265">
        <f>'2. Instellingsgegevens'!$C$6</f>
        <v>0</v>
      </c>
      <c r="B265" t="s">
        <v>14</v>
      </c>
      <c r="C265" t="s">
        <v>93</v>
      </c>
      <c r="D265" t="s">
        <v>218</v>
      </c>
      <c r="E265">
        <f>'Verblijfsgroep 6'!D35</f>
        <v>0</v>
      </c>
    </row>
    <row r="266" spans="1:5" x14ac:dyDescent="0.55000000000000004">
      <c r="A266">
        <f>'2. Instellingsgegevens'!$C$6</f>
        <v>0</v>
      </c>
      <c r="B266" t="s">
        <v>14</v>
      </c>
      <c r="C266" t="s">
        <v>92</v>
      </c>
      <c r="D266" t="s">
        <v>218</v>
      </c>
      <c r="E266">
        <f>'Verblijfsgroep 6'!D36</f>
        <v>0</v>
      </c>
    </row>
    <row r="267" spans="1:5" x14ac:dyDescent="0.55000000000000004">
      <c r="A267">
        <f>'2. Instellingsgegevens'!$C$6</f>
        <v>0</v>
      </c>
      <c r="B267" t="s">
        <v>14</v>
      </c>
      <c r="C267" t="s">
        <v>91</v>
      </c>
      <c r="D267" t="s">
        <v>218</v>
      </c>
      <c r="E267">
        <f>'Verblijfsgroep 6'!D37</f>
        <v>0</v>
      </c>
    </row>
    <row r="268" spans="1:5" x14ac:dyDescent="0.55000000000000004">
      <c r="A268">
        <f>'2. Instellingsgegevens'!$C$6</f>
        <v>0</v>
      </c>
      <c r="B268" t="s">
        <v>14</v>
      </c>
      <c r="C268" t="s">
        <v>29</v>
      </c>
      <c r="D268" t="s">
        <v>218</v>
      </c>
      <c r="E268" s="9">
        <f>'Verblijfsgroep 6'!D38</f>
        <v>0</v>
      </c>
    </row>
    <row r="269" spans="1:5" x14ac:dyDescent="0.55000000000000004">
      <c r="A269">
        <f>'2. Instellingsgegevens'!$C$6</f>
        <v>0</v>
      </c>
      <c r="B269" t="s">
        <v>14</v>
      </c>
      <c r="C269" t="s">
        <v>225</v>
      </c>
      <c r="D269" t="s">
        <v>218</v>
      </c>
      <c r="E269">
        <f>'Verblijfsgroep 6'!D39</f>
        <v>0</v>
      </c>
    </row>
    <row r="270" spans="1:5" x14ac:dyDescent="0.55000000000000004">
      <c r="A270">
        <f>'2. Instellingsgegevens'!$C$6</f>
        <v>0</v>
      </c>
      <c r="B270" t="s">
        <v>14</v>
      </c>
      <c r="C270" t="s">
        <v>86</v>
      </c>
      <c r="D270" t="s">
        <v>218</v>
      </c>
      <c r="E270">
        <f>'Verblijfsgroep 6'!D40</f>
        <v>0</v>
      </c>
    </row>
    <row r="271" spans="1:5" x14ac:dyDescent="0.55000000000000004">
      <c r="A271">
        <f>'2. Instellingsgegevens'!$C$6</f>
        <v>0</v>
      </c>
      <c r="B271" t="s">
        <v>14</v>
      </c>
      <c r="C271" t="s">
        <v>173</v>
      </c>
      <c r="D271" t="s">
        <v>218</v>
      </c>
      <c r="E271" t="str">
        <f>'Verblijfsgroep 6'!D43</f>
        <v/>
      </c>
    </row>
    <row r="272" spans="1:5" x14ac:dyDescent="0.55000000000000004">
      <c r="A272">
        <f>'2. Instellingsgegevens'!$C$6</f>
        <v>0</v>
      </c>
      <c r="B272" t="s">
        <v>14</v>
      </c>
      <c r="C272" t="s">
        <v>191</v>
      </c>
      <c r="D272" t="s">
        <v>218</v>
      </c>
      <c r="E272" t="str">
        <f>'Verblijfsgroep 6'!D44</f>
        <v/>
      </c>
    </row>
    <row r="273" spans="1:5" x14ac:dyDescent="0.55000000000000004">
      <c r="A273">
        <f>'2. Instellingsgegevens'!$C$6</f>
        <v>0</v>
      </c>
      <c r="B273" t="s">
        <v>14</v>
      </c>
      <c r="C273" t="s">
        <v>87</v>
      </c>
      <c r="D273" t="s">
        <v>218</v>
      </c>
      <c r="E273" t="str">
        <f>'Verblijfsgroep 6'!D45</f>
        <v/>
      </c>
    </row>
    <row r="274" spans="1:5" x14ac:dyDescent="0.55000000000000004">
      <c r="A274">
        <f>'2. Instellingsgegevens'!$C$6</f>
        <v>0</v>
      </c>
      <c r="B274" t="s">
        <v>14</v>
      </c>
      <c r="C274" t="s">
        <v>88</v>
      </c>
      <c r="D274" t="s">
        <v>218</v>
      </c>
      <c r="E274" t="str">
        <f>'Verblijfsgroep 6'!D46</f>
        <v/>
      </c>
    </row>
    <row r="275" spans="1:5" x14ac:dyDescent="0.55000000000000004">
      <c r="A275">
        <f>'2. Instellingsgegevens'!$C$6</f>
        <v>0</v>
      </c>
      <c r="B275" t="s">
        <v>14</v>
      </c>
      <c r="C275" t="s">
        <v>89</v>
      </c>
      <c r="D275" t="s">
        <v>218</v>
      </c>
      <c r="E275" t="str">
        <f>'Verblijfsgroep 6'!D47</f>
        <v/>
      </c>
    </row>
    <row r="276" spans="1:5" x14ac:dyDescent="0.55000000000000004">
      <c r="A276">
        <f>'2. Instellingsgegevens'!$C$6</f>
        <v>0</v>
      </c>
      <c r="B276" t="s">
        <v>15</v>
      </c>
      <c r="C276" t="s">
        <v>19</v>
      </c>
      <c r="D276" t="s">
        <v>218</v>
      </c>
      <c r="E276">
        <f>'Verblijfsgroep 7'!D4</f>
        <v>0</v>
      </c>
    </row>
    <row r="277" spans="1:5" x14ac:dyDescent="0.55000000000000004">
      <c r="A277">
        <f>'2. Instellingsgegevens'!$C$6</f>
        <v>0</v>
      </c>
      <c r="B277" t="s">
        <v>15</v>
      </c>
      <c r="C277" t="s">
        <v>21</v>
      </c>
      <c r="D277" t="s">
        <v>218</v>
      </c>
      <c r="E277">
        <f>'Verblijfsgroep 7'!D5</f>
        <v>0</v>
      </c>
    </row>
    <row r="278" spans="1:5" x14ac:dyDescent="0.55000000000000004">
      <c r="A278">
        <f>'2. Instellingsgegevens'!$C$6</f>
        <v>0</v>
      </c>
      <c r="B278" t="s">
        <v>15</v>
      </c>
      <c r="C278" t="s">
        <v>220</v>
      </c>
      <c r="D278" t="s">
        <v>218</v>
      </c>
      <c r="E278">
        <f>'Verblijfsgroep 7'!D6</f>
        <v>0</v>
      </c>
    </row>
    <row r="279" spans="1:5" x14ac:dyDescent="0.55000000000000004">
      <c r="A279">
        <f>'2. Instellingsgegevens'!$C$6</f>
        <v>0</v>
      </c>
      <c r="B279" t="s">
        <v>15</v>
      </c>
      <c r="C279" t="s">
        <v>221</v>
      </c>
      <c r="D279" t="s">
        <v>218</v>
      </c>
      <c r="E279">
        <f>'Verblijfsgroep 7'!D7</f>
        <v>0</v>
      </c>
    </row>
    <row r="280" spans="1:5" x14ac:dyDescent="0.55000000000000004">
      <c r="A280">
        <f>'2. Instellingsgegevens'!$C$6</f>
        <v>0</v>
      </c>
      <c r="B280" t="s">
        <v>15</v>
      </c>
      <c r="C280" t="s">
        <v>183</v>
      </c>
      <c r="D280" t="s">
        <v>218</v>
      </c>
      <c r="E280">
        <f>'Verblijfsgroep 7'!D8</f>
        <v>0</v>
      </c>
    </row>
    <row r="281" spans="1:5" x14ac:dyDescent="0.55000000000000004">
      <c r="A281">
        <f>'2. Instellingsgegevens'!$C$6</f>
        <v>0</v>
      </c>
      <c r="B281" t="s">
        <v>15</v>
      </c>
      <c r="C281" t="s">
        <v>0</v>
      </c>
      <c r="D281" t="s">
        <v>218</v>
      </c>
      <c r="E281">
        <f>'Verblijfsgroep 7'!D9</f>
        <v>0</v>
      </c>
    </row>
    <row r="282" spans="1:5" x14ac:dyDescent="0.55000000000000004">
      <c r="A282">
        <f>'2. Instellingsgegevens'!$C$6</f>
        <v>0</v>
      </c>
      <c r="B282" t="s">
        <v>15</v>
      </c>
      <c r="C282" t="s">
        <v>184</v>
      </c>
      <c r="D282" t="s">
        <v>218</v>
      </c>
      <c r="E282">
        <f>'Verblijfsgroep 7'!D10</f>
        <v>0</v>
      </c>
    </row>
    <row r="283" spans="1:5" x14ac:dyDescent="0.55000000000000004">
      <c r="A283">
        <f>'2. Instellingsgegevens'!$C$6</f>
        <v>0</v>
      </c>
      <c r="B283" t="s">
        <v>15</v>
      </c>
      <c r="C283" t="s">
        <v>222</v>
      </c>
      <c r="D283" t="s">
        <v>218</v>
      </c>
      <c r="E283" s="9" t="str">
        <f>'Verblijfsgroep 7'!D11</f>
        <v/>
      </c>
    </row>
    <row r="284" spans="1:5" x14ac:dyDescent="0.55000000000000004">
      <c r="A284">
        <f>'2. Instellingsgegevens'!$C$6</f>
        <v>0</v>
      </c>
      <c r="B284" t="s">
        <v>15</v>
      </c>
      <c r="C284" t="s">
        <v>8</v>
      </c>
      <c r="D284" t="s">
        <v>218</v>
      </c>
      <c r="E284" s="9">
        <f>'Verblijfsgroep 7'!D12</f>
        <v>0</v>
      </c>
    </row>
    <row r="285" spans="1:5" x14ac:dyDescent="0.55000000000000004">
      <c r="A285">
        <f>'2. Instellingsgegevens'!$C$6</f>
        <v>0</v>
      </c>
      <c r="B285" t="s">
        <v>15</v>
      </c>
      <c r="C285" t="s">
        <v>23</v>
      </c>
      <c r="D285" t="s">
        <v>218</v>
      </c>
      <c r="E285">
        <f>'Verblijfsgroep 7'!D13</f>
        <v>0</v>
      </c>
    </row>
    <row r="286" spans="1:5" x14ac:dyDescent="0.55000000000000004">
      <c r="A286">
        <f>'2. Instellingsgegevens'!$C$6</f>
        <v>0</v>
      </c>
      <c r="B286" t="s">
        <v>15</v>
      </c>
      <c r="C286" t="s">
        <v>1</v>
      </c>
      <c r="D286" t="s">
        <v>218</v>
      </c>
      <c r="E286">
        <f>'Verblijfsgroep 7'!D14</f>
        <v>0</v>
      </c>
    </row>
    <row r="287" spans="1:5" x14ac:dyDescent="0.55000000000000004">
      <c r="A287">
        <f>'2. Instellingsgegevens'!$C$6</f>
        <v>0</v>
      </c>
      <c r="B287" t="s">
        <v>15</v>
      </c>
      <c r="C287" t="s">
        <v>223</v>
      </c>
      <c r="D287" t="s">
        <v>218</v>
      </c>
      <c r="E287">
        <f>'Verblijfsgroep 7'!D15</f>
        <v>0</v>
      </c>
    </row>
    <row r="288" spans="1:5" x14ac:dyDescent="0.55000000000000004">
      <c r="A288">
        <f>'2. Instellingsgegevens'!$C$6</f>
        <v>0</v>
      </c>
      <c r="B288" t="s">
        <v>15</v>
      </c>
      <c r="C288" t="s">
        <v>186</v>
      </c>
      <c r="D288" t="s">
        <v>218</v>
      </c>
      <c r="E288">
        <f>'Verblijfsgroep 7'!D16</f>
        <v>0</v>
      </c>
    </row>
    <row r="289" spans="1:5" x14ac:dyDescent="0.55000000000000004">
      <c r="A289">
        <f>'2. Instellingsgegevens'!$C$6</f>
        <v>0</v>
      </c>
      <c r="B289" t="s">
        <v>15</v>
      </c>
      <c r="C289" t="s">
        <v>187</v>
      </c>
      <c r="D289" t="s">
        <v>218</v>
      </c>
      <c r="E289">
        <f>'Verblijfsgroep 7'!D17</f>
        <v>0</v>
      </c>
    </row>
    <row r="290" spans="1:5" x14ac:dyDescent="0.55000000000000004">
      <c r="A290">
        <f>'2. Instellingsgegevens'!$C$6</f>
        <v>0</v>
      </c>
      <c r="B290" t="s">
        <v>15</v>
      </c>
      <c r="C290" t="s">
        <v>188</v>
      </c>
      <c r="D290" t="s">
        <v>218</v>
      </c>
      <c r="E290">
        <f>'Verblijfsgroep 7'!D18</f>
        <v>0</v>
      </c>
    </row>
    <row r="291" spans="1:5" x14ac:dyDescent="0.55000000000000004">
      <c r="A291">
        <f>'2. Instellingsgegevens'!$C$6</f>
        <v>0</v>
      </c>
      <c r="B291" t="s">
        <v>15</v>
      </c>
      <c r="C291" t="s">
        <v>224</v>
      </c>
      <c r="D291" t="s">
        <v>218</v>
      </c>
      <c r="E291">
        <f>'Verblijfsgroep 7'!D19</f>
        <v>0</v>
      </c>
    </row>
    <row r="292" spans="1:5" x14ac:dyDescent="0.55000000000000004">
      <c r="A292">
        <f>'2. Instellingsgegevens'!$C$6</f>
        <v>0</v>
      </c>
      <c r="B292" t="s">
        <v>15</v>
      </c>
      <c r="C292" t="s">
        <v>202</v>
      </c>
      <c r="D292" t="s">
        <v>218</v>
      </c>
      <c r="E292">
        <f>'Verblijfsgroep 7'!D20</f>
        <v>0</v>
      </c>
    </row>
    <row r="293" spans="1:5" x14ac:dyDescent="0.55000000000000004">
      <c r="A293">
        <f>'2. Instellingsgegevens'!$C$6</f>
        <v>0</v>
      </c>
      <c r="B293" t="s">
        <v>15</v>
      </c>
      <c r="C293" t="s">
        <v>107</v>
      </c>
      <c r="D293" t="s">
        <v>218</v>
      </c>
      <c r="E293">
        <f>'Verblijfsgroep 7'!D21</f>
        <v>0</v>
      </c>
    </row>
    <row r="294" spans="1:5" x14ac:dyDescent="0.55000000000000004">
      <c r="A294">
        <f>'2. Instellingsgegevens'!$C$6</f>
        <v>0</v>
      </c>
      <c r="B294" t="s">
        <v>15</v>
      </c>
      <c r="C294" t="s">
        <v>34</v>
      </c>
      <c r="D294" t="s">
        <v>218</v>
      </c>
      <c r="E294" s="99">
        <f>'Verblijfsgroep 7'!D22</f>
        <v>0</v>
      </c>
    </row>
    <row r="295" spans="1:5" x14ac:dyDescent="0.55000000000000004">
      <c r="A295">
        <f>'2. Instellingsgegevens'!$C$6</f>
        <v>0</v>
      </c>
      <c r="B295" t="s">
        <v>15</v>
      </c>
      <c r="C295" t="s">
        <v>203</v>
      </c>
      <c r="D295" t="s">
        <v>218</v>
      </c>
      <c r="E295">
        <f>'Verblijfsgroep 7'!D23</f>
        <v>0</v>
      </c>
    </row>
    <row r="296" spans="1:5" x14ac:dyDescent="0.55000000000000004">
      <c r="A296">
        <f>'2. Instellingsgegevens'!$C$6</f>
        <v>0</v>
      </c>
      <c r="B296" t="s">
        <v>15</v>
      </c>
      <c r="C296" t="s">
        <v>171</v>
      </c>
      <c r="D296" t="s">
        <v>218</v>
      </c>
      <c r="E296" s="9">
        <f>'Verblijfsgroep 7'!D24</f>
        <v>0</v>
      </c>
    </row>
    <row r="297" spans="1:5" x14ac:dyDescent="0.55000000000000004">
      <c r="A297">
        <f>'2. Instellingsgegevens'!$C$6</f>
        <v>0</v>
      </c>
      <c r="B297" t="s">
        <v>15</v>
      </c>
      <c r="C297" t="s">
        <v>189</v>
      </c>
      <c r="D297" t="s">
        <v>218</v>
      </c>
      <c r="E297" s="100">
        <f>'Verblijfsgroep 7'!D25</f>
        <v>0</v>
      </c>
    </row>
    <row r="298" spans="1:5" x14ac:dyDescent="0.55000000000000004">
      <c r="A298">
        <f>'2. Instellingsgegevens'!$C$6</f>
        <v>0</v>
      </c>
      <c r="B298" t="s">
        <v>15</v>
      </c>
      <c r="C298" t="s">
        <v>204</v>
      </c>
      <c r="D298" t="s">
        <v>218</v>
      </c>
      <c r="E298">
        <f>'Verblijfsgroep 7'!D26</f>
        <v>0</v>
      </c>
    </row>
    <row r="299" spans="1:5" x14ac:dyDescent="0.55000000000000004">
      <c r="A299">
        <f>'2. Instellingsgegevens'!$C$6</f>
        <v>0</v>
      </c>
      <c r="B299" t="s">
        <v>15</v>
      </c>
      <c r="C299" t="s">
        <v>31</v>
      </c>
      <c r="D299" t="s">
        <v>218</v>
      </c>
      <c r="E299">
        <f>'Verblijfsgroep 7'!D27</f>
        <v>0</v>
      </c>
    </row>
    <row r="300" spans="1:5" x14ac:dyDescent="0.55000000000000004">
      <c r="A300">
        <f>'2. Instellingsgegevens'!$C$6</f>
        <v>0</v>
      </c>
      <c r="B300" t="s">
        <v>15</v>
      </c>
      <c r="C300" t="s">
        <v>119</v>
      </c>
      <c r="D300" t="s">
        <v>218</v>
      </c>
      <c r="E300">
        <f>'Verblijfsgroep 7'!D28</f>
        <v>0</v>
      </c>
    </row>
    <row r="301" spans="1:5" x14ac:dyDescent="0.55000000000000004">
      <c r="A301">
        <f>'2. Instellingsgegevens'!$C$6</f>
        <v>0</v>
      </c>
      <c r="B301" t="s">
        <v>15</v>
      </c>
      <c r="C301" t="s">
        <v>4</v>
      </c>
      <c r="D301" t="s">
        <v>218</v>
      </c>
      <c r="E301" t="str">
        <f>'Verblijfsgroep 7'!D29</f>
        <v/>
      </c>
    </row>
    <row r="302" spans="1:5" x14ac:dyDescent="0.55000000000000004">
      <c r="A302">
        <f>'2. Instellingsgegevens'!$C$6</f>
        <v>0</v>
      </c>
      <c r="B302" t="s">
        <v>15</v>
      </c>
      <c r="C302" t="s">
        <v>177</v>
      </c>
      <c r="D302" t="s">
        <v>218</v>
      </c>
      <c r="E302" t="str">
        <f>'Verblijfsgroep 7'!D30</f>
        <v/>
      </c>
    </row>
    <row r="303" spans="1:5" x14ac:dyDescent="0.55000000000000004">
      <c r="A303">
        <f>'2. Instellingsgegevens'!$C$6</f>
        <v>0</v>
      </c>
      <c r="B303" t="s">
        <v>15</v>
      </c>
      <c r="C303" t="s">
        <v>90</v>
      </c>
      <c r="D303" t="s">
        <v>218</v>
      </c>
      <c r="E303">
        <f>'Verblijfsgroep 7'!D33</f>
        <v>0</v>
      </c>
    </row>
    <row r="304" spans="1:5" x14ac:dyDescent="0.55000000000000004">
      <c r="A304">
        <f>'2. Instellingsgegevens'!$C$6</f>
        <v>0</v>
      </c>
      <c r="B304" t="s">
        <v>15</v>
      </c>
      <c r="C304" t="s">
        <v>174</v>
      </c>
      <c r="D304" t="s">
        <v>218</v>
      </c>
      <c r="E304">
        <f>'Verblijfsgroep 7'!D34</f>
        <v>0</v>
      </c>
    </row>
    <row r="305" spans="1:5" x14ac:dyDescent="0.55000000000000004">
      <c r="A305">
        <f>'2. Instellingsgegevens'!$C$6</f>
        <v>0</v>
      </c>
      <c r="B305" t="s">
        <v>15</v>
      </c>
      <c r="C305" t="s">
        <v>93</v>
      </c>
      <c r="D305" t="s">
        <v>218</v>
      </c>
      <c r="E305">
        <f>'Verblijfsgroep 7'!D35</f>
        <v>0</v>
      </c>
    </row>
    <row r="306" spans="1:5" x14ac:dyDescent="0.55000000000000004">
      <c r="A306">
        <f>'2. Instellingsgegevens'!$C$6</f>
        <v>0</v>
      </c>
      <c r="B306" t="s">
        <v>15</v>
      </c>
      <c r="C306" t="s">
        <v>92</v>
      </c>
      <c r="D306" t="s">
        <v>218</v>
      </c>
      <c r="E306">
        <f>'Verblijfsgroep 7'!D36</f>
        <v>0</v>
      </c>
    </row>
    <row r="307" spans="1:5" x14ac:dyDescent="0.55000000000000004">
      <c r="A307">
        <f>'2. Instellingsgegevens'!$C$6</f>
        <v>0</v>
      </c>
      <c r="B307" t="s">
        <v>15</v>
      </c>
      <c r="C307" t="s">
        <v>91</v>
      </c>
      <c r="D307" t="s">
        <v>218</v>
      </c>
      <c r="E307">
        <f>'Verblijfsgroep 7'!D37</f>
        <v>0</v>
      </c>
    </row>
    <row r="308" spans="1:5" x14ac:dyDescent="0.55000000000000004">
      <c r="A308">
        <f>'2. Instellingsgegevens'!$C$6</f>
        <v>0</v>
      </c>
      <c r="B308" t="s">
        <v>15</v>
      </c>
      <c r="C308" t="s">
        <v>29</v>
      </c>
      <c r="D308" t="s">
        <v>218</v>
      </c>
      <c r="E308" s="9">
        <f>'Verblijfsgroep 7'!D38</f>
        <v>0</v>
      </c>
    </row>
    <row r="309" spans="1:5" x14ac:dyDescent="0.55000000000000004">
      <c r="A309">
        <f>'2. Instellingsgegevens'!$C$6</f>
        <v>0</v>
      </c>
      <c r="B309" t="s">
        <v>15</v>
      </c>
      <c r="C309" t="s">
        <v>225</v>
      </c>
      <c r="D309" t="s">
        <v>218</v>
      </c>
      <c r="E309">
        <f>'Verblijfsgroep 7'!D39</f>
        <v>0</v>
      </c>
    </row>
    <row r="310" spans="1:5" x14ac:dyDescent="0.55000000000000004">
      <c r="A310">
        <f>'2. Instellingsgegevens'!$C$6</f>
        <v>0</v>
      </c>
      <c r="B310" t="s">
        <v>15</v>
      </c>
      <c r="C310" t="s">
        <v>86</v>
      </c>
      <c r="D310" t="s">
        <v>218</v>
      </c>
      <c r="E310">
        <f>'Verblijfsgroep 7'!D40</f>
        <v>0</v>
      </c>
    </row>
    <row r="311" spans="1:5" x14ac:dyDescent="0.55000000000000004">
      <c r="A311">
        <f>'2. Instellingsgegevens'!$C$6</f>
        <v>0</v>
      </c>
      <c r="B311" t="s">
        <v>15</v>
      </c>
      <c r="C311" t="s">
        <v>173</v>
      </c>
      <c r="D311" t="s">
        <v>218</v>
      </c>
      <c r="E311" t="str">
        <f>'Verblijfsgroep 7'!D43</f>
        <v/>
      </c>
    </row>
    <row r="312" spans="1:5" x14ac:dyDescent="0.55000000000000004">
      <c r="A312">
        <f>'2. Instellingsgegevens'!$C$6</f>
        <v>0</v>
      </c>
      <c r="B312" t="s">
        <v>15</v>
      </c>
      <c r="C312" t="s">
        <v>191</v>
      </c>
      <c r="D312" t="s">
        <v>218</v>
      </c>
      <c r="E312" t="str">
        <f>'Verblijfsgroep 7'!D44</f>
        <v/>
      </c>
    </row>
    <row r="313" spans="1:5" x14ac:dyDescent="0.55000000000000004">
      <c r="A313">
        <f>'2. Instellingsgegevens'!$C$6</f>
        <v>0</v>
      </c>
      <c r="B313" t="s">
        <v>15</v>
      </c>
      <c r="C313" t="s">
        <v>87</v>
      </c>
      <c r="D313" t="s">
        <v>218</v>
      </c>
      <c r="E313" t="str">
        <f>'Verblijfsgroep 7'!D45</f>
        <v/>
      </c>
    </row>
    <row r="314" spans="1:5" x14ac:dyDescent="0.55000000000000004">
      <c r="A314">
        <f>'2. Instellingsgegevens'!$C$6</f>
        <v>0</v>
      </c>
      <c r="B314" t="s">
        <v>15</v>
      </c>
      <c r="C314" t="s">
        <v>88</v>
      </c>
      <c r="D314" t="s">
        <v>218</v>
      </c>
      <c r="E314" t="str">
        <f>'Verblijfsgroep 7'!D46</f>
        <v/>
      </c>
    </row>
    <row r="315" spans="1:5" x14ac:dyDescent="0.55000000000000004">
      <c r="A315">
        <f>'2. Instellingsgegevens'!$C$6</f>
        <v>0</v>
      </c>
      <c r="B315" t="s">
        <v>15</v>
      </c>
      <c r="C315" t="s">
        <v>89</v>
      </c>
      <c r="D315" t="s">
        <v>218</v>
      </c>
      <c r="E315" t="str">
        <f>'Verblijfsgroep 7'!D47</f>
        <v/>
      </c>
    </row>
    <row r="316" spans="1:5" x14ac:dyDescent="0.55000000000000004">
      <c r="A316">
        <f>'2. Instellingsgegevens'!$C$6</f>
        <v>0</v>
      </c>
      <c r="B316" t="s">
        <v>16</v>
      </c>
      <c r="C316" t="s">
        <v>19</v>
      </c>
      <c r="D316" t="s">
        <v>218</v>
      </c>
      <c r="E316">
        <f>'Verblijfsgroep 8'!D4</f>
        <v>0</v>
      </c>
    </row>
    <row r="317" spans="1:5" x14ac:dyDescent="0.55000000000000004">
      <c r="A317">
        <f>'2. Instellingsgegevens'!$C$6</f>
        <v>0</v>
      </c>
      <c r="B317" t="s">
        <v>16</v>
      </c>
      <c r="C317" t="s">
        <v>21</v>
      </c>
      <c r="D317" t="s">
        <v>218</v>
      </c>
      <c r="E317">
        <f>'Verblijfsgroep 8'!D5</f>
        <v>0</v>
      </c>
    </row>
    <row r="318" spans="1:5" x14ac:dyDescent="0.55000000000000004">
      <c r="A318">
        <f>'2. Instellingsgegevens'!$C$6</f>
        <v>0</v>
      </c>
      <c r="B318" t="s">
        <v>16</v>
      </c>
      <c r="C318" t="s">
        <v>220</v>
      </c>
      <c r="D318" t="s">
        <v>218</v>
      </c>
      <c r="E318">
        <f>'Verblijfsgroep 8'!D6</f>
        <v>0</v>
      </c>
    </row>
    <row r="319" spans="1:5" x14ac:dyDescent="0.55000000000000004">
      <c r="A319">
        <f>'2. Instellingsgegevens'!$C$6</f>
        <v>0</v>
      </c>
      <c r="B319" t="s">
        <v>16</v>
      </c>
      <c r="C319" t="s">
        <v>221</v>
      </c>
      <c r="D319" t="s">
        <v>218</v>
      </c>
      <c r="E319">
        <f>'Verblijfsgroep 8'!D7</f>
        <v>0</v>
      </c>
    </row>
    <row r="320" spans="1:5" x14ac:dyDescent="0.55000000000000004">
      <c r="A320">
        <f>'2. Instellingsgegevens'!$C$6</f>
        <v>0</v>
      </c>
      <c r="B320" t="s">
        <v>16</v>
      </c>
      <c r="C320" t="s">
        <v>183</v>
      </c>
      <c r="D320" t="s">
        <v>218</v>
      </c>
      <c r="E320">
        <f>'Verblijfsgroep 8'!D8</f>
        <v>0</v>
      </c>
    </row>
    <row r="321" spans="1:5" x14ac:dyDescent="0.55000000000000004">
      <c r="A321">
        <f>'2. Instellingsgegevens'!$C$6</f>
        <v>0</v>
      </c>
      <c r="B321" t="s">
        <v>16</v>
      </c>
      <c r="C321" t="s">
        <v>0</v>
      </c>
      <c r="D321" t="s">
        <v>218</v>
      </c>
      <c r="E321">
        <f>'Verblijfsgroep 8'!D9</f>
        <v>0</v>
      </c>
    </row>
    <row r="322" spans="1:5" x14ac:dyDescent="0.55000000000000004">
      <c r="A322">
        <f>'2. Instellingsgegevens'!$C$6</f>
        <v>0</v>
      </c>
      <c r="B322" t="s">
        <v>16</v>
      </c>
      <c r="C322" t="s">
        <v>184</v>
      </c>
      <c r="D322" t="s">
        <v>218</v>
      </c>
      <c r="E322">
        <f>'Verblijfsgroep 8'!D10</f>
        <v>0</v>
      </c>
    </row>
    <row r="323" spans="1:5" x14ac:dyDescent="0.55000000000000004">
      <c r="A323">
        <f>'2. Instellingsgegevens'!$C$6</f>
        <v>0</v>
      </c>
      <c r="B323" t="s">
        <v>16</v>
      </c>
      <c r="C323" t="s">
        <v>222</v>
      </c>
      <c r="D323" t="s">
        <v>218</v>
      </c>
      <c r="E323" s="9" t="str">
        <f>'Verblijfsgroep 8'!D11</f>
        <v/>
      </c>
    </row>
    <row r="324" spans="1:5" x14ac:dyDescent="0.55000000000000004">
      <c r="A324">
        <f>'2. Instellingsgegevens'!$C$6</f>
        <v>0</v>
      </c>
      <c r="B324" t="s">
        <v>16</v>
      </c>
      <c r="C324" t="s">
        <v>8</v>
      </c>
      <c r="D324" t="s">
        <v>218</v>
      </c>
      <c r="E324" s="9">
        <f>'Verblijfsgroep 8'!D12</f>
        <v>0</v>
      </c>
    </row>
    <row r="325" spans="1:5" x14ac:dyDescent="0.55000000000000004">
      <c r="A325">
        <f>'2. Instellingsgegevens'!$C$6</f>
        <v>0</v>
      </c>
      <c r="B325" t="s">
        <v>16</v>
      </c>
      <c r="C325" t="s">
        <v>23</v>
      </c>
      <c r="D325" t="s">
        <v>218</v>
      </c>
      <c r="E325">
        <f>'Verblijfsgroep 8'!D13</f>
        <v>0</v>
      </c>
    </row>
    <row r="326" spans="1:5" x14ac:dyDescent="0.55000000000000004">
      <c r="A326">
        <f>'2. Instellingsgegevens'!$C$6</f>
        <v>0</v>
      </c>
      <c r="B326" t="s">
        <v>16</v>
      </c>
      <c r="C326" t="s">
        <v>1</v>
      </c>
      <c r="D326" t="s">
        <v>218</v>
      </c>
      <c r="E326">
        <f>'Verblijfsgroep 8'!D14</f>
        <v>0</v>
      </c>
    </row>
    <row r="327" spans="1:5" x14ac:dyDescent="0.55000000000000004">
      <c r="A327">
        <f>'2. Instellingsgegevens'!$C$6</f>
        <v>0</v>
      </c>
      <c r="B327" t="s">
        <v>16</v>
      </c>
      <c r="C327" t="s">
        <v>223</v>
      </c>
      <c r="D327" t="s">
        <v>218</v>
      </c>
      <c r="E327">
        <f>'Verblijfsgroep 8'!D15</f>
        <v>0</v>
      </c>
    </row>
    <row r="328" spans="1:5" x14ac:dyDescent="0.55000000000000004">
      <c r="A328">
        <f>'2. Instellingsgegevens'!$C$6</f>
        <v>0</v>
      </c>
      <c r="B328" t="s">
        <v>16</v>
      </c>
      <c r="C328" t="s">
        <v>186</v>
      </c>
      <c r="D328" t="s">
        <v>218</v>
      </c>
      <c r="E328">
        <f>'Verblijfsgroep 8'!D16</f>
        <v>0</v>
      </c>
    </row>
    <row r="329" spans="1:5" x14ac:dyDescent="0.55000000000000004">
      <c r="A329">
        <f>'2. Instellingsgegevens'!$C$6</f>
        <v>0</v>
      </c>
      <c r="B329" t="s">
        <v>16</v>
      </c>
      <c r="C329" t="s">
        <v>187</v>
      </c>
      <c r="D329" t="s">
        <v>218</v>
      </c>
      <c r="E329">
        <f>'Verblijfsgroep 8'!D17</f>
        <v>0</v>
      </c>
    </row>
    <row r="330" spans="1:5" x14ac:dyDescent="0.55000000000000004">
      <c r="A330">
        <f>'2. Instellingsgegevens'!$C$6</f>
        <v>0</v>
      </c>
      <c r="B330" t="s">
        <v>16</v>
      </c>
      <c r="C330" t="s">
        <v>188</v>
      </c>
      <c r="D330" t="s">
        <v>218</v>
      </c>
      <c r="E330">
        <f>'Verblijfsgroep 8'!D18</f>
        <v>0</v>
      </c>
    </row>
    <row r="331" spans="1:5" x14ac:dyDescent="0.55000000000000004">
      <c r="A331">
        <f>'2. Instellingsgegevens'!$C$6</f>
        <v>0</v>
      </c>
      <c r="B331" t="s">
        <v>16</v>
      </c>
      <c r="C331" t="s">
        <v>224</v>
      </c>
      <c r="D331" t="s">
        <v>218</v>
      </c>
      <c r="E331">
        <f>'Verblijfsgroep 8'!D19</f>
        <v>0</v>
      </c>
    </row>
    <row r="332" spans="1:5" x14ac:dyDescent="0.55000000000000004">
      <c r="A332">
        <f>'2. Instellingsgegevens'!$C$6</f>
        <v>0</v>
      </c>
      <c r="B332" t="s">
        <v>16</v>
      </c>
      <c r="C332" t="s">
        <v>202</v>
      </c>
      <c r="D332" t="s">
        <v>218</v>
      </c>
      <c r="E332">
        <f>'Verblijfsgroep 8'!D20</f>
        <v>0</v>
      </c>
    </row>
    <row r="333" spans="1:5" x14ac:dyDescent="0.55000000000000004">
      <c r="A333">
        <f>'2. Instellingsgegevens'!$C$6</f>
        <v>0</v>
      </c>
      <c r="B333" t="s">
        <v>16</v>
      </c>
      <c r="C333" t="s">
        <v>107</v>
      </c>
      <c r="D333" t="s">
        <v>218</v>
      </c>
      <c r="E333">
        <f>'Verblijfsgroep 8'!D21</f>
        <v>0</v>
      </c>
    </row>
    <row r="334" spans="1:5" x14ac:dyDescent="0.55000000000000004">
      <c r="A334">
        <f>'2. Instellingsgegevens'!$C$6</f>
        <v>0</v>
      </c>
      <c r="B334" t="s">
        <v>16</v>
      </c>
      <c r="C334" t="s">
        <v>34</v>
      </c>
      <c r="D334" t="s">
        <v>218</v>
      </c>
      <c r="E334" s="99">
        <f>'Verblijfsgroep 8'!D22</f>
        <v>0</v>
      </c>
    </row>
    <row r="335" spans="1:5" x14ac:dyDescent="0.55000000000000004">
      <c r="A335">
        <f>'2. Instellingsgegevens'!$C$6</f>
        <v>0</v>
      </c>
      <c r="B335" t="s">
        <v>16</v>
      </c>
      <c r="C335" t="s">
        <v>203</v>
      </c>
      <c r="D335" t="s">
        <v>218</v>
      </c>
      <c r="E335">
        <f>'Verblijfsgroep 8'!D23</f>
        <v>0</v>
      </c>
    </row>
    <row r="336" spans="1:5" x14ac:dyDescent="0.55000000000000004">
      <c r="A336">
        <f>'2. Instellingsgegevens'!$C$6</f>
        <v>0</v>
      </c>
      <c r="B336" t="s">
        <v>16</v>
      </c>
      <c r="C336" t="s">
        <v>171</v>
      </c>
      <c r="D336" t="s">
        <v>218</v>
      </c>
      <c r="E336" s="9">
        <f>'Verblijfsgroep 8'!D24</f>
        <v>0</v>
      </c>
    </row>
    <row r="337" spans="1:5" x14ac:dyDescent="0.55000000000000004">
      <c r="A337">
        <f>'2. Instellingsgegevens'!$C$6</f>
        <v>0</v>
      </c>
      <c r="B337" t="s">
        <v>16</v>
      </c>
      <c r="C337" t="s">
        <v>189</v>
      </c>
      <c r="D337" t="s">
        <v>218</v>
      </c>
      <c r="E337" s="100">
        <f>'Verblijfsgroep 8'!D25</f>
        <v>0</v>
      </c>
    </row>
    <row r="338" spans="1:5" x14ac:dyDescent="0.55000000000000004">
      <c r="A338">
        <f>'2. Instellingsgegevens'!$C$6</f>
        <v>0</v>
      </c>
      <c r="B338" t="s">
        <v>16</v>
      </c>
      <c r="C338" t="s">
        <v>204</v>
      </c>
      <c r="D338" t="s">
        <v>218</v>
      </c>
      <c r="E338">
        <f>'Verblijfsgroep 8'!D26</f>
        <v>0</v>
      </c>
    </row>
    <row r="339" spans="1:5" x14ac:dyDescent="0.55000000000000004">
      <c r="A339">
        <f>'2. Instellingsgegevens'!$C$6</f>
        <v>0</v>
      </c>
      <c r="B339" t="s">
        <v>16</v>
      </c>
      <c r="C339" t="s">
        <v>31</v>
      </c>
      <c r="D339" t="s">
        <v>218</v>
      </c>
      <c r="E339">
        <f>'Verblijfsgroep 8'!D27</f>
        <v>0</v>
      </c>
    </row>
    <row r="340" spans="1:5" x14ac:dyDescent="0.55000000000000004">
      <c r="A340">
        <f>'2. Instellingsgegevens'!$C$6</f>
        <v>0</v>
      </c>
      <c r="B340" t="s">
        <v>16</v>
      </c>
      <c r="C340" t="s">
        <v>119</v>
      </c>
      <c r="D340" t="s">
        <v>218</v>
      </c>
      <c r="E340">
        <f>'Verblijfsgroep 8'!D28</f>
        <v>0</v>
      </c>
    </row>
    <row r="341" spans="1:5" x14ac:dyDescent="0.55000000000000004">
      <c r="A341">
        <f>'2. Instellingsgegevens'!$C$6</f>
        <v>0</v>
      </c>
      <c r="B341" t="s">
        <v>16</v>
      </c>
      <c r="C341" t="s">
        <v>4</v>
      </c>
      <c r="D341" t="s">
        <v>218</v>
      </c>
      <c r="E341" t="str">
        <f>'Verblijfsgroep 8'!D29</f>
        <v/>
      </c>
    </row>
    <row r="342" spans="1:5" x14ac:dyDescent="0.55000000000000004">
      <c r="A342">
        <f>'2. Instellingsgegevens'!$C$6</f>
        <v>0</v>
      </c>
      <c r="B342" t="s">
        <v>16</v>
      </c>
      <c r="C342" t="s">
        <v>177</v>
      </c>
      <c r="D342" t="s">
        <v>218</v>
      </c>
      <c r="E342" t="str">
        <f>'Verblijfsgroep 8'!D30</f>
        <v/>
      </c>
    </row>
    <row r="343" spans="1:5" x14ac:dyDescent="0.55000000000000004">
      <c r="A343">
        <f>'2. Instellingsgegevens'!$C$6</f>
        <v>0</v>
      </c>
      <c r="B343" t="s">
        <v>16</v>
      </c>
      <c r="C343" t="s">
        <v>90</v>
      </c>
      <c r="D343" t="s">
        <v>218</v>
      </c>
      <c r="E343">
        <f>'Verblijfsgroep 8'!D33</f>
        <v>0</v>
      </c>
    </row>
    <row r="344" spans="1:5" x14ac:dyDescent="0.55000000000000004">
      <c r="A344">
        <f>'2. Instellingsgegevens'!$C$6</f>
        <v>0</v>
      </c>
      <c r="B344" t="s">
        <v>16</v>
      </c>
      <c r="C344" t="s">
        <v>174</v>
      </c>
      <c r="D344" t="s">
        <v>218</v>
      </c>
      <c r="E344">
        <f>'Verblijfsgroep 8'!D34</f>
        <v>0</v>
      </c>
    </row>
    <row r="345" spans="1:5" x14ac:dyDescent="0.55000000000000004">
      <c r="A345">
        <f>'2. Instellingsgegevens'!$C$6</f>
        <v>0</v>
      </c>
      <c r="B345" t="s">
        <v>16</v>
      </c>
      <c r="C345" t="s">
        <v>93</v>
      </c>
      <c r="D345" t="s">
        <v>218</v>
      </c>
      <c r="E345">
        <f>'Verblijfsgroep 8'!D35</f>
        <v>0</v>
      </c>
    </row>
    <row r="346" spans="1:5" x14ac:dyDescent="0.55000000000000004">
      <c r="A346">
        <f>'2. Instellingsgegevens'!$C$6</f>
        <v>0</v>
      </c>
      <c r="B346" t="s">
        <v>16</v>
      </c>
      <c r="C346" t="s">
        <v>92</v>
      </c>
      <c r="D346" t="s">
        <v>218</v>
      </c>
      <c r="E346">
        <f>'Verblijfsgroep 8'!D36</f>
        <v>0</v>
      </c>
    </row>
    <row r="347" spans="1:5" x14ac:dyDescent="0.55000000000000004">
      <c r="A347">
        <f>'2. Instellingsgegevens'!$C$6</f>
        <v>0</v>
      </c>
      <c r="B347" t="s">
        <v>16</v>
      </c>
      <c r="C347" t="s">
        <v>91</v>
      </c>
      <c r="D347" t="s">
        <v>218</v>
      </c>
      <c r="E347">
        <f>'Verblijfsgroep 8'!D37</f>
        <v>0</v>
      </c>
    </row>
    <row r="348" spans="1:5" x14ac:dyDescent="0.55000000000000004">
      <c r="A348">
        <f>'2. Instellingsgegevens'!$C$6</f>
        <v>0</v>
      </c>
      <c r="B348" t="s">
        <v>16</v>
      </c>
      <c r="C348" t="s">
        <v>29</v>
      </c>
      <c r="D348" t="s">
        <v>218</v>
      </c>
      <c r="E348" s="9">
        <f>'Verblijfsgroep 8'!D38</f>
        <v>0</v>
      </c>
    </row>
    <row r="349" spans="1:5" x14ac:dyDescent="0.55000000000000004">
      <c r="A349">
        <f>'2. Instellingsgegevens'!$C$6</f>
        <v>0</v>
      </c>
      <c r="B349" t="s">
        <v>16</v>
      </c>
      <c r="C349" t="s">
        <v>225</v>
      </c>
      <c r="D349" t="s">
        <v>218</v>
      </c>
      <c r="E349">
        <f>'Verblijfsgroep 8'!D39</f>
        <v>0</v>
      </c>
    </row>
    <row r="350" spans="1:5" x14ac:dyDescent="0.55000000000000004">
      <c r="A350">
        <f>'2. Instellingsgegevens'!$C$6</f>
        <v>0</v>
      </c>
      <c r="B350" t="s">
        <v>16</v>
      </c>
      <c r="C350" t="s">
        <v>86</v>
      </c>
      <c r="D350" t="s">
        <v>218</v>
      </c>
      <c r="E350">
        <f>'Verblijfsgroep 8'!D40</f>
        <v>0</v>
      </c>
    </row>
    <row r="351" spans="1:5" x14ac:dyDescent="0.55000000000000004">
      <c r="A351">
        <f>'2. Instellingsgegevens'!$C$6</f>
        <v>0</v>
      </c>
      <c r="B351" t="s">
        <v>16</v>
      </c>
      <c r="C351" t="s">
        <v>173</v>
      </c>
      <c r="D351" t="s">
        <v>218</v>
      </c>
      <c r="E351" t="str">
        <f>'Verblijfsgroep 8'!D43</f>
        <v/>
      </c>
    </row>
    <row r="352" spans="1:5" x14ac:dyDescent="0.55000000000000004">
      <c r="A352">
        <f>'2. Instellingsgegevens'!$C$6</f>
        <v>0</v>
      </c>
      <c r="B352" t="s">
        <v>16</v>
      </c>
      <c r="C352" t="s">
        <v>191</v>
      </c>
      <c r="D352" t="s">
        <v>218</v>
      </c>
      <c r="E352" t="str">
        <f>'Verblijfsgroep 8'!D44</f>
        <v/>
      </c>
    </row>
    <row r="353" spans="1:5" x14ac:dyDescent="0.55000000000000004">
      <c r="A353">
        <f>'2. Instellingsgegevens'!$C$6</f>
        <v>0</v>
      </c>
      <c r="B353" t="s">
        <v>16</v>
      </c>
      <c r="C353" t="s">
        <v>87</v>
      </c>
      <c r="D353" t="s">
        <v>218</v>
      </c>
      <c r="E353" t="str">
        <f>'Verblijfsgroep 8'!D45</f>
        <v/>
      </c>
    </row>
    <row r="354" spans="1:5" x14ac:dyDescent="0.55000000000000004">
      <c r="A354">
        <f>'2. Instellingsgegevens'!$C$6</f>
        <v>0</v>
      </c>
      <c r="B354" t="s">
        <v>16</v>
      </c>
      <c r="C354" t="s">
        <v>88</v>
      </c>
      <c r="D354" t="s">
        <v>218</v>
      </c>
      <c r="E354" t="str">
        <f>'Verblijfsgroep 8'!D46</f>
        <v/>
      </c>
    </row>
    <row r="355" spans="1:5" x14ac:dyDescent="0.55000000000000004">
      <c r="A355">
        <f>'2. Instellingsgegevens'!$C$6</f>
        <v>0</v>
      </c>
      <c r="B355" t="s">
        <v>16</v>
      </c>
      <c r="C355" t="s">
        <v>89</v>
      </c>
      <c r="D355" t="s">
        <v>218</v>
      </c>
      <c r="E355" t="str">
        <f>'Verblijfsgroep 8'!D47</f>
        <v/>
      </c>
    </row>
    <row r="356" spans="1:5" x14ac:dyDescent="0.55000000000000004">
      <c r="A356">
        <f>'2. Instellingsgegevens'!$C$6</f>
        <v>0</v>
      </c>
      <c r="B356" t="s">
        <v>17</v>
      </c>
      <c r="C356" t="s">
        <v>19</v>
      </c>
      <c r="D356" t="s">
        <v>218</v>
      </c>
      <c r="E356">
        <f>'Verblijfsgroep 9'!D4</f>
        <v>0</v>
      </c>
    </row>
    <row r="357" spans="1:5" x14ac:dyDescent="0.55000000000000004">
      <c r="A357">
        <f>'2. Instellingsgegevens'!$C$6</f>
        <v>0</v>
      </c>
      <c r="B357" t="s">
        <v>17</v>
      </c>
      <c r="C357" t="s">
        <v>21</v>
      </c>
      <c r="D357" t="s">
        <v>218</v>
      </c>
      <c r="E357">
        <f>'Verblijfsgroep 9'!D5</f>
        <v>0</v>
      </c>
    </row>
    <row r="358" spans="1:5" x14ac:dyDescent="0.55000000000000004">
      <c r="A358">
        <f>'2. Instellingsgegevens'!$C$6</f>
        <v>0</v>
      </c>
      <c r="B358" t="s">
        <v>17</v>
      </c>
      <c r="C358" t="s">
        <v>220</v>
      </c>
      <c r="D358" t="s">
        <v>218</v>
      </c>
      <c r="E358">
        <f>'Verblijfsgroep 9'!D6</f>
        <v>0</v>
      </c>
    </row>
    <row r="359" spans="1:5" x14ac:dyDescent="0.55000000000000004">
      <c r="A359">
        <f>'2. Instellingsgegevens'!$C$6</f>
        <v>0</v>
      </c>
      <c r="B359" t="s">
        <v>17</v>
      </c>
      <c r="C359" t="s">
        <v>221</v>
      </c>
      <c r="D359" t="s">
        <v>218</v>
      </c>
      <c r="E359">
        <f>'Verblijfsgroep 9'!D7</f>
        <v>0</v>
      </c>
    </row>
    <row r="360" spans="1:5" x14ac:dyDescent="0.55000000000000004">
      <c r="A360">
        <f>'2. Instellingsgegevens'!$C$6</f>
        <v>0</v>
      </c>
      <c r="B360" t="s">
        <v>17</v>
      </c>
      <c r="C360" t="s">
        <v>183</v>
      </c>
      <c r="D360" t="s">
        <v>218</v>
      </c>
      <c r="E360">
        <f>'Verblijfsgroep 9'!D8</f>
        <v>0</v>
      </c>
    </row>
    <row r="361" spans="1:5" x14ac:dyDescent="0.55000000000000004">
      <c r="A361">
        <f>'2. Instellingsgegevens'!$C$6</f>
        <v>0</v>
      </c>
      <c r="B361" t="s">
        <v>17</v>
      </c>
      <c r="C361" t="s">
        <v>0</v>
      </c>
      <c r="D361" t="s">
        <v>218</v>
      </c>
      <c r="E361">
        <f>'Verblijfsgroep 9'!D9</f>
        <v>0</v>
      </c>
    </row>
    <row r="362" spans="1:5" x14ac:dyDescent="0.55000000000000004">
      <c r="A362">
        <f>'2. Instellingsgegevens'!$C$6</f>
        <v>0</v>
      </c>
      <c r="B362" t="s">
        <v>17</v>
      </c>
      <c r="C362" t="s">
        <v>184</v>
      </c>
      <c r="D362" t="s">
        <v>218</v>
      </c>
      <c r="E362">
        <f>'Verblijfsgroep 9'!D10</f>
        <v>0</v>
      </c>
    </row>
    <row r="363" spans="1:5" x14ac:dyDescent="0.55000000000000004">
      <c r="A363">
        <f>'2. Instellingsgegevens'!$C$6</f>
        <v>0</v>
      </c>
      <c r="B363" t="s">
        <v>17</v>
      </c>
      <c r="C363" t="s">
        <v>222</v>
      </c>
      <c r="D363" t="s">
        <v>218</v>
      </c>
      <c r="E363" s="9" t="str">
        <f>'Verblijfsgroep 9'!D11</f>
        <v/>
      </c>
    </row>
    <row r="364" spans="1:5" x14ac:dyDescent="0.55000000000000004">
      <c r="A364">
        <f>'2. Instellingsgegevens'!$C$6</f>
        <v>0</v>
      </c>
      <c r="B364" t="s">
        <v>17</v>
      </c>
      <c r="C364" t="s">
        <v>8</v>
      </c>
      <c r="D364" t="s">
        <v>218</v>
      </c>
      <c r="E364" s="9">
        <f>'Verblijfsgroep 9'!D12</f>
        <v>0</v>
      </c>
    </row>
    <row r="365" spans="1:5" x14ac:dyDescent="0.55000000000000004">
      <c r="A365">
        <f>'2. Instellingsgegevens'!$C$6</f>
        <v>0</v>
      </c>
      <c r="B365" t="s">
        <v>17</v>
      </c>
      <c r="C365" t="s">
        <v>23</v>
      </c>
      <c r="D365" t="s">
        <v>218</v>
      </c>
      <c r="E365">
        <f>'Verblijfsgroep 9'!D13</f>
        <v>0</v>
      </c>
    </row>
    <row r="366" spans="1:5" x14ac:dyDescent="0.55000000000000004">
      <c r="A366">
        <f>'2. Instellingsgegevens'!$C$6</f>
        <v>0</v>
      </c>
      <c r="B366" t="s">
        <v>17</v>
      </c>
      <c r="C366" t="s">
        <v>1</v>
      </c>
      <c r="D366" t="s">
        <v>218</v>
      </c>
      <c r="E366">
        <f>'Verblijfsgroep 9'!D14</f>
        <v>0</v>
      </c>
    </row>
    <row r="367" spans="1:5" x14ac:dyDescent="0.55000000000000004">
      <c r="A367">
        <f>'2. Instellingsgegevens'!$C$6</f>
        <v>0</v>
      </c>
      <c r="B367" t="s">
        <v>17</v>
      </c>
      <c r="C367" t="s">
        <v>223</v>
      </c>
      <c r="D367" t="s">
        <v>218</v>
      </c>
      <c r="E367">
        <f>'Verblijfsgroep 9'!D15</f>
        <v>0</v>
      </c>
    </row>
    <row r="368" spans="1:5" x14ac:dyDescent="0.55000000000000004">
      <c r="A368">
        <f>'2. Instellingsgegevens'!$C$6</f>
        <v>0</v>
      </c>
      <c r="B368" t="s">
        <v>17</v>
      </c>
      <c r="C368" t="s">
        <v>186</v>
      </c>
      <c r="D368" t="s">
        <v>218</v>
      </c>
      <c r="E368">
        <f>'Verblijfsgroep 9'!D16</f>
        <v>0</v>
      </c>
    </row>
    <row r="369" spans="1:5" x14ac:dyDescent="0.55000000000000004">
      <c r="A369">
        <f>'2. Instellingsgegevens'!$C$6</f>
        <v>0</v>
      </c>
      <c r="B369" t="s">
        <v>17</v>
      </c>
      <c r="C369" t="s">
        <v>187</v>
      </c>
      <c r="D369" t="s">
        <v>218</v>
      </c>
      <c r="E369">
        <f>'Verblijfsgroep 9'!D17</f>
        <v>0</v>
      </c>
    </row>
    <row r="370" spans="1:5" x14ac:dyDescent="0.55000000000000004">
      <c r="A370">
        <f>'2. Instellingsgegevens'!$C$6</f>
        <v>0</v>
      </c>
      <c r="B370" t="s">
        <v>17</v>
      </c>
      <c r="C370" t="s">
        <v>188</v>
      </c>
      <c r="D370" t="s">
        <v>218</v>
      </c>
      <c r="E370">
        <f>'Verblijfsgroep 9'!D18</f>
        <v>0</v>
      </c>
    </row>
    <row r="371" spans="1:5" x14ac:dyDescent="0.55000000000000004">
      <c r="A371">
        <f>'2. Instellingsgegevens'!$C$6</f>
        <v>0</v>
      </c>
      <c r="B371" t="s">
        <v>17</v>
      </c>
      <c r="C371" t="s">
        <v>224</v>
      </c>
      <c r="D371" t="s">
        <v>218</v>
      </c>
      <c r="E371">
        <f>'Verblijfsgroep 9'!D19</f>
        <v>0</v>
      </c>
    </row>
    <row r="372" spans="1:5" x14ac:dyDescent="0.55000000000000004">
      <c r="A372">
        <f>'2. Instellingsgegevens'!$C$6</f>
        <v>0</v>
      </c>
      <c r="B372" t="s">
        <v>17</v>
      </c>
      <c r="C372" t="s">
        <v>202</v>
      </c>
      <c r="D372" t="s">
        <v>218</v>
      </c>
      <c r="E372">
        <f>'Verblijfsgroep 9'!D20</f>
        <v>0</v>
      </c>
    </row>
    <row r="373" spans="1:5" x14ac:dyDescent="0.55000000000000004">
      <c r="A373">
        <f>'2. Instellingsgegevens'!$C$6</f>
        <v>0</v>
      </c>
      <c r="B373" t="s">
        <v>17</v>
      </c>
      <c r="C373" t="s">
        <v>107</v>
      </c>
      <c r="D373" t="s">
        <v>218</v>
      </c>
      <c r="E373">
        <f>'Verblijfsgroep 9'!D21</f>
        <v>0</v>
      </c>
    </row>
    <row r="374" spans="1:5" x14ac:dyDescent="0.55000000000000004">
      <c r="A374">
        <f>'2. Instellingsgegevens'!$C$6</f>
        <v>0</v>
      </c>
      <c r="B374" t="s">
        <v>17</v>
      </c>
      <c r="C374" t="s">
        <v>34</v>
      </c>
      <c r="D374" t="s">
        <v>218</v>
      </c>
      <c r="E374" s="99">
        <f>'Verblijfsgroep 9'!D22</f>
        <v>0</v>
      </c>
    </row>
    <row r="375" spans="1:5" x14ac:dyDescent="0.55000000000000004">
      <c r="A375">
        <f>'2. Instellingsgegevens'!$C$6</f>
        <v>0</v>
      </c>
      <c r="B375" t="s">
        <v>17</v>
      </c>
      <c r="C375" t="s">
        <v>203</v>
      </c>
      <c r="D375" t="s">
        <v>218</v>
      </c>
      <c r="E375">
        <f>'Verblijfsgroep 9'!D23</f>
        <v>0</v>
      </c>
    </row>
    <row r="376" spans="1:5" x14ac:dyDescent="0.55000000000000004">
      <c r="A376">
        <f>'2. Instellingsgegevens'!$C$6</f>
        <v>0</v>
      </c>
      <c r="B376" t="s">
        <v>17</v>
      </c>
      <c r="C376" t="s">
        <v>171</v>
      </c>
      <c r="D376" t="s">
        <v>218</v>
      </c>
      <c r="E376" s="9">
        <f>'Verblijfsgroep 9'!D24</f>
        <v>0</v>
      </c>
    </row>
    <row r="377" spans="1:5" x14ac:dyDescent="0.55000000000000004">
      <c r="A377">
        <f>'2. Instellingsgegevens'!$C$6</f>
        <v>0</v>
      </c>
      <c r="B377" t="s">
        <v>17</v>
      </c>
      <c r="C377" t="s">
        <v>189</v>
      </c>
      <c r="D377" t="s">
        <v>218</v>
      </c>
      <c r="E377" s="100">
        <f>'Verblijfsgroep 9'!D25</f>
        <v>0</v>
      </c>
    </row>
    <row r="378" spans="1:5" x14ac:dyDescent="0.55000000000000004">
      <c r="A378">
        <f>'2. Instellingsgegevens'!$C$6</f>
        <v>0</v>
      </c>
      <c r="B378" t="s">
        <v>17</v>
      </c>
      <c r="C378" t="s">
        <v>204</v>
      </c>
      <c r="D378" t="s">
        <v>218</v>
      </c>
      <c r="E378">
        <f>'Verblijfsgroep 9'!D26</f>
        <v>0</v>
      </c>
    </row>
    <row r="379" spans="1:5" x14ac:dyDescent="0.55000000000000004">
      <c r="A379">
        <f>'2. Instellingsgegevens'!$C$6</f>
        <v>0</v>
      </c>
      <c r="B379" t="s">
        <v>17</v>
      </c>
      <c r="C379" t="s">
        <v>31</v>
      </c>
      <c r="D379" t="s">
        <v>218</v>
      </c>
      <c r="E379">
        <f>'Verblijfsgroep 9'!D27</f>
        <v>0</v>
      </c>
    </row>
    <row r="380" spans="1:5" x14ac:dyDescent="0.55000000000000004">
      <c r="A380">
        <f>'2. Instellingsgegevens'!$C$6</f>
        <v>0</v>
      </c>
      <c r="B380" t="s">
        <v>17</v>
      </c>
      <c r="C380" t="s">
        <v>119</v>
      </c>
      <c r="D380" t="s">
        <v>218</v>
      </c>
      <c r="E380">
        <f>'Verblijfsgroep 9'!D28</f>
        <v>0</v>
      </c>
    </row>
    <row r="381" spans="1:5" x14ac:dyDescent="0.55000000000000004">
      <c r="A381">
        <f>'2. Instellingsgegevens'!$C$6</f>
        <v>0</v>
      </c>
      <c r="B381" t="s">
        <v>17</v>
      </c>
      <c r="C381" t="s">
        <v>4</v>
      </c>
      <c r="D381" t="s">
        <v>218</v>
      </c>
      <c r="E381" t="str">
        <f>'Verblijfsgroep 9'!D29</f>
        <v/>
      </c>
    </row>
    <row r="382" spans="1:5" x14ac:dyDescent="0.55000000000000004">
      <c r="A382">
        <f>'2. Instellingsgegevens'!$C$6</f>
        <v>0</v>
      </c>
      <c r="B382" t="s">
        <v>17</v>
      </c>
      <c r="C382" t="s">
        <v>177</v>
      </c>
      <c r="D382" t="s">
        <v>218</v>
      </c>
      <c r="E382" t="str">
        <f>'Verblijfsgroep 9'!D30</f>
        <v/>
      </c>
    </row>
    <row r="383" spans="1:5" x14ac:dyDescent="0.55000000000000004">
      <c r="A383">
        <f>'2. Instellingsgegevens'!$C$6</f>
        <v>0</v>
      </c>
      <c r="B383" t="s">
        <v>17</v>
      </c>
      <c r="C383" t="s">
        <v>90</v>
      </c>
      <c r="D383" t="s">
        <v>218</v>
      </c>
      <c r="E383">
        <f>'Verblijfsgroep 9'!D33</f>
        <v>0</v>
      </c>
    </row>
    <row r="384" spans="1:5" x14ac:dyDescent="0.55000000000000004">
      <c r="A384">
        <f>'2. Instellingsgegevens'!$C$6</f>
        <v>0</v>
      </c>
      <c r="B384" t="s">
        <v>17</v>
      </c>
      <c r="C384" t="s">
        <v>174</v>
      </c>
      <c r="D384" t="s">
        <v>218</v>
      </c>
      <c r="E384">
        <f>'Verblijfsgroep 9'!D34</f>
        <v>0</v>
      </c>
    </row>
    <row r="385" spans="1:5" x14ac:dyDescent="0.55000000000000004">
      <c r="A385">
        <f>'2. Instellingsgegevens'!$C$6</f>
        <v>0</v>
      </c>
      <c r="B385" t="s">
        <v>17</v>
      </c>
      <c r="C385" t="s">
        <v>93</v>
      </c>
      <c r="D385" t="s">
        <v>218</v>
      </c>
      <c r="E385">
        <f>'Verblijfsgroep 9'!D35</f>
        <v>0</v>
      </c>
    </row>
    <row r="386" spans="1:5" x14ac:dyDescent="0.55000000000000004">
      <c r="A386">
        <f>'2. Instellingsgegevens'!$C$6</f>
        <v>0</v>
      </c>
      <c r="B386" t="s">
        <v>17</v>
      </c>
      <c r="C386" t="s">
        <v>92</v>
      </c>
      <c r="D386" t="s">
        <v>218</v>
      </c>
      <c r="E386">
        <f>'Verblijfsgroep 9'!D36</f>
        <v>0</v>
      </c>
    </row>
    <row r="387" spans="1:5" x14ac:dyDescent="0.55000000000000004">
      <c r="A387">
        <f>'2. Instellingsgegevens'!$C$6</f>
        <v>0</v>
      </c>
      <c r="B387" t="s">
        <v>17</v>
      </c>
      <c r="C387" t="s">
        <v>91</v>
      </c>
      <c r="D387" t="s">
        <v>218</v>
      </c>
      <c r="E387">
        <f>'Verblijfsgroep 9'!D37</f>
        <v>0</v>
      </c>
    </row>
    <row r="388" spans="1:5" x14ac:dyDescent="0.55000000000000004">
      <c r="A388">
        <f>'2. Instellingsgegevens'!$C$6</f>
        <v>0</v>
      </c>
      <c r="B388" t="s">
        <v>17</v>
      </c>
      <c r="C388" t="s">
        <v>29</v>
      </c>
      <c r="D388" t="s">
        <v>218</v>
      </c>
      <c r="E388" s="9">
        <f>'Verblijfsgroep 9'!D38</f>
        <v>0</v>
      </c>
    </row>
    <row r="389" spans="1:5" x14ac:dyDescent="0.55000000000000004">
      <c r="A389">
        <f>'2. Instellingsgegevens'!$C$6</f>
        <v>0</v>
      </c>
      <c r="B389" t="s">
        <v>17</v>
      </c>
      <c r="C389" t="s">
        <v>225</v>
      </c>
      <c r="D389" t="s">
        <v>218</v>
      </c>
      <c r="E389">
        <f>'Verblijfsgroep 9'!D39</f>
        <v>0</v>
      </c>
    </row>
    <row r="390" spans="1:5" x14ac:dyDescent="0.55000000000000004">
      <c r="A390">
        <f>'2. Instellingsgegevens'!$C$6</f>
        <v>0</v>
      </c>
      <c r="B390" t="s">
        <v>17</v>
      </c>
      <c r="C390" t="s">
        <v>86</v>
      </c>
      <c r="D390" t="s">
        <v>218</v>
      </c>
      <c r="E390">
        <f>'Verblijfsgroep 9'!D40</f>
        <v>0</v>
      </c>
    </row>
    <row r="391" spans="1:5" x14ac:dyDescent="0.55000000000000004">
      <c r="A391">
        <f>'2. Instellingsgegevens'!$C$6</f>
        <v>0</v>
      </c>
      <c r="B391" t="s">
        <v>17</v>
      </c>
      <c r="C391" t="s">
        <v>173</v>
      </c>
      <c r="D391" t="s">
        <v>218</v>
      </c>
      <c r="E391" t="str">
        <f>'Verblijfsgroep 9'!D43</f>
        <v/>
      </c>
    </row>
    <row r="392" spans="1:5" x14ac:dyDescent="0.55000000000000004">
      <c r="A392">
        <f>'2. Instellingsgegevens'!$C$6</f>
        <v>0</v>
      </c>
      <c r="B392" t="s">
        <v>17</v>
      </c>
      <c r="C392" t="s">
        <v>191</v>
      </c>
      <c r="D392" t="s">
        <v>218</v>
      </c>
      <c r="E392" t="str">
        <f>'Verblijfsgroep 9'!D44</f>
        <v/>
      </c>
    </row>
    <row r="393" spans="1:5" x14ac:dyDescent="0.55000000000000004">
      <c r="A393">
        <f>'2. Instellingsgegevens'!$C$6</f>
        <v>0</v>
      </c>
      <c r="B393" t="s">
        <v>17</v>
      </c>
      <c r="C393" t="s">
        <v>87</v>
      </c>
      <c r="D393" t="s">
        <v>218</v>
      </c>
      <c r="E393" t="str">
        <f>'Verblijfsgroep 9'!D45</f>
        <v/>
      </c>
    </row>
    <row r="394" spans="1:5" x14ac:dyDescent="0.55000000000000004">
      <c r="A394">
        <f>'2. Instellingsgegevens'!$C$6</f>
        <v>0</v>
      </c>
      <c r="B394" t="s">
        <v>17</v>
      </c>
      <c r="C394" t="s">
        <v>88</v>
      </c>
      <c r="D394" t="s">
        <v>218</v>
      </c>
      <c r="E394" t="str">
        <f>'Verblijfsgroep 9'!D46</f>
        <v/>
      </c>
    </row>
    <row r="395" spans="1:5" x14ac:dyDescent="0.55000000000000004">
      <c r="A395">
        <f>'2. Instellingsgegevens'!$C$6</f>
        <v>0</v>
      </c>
      <c r="B395" t="s">
        <v>17</v>
      </c>
      <c r="C395" t="s">
        <v>89</v>
      </c>
      <c r="D395" t="s">
        <v>218</v>
      </c>
      <c r="E395" t="str">
        <f>'Verblijfsgroep 9'!D47</f>
        <v/>
      </c>
    </row>
    <row r="396" spans="1:5" x14ac:dyDescent="0.55000000000000004">
      <c r="A396">
        <f>'2. Instellingsgegevens'!$C$6</f>
        <v>0</v>
      </c>
      <c r="B396" t="s">
        <v>18</v>
      </c>
      <c r="C396" t="s">
        <v>19</v>
      </c>
      <c r="D396" t="s">
        <v>218</v>
      </c>
      <c r="E396">
        <f>'Verblijfsgroep 10'!D4</f>
        <v>0</v>
      </c>
    </row>
    <row r="397" spans="1:5" x14ac:dyDescent="0.55000000000000004">
      <c r="A397">
        <f>'2. Instellingsgegevens'!$C$6</f>
        <v>0</v>
      </c>
      <c r="B397" t="s">
        <v>18</v>
      </c>
      <c r="C397" t="s">
        <v>21</v>
      </c>
      <c r="D397" t="s">
        <v>218</v>
      </c>
      <c r="E397">
        <f>'Verblijfsgroep 10'!D5</f>
        <v>0</v>
      </c>
    </row>
    <row r="398" spans="1:5" x14ac:dyDescent="0.55000000000000004">
      <c r="A398">
        <f>'2. Instellingsgegevens'!$C$6</f>
        <v>0</v>
      </c>
      <c r="B398" t="s">
        <v>18</v>
      </c>
      <c r="C398" t="s">
        <v>220</v>
      </c>
      <c r="D398" t="s">
        <v>218</v>
      </c>
      <c r="E398">
        <f>'Verblijfsgroep 10'!D6</f>
        <v>0</v>
      </c>
    </row>
    <row r="399" spans="1:5" x14ac:dyDescent="0.55000000000000004">
      <c r="A399">
        <f>'2. Instellingsgegevens'!$C$6</f>
        <v>0</v>
      </c>
      <c r="B399" t="s">
        <v>18</v>
      </c>
      <c r="C399" t="s">
        <v>221</v>
      </c>
      <c r="D399" t="s">
        <v>218</v>
      </c>
      <c r="E399">
        <f>'Verblijfsgroep 10'!D7</f>
        <v>0</v>
      </c>
    </row>
    <row r="400" spans="1:5" x14ac:dyDescent="0.55000000000000004">
      <c r="A400">
        <f>'2. Instellingsgegevens'!$C$6</f>
        <v>0</v>
      </c>
      <c r="B400" t="s">
        <v>18</v>
      </c>
      <c r="C400" t="s">
        <v>183</v>
      </c>
      <c r="D400" t="s">
        <v>218</v>
      </c>
      <c r="E400">
        <f>'Verblijfsgroep 10'!D8</f>
        <v>0</v>
      </c>
    </row>
    <row r="401" spans="1:5" x14ac:dyDescent="0.55000000000000004">
      <c r="A401">
        <f>'2. Instellingsgegevens'!$C$6</f>
        <v>0</v>
      </c>
      <c r="B401" t="s">
        <v>18</v>
      </c>
      <c r="C401" t="s">
        <v>0</v>
      </c>
      <c r="D401" t="s">
        <v>218</v>
      </c>
      <c r="E401">
        <f>'Verblijfsgroep 10'!D9</f>
        <v>0</v>
      </c>
    </row>
    <row r="402" spans="1:5" x14ac:dyDescent="0.55000000000000004">
      <c r="A402">
        <f>'2. Instellingsgegevens'!$C$6</f>
        <v>0</v>
      </c>
      <c r="B402" t="s">
        <v>18</v>
      </c>
      <c r="C402" t="s">
        <v>184</v>
      </c>
      <c r="D402" t="s">
        <v>218</v>
      </c>
      <c r="E402">
        <f>'Verblijfsgroep 10'!D10</f>
        <v>0</v>
      </c>
    </row>
    <row r="403" spans="1:5" x14ac:dyDescent="0.55000000000000004">
      <c r="A403">
        <f>'2. Instellingsgegevens'!$C$6</f>
        <v>0</v>
      </c>
      <c r="B403" t="s">
        <v>18</v>
      </c>
      <c r="C403" t="s">
        <v>222</v>
      </c>
      <c r="D403" t="s">
        <v>218</v>
      </c>
      <c r="E403" s="9" t="str">
        <f>'Verblijfsgroep 10'!D11</f>
        <v/>
      </c>
    </row>
    <row r="404" spans="1:5" x14ac:dyDescent="0.55000000000000004">
      <c r="A404">
        <f>'2. Instellingsgegevens'!$C$6</f>
        <v>0</v>
      </c>
      <c r="B404" t="s">
        <v>18</v>
      </c>
      <c r="C404" t="s">
        <v>8</v>
      </c>
      <c r="D404" t="s">
        <v>218</v>
      </c>
      <c r="E404" s="9">
        <f>'Verblijfsgroep 10'!D12</f>
        <v>0</v>
      </c>
    </row>
    <row r="405" spans="1:5" x14ac:dyDescent="0.55000000000000004">
      <c r="A405">
        <f>'2. Instellingsgegevens'!$C$6</f>
        <v>0</v>
      </c>
      <c r="B405" t="s">
        <v>18</v>
      </c>
      <c r="C405" t="s">
        <v>23</v>
      </c>
      <c r="D405" t="s">
        <v>218</v>
      </c>
      <c r="E405">
        <f>'Verblijfsgroep 10'!D13</f>
        <v>0</v>
      </c>
    </row>
    <row r="406" spans="1:5" x14ac:dyDescent="0.55000000000000004">
      <c r="A406">
        <f>'2. Instellingsgegevens'!$C$6</f>
        <v>0</v>
      </c>
      <c r="B406" t="s">
        <v>18</v>
      </c>
      <c r="C406" t="s">
        <v>1</v>
      </c>
      <c r="D406" t="s">
        <v>218</v>
      </c>
      <c r="E406">
        <f>'Verblijfsgroep 10'!D14</f>
        <v>0</v>
      </c>
    </row>
    <row r="407" spans="1:5" x14ac:dyDescent="0.55000000000000004">
      <c r="A407">
        <f>'2. Instellingsgegevens'!$C$6</f>
        <v>0</v>
      </c>
      <c r="B407" t="s">
        <v>18</v>
      </c>
      <c r="C407" t="s">
        <v>223</v>
      </c>
      <c r="D407" t="s">
        <v>218</v>
      </c>
      <c r="E407">
        <f>'Verblijfsgroep 10'!D15</f>
        <v>0</v>
      </c>
    </row>
    <row r="408" spans="1:5" x14ac:dyDescent="0.55000000000000004">
      <c r="A408">
        <f>'2. Instellingsgegevens'!$C$6</f>
        <v>0</v>
      </c>
      <c r="B408" t="s">
        <v>18</v>
      </c>
      <c r="C408" t="s">
        <v>186</v>
      </c>
      <c r="D408" t="s">
        <v>218</v>
      </c>
      <c r="E408">
        <f>'Verblijfsgroep 10'!D16</f>
        <v>0</v>
      </c>
    </row>
    <row r="409" spans="1:5" x14ac:dyDescent="0.55000000000000004">
      <c r="A409">
        <f>'2. Instellingsgegevens'!$C$6</f>
        <v>0</v>
      </c>
      <c r="B409" t="s">
        <v>18</v>
      </c>
      <c r="C409" t="s">
        <v>187</v>
      </c>
      <c r="D409" t="s">
        <v>218</v>
      </c>
      <c r="E409">
        <f>'Verblijfsgroep 10'!D17</f>
        <v>0</v>
      </c>
    </row>
    <row r="410" spans="1:5" x14ac:dyDescent="0.55000000000000004">
      <c r="A410">
        <f>'2. Instellingsgegevens'!$C$6</f>
        <v>0</v>
      </c>
      <c r="B410" t="s">
        <v>18</v>
      </c>
      <c r="C410" t="s">
        <v>188</v>
      </c>
      <c r="D410" t="s">
        <v>218</v>
      </c>
      <c r="E410">
        <f>'Verblijfsgroep 10'!D18</f>
        <v>0</v>
      </c>
    </row>
    <row r="411" spans="1:5" x14ac:dyDescent="0.55000000000000004">
      <c r="A411">
        <f>'2. Instellingsgegevens'!$C$6</f>
        <v>0</v>
      </c>
      <c r="B411" t="s">
        <v>18</v>
      </c>
      <c r="C411" t="s">
        <v>224</v>
      </c>
      <c r="D411" t="s">
        <v>218</v>
      </c>
      <c r="E411">
        <f>'Verblijfsgroep 10'!D19</f>
        <v>0</v>
      </c>
    </row>
    <row r="412" spans="1:5" x14ac:dyDescent="0.55000000000000004">
      <c r="A412">
        <f>'2. Instellingsgegevens'!$C$6</f>
        <v>0</v>
      </c>
      <c r="B412" t="s">
        <v>18</v>
      </c>
      <c r="C412" t="s">
        <v>202</v>
      </c>
      <c r="D412" t="s">
        <v>218</v>
      </c>
      <c r="E412">
        <f>'Verblijfsgroep 10'!D20</f>
        <v>0</v>
      </c>
    </row>
    <row r="413" spans="1:5" x14ac:dyDescent="0.55000000000000004">
      <c r="A413">
        <f>'2. Instellingsgegevens'!$C$6</f>
        <v>0</v>
      </c>
      <c r="B413" t="s">
        <v>18</v>
      </c>
      <c r="C413" t="s">
        <v>107</v>
      </c>
      <c r="D413" t="s">
        <v>218</v>
      </c>
      <c r="E413">
        <f>'Verblijfsgroep 10'!D21</f>
        <v>0</v>
      </c>
    </row>
    <row r="414" spans="1:5" x14ac:dyDescent="0.55000000000000004">
      <c r="A414">
        <f>'2. Instellingsgegevens'!$C$6</f>
        <v>0</v>
      </c>
      <c r="B414" t="s">
        <v>18</v>
      </c>
      <c r="C414" t="s">
        <v>34</v>
      </c>
      <c r="D414" t="s">
        <v>218</v>
      </c>
      <c r="E414" s="99">
        <f>'Verblijfsgroep 10'!D22</f>
        <v>0</v>
      </c>
    </row>
    <row r="415" spans="1:5" x14ac:dyDescent="0.55000000000000004">
      <c r="A415">
        <f>'2. Instellingsgegevens'!$C$6</f>
        <v>0</v>
      </c>
      <c r="B415" t="s">
        <v>18</v>
      </c>
      <c r="C415" t="s">
        <v>203</v>
      </c>
      <c r="D415" t="s">
        <v>218</v>
      </c>
      <c r="E415">
        <f>'Verblijfsgroep 10'!D23</f>
        <v>0</v>
      </c>
    </row>
    <row r="416" spans="1:5" x14ac:dyDescent="0.55000000000000004">
      <c r="A416">
        <f>'2. Instellingsgegevens'!$C$6</f>
        <v>0</v>
      </c>
      <c r="B416" t="s">
        <v>18</v>
      </c>
      <c r="C416" t="s">
        <v>171</v>
      </c>
      <c r="D416" t="s">
        <v>218</v>
      </c>
      <c r="E416" s="9">
        <f>'Verblijfsgroep 10'!D24</f>
        <v>0</v>
      </c>
    </row>
    <row r="417" spans="1:5" x14ac:dyDescent="0.55000000000000004">
      <c r="A417">
        <f>'2. Instellingsgegevens'!$C$6</f>
        <v>0</v>
      </c>
      <c r="B417" t="s">
        <v>18</v>
      </c>
      <c r="C417" t="s">
        <v>189</v>
      </c>
      <c r="D417" t="s">
        <v>218</v>
      </c>
      <c r="E417" s="100">
        <f>'Verblijfsgroep 10'!D25</f>
        <v>0</v>
      </c>
    </row>
    <row r="418" spans="1:5" x14ac:dyDescent="0.55000000000000004">
      <c r="A418">
        <f>'2. Instellingsgegevens'!$C$6</f>
        <v>0</v>
      </c>
      <c r="B418" t="s">
        <v>18</v>
      </c>
      <c r="C418" t="s">
        <v>204</v>
      </c>
      <c r="D418" t="s">
        <v>218</v>
      </c>
      <c r="E418">
        <f>'Verblijfsgroep 10'!D26</f>
        <v>0</v>
      </c>
    </row>
    <row r="419" spans="1:5" x14ac:dyDescent="0.55000000000000004">
      <c r="A419">
        <f>'2. Instellingsgegevens'!$C$6</f>
        <v>0</v>
      </c>
      <c r="B419" t="s">
        <v>18</v>
      </c>
      <c r="C419" t="s">
        <v>31</v>
      </c>
      <c r="D419" t="s">
        <v>218</v>
      </c>
      <c r="E419">
        <f>'Verblijfsgroep 10'!D27</f>
        <v>0</v>
      </c>
    </row>
    <row r="420" spans="1:5" x14ac:dyDescent="0.55000000000000004">
      <c r="A420">
        <f>'2. Instellingsgegevens'!$C$6</f>
        <v>0</v>
      </c>
      <c r="B420" t="s">
        <v>18</v>
      </c>
      <c r="C420" t="s">
        <v>119</v>
      </c>
      <c r="D420" t="s">
        <v>218</v>
      </c>
      <c r="E420">
        <f>'Verblijfsgroep 10'!D28</f>
        <v>0</v>
      </c>
    </row>
    <row r="421" spans="1:5" x14ac:dyDescent="0.55000000000000004">
      <c r="A421">
        <f>'2. Instellingsgegevens'!$C$6</f>
        <v>0</v>
      </c>
      <c r="B421" t="s">
        <v>18</v>
      </c>
      <c r="C421" t="s">
        <v>4</v>
      </c>
      <c r="D421" t="s">
        <v>218</v>
      </c>
      <c r="E421" t="str">
        <f>'Verblijfsgroep 10'!D29</f>
        <v/>
      </c>
    </row>
    <row r="422" spans="1:5" x14ac:dyDescent="0.55000000000000004">
      <c r="A422">
        <f>'2. Instellingsgegevens'!$C$6</f>
        <v>0</v>
      </c>
      <c r="B422" t="s">
        <v>18</v>
      </c>
      <c r="C422" t="s">
        <v>177</v>
      </c>
      <c r="D422" t="s">
        <v>218</v>
      </c>
      <c r="E422" t="str">
        <f>'Verblijfsgroep 10'!D30</f>
        <v/>
      </c>
    </row>
    <row r="423" spans="1:5" x14ac:dyDescent="0.55000000000000004">
      <c r="A423">
        <f>'2. Instellingsgegevens'!$C$6</f>
        <v>0</v>
      </c>
      <c r="B423" t="s">
        <v>18</v>
      </c>
      <c r="C423" t="s">
        <v>90</v>
      </c>
      <c r="D423" t="s">
        <v>218</v>
      </c>
      <c r="E423">
        <f>'Verblijfsgroep 10'!D33</f>
        <v>0</v>
      </c>
    </row>
    <row r="424" spans="1:5" x14ac:dyDescent="0.55000000000000004">
      <c r="A424">
        <f>'2. Instellingsgegevens'!$C$6</f>
        <v>0</v>
      </c>
      <c r="B424" t="s">
        <v>18</v>
      </c>
      <c r="C424" t="s">
        <v>174</v>
      </c>
      <c r="D424" t="s">
        <v>218</v>
      </c>
      <c r="E424">
        <f>'Verblijfsgroep 10'!D34</f>
        <v>0</v>
      </c>
    </row>
    <row r="425" spans="1:5" x14ac:dyDescent="0.55000000000000004">
      <c r="A425">
        <f>'2. Instellingsgegevens'!$C$6</f>
        <v>0</v>
      </c>
      <c r="B425" t="s">
        <v>18</v>
      </c>
      <c r="C425" t="s">
        <v>93</v>
      </c>
      <c r="D425" t="s">
        <v>218</v>
      </c>
      <c r="E425">
        <f>'Verblijfsgroep 10'!D35</f>
        <v>0</v>
      </c>
    </row>
    <row r="426" spans="1:5" x14ac:dyDescent="0.55000000000000004">
      <c r="A426">
        <f>'2. Instellingsgegevens'!$C$6</f>
        <v>0</v>
      </c>
      <c r="B426" t="s">
        <v>18</v>
      </c>
      <c r="C426" t="s">
        <v>92</v>
      </c>
      <c r="D426" t="s">
        <v>218</v>
      </c>
      <c r="E426">
        <f>'Verblijfsgroep 10'!D36</f>
        <v>0</v>
      </c>
    </row>
    <row r="427" spans="1:5" x14ac:dyDescent="0.55000000000000004">
      <c r="A427">
        <f>'2. Instellingsgegevens'!$C$6</f>
        <v>0</v>
      </c>
      <c r="B427" t="s">
        <v>18</v>
      </c>
      <c r="C427" t="s">
        <v>91</v>
      </c>
      <c r="D427" t="s">
        <v>218</v>
      </c>
      <c r="E427">
        <f>'Verblijfsgroep 10'!D37</f>
        <v>0</v>
      </c>
    </row>
    <row r="428" spans="1:5" x14ac:dyDescent="0.55000000000000004">
      <c r="A428">
        <f>'2. Instellingsgegevens'!$C$6</f>
        <v>0</v>
      </c>
      <c r="B428" t="s">
        <v>18</v>
      </c>
      <c r="C428" t="s">
        <v>29</v>
      </c>
      <c r="D428" t="s">
        <v>218</v>
      </c>
      <c r="E428" s="9">
        <f>'Verblijfsgroep 10'!D38</f>
        <v>0</v>
      </c>
    </row>
    <row r="429" spans="1:5" x14ac:dyDescent="0.55000000000000004">
      <c r="A429">
        <f>'2. Instellingsgegevens'!$C$6</f>
        <v>0</v>
      </c>
      <c r="B429" t="s">
        <v>18</v>
      </c>
      <c r="C429" t="s">
        <v>225</v>
      </c>
      <c r="D429" t="s">
        <v>218</v>
      </c>
      <c r="E429">
        <f>'Verblijfsgroep 10'!D39</f>
        <v>0</v>
      </c>
    </row>
    <row r="430" spans="1:5" x14ac:dyDescent="0.55000000000000004">
      <c r="A430">
        <f>'2. Instellingsgegevens'!$C$6</f>
        <v>0</v>
      </c>
      <c r="B430" t="s">
        <v>18</v>
      </c>
      <c r="C430" t="s">
        <v>86</v>
      </c>
      <c r="D430" t="s">
        <v>218</v>
      </c>
      <c r="E430">
        <f>'Verblijfsgroep 10'!D40</f>
        <v>0</v>
      </c>
    </row>
    <row r="431" spans="1:5" x14ac:dyDescent="0.55000000000000004">
      <c r="A431">
        <f>'2. Instellingsgegevens'!$C$6</f>
        <v>0</v>
      </c>
      <c r="B431" t="s">
        <v>18</v>
      </c>
      <c r="C431" t="s">
        <v>173</v>
      </c>
      <c r="D431" t="s">
        <v>218</v>
      </c>
      <c r="E431" t="str">
        <f>'Verblijfsgroep 10'!D43</f>
        <v/>
      </c>
    </row>
    <row r="432" spans="1:5" x14ac:dyDescent="0.55000000000000004">
      <c r="A432">
        <f>'2. Instellingsgegevens'!$C$6</f>
        <v>0</v>
      </c>
      <c r="B432" t="s">
        <v>18</v>
      </c>
      <c r="C432" t="s">
        <v>191</v>
      </c>
      <c r="D432" t="s">
        <v>218</v>
      </c>
      <c r="E432" t="str">
        <f>'Verblijfsgroep 10'!D44</f>
        <v/>
      </c>
    </row>
    <row r="433" spans="1:5" x14ac:dyDescent="0.55000000000000004">
      <c r="A433">
        <f>'2. Instellingsgegevens'!$C$6</f>
        <v>0</v>
      </c>
      <c r="B433" t="s">
        <v>18</v>
      </c>
      <c r="C433" t="s">
        <v>87</v>
      </c>
      <c r="D433" t="s">
        <v>218</v>
      </c>
      <c r="E433" t="str">
        <f>'Verblijfsgroep 10'!D45</f>
        <v/>
      </c>
    </row>
    <row r="434" spans="1:5" x14ac:dyDescent="0.55000000000000004">
      <c r="A434">
        <f>'2. Instellingsgegevens'!$C$6</f>
        <v>0</v>
      </c>
      <c r="B434" t="s">
        <v>18</v>
      </c>
      <c r="C434" t="s">
        <v>88</v>
      </c>
      <c r="D434" t="s">
        <v>218</v>
      </c>
      <c r="E434" t="str">
        <f>'Verblijfsgroep 10'!D46</f>
        <v/>
      </c>
    </row>
    <row r="435" spans="1:5" x14ac:dyDescent="0.55000000000000004">
      <c r="A435">
        <f>'2. Instellingsgegevens'!$C$6</f>
        <v>0</v>
      </c>
      <c r="B435" t="s">
        <v>18</v>
      </c>
      <c r="C435" t="s">
        <v>89</v>
      </c>
      <c r="D435" t="s">
        <v>218</v>
      </c>
      <c r="E435" t="str">
        <f>'Verblijfsgroep 10'!D47</f>
        <v/>
      </c>
    </row>
  </sheetData>
  <sheetProtection algorithmName="SHA-512" hashValue="PVFh16lYgZ61mWQX1KrVul+qRICPJadAaymSi0O+nWdQZlptg5n62Y5Wq1ypWF+qXkzA/RR8Od/+9Qyxgq6hqQ==" saltValue="C+sQlmSP0aDVhOh/jCB4kA==" spinCount="100000" sheet="1" objects="1" scenarios="1" formatColumn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10"/>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2"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ref="B13:B15" si="1">B12+1</f>
        <v>10</v>
      </c>
      <c r="C13" s="11" t="s">
        <v>23</v>
      </c>
      <c r="D13" s="10">
        <f>D9*D12</f>
        <v>0</v>
      </c>
      <c r="F13" s="15"/>
    </row>
    <row r="14" spans="2:6" s="13" customFormat="1" ht="14.4" customHeight="1" x14ac:dyDescent="0.55000000000000004">
      <c r="B14" s="14">
        <f t="shared" si="1"/>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1"/>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2">B16+1</f>
        <v>14</v>
      </c>
      <c r="C17" s="11" t="s">
        <v>187</v>
      </c>
      <c r="D17" s="5">
        <f>D16*D13</f>
        <v>0</v>
      </c>
    </row>
    <row r="18" spans="2:6" s="13" customFormat="1" ht="14.4" customHeight="1" x14ac:dyDescent="0.55000000000000004">
      <c r="B18" s="14">
        <f t="shared" si="2"/>
        <v>15</v>
      </c>
      <c r="C18" s="11" t="s">
        <v>188</v>
      </c>
      <c r="D18" s="22"/>
      <c r="F18" s="13" t="str">
        <f>IF(D14="slapend","Een slapende nachtdienst van 8 uur telt (voor de meeste cao's) mee als 4 uur per etmaal.","")</f>
        <v/>
      </c>
    </row>
    <row r="19" spans="2:6" s="13" customFormat="1" ht="14.4" customHeight="1" x14ac:dyDescent="0.55000000000000004">
      <c r="B19" s="14">
        <f t="shared" si="2"/>
        <v>16</v>
      </c>
      <c r="C19" s="12" t="s">
        <v>32</v>
      </c>
      <c r="D19" s="22"/>
      <c r="F19" s="13" t="s">
        <v>33</v>
      </c>
    </row>
    <row r="20" spans="2:6" s="13" customFormat="1" ht="14.4" customHeight="1" x14ac:dyDescent="0.55000000000000004">
      <c r="B20" s="14">
        <f t="shared" si="2"/>
        <v>17</v>
      </c>
      <c r="C20" s="11" t="s">
        <v>202</v>
      </c>
      <c r="D20" s="87"/>
      <c r="F20" s="13" t="s">
        <v>205</v>
      </c>
    </row>
    <row r="21" spans="2:6" s="13" customFormat="1" ht="14.4" customHeight="1" x14ac:dyDescent="0.55000000000000004">
      <c r="B21" s="14">
        <f t="shared" si="2"/>
        <v>18</v>
      </c>
      <c r="C21" s="12" t="s">
        <v>107</v>
      </c>
      <c r="D21" s="88"/>
    </row>
    <row r="22" spans="2:6" s="13" customFormat="1" ht="14.4" customHeight="1" x14ac:dyDescent="0.55000000000000004">
      <c r="B22" s="14">
        <f t="shared" si="2"/>
        <v>19</v>
      </c>
      <c r="C22" s="11" t="s">
        <v>34</v>
      </c>
      <c r="D22" s="96"/>
    </row>
    <row r="23" spans="2:6" s="13" customFormat="1" ht="14.4" customHeight="1" x14ac:dyDescent="0.55000000000000004">
      <c r="B23" s="14">
        <f t="shared" si="2"/>
        <v>20</v>
      </c>
      <c r="C23" s="11" t="s">
        <v>203</v>
      </c>
      <c r="D23" s="87"/>
      <c r="F23" s="13" t="s">
        <v>205</v>
      </c>
    </row>
    <row r="24" spans="2:6" s="13" customFormat="1" ht="14.4" customHeight="1" x14ac:dyDescent="0.55000000000000004">
      <c r="B24" s="14">
        <f t="shared" si="2"/>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2"/>
        <v>25</v>
      </c>
      <c r="C28" s="12" t="s">
        <v>119</v>
      </c>
      <c r="D28" s="91">
        <f>IFERROR(D18/D19,0)</f>
        <v>0</v>
      </c>
      <c r="F28" s="138"/>
    </row>
    <row r="29" spans="2:6" ht="14.4" customHeight="1" x14ac:dyDescent="0.55000000000000004">
      <c r="B29" s="16">
        <f t="shared" si="2"/>
        <v>26</v>
      </c>
      <c r="C29" s="36" t="s">
        <v>4</v>
      </c>
      <c r="D29" s="37" t="str">
        <f>IFERROR(D18/D17,"")</f>
        <v/>
      </c>
    </row>
    <row r="30" spans="2:6" ht="14.4" customHeight="1" x14ac:dyDescent="0.55000000000000004">
      <c r="B30" s="16">
        <f t="shared" si="2"/>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3">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3"/>
        <v>31</v>
      </c>
      <c r="C35" s="14" t="s">
        <v>93</v>
      </c>
      <c r="D35" s="32"/>
    </row>
    <row r="36" spans="2:8" s="13" customFormat="1" ht="14.4" customHeight="1" x14ac:dyDescent="0.55000000000000004">
      <c r="B36" s="2">
        <f t="shared" si="3"/>
        <v>32</v>
      </c>
      <c r="C36" s="2" t="s">
        <v>92</v>
      </c>
      <c r="D36" s="32"/>
    </row>
    <row r="37" spans="2:8" s="13" customFormat="1" ht="14.4" customHeight="1" x14ac:dyDescent="0.55000000000000004">
      <c r="B37" s="2">
        <f t="shared" si="3"/>
        <v>33</v>
      </c>
      <c r="C37" s="2" t="s">
        <v>91</v>
      </c>
      <c r="D37" s="32"/>
    </row>
    <row r="38" spans="2:8" s="13" customFormat="1" ht="14.4" customHeight="1" x14ac:dyDescent="0.55000000000000004">
      <c r="B38" s="2">
        <f t="shared" si="3"/>
        <v>34</v>
      </c>
      <c r="C38" s="2" t="s">
        <v>29</v>
      </c>
      <c r="D38" s="33"/>
    </row>
    <row r="39" spans="2:8" s="13" customFormat="1" ht="14.4" customHeight="1" x14ac:dyDescent="0.55000000000000004">
      <c r="B39" s="2">
        <f t="shared" si="3"/>
        <v>35</v>
      </c>
      <c r="C39" s="2" t="str">
        <f>"Marge / risico (wordt automatisch gevuld)"</f>
        <v>Marge / risico (wordt automatisch gevuld)</v>
      </c>
      <c r="D39" s="34">
        <f>SUM(D33:D35,D36:D37)*D38</f>
        <v>0</v>
      </c>
    </row>
    <row r="40" spans="2:8" s="13" customFormat="1" ht="14.4" customHeight="1" x14ac:dyDescent="0.55000000000000004">
      <c r="B40" s="17">
        <f t="shared" si="3"/>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4">B43+1</f>
        <v>39</v>
      </c>
      <c r="C44" s="2" t="s">
        <v>191</v>
      </c>
      <c r="D44" s="51" t="str">
        <f>IFERROR(D34/D25,"")</f>
        <v/>
      </c>
      <c r="F44" s="138"/>
    </row>
    <row r="45" spans="2:8" x14ac:dyDescent="0.55000000000000004">
      <c r="B45" s="2">
        <f t="shared" si="4"/>
        <v>40</v>
      </c>
      <c r="C45" s="2" t="s">
        <v>87</v>
      </c>
      <c r="D45" s="50" t="str">
        <f>IFERROR(D35/D9,"")</f>
        <v/>
      </c>
      <c r="F45" s="138"/>
    </row>
    <row r="46" spans="2:8" x14ac:dyDescent="0.55000000000000004">
      <c r="B46" s="2">
        <f t="shared" si="4"/>
        <v>41</v>
      </c>
      <c r="C46" s="2" t="s">
        <v>88</v>
      </c>
      <c r="D46" s="51" t="str">
        <f>IFERROR(D36/D17,"")</f>
        <v/>
      </c>
      <c r="F46" s="138"/>
    </row>
    <row r="47" spans="2:8" x14ac:dyDescent="0.55000000000000004">
      <c r="B47" s="2">
        <f t="shared" si="4"/>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ObayJg0sf1iI4z8+0tpMQX3nioxm2UPpQYtMZZHwODOD2usZAW0U3cvoj75TUerG4EEGNreTk4ArN6Bic4WR6g==" saltValue="MyMJLIFIBI5dfzWBQiCBEA==" spinCount="100000" sheet="1" objects="1" scenarios="1" formatColumns="0" selectLockedCells="1"/>
  <mergeCells count="11">
    <mergeCell ref="F1:F4"/>
    <mergeCell ref="A65:B65"/>
    <mergeCell ref="A67:B67"/>
    <mergeCell ref="A66:B66"/>
    <mergeCell ref="A50:B50"/>
    <mergeCell ref="F14:F15"/>
    <mergeCell ref="F27:F28"/>
    <mergeCell ref="A64:B64"/>
    <mergeCell ref="F43:F47"/>
    <mergeCell ref="F33:H33"/>
    <mergeCell ref="F34:H34"/>
  </mergeCells>
  <phoneticPr fontId="9" type="noConversion"/>
  <conditionalFormatting sqref="B15">
    <cfRule type="expression" dxfId="209" priority="9">
      <formula>OR($D$14="",$D$14="geen")</formula>
    </cfRule>
  </conditionalFormatting>
  <conditionalFormatting sqref="C15:D15">
    <cfRule type="expression" dxfId="207" priority="28">
      <formula>AND($D$14&lt;&gt;"",$D$14&lt;&gt;"geen")</formula>
    </cfRule>
  </conditionalFormatting>
  <conditionalFormatting sqref="D4:D10 D12:D14">
    <cfRule type="expression" dxfId="206" priority="12">
      <formula>D4=""</formula>
    </cfRule>
  </conditionalFormatting>
  <conditionalFormatting sqref="D6">
    <cfRule type="expression" dxfId="205" priority="15">
      <formula>D6&lt;&gt;""</formula>
    </cfRule>
  </conditionalFormatting>
  <conditionalFormatting sqref="D8">
    <cfRule type="expression" dxfId="204" priority="13">
      <formula>D8&lt;&gt;""</formula>
    </cfRule>
  </conditionalFormatting>
  <conditionalFormatting sqref="D15">
    <cfRule type="expression" dxfId="203" priority="25">
      <formula>AND($D$14&lt;&gt;"",D15&lt;&gt;"")</formula>
    </cfRule>
    <cfRule type="expression" dxfId="202" priority="27">
      <formula>AND(AND($D$14&lt;&gt;"",D14&lt;&gt;"geen"),$D$15="")</formula>
    </cfRule>
  </conditionalFormatting>
  <conditionalFormatting sqref="D16:D26">
    <cfRule type="expression" dxfId="201" priority="16">
      <formula>D16=""</formula>
    </cfRule>
  </conditionalFormatting>
  <conditionalFormatting sqref="D21:D22 D28 D43">
    <cfRule type="expression" dxfId="200" priority="3">
      <formula>AND($D$20&gt;0,$D$21&gt;0,$D$22&gt;0,$D$23&gt;0,$D$28&gt;0,$D$33&gt;(12*$D$20*$D$28*(1+$D$21)*1.08*1.0833*1.28+12*$D$23*$D$22*1.08*1.0833*1.28))</formula>
    </cfRule>
  </conditionalFormatting>
  <conditionalFormatting sqref="D22">
    <cfRule type="expression" dxfId="199" priority="21">
      <formula>AND(AND($D$14&lt;&gt;"",D17&lt;&gt;"geen"),$D$15="")</formula>
    </cfRule>
    <cfRule type="expression" dxfId="198" priority="22">
      <formula>AND($D$14&lt;&gt;"",$D$14&lt;&gt;"geen")</formula>
    </cfRule>
  </conditionalFormatting>
  <conditionalFormatting sqref="D24 D26 D44">
    <cfRule type="expression" dxfId="197" priority="4">
      <formula>$F$34&lt;&gt;""</formula>
    </cfRule>
  </conditionalFormatting>
  <conditionalFormatting sqref="D25 D27:D28">
    <cfRule type="expression" dxfId="196" priority="30">
      <formula>D25&gt;0</formula>
    </cfRule>
  </conditionalFormatting>
  <conditionalFormatting sqref="D26 D44">
    <cfRule type="expression" priority="5">
      <formula>$F$34&lt;&gt;""</formula>
    </cfRule>
  </conditionalFormatting>
  <conditionalFormatting sqref="D33:D38">
    <cfRule type="expression" dxfId="195" priority="23">
      <formula>D33=""</formula>
    </cfRule>
    <cfRule type="expression" dxfId="194" priority="24">
      <formula>D33&lt;&gt;""</formula>
    </cfRule>
  </conditionalFormatting>
  <conditionalFormatting sqref="D43:D47">
    <cfRule type="expression" dxfId="193" priority="7">
      <formula>$F$43="check: kloppen deze vijf gele waarden met jullie administratie?"</formula>
    </cfRule>
  </conditionalFormatting>
  <conditionalFormatting sqref="F25">
    <cfRule type="expression" dxfId="192" priority="1">
      <formula>F25&lt;&gt;""</formula>
    </cfRule>
  </conditionalFormatting>
  <conditionalFormatting sqref="F27:F28">
    <cfRule type="expression" dxfId="191" priority="26">
      <formula>F27&lt;&gt;""</formula>
    </cfRule>
  </conditionalFormatting>
  <conditionalFormatting sqref="F43:F47">
    <cfRule type="expression" dxfId="190" priority="8">
      <formula>$F$43:$F$47&lt;&gt;""</formula>
    </cfRule>
  </conditionalFormatting>
  <conditionalFormatting sqref="F33:H34">
    <cfRule type="expression" dxfId="189" priority="2">
      <formula>F33&lt;&gt;""</formula>
    </cfRule>
  </conditionalFormatting>
  <dataValidations count="5">
    <dataValidation type="list" allowBlank="1" showInputMessage="1" showErrorMessage="1" sqref="D9" xr:uid="{797C0FF3-7186-4E8B-ADCD-044737FDFE71}">
      <formula1>bez</formula1>
    </dataValidation>
    <dataValidation type="list" allowBlank="1" showInputMessage="1" showErrorMessage="1" sqref="D15" xr:uid="{94954DC1-269F-4DA7-BB11-DFB9AF7DB24E}">
      <formula1>cap</formula1>
    </dataValidation>
    <dataValidation type="list" allowBlank="1" showInputMessage="1" showErrorMessage="1" sqref="D14" xr:uid="{D1196321-5A7A-45E5-98CE-D7F3EB917CF6}">
      <formula1>nacht</formula1>
    </dataValidation>
    <dataValidation type="list" allowBlank="1" showInputMessage="1" showErrorMessage="1" sqref="D5" xr:uid="{CF8253F7-67F7-45AC-A10F-1F5BDFB9B4D7}">
      <formula1>type</formula1>
    </dataValidation>
    <dataValidation type="list" allowBlank="1" showInputMessage="1" showErrorMessage="1" sqref="D7" xr:uid="{FB65F4BF-28DB-4D72-9EE2-F50788516CBE}">
      <formula1>dekkend</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134" id="{D3D53307-ED58-40D0-B1E6-CBD9BF45FC0C}">
            <xm:f>$D$5=Lijsten!#REF!</xm:f>
            <x14:dxf>
              <font>
                <b/>
                <i val="0"/>
                <color rgb="FFFF0000"/>
              </font>
            </x14:dxf>
          </x14:cfRule>
          <xm:sqref>C55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E6E96-E72E-4DBB-AF6D-6C3EBA01D179}">
  <sheetPr codeName="Blad9"/>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JPJiBQ0YswotvCy3sEiNH64Rpbb3yzdoYphjjaLq0o8GYGMjxcjkSE9oP+TuA8c0waxqrmpPAO296talK10+TQ==" saltValue="nZTflEYXCUzS58Ft5Mx/e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188" priority="8">
      <formula>OR($D$14="",$D$14="geen")</formula>
    </cfRule>
  </conditionalFormatting>
  <conditionalFormatting sqref="C15:D15">
    <cfRule type="expression" dxfId="186" priority="20">
      <formula>AND($D$14&lt;&gt;"",$D$14&lt;&gt;"geen")</formula>
    </cfRule>
  </conditionalFormatting>
  <conditionalFormatting sqref="D4:D10 D12:D14">
    <cfRule type="expression" dxfId="185" priority="9">
      <formula>D4=""</formula>
    </cfRule>
  </conditionalFormatting>
  <conditionalFormatting sqref="D6">
    <cfRule type="expression" dxfId="184" priority="11">
      <formula>D6&lt;&gt;""</formula>
    </cfRule>
  </conditionalFormatting>
  <conditionalFormatting sqref="D8">
    <cfRule type="expression" dxfId="183" priority="10">
      <formula>D8&lt;&gt;""</formula>
    </cfRule>
  </conditionalFormatting>
  <conditionalFormatting sqref="D15">
    <cfRule type="expression" dxfId="182" priority="17">
      <formula>AND($D$14&lt;&gt;"",D15&lt;&gt;"")</formula>
    </cfRule>
    <cfRule type="expression" dxfId="181" priority="19">
      <formula>AND(AND($D$14&lt;&gt;"",D14&lt;&gt;"geen"),$D$15="")</formula>
    </cfRule>
  </conditionalFormatting>
  <conditionalFormatting sqref="D16:D26">
    <cfRule type="expression" dxfId="180" priority="12">
      <formula>D16=""</formula>
    </cfRule>
  </conditionalFormatting>
  <conditionalFormatting sqref="D21:D22 D28 D43">
    <cfRule type="expression" dxfId="179" priority="3">
      <formula>AND($D$20&gt;0,$D$21&gt;0,$D$22&gt;0,$D$23&gt;0,$D$28&gt;0,$D$33&gt;(12*$D$20*$D$28*(1+$D$21)*1.08*1.0833*1.28+12*$D$23*$D$22*1.08*1.0833*1.28))</formula>
    </cfRule>
  </conditionalFormatting>
  <conditionalFormatting sqref="D22">
    <cfRule type="expression" dxfId="178" priority="13">
      <formula>AND(AND($D$14&lt;&gt;"",D17&lt;&gt;"geen"),$D$15="")</formula>
    </cfRule>
    <cfRule type="expression" dxfId="177" priority="14">
      <formula>AND($D$14&lt;&gt;"",$D$14&lt;&gt;"geen")</formula>
    </cfRule>
  </conditionalFormatting>
  <conditionalFormatting sqref="D24 D26 D44">
    <cfRule type="expression" dxfId="176" priority="4">
      <formula>$F$34&lt;&gt;""</formula>
    </cfRule>
  </conditionalFormatting>
  <conditionalFormatting sqref="D25 D27:D28">
    <cfRule type="expression" dxfId="175" priority="21">
      <formula>D25&gt;0</formula>
    </cfRule>
  </conditionalFormatting>
  <conditionalFormatting sqref="D26 D44">
    <cfRule type="expression" priority="5">
      <formula>$F$34&lt;&gt;""</formula>
    </cfRule>
  </conditionalFormatting>
  <conditionalFormatting sqref="D33:D38">
    <cfRule type="expression" dxfId="174" priority="15">
      <formula>D33=""</formula>
    </cfRule>
    <cfRule type="expression" dxfId="173" priority="16">
      <formula>D33&lt;&gt;""</formula>
    </cfRule>
  </conditionalFormatting>
  <conditionalFormatting sqref="D43:D47">
    <cfRule type="expression" dxfId="172" priority="6">
      <formula>$F$43="check: kloppen deze vijf gele waarden met jullie administratie?"</formula>
    </cfRule>
  </conditionalFormatting>
  <conditionalFormatting sqref="F25">
    <cfRule type="expression" dxfId="171" priority="1">
      <formula>F25&lt;&gt;""</formula>
    </cfRule>
  </conditionalFormatting>
  <conditionalFormatting sqref="F27:F28">
    <cfRule type="expression" dxfId="170" priority="18">
      <formula>F27&lt;&gt;""</formula>
    </cfRule>
  </conditionalFormatting>
  <conditionalFormatting sqref="F43:F47">
    <cfRule type="expression" dxfId="169" priority="7">
      <formula>$F$43:$F$47&lt;&gt;""</formula>
    </cfRule>
  </conditionalFormatting>
  <conditionalFormatting sqref="F33:H34">
    <cfRule type="expression" dxfId="168" priority="2">
      <formula>F33&lt;&gt;""</formula>
    </cfRule>
  </conditionalFormatting>
  <dataValidations count="5">
    <dataValidation type="list" allowBlank="1" showInputMessage="1" showErrorMessage="1" sqref="D7" xr:uid="{82DB50B8-1489-40AF-98E2-A7EBBB1E7D5C}">
      <formula1>dekkend</formula1>
    </dataValidation>
    <dataValidation type="list" allowBlank="1" showInputMessage="1" showErrorMessage="1" sqref="D5" xr:uid="{724E6B9D-03FD-49F1-AE47-D952F6C798BB}">
      <formula1>type</formula1>
    </dataValidation>
    <dataValidation type="list" allowBlank="1" showInputMessage="1" showErrorMessage="1" sqref="D14" xr:uid="{459D3DC6-6CA7-4F18-93CA-18E5823D362E}">
      <formula1>nacht</formula1>
    </dataValidation>
    <dataValidation type="list" allowBlank="1" showInputMessage="1" showErrorMessage="1" sqref="D15" xr:uid="{4DFBDD31-6BB7-4B5E-AE19-09E9180EB1DD}">
      <formula1>cap</formula1>
    </dataValidation>
    <dataValidation type="list" allowBlank="1" showInputMessage="1" showErrorMessage="1" sqref="D9" xr:uid="{46E88AA7-4054-4BFE-9618-48700735A48E}">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19147C80-0A28-4B6B-A59A-A505645FFEA8}">
            <xm:f>$D$5=Lijsten!#REF!</xm:f>
            <x14:dxf>
              <font>
                <b/>
                <i val="0"/>
                <color rgb="FFFF0000"/>
              </font>
            </x14:dxf>
          </x14:cfRule>
          <xm:sqref>C55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A945-E896-4531-9D5C-40EA4658D820}">
  <sheetPr codeName="Blad12"/>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U2rInD9Gws5OwD1R1uPS0bQdKe+tx/bgK9vjxRhdc9flOngo/KIw5vSkMJw6Ktt/HP+oAy8ARHsGSg/dQNQZmQ==" saltValue="TmfOBG13d7jzpksMcMO9e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167" priority="8">
      <formula>OR($D$14="",$D$14="geen")</formula>
    </cfRule>
  </conditionalFormatting>
  <conditionalFormatting sqref="C15:D15">
    <cfRule type="expression" dxfId="165" priority="20">
      <formula>AND($D$14&lt;&gt;"",$D$14&lt;&gt;"geen")</formula>
    </cfRule>
  </conditionalFormatting>
  <conditionalFormatting sqref="D4:D10 D12:D14">
    <cfRule type="expression" dxfId="164" priority="9">
      <formula>D4=""</formula>
    </cfRule>
  </conditionalFormatting>
  <conditionalFormatting sqref="D6">
    <cfRule type="expression" dxfId="163" priority="11">
      <formula>D6&lt;&gt;""</formula>
    </cfRule>
  </conditionalFormatting>
  <conditionalFormatting sqref="D8">
    <cfRule type="expression" dxfId="162" priority="10">
      <formula>D8&lt;&gt;""</formula>
    </cfRule>
  </conditionalFormatting>
  <conditionalFormatting sqref="D15">
    <cfRule type="expression" dxfId="161" priority="17">
      <formula>AND($D$14&lt;&gt;"",D15&lt;&gt;"")</formula>
    </cfRule>
    <cfRule type="expression" dxfId="160" priority="19">
      <formula>AND(AND($D$14&lt;&gt;"",D14&lt;&gt;"geen"),$D$15="")</formula>
    </cfRule>
  </conditionalFormatting>
  <conditionalFormatting sqref="D16:D26">
    <cfRule type="expression" dxfId="159" priority="12">
      <formula>D16=""</formula>
    </cfRule>
  </conditionalFormatting>
  <conditionalFormatting sqref="D21:D22 D28 D43">
    <cfRule type="expression" dxfId="158" priority="3">
      <formula>AND($D$20&gt;0,$D$21&gt;0,$D$22&gt;0,$D$23&gt;0,$D$28&gt;0,$D$33&gt;(12*$D$20*$D$28*(1+$D$21)*1.08*1.0833*1.28+12*$D$23*$D$22*1.08*1.0833*1.28))</formula>
    </cfRule>
  </conditionalFormatting>
  <conditionalFormatting sqref="D22">
    <cfRule type="expression" dxfId="157" priority="13">
      <formula>AND(AND($D$14&lt;&gt;"",D17&lt;&gt;"geen"),$D$15="")</formula>
    </cfRule>
    <cfRule type="expression" dxfId="156" priority="14">
      <formula>AND($D$14&lt;&gt;"",$D$14&lt;&gt;"geen")</formula>
    </cfRule>
  </conditionalFormatting>
  <conditionalFormatting sqref="D24 D26 D44">
    <cfRule type="expression" dxfId="155" priority="4">
      <formula>$F$34&lt;&gt;""</formula>
    </cfRule>
  </conditionalFormatting>
  <conditionalFormatting sqref="D25 D27:D28">
    <cfRule type="expression" dxfId="154" priority="21">
      <formula>D25&gt;0</formula>
    </cfRule>
  </conditionalFormatting>
  <conditionalFormatting sqref="D26 D44">
    <cfRule type="expression" priority="5">
      <formula>$F$34&lt;&gt;""</formula>
    </cfRule>
  </conditionalFormatting>
  <conditionalFormatting sqref="D33:D38">
    <cfRule type="expression" dxfId="153" priority="15">
      <formula>D33=""</formula>
    </cfRule>
    <cfRule type="expression" dxfId="152" priority="16">
      <formula>D33&lt;&gt;""</formula>
    </cfRule>
  </conditionalFormatting>
  <conditionalFormatting sqref="D43:D47">
    <cfRule type="expression" dxfId="151" priority="6">
      <formula>$F$43="check: kloppen deze vijf gele waarden met jullie administratie?"</formula>
    </cfRule>
  </conditionalFormatting>
  <conditionalFormatting sqref="F25">
    <cfRule type="expression" dxfId="150" priority="1">
      <formula>F25&lt;&gt;""</formula>
    </cfRule>
  </conditionalFormatting>
  <conditionalFormatting sqref="F27:F28">
    <cfRule type="expression" dxfId="149" priority="18">
      <formula>F27&lt;&gt;""</formula>
    </cfRule>
  </conditionalFormatting>
  <conditionalFormatting sqref="F43:F47">
    <cfRule type="expression" dxfId="148" priority="7">
      <formula>$F$43:$F$47&lt;&gt;""</formula>
    </cfRule>
  </conditionalFormatting>
  <conditionalFormatting sqref="F33:H34">
    <cfRule type="expression" dxfId="147" priority="2">
      <formula>F33&lt;&gt;""</formula>
    </cfRule>
  </conditionalFormatting>
  <dataValidations count="5">
    <dataValidation type="list" allowBlank="1" showInputMessage="1" showErrorMessage="1" sqref="D7" xr:uid="{7EFB4F2B-F88B-4A29-ADB1-9E0EADAA3EAB}">
      <formula1>dekkend</formula1>
    </dataValidation>
    <dataValidation type="list" allowBlank="1" showInputMessage="1" showErrorMessage="1" sqref="D5" xr:uid="{02FB72F0-C49B-42B5-BE39-25F724F7E2ED}">
      <formula1>type</formula1>
    </dataValidation>
    <dataValidation type="list" allowBlank="1" showInputMessage="1" showErrorMessage="1" sqref="D14" xr:uid="{D7AB92D3-9D8E-4F42-AF5D-E9F42DC25DE0}">
      <formula1>nacht</formula1>
    </dataValidation>
    <dataValidation type="list" allowBlank="1" showInputMessage="1" showErrorMessage="1" sqref="D15" xr:uid="{C7166114-4A0F-425C-AABF-E11F01C9FF4D}">
      <formula1>cap</formula1>
    </dataValidation>
    <dataValidation type="list" allowBlank="1" showInputMessage="1" showErrorMessage="1" sqref="D9" xr:uid="{BAB650E5-19CA-4343-9230-8D99ADEFA822}">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1E181056-76A1-425E-A0F6-F49633DC237B}">
            <xm:f>$D$5=Lijsten!#REF!</xm:f>
            <x14:dxf>
              <font>
                <b/>
                <i val="0"/>
                <color rgb="FFFF0000"/>
              </font>
            </x14:dxf>
          </x14:cfRule>
          <xm:sqref>C55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F7CA-D3E8-4180-B589-449FCCF94FAD}">
  <sheetPr codeName="Blad13"/>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BL4Sfjjj+xxKTwN39iHsACn3owyXvQsa2igSCyyuvHBLS2y6cKFZeoOft3mJN10bmUIEY3Af1gSM22BRj9wIyQ==" saltValue="wrVTLyQ5ySxuTE1k9SC4/Q=="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146" priority="8">
      <formula>OR($D$14="",$D$14="geen")</formula>
    </cfRule>
  </conditionalFormatting>
  <conditionalFormatting sqref="C15:D15">
    <cfRule type="expression" dxfId="144" priority="20">
      <formula>AND($D$14&lt;&gt;"",$D$14&lt;&gt;"geen")</formula>
    </cfRule>
  </conditionalFormatting>
  <conditionalFormatting sqref="D4:D10 D12:D14">
    <cfRule type="expression" dxfId="143" priority="9">
      <formula>D4=""</formula>
    </cfRule>
  </conditionalFormatting>
  <conditionalFormatting sqref="D6">
    <cfRule type="expression" dxfId="142" priority="11">
      <formula>D6&lt;&gt;""</formula>
    </cfRule>
  </conditionalFormatting>
  <conditionalFormatting sqref="D8">
    <cfRule type="expression" dxfId="141" priority="10">
      <formula>D8&lt;&gt;""</formula>
    </cfRule>
  </conditionalFormatting>
  <conditionalFormatting sqref="D15">
    <cfRule type="expression" dxfId="140" priority="17">
      <formula>AND($D$14&lt;&gt;"",D15&lt;&gt;"")</formula>
    </cfRule>
    <cfRule type="expression" dxfId="139" priority="19">
      <formula>AND(AND($D$14&lt;&gt;"",D14&lt;&gt;"geen"),$D$15="")</formula>
    </cfRule>
  </conditionalFormatting>
  <conditionalFormatting sqref="D16:D26">
    <cfRule type="expression" dxfId="138" priority="12">
      <formula>D16=""</formula>
    </cfRule>
  </conditionalFormatting>
  <conditionalFormatting sqref="D21:D22 D28 D43">
    <cfRule type="expression" dxfId="137" priority="3">
      <formula>AND($D$20&gt;0,$D$21&gt;0,$D$22&gt;0,$D$23&gt;0,$D$28&gt;0,$D$33&gt;(12*$D$20*$D$28*(1+$D$21)*1.08*1.0833*1.28+12*$D$23*$D$22*1.08*1.0833*1.28))</formula>
    </cfRule>
  </conditionalFormatting>
  <conditionalFormatting sqref="D22">
    <cfRule type="expression" dxfId="136" priority="13">
      <formula>AND(AND($D$14&lt;&gt;"",D17&lt;&gt;"geen"),$D$15="")</formula>
    </cfRule>
    <cfRule type="expression" dxfId="135" priority="14">
      <formula>AND($D$14&lt;&gt;"",$D$14&lt;&gt;"geen")</formula>
    </cfRule>
  </conditionalFormatting>
  <conditionalFormatting sqref="D24 D26 D44">
    <cfRule type="expression" dxfId="134" priority="4">
      <formula>$F$34&lt;&gt;""</formula>
    </cfRule>
  </conditionalFormatting>
  <conditionalFormatting sqref="D25 D27:D28">
    <cfRule type="expression" dxfId="133" priority="21">
      <formula>D25&gt;0</formula>
    </cfRule>
  </conditionalFormatting>
  <conditionalFormatting sqref="D26 D44">
    <cfRule type="expression" priority="5">
      <formula>$F$34&lt;&gt;""</formula>
    </cfRule>
  </conditionalFormatting>
  <conditionalFormatting sqref="D33:D38">
    <cfRule type="expression" dxfId="132" priority="15">
      <formula>D33=""</formula>
    </cfRule>
    <cfRule type="expression" dxfId="131" priority="16">
      <formula>D33&lt;&gt;""</formula>
    </cfRule>
  </conditionalFormatting>
  <conditionalFormatting sqref="D43:D47">
    <cfRule type="expression" dxfId="130" priority="6">
      <formula>$F$43="check: kloppen deze vijf gele waarden met jullie administratie?"</formula>
    </cfRule>
  </conditionalFormatting>
  <conditionalFormatting sqref="F25">
    <cfRule type="expression" dxfId="129" priority="1">
      <formula>F25&lt;&gt;""</formula>
    </cfRule>
  </conditionalFormatting>
  <conditionalFormatting sqref="F27:F28">
    <cfRule type="expression" dxfId="128" priority="18">
      <formula>F27&lt;&gt;""</formula>
    </cfRule>
  </conditionalFormatting>
  <conditionalFormatting sqref="F43:F47">
    <cfRule type="expression" dxfId="127" priority="7">
      <formula>$F$43:$F$47&lt;&gt;""</formula>
    </cfRule>
  </conditionalFormatting>
  <conditionalFormatting sqref="F33:H34">
    <cfRule type="expression" dxfId="126" priority="2">
      <formula>F33&lt;&gt;""</formula>
    </cfRule>
  </conditionalFormatting>
  <dataValidations count="5">
    <dataValidation type="list" allowBlank="1" showInputMessage="1" showErrorMessage="1" sqref="D7" xr:uid="{4CAE8301-BEE6-41D8-850F-B715185F06D2}">
      <formula1>dekkend</formula1>
    </dataValidation>
    <dataValidation type="list" allowBlank="1" showInputMessage="1" showErrorMessage="1" sqref="D5" xr:uid="{828E5F4A-F6A6-4301-BDA1-F1CA6FDDAB6F}">
      <formula1>type</formula1>
    </dataValidation>
    <dataValidation type="list" allowBlank="1" showInputMessage="1" showErrorMessage="1" sqref="D14" xr:uid="{20EFA7AC-8531-4086-B58F-7F0DB5DF2532}">
      <formula1>nacht</formula1>
    </dataValidation>
    <dataValidation type="list" allowBlank="1" showInputMessage="1" showErrorMessage="1" sqref="D15" xr:uid="{59CC05D6-1D10-4B96-A439-C6521CF9AB37}">
      <formula1>cap</formula1>
    </dataValidation>
    <dataValidation type="list" allowBlank="1" showInputMessage="1" showErrorMessage="1" sqref="D9" xr:uid="{4CCA0EDF-2975-4D84-B516-8CB86FC0C1AE}">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979FD10D-E238-4952-8658-17B0292F1F2C}">
            <xm:f>$D$5=Lijsten!#REF!</xm:f>
            <x14:dxf>
              <font>
                <b/>
                <i val="0"/>
                <color rgb="FFFF0000"/>
              </font>
            </x14:dxf>
          </x14:cfRule>
          <xm:sqref>C55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9D26C-AA15-41C7-82DC-BBAB3696DC7B}">
  <sheetPr codeName="Blad14"/>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XRYFJ4z+S74I2EE6N67rId4O/GFFfcSKXNpxkQ0LjU90MQI1rUyzCcBh7selEzhy0D2Q48ZpHONY+yWQCy/ujQ==" saltValue="KhP1yH9xAn0prRKRe5iCVg=="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125" priority="8">
      <formula>OR($D$14="",$D$14="geen")</formula>
    </cfRule>
  </conditionalFormatting>
  <conditionalFormatting sqref="C15:D15">
    <cfRule type="expression" dxfId="123" priority="20">
      <formula>AND($D$14&lt;&gt;"",$D$14&lt;&gt;"geen")</formula>
    </cfRule>
  </conditionalFormatting>
  <conditionalFormatting sqref="D4:D10 D12:D14">
    <cfRule type="expression" dxfId="122" priority="9">
      <formula>D4=""</formula>
    </cfRule>
  </conditionalFormatting>
  <conditionalFormatting sqref="D6">
    <cfRule type="expression" dxfId="121" priority="11">
      <formula>D6&lt;&gt;""</formula>
    </cfRule>
  </conditionalFormatting>
  <conditionalFormatting sqref="D8">
    <cfRule type="expression" dxfId="120" priority="10">
      <formula>D8&lt;&gt;""</formula>
    </cfRule>
  </conditionalFormatting>
  <conditionalFormatting sqref="D15">
    <cfRule type="expression" dxfId="119" priority="17">
      <formula>AND($D$14&lt;&gt;"",D15&lt;&gt;"")</formula>
    </cfRule>
    <cfRule type="expression" dxfId="118" priority="19">
      <formula>AND(AND($D$14&lt;&gt;"",D14&lt;&gt;"geen"),$D$15="")</formula>
    </cfRule>
  </conditionalFormatting>
  <conditionalFormatting sqref="D16:D26">
    <cfRule type="expression" dxfId="117" priority="12">
      <formula>D16=""</formula>
    </cfRule>
  </conditionalFormatting>
  <conditionalFormatting sqref="D21:D22 D28 D43">
    <cfRule type="expression" dxfId="116" priority="3">
      <formula>AND($D$20&gt;0,$D$21&gt;0,$D$22&gt;0,$D$23&gt;0,$D$28&gt;0,$D$33&gt;(12*$D$20*$D$28*(1+$D$21)*1.08*1.0833*1.28+12*$D$23*$D$22*1.08*1.0833*1.28))</formula>
    </cfRule>
  </conditionalFormatting>
  <conditionalFormatting sqref="D22">
    <cfRule type="expression" dxfId="115" priority="13">
      <formula>AND(AND($D$14&lt;&gt;"",D17&lt;&gt;"geen"),$D$15="")</formula>
    </cfRule>
    <cfRule type="expression" dxfId="114" priority="14">
      <formula>AND($D$14&lt;&gt;"",$D$14&lt;&gt;"geen")</formula>
    </cfRule>
  </conditionalFormatting>
  <conditionalFormatting sqref="D24 D26 D44">
    <cfRule type="expression" dxfId="113" priority="4">
      <formula>$F$34&lt;&gt;""</formula>
    </cfRule>
  </conditionalFormatting>
  <conditionalFormatting sqref="D25 D27:D28">
    <cfRule type="expression" dxfId="112" priority="21">
      <formula>D25&gt;0</formula>
    </cfRule>
  </conditionalFormatting>
  <conditionalFormatting sqref="D26 D44">
    <cfRule type="expression" priority="5">
      <formula>$F$34&lt;&gt;""</formula>
    </cfRule>
  </conditionalFormatting>
  <conditionalFormatting sqref="D33:D38">
    <cfRule type="expression" dxfId="111" priority="15">
      <formula>D33=""</formula>
    </cfRule>
    <cfRule type="expression" dxfId="110" priority="16">
      <formula>D33&lt;&gt;""</formula>
    </cfRule>
  </conditionalFormatting>
  <conditionalFormatting sqref="D43:D47">
    <cfRule type="expression" dxfId="109" priority="6">
      <formula>$F$43="check: kloppen deze vijf gele waarden met jullie administratie?"</formula>
    </cfRule>
  </conditionalFormatting>
  <conditionalFormatting sqref="F25">
    <cfRule type="expression" dxfId="108" priority="1">
      <formula>F25&lt;&gt;""</formula>
    </cfRule>
  </conditionalFormatting>
  <conditionalFormatting sqref="F27:F28">
    <cfRule type="expression" dxfId="107" priority="18">
      <formula>F27&lt;&gt;""</formula>
    </cfRule>
  </conditionalFormatting>
  <conditionalFormatting sqref="F43:F47">
    <cfRule type="expression" dxfId="106" priority="7">
      <formula>$F$43:$F$47&lt;&gt;""</formula>
    </cfRule>
  </conditionalFormatting>
  <conditionalFormatting sqref="F33:H34">
    <cfRule type="expression" dxfId="105" priority="2">
      <formula>F33&lt;&gt;""</formula>
    </cfRule>
  </conditionalFormatting>
  <dataValidations count="5">
    <dataValidation type="list" allowBlank="1" showInputMessage="1" showErrorMessage="1" sqref="D7" xr:uid="{7D4377B7-BED5-4DDF-8A2C-6244484EEC8F}">
      <formula1>dekkend</formula1>
    </dataValidation>
    <dataValidation type="list" allowBlank="1" showInputMessage="1" showErrorMessage="1" sqref="D5" xr:uid="{8591360B-FBD7-42EE-B69D-EFBE6D1F09AE}">
      <formula1>type</formula1>
    </dataValidation>
    <dataValidation type="list" allowBlank="1" showInputMessage="1" showErrorMessage="1" sqref="D14" xr:uid="{CE4C2166-A129-4B87-B6A1-042230EA6966}">
      <formula1>nacht</formula1>
    </dataValidation>
    <dataValidation type="list" allowBlank="1" showInputMessage="1" showErrorMessage="1" sqref="D15" xr:uid="{BD758497-EBD2-4636-9458-6AF3512913CA}">
      <formula1>cap</formula1>
    </dataValidation>
    <dataValidation type="list" allowBlank="1" showInputMessage="1" showErrorMessage="1" sqref="D9" xr:uid="{8333624F-A1F9-4773-A163-8C94611A5CA6}">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E6939DEA-9DB3-48C6-953C-93CC2769AC02}">
            <xm:f>$D$5=Lijsten!#REF!</xm:f>
            <x14:dxf>
              <font>
                <b/>
                <i val="0"/>
                <color rgb="FFFF0000"/>
              </font>
            </x14:dxf>
          </x14:cfRule>
          <xm:sqref>C55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8D4D-31DE-4B54-88C2-7B36D2366C98}">
  <sheetPr codeName="Blad15"/>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Gk+d9YtjGf43FlwgtNPh6c6xfU6uI1oFO2MDJ/d6Iww7bgTZK8ljSt8PcVZ7a0SPjCIMRHORmFKVRrVFy+/N5w==" saltValue="NzeQ1RgkIOCtOJMa//dQT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104" priority="8">
      <formula>OR($D$14="",$D$14="geen")</formula>
    </cfRule>
  </conditionalFormatting>
  <conditionalFormatting sqref="C15:D15">
    <cfRule type="expression" dxfId="102" priority="20">
      <formula>AND($D$14&lt;&gt;"",$D$14&lt;&gt;"geen")</formula>
    </cfRule>
  </conditionalFormatting>
  <conditionalFormatting sqref="D4:D10 D12:D14">
    <cfRule type="expression" dxfId="101" priority="9">
      <formula>D4=""</formula>
    </cfRule>
  </conditionalFormatting>
  <conditionalFormatting sqref="D6">
    <cfRule type="expression" dxfId="100" priority="11">
      <formula>D6&lt;&gt;""</formula>
    </cfRule>
  </conditionalFormatting>
  <conditionalFormatting sqref="D8">
    <cfRule type="expression" dxfId="99" priority="10">
      <formula>D8&lt;&gt;""</formula>
    </cfRule>
  </conditionalFormatting>
  <conditionalFormatting sqref="D15">
    <cfRule type="expression" dxfId="98" priority="17">
      <formula>AND($D$14&lt;&gt;"",D15&lt;&gt;"")</formula>
    </cfRule>
    <cfRule type="expression" dxfId="97" priority="19">
      <formula>AND(AND($D$14&lt;&gt;"",D14&lt;&gt;"geen"),$D$15="")</formula>
    </cfRule>
  </conditionalFormatting>
  <conditionalFormatting sqref="D16:D26">
    <cfRule type="expression" dxfId="96" priority="12">
      <formula>D16=""</formula>
    </cfRule>
  </conditionalFormatting>
  <conditionalFormatting sqref="D21:D22 D28 D43">
    <cfRule type="expression" dxfId="95" priority="3">
      <formula>AND($D$20&gt;0,$D$21&gt;0,$D$22&gt;0,$D$23&gt;0,$D$28&gt;0,$D$33&gt;(12*$D$20*$D$28*(1+$D$21)*1.08*1.0833*1.28+12*$D$23*$D$22*1.08*1.0833*1.28))</formula>
    </cfRule>
  </conditionalFormatting>
  <conditionalFormatting sqref="D22">
    <cfRule type="expression" dxfId="94" priority="13">
      <formula>AND(AND($D$14&lt;&gt;"",D17&lt;&gt;"geen"),$D$15="")</formula>
    </cfRule>
    <cfRule type="expression" dxfId="93" priority="14">
      <formula>AND($D$14&lt;&gt;"",$D$14&lt;&gt;"geen")</formula>
    </cfRule>
  </conditionalFormatting>
  <conditionalFormatting sqref="D24 D26 D44">
    <cfRule type="expression" dxfId="92" priority="4">
      <formula>$F$34&lt;&gt;""</formula>
    </cfRule>
  </conditionalFormatting>
  <conditionalFormatting sqref="D25 D27:D28">
    <cfRule type="expression" dxfId="91" priority="21">
      <formula>D25&gt;0</formula>
    </cfRule>
  </conditionalFormatting>
  <conditionalFormatting sqref="D26 D44">
    <cfRule type="expression" priority="5">
      <formula>$F$34&lt;&gt;""</formula>
    </cfRule>
  </conditionalFormatting>
  <conditionalFormatting sqref="D33:D38">
    <cfRule type="expression" dxfId="90" priority="15">
      <formula>D33=""</formula>
    </cfRule>
    <cfRule type="expression" dxfId="89" priority="16">
      <formula>D33&lt;&gt;""</formula>
    </cfRule>
  </conditionalFormatting>
  <conditionalFormatting sqref="D43:D47">
    <cfRule type="expression" dxfId="88" priority="6">
      <formula>$F$43="check: kloppen deze vijf gele waarden met jullie administratie?"</formula>
    </cfRule>
  </conditionalFormatting>
  <conditionalFormatting sqref="F25">
    <cfRule type="expression" dxfId="87" priority="1">
      <formula>F25&lt;&gt;""</formula>
    </cfRule>
  </conditionalFormatting>
  <conditionalFormatting sqref="F27:F28">
    <cfRule type="expression" dxfId="86" priority="18">
      <formula>F27&lt;&gt;""</formula>
    </cfRule>
  </conditionalFormatting>
  <conditionalFormatting sqref="F43:F47">
    <cfRule type="expression" dxfId="85" priority="7">
      <formula>$F$43:$F$47&lt;&gt;""</formula>
    </cfRule>
  </conditionalFormatting>
  <conditionalFormatting sqref="F33:H34">
    <cfRule type="expression" dxfId="84" priority="2">
      <formula>F33&lt;&gt;""</formula>
    </cfRule>
  </conditionalFormatting>
  <dataValidations count="5">
    <dataValidation type="list" allowBlank="1" showInputMessage="1" showErrorMessage="1" sqref="D7" xr:uid="{F8A9265A-10F0-47CE-9CBE-2CDF7248FB41}">
      <formula1>dekkend</formula1>
    </dataValidation>
    <dataValidation type="list" allowBlank="1" showInputMessage="1" showErrorMessage="1" sqref="D5" xr:uid="{57A635C2-2FDC-4254-8AA1-EBCB4404F8D3}">
      <formula1>type</formula1>
    </dataValidation>
    <dataValidation type="list" allowBlank="1" showInputMessage="1" showErrorMessage="1" sqref="D14" xr:uid="{2F68ACAC-AFAB-475E-933C-B0C4093205D5}">
      <formula1>nacht</formula1>
    </dataValidation>
    <dataValidation type="list" allowBlank="1" showInputMessage="1" showErrorMessage="1" sqref="D15" xr:uid="{C641606E-8BFC-4F70-BE20-F04F1985F0E3}">
      <formula1>cap</formula1>
    </dataValidation>
    <dataValidation type="list" allowBlank="1" showInputMessage="1" showErrorMessage="1" sqref="D9" xr:uid="{C28FF1A5-0C92-4B9F-A459-34EBEBEB119D}">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D99F32E8-0143-4B81-8F95-343D6B939E85}">
            <xm:f>$D$5=Lijsten!#REF!</xm:f>
            <x14:dxf>
              <font>
                <b/>
                <i val="0"/>
                <color rgb="FFFF0000"/>
              </font>
            </x14:dxf>
          </x14:cfRule>
          <xm:sqref>C55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79E-3C70-476F-BF65-76824071717D}">
  <sheetPr codeName="Blad16"/>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Hr1L5gemRzPWpzVWii1boIfbZoLvR5QZnsstLOtiPCun2Nt2wVJl30vmnOJmTHxuTj8Gt/lUVx0XhAp1gH+L4A==" saltValue="pf6sEkEQkLLJoltANEnZw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83" priority="8">
      <formula>OR($D$14="",$D$14="geen")</formula>
    </cfRule>
  </conditionalFormatting>
  <conditionalFormatting sqref="C15:D15">
    <cfRule type="expression" dxfId="81" priority="20">
      <formula>AND($D$14&lt;&gt;"",$D$14&lt;&gt;"geen")</formula>
    </cfRule>
  </conditionalFormatting>
  <conditionalFormatting sqref="D4:D10 D12:D14">
    <cfRule type="expression" dxfId="80" priority="9">
      <formula>D4=""</formula>
    </cfRule>
  </conditionalFormatting>
  <conditionalFormatting sqref="D6">
    <cfRule type="expression" dxfId="79" priority="11">
      <formula>D6&lt;&gt;""</formula>
    </cfRule>
  </conditionalFormatting>
  <conditionalFormatting sqref="D8">
    <cfRule type="expression" dxfId="78" priority="10">
      <formula>D8&lt;&gt;""</formula>
    </cfRule>
  </conditionalFormatting>
  <conditionalFormatting sqref="D15">
    <cfRule type="expression" dxfId="77" priority="17">
      <formula>AND($D$14&lt;&gt;"",D15&lt;&gt;"")</formula>
    </cfRule>
    <cfRule type="expression" dxfId="76" priority="19">
      <formula>AND(AND($D$14&lt;&gt;"",D14&lt;&gt;"geen"),$D$15="")</formula>
    </cfRule>
  </conditionalFormatting>
  <conditionalFormatting sqref="D16:D26">
    <cfRule type="expression" dxfId="75" priority="12">
      <formula>D16=""</formula>
    </cfRule>
  </conditionalFormatting>
  <conditionalFormatting sqref="D21:D22 D28 D43">
    <cfRule type="expression" dxfId="74" priority="3">
      <formula>AND($D$20&gt;0,$D$21&gt;0,$D$22&gt;0,$D$23&gt;0,$D$28&gt;0,$D$33&gt;(12*$D$20*$D$28*(1+$D$21)*1.08*1.0833*1.28+12*$D$23*$D$22*1.08*1.0833*1.28))</formula>
    </cfRule>
  </conditionalFormatting>
  <conditionalFormatting sqref="D22">
    <cfRule type="expression" dxfId="73" priority="13">
      <formula>AND(AND($D$14&lt;&gt;"",D17&lt;&gt;"geen"),$D$15="")</formula>
    </cfRule>
    <cfRule type="expression" dxfId="72" priority="14">
      <formula>AND($D$14&lt;&gt;"",$D$14&lt;&gt;"geen")</formula>
    </cfRule>
  </conditionalFormatting>
  <conditionalFormatting sqref="D24 D26 D44">
    <cfRule type="expression" dxfId="71" priority="4">
      <formula>$F$34&lt;&gt;""</formula>
    </cfRule>
  </conditionalFormatting>
  <conditionalFormatting sqref="D25 D27:D28">
    <cfRule type="expression" dxfId="70" priority="21">
      <formula>D25&gt;0</formula>
    </cfRule>
  </conditionalFormatting>
  <conditionalFormatting sqref="D26 D44">
    <cfRule type="expression" priority="5">
      <formula>$F$34&lt;&gt;""</formula>
    </cfRule>
  </conditionalFormatting>
  <conditionalFormatting sqref="D33:D38">
    <cfRule type="expression" dxfId="69" priority="15">
      <formula>D33=""</formula>
    </cfRule>
    <cfRule type="expression" dxfId="68" priority="16">
      <formula>D33&lt;&gt;""</formula>
    </cfRule>
  </conditionalFormatting>
  <conditionalFormatting sqref="D43:D47">
    <cfRule type="expression" dxfId="67" priority="6">
      <formula>$F$43="check: kloppen deze vijf gele waarden met jullie administratie?"</formula>
    </cfRule>
  </conditionalFormatting>
  <conditionalFormatting sqref="F25">
    <cfRule type="expression" dxfId="66" priority="1">
      <formula>F25&lt;&gt;""</formula>
    </cfRule>
  </conditionalFormatting>
  <conditionalFormatting sqref="F27:F28">
    <cfRule type="expression" dxfId="65" priority="18">
      <formula>F27&lt;&gt;""</formula>
    </cfRule>
  </conditionalFormatting>
  <conditionalFormatting sqref="F43:F47">
    <cfRule type="expression" dxfId="64" priority="7">
      <formula>$F$43:$F$47&lt;&gt;""</formula>
    </cfRule>
  </conditionalFormatting>
  <conditionalFormatting sqref="F33:H34">
    <cfRule type="expression" dxfId="63" priority="2">
      <formula>F33&lt;&gt;""</formula>
    </cfRule>
  </conditionalFormatting>
  <dataValidations count="5">
    <dataValidation type="list" allowBlank="1" showInputMessage="1" showErrorMessage="1" sqref="D7" xr:uid="{60F5B2BB-B395-4A1B-BEC8-AF1FCD2A67C4}">
      <formula1>dekkend</formula1>
    </dataValidation>
    <dataValidation type="list" allowBlank="1" showInputMessage="1" showErrorMessage="1" sqref="D5" xr:uid="{4F5D4FB5-0D36-45DB-8234-BCE9815C3A0C}">
      <formula1>type</formula1>
    </dataValidation>
    <dataValidation type="list" allowBlank="1" showInputMessage="1" showErrorMessage="1" sqref="D14" xr:uid="{90EF4D59-FF0F-4D8D-9B24-FF0A359FDAC6}">
      <formula1>nacht</formula1>
    </dataValidation>
    <dataValidation type="list" allowBlank="1" showInputMessage="1" showErrorMessage="1" sqref="D15" xr:uid="{097583E6-E71A-488D-814D-B446EC24271B}">
      <formula1>cap</formula1>
    </dataValidation>
    <dataValidation type="list" allowBlank="1" showInputMessage="1" showErrorMessage="1" sqref="D9" xr:uid="{6C160A5C-A94C-418B-A60A-F93422101C76}">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C13ABFA8-368A-40B8-BDE4-9450BFF9C244}">
            <xm:f>$D$5=Lijsten!#REF!</xm:f>
            <x14:dxf>
              <font>
                <b/>
                <i val="0"/>
                <color rgb="FFFF0000"/>
              </font>
            </x14:dxf>
          </x14:cfRule>
          <xm:sqref>C55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5DC1-E9B5-4FC5-BC74-5F91107431B7}">
  <sheetPr codeName="Blad17"/>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qc0Gg/ozt06evv10UiiEze/93/dL/49Nl5Ri3/2baGg2EyrMMNltB/cAkgtAv+V35F9ujqcDjzTaJxzQlqFiEg==" saltValue="nfyqQ9TB6vXzWse89vd7OQ=="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62" priority="8">
      <formula>OR($D$14="",$D$14="geen")</formula>
    </cfRule>
  </conditionalFormatting>
  <conditionalFormatting sqref="C15:D15">
    <cfRule type="expression" dxfId="60" priority="20">
      <formula>AND($D$14&lt;&gt;"",$D$14&lt;&gt;"geen")</formula>
    </cfRule>
  </conditionalFormatting>
  <conditionalFormatting sqref="D4:D10 D12:D14">
    <cfRule type="expression" dxfId="59" priority="9">
      <formula>D4=""</formula>
    </cfRule>
  </conditionalFormatting>
  <conditionalFormatting sqref="D6">
    <cfRule type="expression" dxfId="58" priority="11">
      <formula>D6&lt;&gt;""</formula>
    </cfRule>
  </conditionalFormatting>
  <conditionalFormatting sqref="D8">
    <cfRule type="expression" dxfId="57" priority="10">
      <formula>D8&lt;&gt;""</formula>
    </cfRule>
  </conditionalFormatting>
  <conditionalFormatting sqref="D15">
    <cfRule type="expression" dxfId="56" priority="17">
      <formula>AND($D$14&lt;&gt;"",D15&lt;&gt;"")</formula>
    </cfRule>
    <cfRule type="expression" dxfId="55" priority="19">
      <formula>AND(AND($D$14&lt;&gt;"",D14&lt;&gt;"geen"),$D$15="")</formula>
    </cfRule>
  </conditionalFormatting>
  <conditionalFormatting sqref="D16:D26">
    <cfRule type="expression" dxfId="54" priority="12">
      <formula>D16=""</formula>
    </cfRule>
  </conditionalFormatting>
  <conditionalFormatting sqref="D21:D22 D28 D43">
    <cfRule type="expression" dxfId="53" priority="3">
      <formula>AND($D$20&gt;0,$D$21&gt;0,$D$22&gt;0,$D$23&gt;0,$D$28&gt;0,$D$33&gt;(12*$D$20*$D$28*(1+$D$21)*1.08*1.0833*1.28+12*$D$23*$D$22*1.08*1.0833*1.28))</formula>
    </cfRule>
  </conditionalFormatting>
  <conditionalFormatting sqref="D22">
    <cfRule type="expression" dxfId="52" priority="13">
      <formula>AND(AND($D$14&lt;&gt;"",D17&lt;&gt;"geen"),$D$15="")</formula>
    </cfRule>
    <cfRule type="expression" dxfId="51" priority="14">
      <formula>AND($D$14&lt;&gt;"",$D$14&lt;&gt;"geen")</formula>
    </cfRule>
  </conditionalFormatting>
  <conditionalFormatting sqref="D24 D26 D44">
    <cfRule type="expression" dxfId="50" priority="4">
      <formula>$F$34&lt;&gt;""</formula>
    </cfRule>
  </conditionalFormatting>
  <conditionalFormatting sqref="D25 D27:D28">
    <cfRule type="expression" dxfId="49" priority="21">
      <formula>D25&gt;0</formula>
    </cfRule>
  </conditionalFormatting>
  <conditionalFormatting sqref="D26 D44">
    <cfRule type="expression" priority="5">
      <formula>$F$34&lt;&gt;""</formula>
    </cfRule>
  </conditionalFormatting>
  <conditionalFormatting sqref="D33:D38">
    <cfRule type="expression" dxfId="48" priority="15">
      <formula>D33=""</formula>
    </cfRule>
    <cfRule type="expression" dxfId="47" priority="16">
      <formula>D33&lt;&gt;""</formula>
    </cfRule>
  </conditionalFormatting>
  <conditionalFormatting sqref="D43:D47">
    <cfRule type="expression" dxfId="46" priority="6">
      <formula>$F$43="check: kloppen deze vijf gele waarden met jullie administratie?"</formula>
    </cfRule>
  </conditionalFormatting>
  <conditionalFormatting sqref="F25">
    <cfRule type="expression" dxfId="45" priority="1">
      <formula>F25&lt;&gt;""</formula>
    </cfRule>
  </conditionalFormatting>
  <conditionalFormatting sqref="F27:F28">
    <cfRule type="expression" dxfId="44" priority="18">
      <formula>F27&lt;&gt;""</formula>
    </cfRule>
  </conditionalFormatting>
  <conditionalFormatting sqref="F43:F47">
    <cfRule type="expression" dxfId="43" priority="7">
      <formula>$F$43:$F$47&lt;&gt;""</formula>
    </cfRule>
  </conditionalFormatting>
  <conditionalFormatting sqref="F33:H34">
    <cfRule type="expression" dxfId="42" priority="2">
      <formula>F33&lt;&gt;""</formula>
    </cfRule>
  </conditionalFormatting>
  <dataValidations count="5">
    <dataValidation type="list" allowBlank="1" showInputMessage="1" showErrorMessage="1" sqref="D7" xr:uid="{2FA893BA-9396-4FD6-848A-E49FCFCFDAF0}">
      <formula1>dekkend</formula1>
    </dataValidation>
    <dataValidation type="list" allowBlank="1" showInputMessage="1" showErrorMessage="1" sqref="D5" xr:uid="{E2E73C5F-048E-4056-B436-0B786366F389}">
      <formula1>type</formula1>
    </dataValidation>
    <dataValidation type="list" allowBlank="1" showInputMessage="1" showErrorMessage="1" sqref="D14" xr:uid="{21B0612B-3468-4FBA-B17E-7C7D0404A926}">
      <formula1>nacht</formula1>
    </dataValidation>
    <dataValidation type="list" allowBlank="1" showInputMessage="1" showErrorMessage="1" sqref="D15" xr:uid="{C2601604-13BA-4A8C-8E44-F0F6C0986189}">
      <formula1>cap</formula1>
    </dataValidation>
    <dataValidation type="list" allowBlank="1" showInputMessage="1" showErrorMessage="1" sqref="D9" xr:uid="{488A1DF1-7DF7-4E96-90B7-422272E8144A}">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74EA9637-BF04-4532-8AE8-DA48C493AEAB}">
            <xm:f>$D$5=Lijsten!#REF!</xm:f>
            <x14:dxf>
              <font>
                <b/>
                <i val="0"/>
                <color rgb="FFFF0000"/>
              </font>
            </x14:dxf>
          </x14:cfRule>
          <xm:sqref>C55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3140-28A4-4345-B04A-CDA7D44B3D33}">
  <sheetPr codeName="Blad18"/>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e1oFPAuTVIz+9z7tPLnAybOCfPyKBTpC7ZLyxBWx0Ellu1W2TQogJBNUzqQZoJaiQi/Skw1YXG2ZWHWdrAHfXg==" saltValue="D49g+WgRfLuinybZ+/1J9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41" priority="8">
      <formula>OR($D$14="",$D$14="geen")</formula>
    </cfRule>
  </conditionalFormatting>
  <conditionalFormatting sqref="C15:D15">
    <cfRule type="expression" dxfId="39" priority="20">
      <formula>AND($D$14&lt;&gt;"",$D$14&lt;&gt;"geen")</formula>
    </cfRule>
  </conditionalFormatting>
  <conditionalFormatting sqref="D4:D10 D12:D14">
    <cfRule type="expression" dxfId="38" priority="9">
      <formula>D4=""</formula>
    </cfRule>
  </conditionalFormatting>
  <conditionalFormatting sqref="D6">
    <cfRule type="expression" dxfId="37" priority="11">
      <formula>D6&lt;&gt;""</formula>
    </cfRule>
  </conditionalFormatting>
  <conditionalFormatting sqref="D8">
    <cfRule type="expression" dxfId="36" priority="10">
      <formula>D8&lt;&gt;""</formula>
    </cfRule>
  </conditionalFormatting>
  <conditionalFormatting sqref="D15">
    <cfRule type="expression" dxfId="35" priority="17">
      <formula>AND($D$14&lt;&gt;"",D15&lt;&gt;"")</formula>
    </cfRule>
    <cfRule type="expression" dxfId="34" priority="19">
      <formula>AND(AND($D$14&lt;&gt;"",D14&lt;&gt;"geen"),$D$15="")</formula>
    </cfRule>
  </conditionalFormatting>
  <conditionalFormatting sqref="D16:D26">
    <cfRule type="expression" dxfId="33" priority="12">
      <formula>D16=""</formula>
    </cfRule>
  </conditionalFormatting>
  <conditionalFormatting sqref="D21:D22 D28 D43">
    <cfRule type="expression" dxfId="32" priority="3">
      <formula>AND($D$20&gt;0,$D$21&gt;0,$D$22&gt;0,$D$23&gt;0,$D$28&gt;0,$D$33&gt;(12*$D$20*$D$28*(1+$D$21)*1.08*1.0833*1.28+12*$D$23*$D$22*1.08*1.0833*1.28))</formula>
    </cfRule>
  </conditionalFormatting>
  <conditionalFormatting sqref="D22">
    <cfRule type="expression" dxfId="31" priority="13">
      <formula>AND(AND($D$14&lt;&gt;"",D17&lt;&gt;"geen"),$D$15="")</formula>
    </cfRule>
    <cfRule type="expression" dxfId="30" priority="14">
      <formula>AND($D$14&lt;&gt;"",$D$14&lt;&gt;"geen")</formula>
    </cfRule>
  </conditionalFormatting>
  <conditionalFormatting sqref="D24 D26 D44">
    <cfRule type="expression" dxfId="29" priority="4">
      <formula>$F$34&lt;&gt;""</formula>
    </cfRule>
  </conditionalFormatting>
  <conditionalFormatting sqref="D25 D27:D28">
    <cfRule type="expression" dxfId="28" priority="21">
      <formula>D25&gt;0</formula>
    </cfRule>
  </conditionalFormatting>
  <conditionalFormatting sqref="D26 D44">
    <cfRule type="expression" priority="5">
      <formula>$F$34&lt;&gt;""</formula>
    </cfRule>
  </conditionalFormatting>
  <conditionalFormatting sqref="D33:D38">
    <cfRule type="expression" dxfId="27" priority="15">
      <formula>D33=""</formula>
    </cfRule>
    <cfRule type="expression" dxfId="26" priority="16">
      <formula>D33&lt;&gt;""</formula>
    </cfRule>
  </conditionalFormatting>
  <conditionalFormatting sqref="D43:D47">
    <cfRule type="expression" dxfId="25" priority="6">
      <formula>$F$43="check: kloppen deze vijf gele waarden met jullie administratie?"</formula>
    </cfRule>
  </conditionalFormatting>
  <conditionalFormatting sqref="F25">
    <cfRule type="expression" dxfId="24" priority="1">
      <formula>F25&lt;&gt;""</formula>
    </cfRule>
  </conditionalFormatting>
  <conditionalFormatting sqref="F27:F28">
    <cfRule type="expression" dxfId="23" priority="18">
      <formula>F27&lt;&gt;""</formula>
    </cfRule>
  </conditionalFormatting>
  <conditionalFormatting sqref="F43:F47">
    <cfRule type="expression" dxfId="22" priority="7">
      <formula>$F$43:$F$47&lt;&gt;""</formula>
    </cfRule>
  </conditionalFormatting>
  <conditionalFormatting sqref="F33:H34">
    <cfRule type="expression" dxfId="21" priority="2">
      <formula>F33&lt;&gt;""</formula>
    </cfRule>
  </conditionalFormatting>
  <dataValidations count="5">
    <dataValidation type="list" allowBlank="1" showInputMessage="1" showErrorMessage="1" sqref="D7" xr:uid="{B536C3ED-7F68-4A1F-A41B-8133BCFBC531}">
      <formula1>dekkend</formula1>
    </dataValidation>
    <dataValidation type="list" allowBlank="1" showInputMessage="1" showErrorMessage="1" sqref="D5" xr:uid="{84AA2489-AEFF-421D-8374-AA8E1F22E5B1}">
      <formula1>type</formula1>
    </dataValidation>
    <dataValidation type="list" allowBlank="1" showInputMessage="1" showErrorMessage="1" sqref="D14" xr:uid="{18B6CF98-DC81-44A6-B6DD-0B70885B9100}">
      <formula1>nacht</formula1>
    </dataValidation>
    <dataValidation type="list" allowBlank="1" showInputMessage="1" showErrorMessage="1" sqref="D15" xr:uid="{5A824A4C-A4E1-4E7C-A430-F85FB88D0B01}">
      <formula1>cap</formula1>
    </dataValidation>
    <dataValidation type="list" allowBlank="1" showInputMessage="1" showErrorMessage="1" sqref="D9" xr:uid="{81EE8A0E-D30A-4B69-81CC-13D593FF166E}">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C1FF5094-0543-49D0-95BE-C8A14AAFF6BF}">
            <xm:f>$D$5=Lijsten!#REF!</xm:f>
            <x14:dxf>
              <font>
                <b/>
                <i val="0"/>
                <color rgb="FFFF0000"/>
              </font>
            </x14:dxf>
          </x14:cfRule>
          <xm:sqref>C55</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16956-2B75-4888-8A98-D6382A9C6A0D}">
  <sheetPr codeName="Blad19"/>
  <dimension ref="A1:H67"/>
  <sheetViews>
    <sheetView showGridLines="0" showRowColHeaders="0" showZeros="0" zoomScaleNormal="100" workbookViewId="0">
      <selection activeCell="D4" sqref="D4"/>
    </sheetView>
  </sheetViews>
  <sheetFormatPr defaultColWidth="9.15625" defaultRowHeight="14.4" x14ac:dyDescent="0.55000000000000004"/>
  <cols>
    <col min="1" max="1" width="1.62890625" customWidth="1"/>
    <col min="2" max="2" width="4.05078125" customWidth="1"/>
    <col min="3" max="3" width="85.20703125" customWidth="1"/>
    <col min="4" max="4" width="45.578125" customWidth="1"/>
    <col min="5" max="5" width="2.26171875" customWidth="1"/>
    <col min="6" max="6" width="66.62890625" bestFit="1" customWidth="1"/>
  </cols>
  <sheetData>
    <row r="1" spans="2:6" ht="14.4" customHeight="1" x14ac:dyDescent="0.55000000000000004">
      <c r="F1" s="135" t="s">
        <v>106</v>
      </c>
    </row>
    <row r="2" spans="2:6" x14ac:dyDescent="0.55000000000000004">
      <c r="F2" s="135"/>
    </row>
    <row r="3" spans="2:6" ht="18.3" customHeight="1" x14ac:dyDescent="0.7">
      <c r="C3" s="64" t="s">
        <v>5</v>
      </c>
      <c r="D3" s="65" t="s">
        <v>185</v>
      </c>
      <c r="F3" s="135"/>
    </row>
    <row r="4" spans="2:6" s="13" customFormat="1" ht="14.4" customHeight="1" x14ac:dyDescent="0.55000000000000004">
      <c r="B4" s="14">
        <v>1</v>
      </c>
      <c r="C4" s="11" t="s">
        <v>19</v>
      </c>
      <c r="D4" s="19"/>
      <c r="F4" s="135"/>
    </row>
    <row r="5" spans="2:6" s="13" customFormat="1" ht="14.4" customHeight="1" x14ac:dyDescent="0.55000000000000004">
      <c r="B5" s="14">
        <f>B4+1</f>
        <v>2</v>
      </c>
      <c r="C5" s="11" t="s">
        <v>21</v>
      </c>
      <c r="D5" s="19"/>
      <c r="F5" s="55" t="str">
        <f>IF(D5=Lijsten!C6,"Voor driemilieuvoorzieningen: zie bij vraag "&amp;B18&amp;" asterix *.","")</f>
        <v/>
      </c>
    </row>
    <row r="6" spans="2:6" s="13" customFormat="1" ht="14.4" customHeight="1" x14ac:dyDescent="0.55000000000000004">
      <c r="B6" s="14">
        <f t="shared" ref="B6:B15" si="0">B5+1</f>
        <v>3</v>
      </c>
      <c r="C6" s="11" t="str">
        <f>"Welk (gemiddeld) tarief ontving u in/van regio "&amp;Lijsten!Q3&amp;" voor deze groep in 2025?"</f>
        <v>Welk (gemiddeld) tarief ontving u in/van regio Zorgregio Midden-IJssel/Oost-Veluwe voor deze groep in 2025?</v>
      </c>
      <c r="D6" s="62"/>
      <c r="F6" s="13" t="s">
        <v>213</v>
      </c>
    </row>
    <row r="7" spans="2:6" s="13" customFormat="1" ht="14.4" customHeight="1" x14ac:dyDescent="0.55000000000000004">
      <c r="B7" s="14">
        <f t="shared" si="0"/>
        <v>4</v>
      </c>
      <c r="C7" s="61" t="str">
        <f>"Is het "&amp;Lijsten!Q4&amp;" etmaaltarief 2025 voor deze groep kostendekkend?"</f>
        <v>Is het cliënten uit de zorgregio MIJOV etmaaltarief 2025 voor deze groep kostendekkend?</v>
      </c>
      <c r="D7" s="19"/>
      <c r="F7" s="13" t="s">
        <v>213</v>
      </c>
    </row>
    <row r="8" spans="2:6" s="13" customFormat="1" ht="14.4" customHeight="1" x14ac:dyDescent="0.55000000000000004">
      <c r="B8" s="14">
        <f t="shared" si="0"/>
        <v>5</v>
      </c>
      <c r="C8" s="11" t="s">
        <v>183</v>
      </c>
      <c r="D8" s="62"/>
      <c r="F8" s="13" t="s">
        <v>213</v>
      </c>
    </row>
    <row r="9" spans="2:6" s="13" customFormat="1" ht="14.4" customHeight="1" x14ac:dyDescent="0.55000000000000004">
      <c r="B9" s="14">
        <f t="shared" si="0"/>
        <v>6</v>
      </c>
      <c r="C9" s="11" t="s">
        <v>0</v>
      </c>
      <c r="D9" s="20"/>
      <c r="F9" s="13" t="s">
        <v>172</v>
      </c>
    </row>
    <row r="10" spans="2:6" s="13" customFormat="1" ht="14.4" customHeight="1" x14ac:dyDescent="0.55000000000000004">
      <c r="B10" s="14">
        <f t="shared" si="0"/>
        <v>7</v>
      </c>
      <c r="C10" s="11" t="s">
        <v>184</v>
      </c>
      <c r="D10" s="19"/>
      <c r="F10" s="13" t="s">
        <v>143</v>
      </c>
    </row>
    <row r="11" spans="2:6" s="13" customFormat="1" ht="14.4" customHeight="1" x14ac:dyDescent="0.55000000000000004">
      <c r="B11" s="14">
        <f t="shared" si="0"/>
        <v>8</v>
      </c>
      <c r="C11" s="11" t="s">
        <v>209</v>
      </c>
      <c r="D11" s="85" t="str">
        <f>IFERROR(IF(D10="","",365-(365/D10*_xlfn.XLOOKUP(D10,Lijsten!$U:$U,Lijsten!$V:$V)))/365,"")</f>
        <v/>
      </c>
      <c r="F11" s="13" t="s">
        <v>176</v>
      </c>
    </row>
    <row r="12" spans="2:6" s="13" customFormat="1" ht="14.4" customHeight="1" x14ac:dyDescent="0.55000000000000004">
      <c r="B12" s="14">
        <f t="shared" si="0"/>
        <v>9</v>
      </c>
      <c r="C12" s="11" t="s">
        <v>8</v>
      </c>
      <c r="D12" s="21"/>
    </row>
    <row r="13" spans="2:6" s="13" customFormat="1" ht="14.4" customHeight="1" x14ac:dyDescent="0.55000000000000004">
      <c r="B13" s="14">
        <f t="shared" si="0"/>
        <v>10</v>
      </c>
      <c r="C13" s="11" t="s">
        <v>23</v>
      </c>
      <c r="D13" s="10">
        <f>D9*D12</f>
        <v>0</v>
      </c>
      <c r="F13" s="15"/>
    </row>
    <row r="14" spans="2:6" s="13" customFormat="1" ht="14.4" customHeight="1" x14ac:dyDescent="0.55000000000000004">
      <c r="B14" s="14">
        <f t="shared" si="0"/>
        <v>11</v>
      </c>
      <c r="C14" s="11" t="s">
        <v>1</v>
      </c>
      <c r="D14" s="19"/>
      <c r="F14" s="137" t="str">
        <f>IF(AND(D14=Lijsten!$D$4,D15&gt;D9),"Als de slaapdienst meerdere groepen bedient, neem dan bij vraag "&amp;B18&amp;" een evenredige doorbelasting van deze uren mee. Let op: uren slaapdienst tellen voor 50% mee.",
IF(AND(D14=Lijsten!$D$4,D15=D9),"Tel bij vraag "&amp;B18&amp;" de uren van de slapende wacht voor 50% mee (conform cao-bepalingen voor inconveniënte uren).",
IF(AND(D14=Lijsten!$D$5,D15&gt;D9),"Als de wakende dienst meerdere groepen bedient, neem dan bij vraag "&amp;B18&amp;" een evenredige doorbelasting van deze uren mee.","")))</f>
        <v/>
      </c>
    </row>
    <row r="15" spans="2:6" s="13" customFormat="1" ht="14.4" customHeight="1" x14ac:dyDescent="0.55000000000000004">
      <c r="B15" s="14">
        <f t="shared" si="0"/>
        <v>12</v>
      </c>
      <c r="C15" s="8" t="str">
        <f>IF(OR(D14="geen",$D$14=""),"","Voor hoeveel cliënten/patiënten is deze "&amp;$D$14&amp;" nachtdienst 's nachts verantwoordelijk?")</f>
        <v/>
      </c>
      <c r="D15" s="18"/>
      <c r="F15" s="137"/>
    </row>
    <row r="16" spans="2:6" s="13" customFormat="1" ht="14.4" customHeight="1" x14ac:dyDescent="0.55000000000000004">
      <c r="B16" s="14">
        <f>B15+1</f>
        <v>13</v>
      </c>
      <c r="C16" s="11" t="s">
        <v>186</v>
      </c>
      <c r="D16" s="19"/>
    </row>
    <row r="17" spans="2:6" s="13" customFormat="1" ht="14.4" customHeight="1" x14ac:dyDescent="0.55000000000000004">
      <c r="B17" s="14">
        <f t="shared" ref="B17:B30" si="1">B16+1</f>
        <v>14</v>
      </c>
      <c r="C17" s="11" t="s">
        <v>187</v>
      </c>
      <c r="D17" s="5">
        <f>D16*D13</f>
        <v>0</v>
      </c>
    </row>
    <row r="18" spans="2:6" s="13" customFormat="1" ht="14.4" customHeight="1" x14ac:dyDescent="0.55000000000000004">
      <c r="B18" s="14">
        <f t="shared" si="1"/>
        <v>15</v>
      </c>
      <c r="C18" s="11" t="s">
        <v>188</v>
      </c>
      <c r="D18" s="22"/>
      <c r="F18" s="13" t="str">
        <f>IF(D14="slapend","Een slapende nachtdienst van 8 uur telt (voor de meeste cao's) mee als 4 uur per etmaal.","")</f>
        <v/>
      </c>
    </row>
    <row r="19" spans="2:6" s="13" customFormat="1" ht="14.4" customHeight="1" x14ac:dyDescent="0.55000000000000004">
      <c r="B19" s="14">
        <f t="shared" si="1"/>
        <v>16</v>
      </c>
      <c r="C19" s="12" t="s">
        <v>32</v>
      </c>
      <c r="D19" s="22"/>
      <c r="F19" s="13" t="s">
        <v>33</v>
      </c>
    </row>
    <row r="20" spans="2:6" s="13" customFormat="1" ht="14.4" customHeight="1" x14ac:dyDescent="0.55000000000000004">
      <c r="B20" s="14">
        <f t="shared" si="1"/>
        <v>17</v>
      </c>
      <c r="C20" s="11" t="s">
        <v>202</v>
      </c>
      <c r="D20" s="87"/>
      <c r="F20" s="13" t="s">
        <v>205</v>
      </c>
    </row>
    <row r="21" spans="2:6" s="13" customFormat="1" ht="14.4" customHeight="1" x14ac:dyDescent="0.55000000000000004">
      <c r="B21" s="14">
        <f t="shared" si="1"/>
        <v>18</v>
      </c>
      <c r="C21" s="12" t="s">
        <v>107</v>
      </c>
      <c r="D21" s="88"/>
    </row>
    <row r="22" spans="2:6" s="13" customFormat="1" ht="14.4" customHeight="1" x14ac:dyDescent="0.55000000000000004">
      <c r="B22" s="14">
        <f t="shared" si="1"/>
        <v>19</v>
      </c>
      <c r="C22" s="11" t="s">
        <v>34</v>
      </c>
      <c r="D22" s="96"/>
    </row>
    <row r="23" spans="2:6" s="13" customFormat="1" ht="14.4" customHeight="1" x14ac:dyDescent="0.55000000000000004">
      <c r="B23" s="14">
        <f t="shared" si="1"/>
        <v>20</v>
      </c>
      <c r="C23" s="11" t="s">
        <v>203</v>
      </c>
      <c r="D23" s="87"/>
      <c r="F23" s="13" t="s">
        <v>205</v>
      </c>
    </row>
    <row r="24" spans="2:6" s="13" customFormat="1" ht="14.4" customHeight="1" x14ac:dyDescent="0.55000000000000004">
      <c r="B24" s="14">
        <f t="shared" si="1"/>
        <v>21</v>
      </c>
      <c r="C24" s="11" t="s">
        <v>171</v>
      </c>
      <c r="D24" s="89"/>
    </row>
    <row r="25" spans="2:6" s="13" customFormat="1" ht="14.4" customHeight="1" x14ac:dyDescent="0.55000000000000004">
      <c r="B25" s="14">
        <f>B26+1</f>
        <v>23</v>
      </c>
      <c r="C25" s="12" t="s">
        <v>189</v>
      </c>
      <c r="D25" s="90">
        <f>D18*D24</f>
        <v>0</v>
      </c>
      <c r="F25" s="13" t="str">
        <f>IF(D25=0,"","check: klopt het aantal van "&amp;TEXT(D25,"0.000")&amp;" uren met jullie administratie?")</f>
        <v/>
      </c>
    </row>
    <row r="26" spans="2:6" s="13" customFormat="1" ht="14.4" customHeight="1" x14ac:dyDescent="0.55000000000000004">
      <c r="B26" s="14">
        <f>B24+1</f>
        <v>22</v>
      </c>
      <c r="C26" s="11" t="s">
        <v>204</v>
      </c>
      <c r="D26" s="86"/>
      <c r="F26" s="13" t="s">
        <v>205</v>
      </c>
    </row>
    <row r="27" spans="2:6" s="13" customFormat="1" ht="14.4" customHeight="1" x14ac:dyDescent="0.55000000000000004">
      <c r="B27" s="14">
        <f>B25+1</f>
        <v>24</v>
      </c>
      <c r="C27" s="12" t="s">
        <v>31</v>
      </c>
      <c r="D27" s="92">
        <f>IFERROR(IF(D18&gt;0,D18/(D16/7),0),0)</f>
        <v>0</v>
      </c>
      <c r="F27" s="138" t="str">
        <f>IF(OR(D27="",D28=""),"","check: kloppen deze twee gele waarden met jullie administratie?")</f>
        <v>check: kloppen deze twee gele waarden met jullie administratie?</v>
      </c>
    </row>
    <row r="28" spans="2:6" s="13" customFormat="1" ht="14.4" customHeight="1" x14ac:dyDescent="0.55000000000000004">
      <c r="B28" s="14">
        <f t="shared" si="1"/>
        <v>25</v>
      </c>
      <c r="C28" s="12" t="s">
        <v>119</v>
      </c>
      <c r="D28" s="91">
        <f>IFERROR(D18/D19,0)</f>
        <v>0</v>
      </c>
      <c r="F28" s="138"/>
    </row>
    <row r="29" spans="2:6" ht="14.4" customHeight="1" x14ac:dyDescent="0.55000000000000004">
      <c r="B29" s="16">
        <f t="shared" si="1"/>
        <v>26</v>
      </c>
      <c r="C29" s="36" t="s">
        <v>4</v>
      </c>
      <c r="D29" s="37" t="str">
        <f>IFERROR(D18/D17,"")</f>
        <v/>
      </c>
    </row>
    <row r="30" spans="2:6" ht="14.4" customHeight="1" x14ac:dyDescent="0.55000000000000004">
      <c r="B30" s="16">
        <f t="shared" si="1"/>
        <v>27</v>
      </c>
      <c r="C30" s="36" t="s">
        <v>177</v>
      </c>
      <c r="D30" s="37" t="str">
        <f>IFERROR(D18/(D9*D10*D11),"")</f>
        <v/>
      </c>
    </row>
    <row r="31" spans="2:6" s="13" customFormat="1" ht="14.4" customHeight="1" x14ac:dyDescent="0.55000000000000004"/>
    <row r="32" spans="2:6" s="13" customFormat="1" ht="14.4" customHeight="1" x14ac:dyDescent="0.55000000000000004">
      <c r="B32" s="66">
        <f>B30+1</f>
        <v>28</v>
      </c>
      <c r="C32" s="66" t="s">
        <v>30</v>
      </c>
      <c r="D32" s="67" t="s">
        <v>190</v>
      </c>
    </row>
    <row r="33" spans="2:8" s="13" customFormat="1" ht="14.4" customHeight="1" x14ac:dyDescent="0.55000000000000004">
      <c r="B33" s="2">
        <f>B32+1</f>
        <v>29</v>
      </c>
      <c r="C33" s="2" t="s">
        <v>90</v>
      </c>
      <c r="D33" s="32"/>
      <c r="F33" s="139" t="str">
        <f>IF(AND(D20&gt;0,D23&gt;0,D28&gt;0,$D$33&gt;(12*$D$20*$D$28*(1+$D$21)*1.08*1.0833*1.28+12*$D$23*$D$22*1.08*1.0833*1.28)),TEXT(D33,"€0.000")&amp;" loonkosten lijkt een te hoog bedrag, gegeven jullie (pp2025) salarissen, ort en (berekende) fte's","")</f>
        <v/>
      </c>
      <c r="G33" s="139"/>
      <c r="H33" s="139"/>
    </row>
    <row r="34" spans="2:8" s="13" customFormat="1" ht="14.4" customHeight="1" x14ac:dyDescent="0.55000000000000004">
      <c r="B34" s="2">
        <f t="shared" ref="B34:B40" si="2">B33+1</f>
        <v>30</v>
      </c>
      <c r="C34" s="2" t="s">
        <v>174</v>
      </c>
      <c r="D34" s="32"/>
      <c r="F34" s="140" t="str">
        <f>IFERROR(IF(AND(D44&gt;=D26,D26&gt;0,D44&gt;0,D34&gt;0,D25&gt;0),TEXT(D34,"€0.000")&amp;" PNIL in 2024 leidt tot een hoger PNIL inhuurtarief 2024 dan opgegeven voor 2025",""),"")</f>
        <v/>
      </c>
      <c r="G34" s="140"/>
      <c r="H34" s="140"/>
    </row>
    <row r="35" spans="2:8" s="13" customFormat="1" ht="14.4" customHeight="1" x14ac:dyDescent="0.55000000000000004">
      <c r="B35" s="2">
        <f t="shared" si="2"/>
        <v>31</v>
      </c>
      <c r="C35" s="14" t="s">
        <v>93</v>
      </c>
      <c r="D35" s="32"/>
    </row>
    <row r="36" spans="2:8" s="13" customFormat="1" ht="14.4" customHeight="1" x14ac:dyDescent="0.55000000000000004">
      <c r="B36" s="2">
        <f t="shared" si="2"/>
        <v>32</v>
      </c>
      <c r="C36" s="2" t="s">
        <v>92</v>
      </c>
      <c r="D36" s="32"/>
    </row>
    <row r="37" spans="2:8" s="13" customFormat="1" ht="14.4" customHeight="1" x14ac:dyDescent="0.55000000000000004">
      <c r="B37" s="2">
        <f t="shared" si="2"/>
        <v>33</v>
      </c>
      <c r="C37" s="2" t="s">
        <v>91</v>
      </c>
      <c r="D37" s="32"/>
    </row>
    <row r="38" spans="2:8" s="13" customFormat="1" ht="14.4" customHeight="1" x14ac:dyDescent="0.55000000000000004">
      <c r="B38" s="2">
        <f t="shared" si="2"/>
        <v>34</v>
      </c>
      <c r="C38" s="2" t="s">
        <v>29</v>
      </c>
      <c r="D38" s="33"/>
    </row>
    <row r="39" spans="2:8" s="13" customFormat="1" ht="14.4" customHeight="1" x14ac:dyDescent="0.55000000000000004">
      <c r="B39" s="2">
        <f t="shared" si="2"/>
        <v>35</v>
      </c>
      <c r="C39" s="2" t="str">
        <f>"Marge / risico (wordt automatisch gevuld)"</f>
        <v>Marge / risico (wordt automatisch gevuld)</v>
      </c>
      <c r="D39" s="34">
        <f>SUM(D33:D35,D36:D37)*D38</f>
        <v>0</v>
      </c>
    </row>
    <row r="40" spans="2:8" s="13" customFormat="1" ht="14.4" customHeight="1" x14ac:dyDescent="0.55000000000000004">
      <c r="B40" s="17">
        <f t="shared" si="2"/>
        <v>36</v>
      </c>
      <c r="C40" s="17" t="s">
        <v>86</v>
      </c>
      <c r="D40" s="35">
        <f>IFERROR(SUM(D33:D37,D39)/D17,0)</f>
        <v>0</v>
      </c>
    </row>
    <row r="41" spans="2:8" s="13" customFormat="1" ht="14.4" customHeight="1" x14ac:dyDescent="0.55000000000000004">
      <c r="F41" s="84"/>
    </row>
    <row r="42" spans="2:8" x14ac:dyDescent="0.55000000000000004">
      <c r="B42" s="66">
        <f>B40+1</f>
        <v>37</v>
      </c>
      <c r="C42" s="66" t="s">
        <v>84</v>
      </c>
      <c r="D42" s="68" t="s">
        <v>85</v>
      </c>
    </row>
    <row r="43" spans="2:8" x14ac:dyDescent="0.55000000000000004">
      <c r="B43" s="2">
        <f>B42+1</f>
        <v>38</v>
      </c>
      <c r="C43" s="2" t="s">
        <v>173</v>
      </c>
      <c r="D43" s="50" t="str">
        <f>IF(AND(D20&gt;0,D28&gt;0),(D33)/(D28+D22),"")</f>
        <v/>
      </c>
      <c r="F43" s="138" t="str">
        <f>IF(COUNTIF(D43:D47,"&gt;0")&lt;&gt;5,"","check: kloppen deze vijf gele waarden met jullie administratie?")</f>
        <v/>
      </c>
    </row>
    <row r="44" spans="2:8" x14ac:dyDescent="0.55000000000000004">
      <c r="B44" s="2">
        <f t="shared" ref="B44:B47" si="3">B43+1</f>
        <v>39</v>
      </c>
      <c r="C44" s="2" t="s">
        <v>191</v>
      </c>
      <c r="D44" s="51" t="str">
        <f>IFERROR(D34/D25,"")</f>
        <v/>
      </c>
      <c r="F44" s="138"/>
    </row>
    <row r="45" spans="2:8" x14ac:dyDescent="0.55000000000000004">
      <c r="B45" s="2">
        <f t="shared" si="3"/>
        <v>40</v>
      </c>
      <c r="C45" s="2" t="s">
        <v>87</v>
      </c>
      <c r="D45" s="50" t="str">
        <f>IFERROR(D35/D9,"")</f>
        <v/>
      </c>
      <c r="F45" s="138"/>
    </row>
    <row r="46" spans="2:8" x14ac:dyDescent="0.55000000000000004">
      <c r="B46" s="2">
        <f t="shared" si="3"/>
        <v>41</v>
      </c>
      <c r="C46" s="2" t="s">
        <v>88</v>
      </c>
      <c r="D46" s="51" t="str">
        <f>IFERROR(D36/D17,"")</f>
        <v/>
      </c>
      <c r="F46" s="138"/>
    </row>
    <row r="47" spans="2:8" x14ac:dyDescent="0.55000000000000004">
      <c r="B47" s="2">
        <f t="shared" si="3"/>
        <v>42</v>
      </c>
      <c r="C47" s="2" t="s">
        <v>89</v>
      </c>
      <c r="D47" s="50" t="str">
        <f>IFERROR(D37/(D28+D22),"")</f>
        <v/>
      </c>
      <c r="F47" s="138"/>
    </row>
    <row r="48" spans="2:8" s="13" customFormat="1" ht="14.4" customHeight="1" x14ac:dyDescent="0.55000000000000004">
      <c r="F48" s="13">
        <f>COUNTA(D43:D47)</f>
        <v>5</v>
      </c>
    </row>
    <row r="50" spans="1:4" x14ac:dyDescent="0.55000000000000004">
      <c r="A50" s="136" t="s">
        <v>104</v>
      </c>
      <c r="B50" s="136" t="s">
        <v>104</v>
      </c>
      <c r="C50" s="53" t="s">
        <v>103</v>
      </c>
      <c r="D50" s="52"/>
    </row>
    <row r="51" spans="1:4" x14ac:dyDescent="0.55000000000000004">
      <c r="C51" s="54" t="s">
        <v>24</v>
      </c>
      <c r="D51" s="52"/>
    </row>
    <row r="52" spans="1:4" x14ac:dyDescent="0.55000000000000004">
      <c r="C52" s="54" t="s">
        <v>25</v>
      </c>
      <c r="D52" s="52"/>
    </row>
    <row r="53" spans="1:4" x14ac:dyDescent="0.55000000000000004">
      <c r="C53" s="54" t="s">
        <v>26</v>
      </c>
      <c r="D53" s="52"/>
    </row>
    <row r="54" spans="1:4" x14ac:dyDescent="0.55000000000000004">
      <c r="C54" s="54" t="s">
        <v>160</v>
      </c>
      <c r="D54" s="52"/>
    </row>
    <row r="55" spans="1:4" x14ac:dyDescent="0.55000000000000004">
      <c r="C55" s="54" t="s">
        <v>105</v>
      </c>
      <c r="D55" s="52"/>
    </row>
    <row r="56" spans="1:4" x14ac:dyDescent="0.55000000000000004">
      <c r="C56" s="54" t="s">
        <v>161</v>
      </c>
      <c r="D56" s="52"/>
    </row>
    <row r="57" spans="1:4" x14ac:dyDescent="0.55000000000000004">
      <c r="C57" s="54" t="s">
        <v>167</v>
      </c>
      <c r="D57" s="52"/>
    </row>
    <row r="58" spans="1:4" x14ac:dyDescent="0.55000000000000004">
      <c r="C58" s="54" t="s">
        <v>165</v>
      </c>
      <c r="D58" s="52"/>
    </row>
    <row r="59" spans="1:4" x14ac:dyDescent="0.55000000000000004">
      <c r="C59" s="54" t="s">
        <v>166</v>
      </c>
      <c r="D59" s="52"/>
    </row>
    <row r="60" spans="1:4" x14ac:dyDescent="0.55000000000000004">
      <c r="C60" s="54" t="s">
        <v>162</v>
      </c>
      <c r="D60" s="52"/>
    </row>
    <row r="61" spans="1:4" x14ac:dyDescent="0.55000000000000004">
      <c r="C61" s="54" t="s">
        <v>163</v>
      </c>
      <c r="D61" s="52"/>
    </row>
    <row r="62" spans="1:4" x14ac:dyDescent="0.55000000000000004">
      <c r="C62" s="54" t="s">
        <v>164</v>
      </c>
      <c r="D62" s="52"/>
    </row>
    <row r="63" spans="1:4" x14ac:dyDescent="0.55000000000000004">
      <c r="B63" s="52"/>
      <c r="C63" s="52"/>
    </row>
    <row r="64" spans="1:4" ht="14.4" customHeight="1" x14ac:dyDescent="0.55000000000000004">
      <c r="A64" s="136" t="s">
        <v>95</v>
      </c>
      <c r="B64" s="136"/>
      <c r="C64" s="52" t="s">
        <v>94</v>
      </c>
    </row>
    <row r="65" spans="1:3" ht="14.4" customHeight="1" x14ac:dyDescent="0.55000000000000004">
      <c r="A65" s="136" t="s">
        <v>97</v>
      </c>
      <c r="B65" s="136"/>
      <c r="C65" s="52" t="s">
        <v>96</v>
      </c>
    </row>
    <row r="66" spans="1:3" ht="14.4" customHeight="1" x14ac:dyDescent="0.55000000000000004">
      <c r="A66" s="136" t="s">
        <v>99</v>
      </c>
      <c r="B66" s="136"/>
      <c r="C66" s="52" t="s">
        <v>98</v>
      </c>
    </row>
    <row r="67" spans="1:3" ht="14.4" customHeight="1" x14ac:dyDescent="0.55000000000000004">
      <c r="A67" s="136" t="s">
        <v>102</v>
      </c>
      <c r="B67" s="136" t="s">
        <v>101</v>
      </c>
      <c r="C67" s="52" t="s">
        <v>100</v>
      </c>
    </row>
  </sheetData>
  <sheetProtection algorithmName="SHA-512" hashValue="D0yuhY36Ar1wnftWpN7r/g0yVEocGVDloOnOK2b0WQzPlmPB5JURBznUmvZNLRzB+Vh7uigatudqFiKDTQBdvw==" saltValue="1xtjewUR229uAvH/prcVMw==" spinCount="100000" sheet="1" objects="1" scenarios="1" formatColumns="0" selectLockedCells="1"/>
  <mergeCells count="11">
    <mergeCell ref="F43:F47"/>
    <mergeCell ref="F1:F4"/>
    <mergeCell ref="F14:F15"/>
    <mergeCell ref="F27:F28"/>
    <mergeCell ref="F33:H33"/>
    <mergeCell ref="F34:H34"/>
    <mergeCell ref="A50:B50"/>
    <mergeCell ref="A64:B64"/>
    <mergeCell ref="A65:B65"/>
    <mergeCell ref="A66:B66"/>
    <mergeCell ref="A67:B67"/>
  </mergeCells>
  <conditionalFormatting sqref="B15">
    <cfRule type="expression" dxfId="20" priority="8">
      <formula>OR($D$14="",$D$14="geen")</formula>
    </cfRule>
  </conditionalFormatting>
  <conditionalFormatting sqref="C15:D15">
    <cfRule type="expression" dxfId="18" priority="20">
      <formula>AND($D$14&lt;&gt;"",$D$14&lt;&gt;"geen")</formula>
    </cfRule>
  </conditionalFormatting>
  <conditionalFormatting sqref="D4:D10 D12:D14">
    <cfRule type="expression" dxfId="17" priority="9">
      <formula>D4=""</formula>
    </cfRule>
  </conditionalFormatting>
  <conditionalFormatting sqref="D6">
    <cfRule type="expression" dxfId="16" priority="11">
      <formula>D6&lt;&gt;""</formula>
    </cfRule>
  </conditionalFormatting>
  <conditionalFormatting sqref="D8">
    <cfRule type="expression" dxfId="15" priority="10">
      <formula>D8&lt;&gt;""</formula>
    </cfRule>
  </conditionalFormatting>
  <conditionalFormatting sqref="D15">
    <cfRule type="expression" dxfId="14" priority="17">
      <formula>AND($D$14&lt;&gt;"",D15&lt;&gt;"")</formula>
    </cfRule>
    <cfRule type="expression" dxfId="13" priority="19">
      <formula>AND(AND($D$14&lt;&gt;"",D14&lt;&gt;"geen"),$D$15="")</formula>
    </cfRule>
  </conditionalFormatting>
  <conditionalFormatting sqref="D16:D26">
    <cfRule type="expression" dxfId="12" priority="12">
      <formula>D16=""</formula>
    </cfRule>
  </conditionalFormatting>
  <conditionalFormatting sqref="D21:D22 D28 D43">
    <cfRule type="expression" dxfId="11" priority="3">
      <formula>AND($D$20&gt;0,$D$21&gt;0,$D$22&gt;0,$D$23&gt;0,$D$28&gt;0,$D$33&gt;(12*$D$20*$D$28*(1+$D$21)*1.08*1.0833*1.28+12*$D$23*$D$22*1.08*1.0833*1.28))</formula>
    </cfRule>
  </conditionalFormatting>
  <conditionalFormatting sqref="D22">
    <cfRule type="expression" dxfId="10" priority="13">
      <formula>AND(AND($D$14&lt;&gt;"",D17&lt;&gt;"geen"),$D$15="")</formula>
    </cfRule>
    <cfRule type="expression" dxfId="9" priority="14">
      <formula>AND($D$14&lt;&gt;"",$D$14&lt;&gt;"geen")</formula>
    </cfRule>
  </conditionalFormatting>
  <conditionalFormatting sqref="D24 D26 D44">
    <cfRule type="expression" dxfId="8" priority="4">
      <formula>$F$34&lt;&gt;""</formula>
    </cfRule>
  </conditionalFormatting>
  <conditionalFormatting sqref="D25 D27:D28">
    <cfRule type="expression" dxfId="7" priority="21">
      <formula>D25&gt;0</formula>
    </cfRule>
  </conditionalFormatting>
  <conditionalFormatting sqref="D26 D44">
    <cfRule type="expression" priority="5">
      <formula>$F$34&lt;&gt;""</formula>
    </cfRule>
  </conditionalFormatting>
  <conditionalFormatting sqref="D33:D38">
    <cfRule type="expression" dxfId="6" priority="15">
      <formula>D33=""</formula>
    </cfRule>
    <cfRule type="expression" dxfId="5" priority="16">
      <formula>D33&lt;&gt;""</formula>
    </cfRule>
  </conditionalFormatting>
  <conditionalFormatting sqref="D43:D47">
    <cfRule type="expression" dxfId="4" priority="6">
      <formula>$F$43="check: kloppen deze vijf gele waarden met jullie administratie?"</formula>
    </cfRule>
  </conditionalFormatting>
  <conditionalFormatting sqref="F25">
    <cfRule type="expression" dxfId="3" priority="1">
      <formula>F25&lt;&gt;""</formula>
    </cfRule>
  </conditionalFormatting>
  <conditionalFormatting sqref="F27:F28">
    <cfRule type="expression" dxfId="2" priority="18">
      <formula>F27&lt;&gt;""</formula>
    </cfRule>
  </conditionalFormatting>
  <conditionalFormatting sqref="F43:F47">
    <cfRule type="expression" dxfId="1" priority="7">
      <formula>$F$43:$F$47&lt;&gt;""</formula>
    </cfRule>
  </conditionalFormatting>
  <conditionalFormatting sqref="F33:H34">
    <cfRule type="expression" dxfId="0" priority="2">
      <formula>F33&lt;&gt;""</formula>
    </cfRule>
  </conditionalFormatting>
  <dataValidations count="5">
    <dataValidation type="list" allowBlank="1" showInputMessage="1" showErrorMessage="1" sqref="D7" xr:uid="{D78CF64B-D157-4065-86C4-78043CA8DCB8}">
      <formula1>dekkend</formula1>
    </dataValidation>
    <dataValidation type="list" allowBlank="1" showInputMessage="1" showErrorMessage="1" sqref="D5" xr:uid="{163FEFEB-63D6-4B16-861D-D82D1CE15D17}">
      <formula1>type</formula1>
    </dataValidation>
    <dataValidation type="list" allowBlank="1" showInputMessage="1" showErrorMessage="1" sqref="D14" xr:uid="{09644346-F61C-421A-BC8A-76A26EA3D744}">
      <formula1>nacht</formula1>
    </dataValidation>
    <dataValidation type="list" allowBlank="1" showInputMessage="1" showErrorMessage="1" sqref="D15" xr:uid="{A5569A5C-D345-46FD-965C-FC63CE06A432}">
      <formula1>cap</formula1>
    </dataValidation>
    <dataValidation type="list" allowBlank="1" showInputMessage="1" showErrorMessage="1" sqref="D9" xr:uid="{3CD68FD6-F360-4BBA-82FA-ECCA4EB1EACC}">
      <formula1>bez</formula1>
    </dataValidation>
  </dataValidations>
  <pageMargins left="0.7" right="0.7" top="0.75" bottom="0.75" header="0.3" footer="0.3"/>
  <pageSetup paperSize="9" scale="86" orientation="landscape" horizontalDpi="4294967295" verticalDpi="4294967295" r:id="rId1"/>
  <extLst>
    <ext xmlns:x14="http://schemas.microsoft.com/office/spreadsheetml/2009/9/main" uri="{78C0D931-6437-407d-A8EE-F0AAD7539E65}">
      <x14:conditionalFormattings>
        <x14:conditionalFormatting xmlns:xm="http://schemas.microsoft.com/office/excel/2006/main">
          <x14:cfRule type="expression" priority="22" id="{4F791216-680A-43F6-AEB2-30028B6A80D0}">
            <xm:f>$D$5=Lijsten!#REF!</xm:f>
            <x14:dxf>
              <font>
                <b/>
                <i val="0"/>
                <color rgb="FFFF0000"/>
              </font>
            </x14:dxf>
          </x14:cfRule>
          <xm:sqref>C55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377C-C4A9-49B6-8407-CAE16548F2B8}">
  <sheetPr codeName="Blad2"/>
  <dimension ref="A1:N45"/>
  <sheetViews>
    <sheetView showGridLines="0" workbookViewId="0">
      <selection activeCell="B2" sqref="B2"/>
    </sheetView>
  </sheetViews>
  <sheetFormatPr defaultRowHeight="14.4" x14ac:dyDescent="0.55000000000000004"/>
  <cols>
    <col min="2" max="2" width="12.3125" customWidth="1"/>
    <col min="4" max="4" width="10.62890625" customWidth="1"/>
    <col min="5" max="5" width="17.3125" customWidth="1"/>
  </cols>
  <sheetData>
    <row r="1" spans="1:14" x14ac:dyDescent="0.55000000000000004">
      <c r="A1" s="1" t="s">
        <v>135</v>
      </c>
      <c r="B1" s="1" t="s">
        <v>134</v>
      </c>
      <c r="C1" s="1" t="s">
        <v>158</v>
      </c>
      <c r="D1" s="1" t="s">
        <v>233</v>
      </c>
      <c r="E1" s="1" t="s">
        <v>9</v>
      </c>
      <c r="F1" s="1" t="s">
        <v>10</v>
      </c>
      <c r="G1" s="1" t="s">
        <v>11</v>
      </c>
      <c r="H1" s="1" t="s">
        <v>12</v>
      </c>
      <c r="I1" s="1" t="s">
        <v>13</v>
      </c>
      <c r="J1" s="1" t="s">
        <v>14</v>
      </c>
      <c r="K1" s="1" t="s">
        <v>15</v>
      </c>
      <c r="L1" s="1" t="s">
        <v>16</v>
      </c>
      <c r="M1" s="1" t="s">
        <v>17</v>
      </c>
      <c r="N1" s="1" t="s">
        <v>18</v>
      </c>
    </row>
    <row r="2" spans="1:14" x14ac:dyDescent="0.55000000000000004">
      <c r="A2">
        <f>'2. Instellingsgegevens'!C6</f>
        <v>0</v>
      </c>
      <c r="B2" s="39">
        <f>'3. Overheadkosten'!C8</f>
        <v>0</v>
      </c>
      <c r="C2" s="69">
        <f>'4. Overig'!C5</f>
        <v>0</v>
      </c>
      <c r="D2" s="101">
        <f>'5. Tolkkosten'!C6</f>
        <v>0</v>
      </c>
      <c r="E2" s="19" cm="1">
        <f t="array" aca="1" ref="E2" ca="1">INDIRECT("'"&amp;E$1&amp;"'!"&amp;ADDRESS(ROW('Verblijfsgroep 1'!$D4),COLUMN('Verblijfsgroep 1'!$D4),4))</f>
        <v>0</v>
      </c>
      <c r="F2" s="19" cm="1">
        <f t="array" aca="1" ref="F2" ca="1">INDIRECT("'"&amp;F$1&amp;"'!"&amp;ADDRESS(ROW('Verblijfsgroep 1'!$D4),COLUMN('Verblijfsgroep 1'!$D4),4))</f>
        <v>0</v>
      </c>
      <c r="G2" s="19" cm="1">
        <f t="array" aca="1" ref="G2" ca="1">INDIRECT("'"&amp;G$1&amp;"'!"&amp;ADDRESS(ROW('Verblijfsgroep 1'!$D4),COLUMN('Verblijfsgroep 1'!$D4),4))</f>
        <v>0</v>
      </c>
      <c r="H2" s="19" cm="1">
        <f t="array" aca="1" ref="H2" ca="1">INDIRECT("'"&amp;H$1&amp;"'!"&amp;ADDRESS(ROW('Verblijfsgroep 1'!$D4),COLUMN('Verblijfsgroep 1'!$D4),4))</f>
        <v>0</v>
      </c>
      <c r="I2" s="19" cm="1">
        <f t="array" aca="1" ref="I2" ca="1">INDIRECT("'"&amp;I$1&amp;"'!"&amp;ADDRESS(ROW('Verblijfsgroep 1'!$D4),COLUMN('Verblijfsgroep 1'!$D4),4))</f>
        <v>0</v>
      </c>
      <c r="J2" s="19" cm="1">
        <f t="array" aca="1" ref="J2" ca="1">INDIRECT("'"&amp;J$1&amp;"'!"&amp;ADDRESS(ROW('Verblijfsgroep 1'!$D4),COLUMN('Verblijfsgroep 1'!$D4),4))</f>
        <v>0</v>
      </c>
      <c r="K2" s="19" cm="1">
        <f t="array" aca="1" ref="K2" ca="1">INDIRECT("'"&amp;K$1&amp;"'!"&amp;ADDRESS(ROW('Verblijfsgroep 1'!$D4),COLUMN('Verblijfsgroep 1'!$D4),4))</f>
        <v>0</v>
      </c>
      <c r="L2" s="19" cm="1">
        <f t="array" aca="1" ref="L2" ca="1">INDIRECT("'"&amp;L$1&amp;"'!"&amp;ADDRESS(ROW('Verblijfsgroep 1'!$D4),COLUMN('Verblijfsgroep 1'!$D4),4))</f>
        <v>0</v>
      </c>
      <c r="M2" s="19" cm="1">
        <f t="array" aca="1" ref="M2" ca="1">INDIRECT("'"&amp;M$1&amp;"'!"&amp;ADDRESS(ROW('Verblijfsgroep 1'!$D4),COLUMN('Verblijfsgroep 1'!$D4),4))</f>
        <v>0</v>
      </c>
      <c r="N2" s="19" cm="1">
        <f t="array" aca="1" ref="N2" ca="1">INDIRECT("'"&amp;N$1&amp;"'!"&amp;ADDRESS(ROW('Verblijfsgroep 1'!$D4),COLUMN('Verblijfsgroep 1'!$D4),4))</f>
        <v>0</v>
      </c>
    </row>
    <row r="3" spans="1:14" x14ac:dyDescent="0.55000000000000004">
      <c r="A3">
        <f>'2. Instellingsgegevens'!C7</f>
        <v>0</v>
      </c>
      <c r="B3" s="39">
        <f>'3. Overheadkosten'!C9</f>
        <v>0</v>
      </c>
      <c r="C3" s="69">
        <f>'4. Overig'!C6</f>
        <v>0</v>
      </c>
      <c r="D3" s="102">
        <f>'5. Tolkkosten'!C7</f>
        <v>0</v>
      </c>
      <c r="E3" s="19" cm="1">
        <f t="array" aca="1" ref="E3" ca="1">INDIRECT("'"&amp;E$1&amp;"'!"&amp;ADDRESS(ROW('Verblijfsgroep 1'!$D5),COLUMN('Verblijfsgroep 1'!$D5),4))</f>
        <v>0</v>
      </c>
      <c r="F3" s="19" cm="1">
        <f t="array" aca="1" ref="F3" ca="1">INDIRECT("'"&amp;F$1&amp;"'!"&amp;ADDRESS(ROW('Verblijfsgroep 1'!$D5),COLUMN('Verblijfsgroep 1'!$D5),4))</f>
        <v>0</v>
      </c>
      <c r="G3" s="19" cm="1">
        <f t="array" aca="1" ref="G3" ca="1">INDIRECT("'"&amp;G$1&amp;"'!"&amp;ADDRESS(ROW('Verblijfsgroep 1'!$D5),COLUMN('Verblijfsgroep 1'!$D5),4))</f>
        <v>0</v>
      </c>
      <c r="H3" s="19" cm="1">
        <f t="array" aca="1" ref="H3" ca="1">INDIRECT("'"&amp;H$1&amp;"'!"&amp;ADDRESS(ROW('Verblijfsgroep 1'!$D5),COLUMN('Verblijfsgroep 1'!$D5),4))</f>
        <v>0</v>
      </c>
      <c r="I3" s="19" cm="1">
        <f t="array" aca="1" ref="I3" ca="1">INDIRECT("'"&amp;I$1&amp;"'!"&amp;ADDRESS(ROW('Verblijfsgroep 1'!$D5),COLUMN('Verblijfsgroep 1'!$D5),4))</f>
        <v>0</v>
      </c>
      <c r="J3" s="19" cm="1">
        <f t="array" aca="1" ref="J3" ca="1">INDIRECT("'"&amp;J$1&amp;"'!"&amp;ADDRESS(ROW('Verblijfsgroep 1'!$D5),COLUMN('Verblijfsgroep 1'!$D5),4))</f>
        <v>0</v>
      </c>
      <c r="K3" s="19" cm="1">
        <f t="array" aca="1" ref="K3" ca="1">INDIRECT("'"&amp;K$1&amp;"'!"&amp;ADDRESS(ROW('Verblijfsgroep 1'!$D5),COLUMN('Verblijfsgroep 1'!$D5),4))</f>
        <v>0</v>
      </c>
      <c r="L3" s="19" cm="1">
        <f t="array" aca="1" ref="L3" ca="1">INDIRECT("'"&amp;L$1&amp;"'!"&amp;ADDRESS(ROW('Verblijfsgroep 1'!$D5),COLUMN('Verblijfsgroep 1'!$D5),4))</f>
        <v>0</v>
      </c>
      <c r="M3" s="19" cm="1">
        <f t="array" aca="1" ref="M3" ca="1">INDIRECT("'"&amp;M$1&amp;"'!"&amp;ADDRESS(ROW('Verblijfsgroep 1'!$D5),COLUMN('Verblijfsgroep 1'!$D5),4))</f>
        <v>0</v>
      </c>
      <c r="N3" s="19" cm="1">
        <f t="array" aca="1" ref="N3" ca="1">INDIRECT("'"&amp;N$1&amp;"'!"&amp;ADDRESS(ROW('Verblijfsgroep 1'!$D5),COLUMN('Verblijfsgroep 1'!$D5),4))</f>
        <v>0</v>
      </c>
    </row>
    <row r="4" spans="1:14" x14ac:dyDescent="0.55000000000000004">
      <c r="A4">
        <f>'2. Instellingsgegevens'!C8</f>
        <v>0</v>
      </c>
      <c r="B4" s="39">
        <f>'3. Overheadkosten'!C10</f>
        <v>0</v>
      </c>
      <c r="C4" s="69">
        <f>'4. Overig'!C7</f>
        <v>0</v>
      </c>
      <c r="D4" s="103">
        <f>'5. Tolkkosten'!C8</f>
        <v>0</v>
      </c>
      <c r="E4" s="62" cm="1">
        <f t="array" aca="1" ref="E4" ca="1">INDIRECT("'"&amp;E$1&amp;"'!"&amp;ADDRESS(ROW('Verblijfsgroep 1'!$D6),COLUMN('Verblijfsgroep 1'!$D6),4))</f>
        <v>0</v>
      </c>
      <c r="F4" s="62" cm="1">
        <f t="array" aca="1" ref="F4" ca="1">INDIRECT("'"&amp;F$1&amp;"'!"&amp;ADDRESS(ROW('Verblijfsgroep 1'!$D6),COLUMN('Verblijfsgroep 1'!$D6),4))</f>
        <v>0</v>
      </c>
      <c r="G4" s="62" cm="1">
        <f t="array" aca="1" ref="G4" ca="1">INDIRECT("'"&amp;G$1&amp;"'!"&amp;ADDRESS(ROW('Verblijfsgroep 1'!$D6),COLUMN('Verblijfsgroep 1'!$D6),4))</f>
        <v>0</v>
      </c>
      <c r="H4" s="62" cm="1">
        <f t="array" aca="1" ref="H4" ca="1">INDIRECT("'"&amp;H$1&amp;"'!"&amp;ADDRESS(ROW('Verblijfsgroep 1'!$D6),COLUMN('Verblijfsgroep 1'!$D6),4))</f>
        <v>0</v>
      </c>
      <c r="I4" s="62" cm="1">
        <f t="array" aca="1" ref="I4" ca="1">INDIRECT("'"&amp;I$1&amp;"'!"&amp;ADDRESS(ROW('Verblijfsgroep 1'!$D6),COLUMN('Verblijfsgroep 1'!$D6),4))</f>
        <v>0</v>
      </c>
      <c r="J4" s="62" cm="1">
        <f t="array" aca="1" ref="J4" ca="1">INDIRECT("'"&amp;J$1&amp;"'!"&amp;ADDRESS(ROW('Verblijfsgroep 1'!$D6),COLUMN('Verblijfsgroep 1'!$D6),4))</f>
        <v>0</v>
      </c>
      <c r="K4" s="62" cm="1">
        <f t="array" aca="1" ref="K4" ca="1">INDIRECT("'"&amp;K$1&amp;"'!"&amp;ADDRESS(ROW('Verblijfsgroep 1'!$D6),COLUMN('Verblijfsgroep 1'!$D6),4))</f>
        <v>0</v>
      </c>
      <c r="L4" s="62" cm="1">
        <f t="array" aca="1" ref="L4" ca="1">INDIRECT("'"&amp;L$1&amp;"'!"&amp;ADDRESS(ROW('Verblijfsgroep 1'!$D6),COLUMN('Verblijfsgroep 1'!$D6),4))</f>
        <v>0</v>
      </c>
      <c r="M4" s="62" cm="1">
        <f t="array" aca="1" ref="M4" ca="1">INDIRECT("'"&amp;M$1&amp;"'!"&amp;ADDRESS(ROW('Verblijfsgroep 1'!$D6),COLUMN('Verblijfsgroep 1'!$D6),4))</f>
        <v>0</v>
      </c>
      <c r="N4" s="62" cm="1">
        <f t="array" aca="1" ref="N4" ca="1">INDIRECT("'"&amp;N$1&amp;"'!"&amp;ADDRESS(ROW('Verblijfsgroep 1'!$D6),COLUMN('Verblijfsgroep 1'!$D6),4))</f>
        <v>0</v>
      </c>
    </row>
    <row r="5" spans="1:14" x14ac:dyDescent="0.55000000000000004">
      <c r="A5">
        <f>'2. Instellingsgegevens'!C9</f>
        <v>0</v>
      </c>
      <c r="B5" s="39">
        <f>'3. Overheadkosten'!C11</f>
        <v>0</v>
      </c>
      <c r="C5" s="70">
        <f>'4. Overig'!C8</f>
        <v>0</v>
      </c>
      <c r="D5" s="102">
        <f>'5. Tolkkosten'!C9</f>
        <v>0</v>
      </c>
      <c r="E5" s="19" cm="1">
        <f t="array" aca="1" ref="E5" ca="1">INDIRECT("'"&amp;E$1&amp;"'!"&amp;ADDRESS(ROW('Verblijfsgroep 1'!$D7),COLUMN('Verblijfsgroep 1'!$D7),4))</f>
        <v>0</v>
      </c>
      <c r="F5" s="19" cm="1">
        <f t="array" aca="1" ref="F5" ca="1">INDIRECT("'"&amp;F$1&amp;"'!"&amp;ADDRESS(ROW('Verblijfsgroep 1'!$D7),COLUMN('Verblijfsgroep 1'!$D7),4))</f>
        <v>0</v>
      </c>
      <c r="G5" s="19" cm="1">
        <f t="array" aca="1" ref="G5" ca="1">INDIRECT("'"&amp;G$1&amp;"'!"&amp;ADDRESS(ROW('Verblijfsgroep 1'!$D7),COLUMN('Verblijfsgroep 1'!$D7),4))</f>
        <v>0</v>
      </c>
      <c r="H5" s="19" cm="1">
        <f t="array" aca="1" ref="H5" ca="1">INDIRECT("'"&amp;H$1&amp;"'!"&amp;ADDRESS(ROW('Verblijfsgroep 1'!$D7),COLUMN('Verblijfsgroep 1'!$D7),4))</f>
        <v>0</v>
      </c>
      <c r="I5" s="19" cm="1">
        <f t="array" aca="1" ref="I5" ca="1">INDIRECT("'"&amp;I$1&amp;"'!"&amp;ADDRESS(ROW('Verblijfsgroep 1'!$D7),COLUMN('Verblijfsgroep 1'!$D7),4))</f>
        <v>0</v>
      </c>
      <c r="J5" s="19" cm="1">
        <f t="array" aca="1" ref="J5" ca="1">INDIRECT("'"&amp;J$1&amp;"'!"&amp;ADDRESS(ROW('Verblijfsgroep 1'!$D7),COLUMN('Verblijfsgroep 1'!$D7),4))</f>
        <v>0</v>
      </c>
      <c r="K5" s="19" cm="1">
        <f t="array" aca="1" ref="K5" ca="1">INDIRECT("'"&amp;K$1&amp;"'!"&amp;ADDRESS(ROW('Verblijfsgroep 1'!$D7),COLUMN('Verblijfsgroep 1'!$D7),4))</f>
        <v>0</v>
      </c>
      <c r="L5" s="19" cm="1">
        <f t="array" aca="1" ref="L5" ca="1">INDIRECT("'"&amp;L$1&amp;"'!"&amp;ADDRESS(ROW('Verblijfsgroep 1'!$D7),COLUMN('Verblijfsgroep 1'!$D7),4))</f>
        <v>0</v>
      </c>
      <c r="M5" s="19" cm="1">
        <f t="array" aca="1" ref="M5" ca="1">INDIRECT("'"&amp;M$1&amp;"'!"&amp;ADDRESS(ROW('Verblijfsgroep 1'!$D7),COLUMN('Verblijfsgroep 1'!$D7),4))</f>
        <v>0</v>
      </c>
      <c r="N5" s="19" cm="1">
        <f t="array" aca="1" ref="N5" ca="1">INDIRECT("'"&amp;N$1&amp;"'!"&amp;ADDRESS(ROW('Verblijfsgroep 1'!$D7),COLUMN('Verblijfsgroep 1'!$D7),4))</f>
        <v>0</v>
      </c>
    </row>
    <row r="6" spans="1:14" x14ac:dyDescent="0.55000000000000004">
      <c r="A6">
        <f>'2. Instellingsgegevens'!C10</f>
        <v>0</v>
      </c>
      <c r="B6" s="39">
        <f>'3. Overheadkosten'!C12</f>
        <v>0</v>
      </c>
      <c r="E6" s="62" cm="1">
        <f t="array" aca="1" ref="E6" ca="1">INDIRECT("'"&amp;E$1&amp;"'!"&amp;ADDRESS(ROW('Verblijfsgroep 1'!$D8),COLUMN('Verblijfsgroep 1'!$D8),4))</f>
        <v>0</v>
      </c>
      <c r="F6" s="62" cm="1">
        <f t="array" aca="1" ref="F6" ca="1">INDIRECT("'"&amp;F$1&amp;"'!"&amp;ADDRESS(ROW('Verblijfsgroep 1'!$D8),COLUMN('Verblijfsgroep 1'!$D8),4))</f>
        <v>0</v>
      </c>
      <c r="G6" s="62" cm="1">
        <f t="array" aca="1" ref="G6" ca="1">INDIRECT("'"&amp;G$1&amp;"'!"&amp;ADDRESS(ROW('Verblijfsgroep 1'!$D8),COLUMN('Verblijfsgroep 1'!$D8),4))</f>
        <v>0</v>
      </c>
      <c r="H6" s="62" cm="1">
        <f t="array" aca="1" ref="H6" ca="1">INDIRECT("'"&amp;H$1&amp;"'!"&amp;ADDRESS(ROW('Verblijfsgroep 1'!$D8),COLUMN('Verblijfsgroep 1'!$D8),4))</f>
        <v>0</v>
      </c>
      <c r="I6" s="62" cm="1">
        <f t="array" aca="1" ref="I6" ca="1">INDIRECT("'"&amp;I$1&amp;"'!"&amp;ADDRESS(ROW('Verblijfsgroep 1'!$D8),COLUMN('Verblijfsgroep 1'!$D8),4))</f>
        <v>0</v>
      </c>
      <c r="J6" s="62" cm="1">
        <f t="array" aca="1" ref="J6" ca="1">INDIRECT("'"&amp;J$1&amp;"'!"&amp;ADDRESS(ROW('Verblijfsgroep 1'!$D8),COLUMN('Verblijfsgroep 1'!$D8),4))</f>
        <v>0</v>
      </c>
      <c r="K6" s="62" cm="1">
        <f t="array" aca="1" ref="K6" ca="1">INDIRECT("'"&amp;K$1&amp;"'!"&amp;ADDRESS(ROW('Verblijfsgroep 1'!$D8),COLUMN('Verblijfsgroep 1'!$D8),4))</f>
        <v>0</v>
      </c>
      <c r="L6" s="62" cm="1">
        <f t="array" aca="1" ref="L6" ca="1">INDIRECT("'"&amp;L$1&amp;"'!"&amp;ADDRESS(ROW('Verblijfsgroep 1'!$D8),COLUMN('Verblijfsgroep 1'!$D8),4))</f>
        <v>0</v>
      </c>
      <c r="M6" s="62" cm="1">
        <f t="array" aca="1" ref="M6" ca="1">INDIRECT("'"&amp;M$1&amp;"'!"&amp;ADDRESS(ROW('Verblijfsgroep 1'!$D8),COLUMN('Verblijfsgroep 1'!$D8),4))</f>
        <v>0</v>
      </c>
      <c r="N6" s="62" cm="1">
        <f t="array" aca="1" ref="N6" ca="1">INDIRECT("'"&amp;N$1&amp;"'!"&amp;ADDRESS(ROW('Verblijfsgroep 1'!$D8),COLUMN('Verblijfsgroep 1'!$D8),4))</f>
        <v>0</v>
      </c>
    </row>
    <row r="7" spans="1:14" x14ac:dyDescent="0.55000000000000004">
      <c r="A7">
        <f>'2. Instellingsgegevens'!C11</f>
        <v>0</v>
      </c>
      <c r="B7" s="39">
        <f>'3. Overheadkosten'!C13</f>
        <v>0</v>
      </c>
      <c r="E7" s="20" cm="1">
        <f t="array" aca="1" ref="E7" ca="1">INDIRECT("'"&amp;E$1&amp;"'!"&amp;ADDRESS(ROW('Verblijfsgroep 1'!$D9),COLUMN('Verblijfsgroep 1'!$D9),4))</f>
        <v>0</v>
      </c>
      <c r="F7" s="20" cm="1">
        <f t="array" aca="1" ref="F7" ca="1">INDIRECT("'"&amp;F$1&amp;"'!"&amp;ADDRESS(ROW('Verblijfsgroep 1'!$D9),COLUMN('Verblijfsgroep 1'!$D9),4))</f>
        <v>0</v>
      </c>
      <c r="G7" s="20" cm="1">
        <f t="array" aca="1" ref="G7" ca="1">INDIRECT("'"&amp;G$1&amp;"'!"&amp;ADDRESS(ROW('Verblijfsgroep 1'!$D9),COLUMN('Verblijfsgroep 1'!$D9),4))</f>
        <v>0</v>
      </c>
      <c r="H7" s="20" cm="1">
        <f t="array" aca="1" ref="H7" ca="1">INDIRECT("'"&amp;H$1&amp;"'!"&amp;ADDRESS(ROW('Verblijfsgroep 1'!$D9),COLUMN('Verblijfsgroep 1'!$D9),4))</f>
        <v>0</v>
      </c>
      <c r="I7" s="20" cm="1">
        <f t="array" aca="1" ref="I7" ca="1">INDIRECT("'"&amp;I$1&amp;"'!"&amp;ADDRESS(ROW('Verblijfsgroep 1'!$D9),COLUMN('Verblijfsgroep 1'!$D9),4))</f>
        <v>0</v>
      </c>
      <c r="J7" s="20" cm="1">
        <f t="array" aca="1" ref="J7" ca="1">INDIRECT("'"&amp;J$1&amp;"'!"&amp;ADDRESS(ROW('Verblijfsgroep 1'!$D9),COLUMN('Verblijfsgroep 1'!$D9),4))</f>
        <v>0</v>
      </c>
      <c r="K7" s="20" cm="1">
        <f t="array" aca="1" ref="K7" ca="1">INDIRECT("'"&amp;K$1&amp;"'!"&amp;ADDRESS(ROW('Verblijfsgroep 1'!$D9),COLUMN('Verblijfsgroep 1'!$D9),4))</f>
        <v>0</v>
      </c>
      <c r="L7" s="20" cm="1">
        <f t="array" aca="1" ref="L7" ca="1">INDIRECT("'"&amp;L$1&amp;"'!"&amp;ADDRESS(ROW('Verblijfsgroep 1'!$D9),COLUMN('Verblijfsgroep 1'!$D9),4))</f>
        <v>0</v>
      </c>
      <c r="M7" s="20" cm="1">
        <f t="array" aca="1" ref="M7" ca="1">INDIRECT("'"&amp;M$1&amp;"'!"&amp;ADDRESS(ROW('Verblijfsgroep 1'!$D9),COLUMN('Verblijfsgroep 1'!$D9),4))</f>
        <v>0</v>
      </c>
      <c r="N7" s="20" cm="1">
        <f t="array" aca="1" ref="N7" ca="1">INDIRECT("'"&amp;N$1&amp;"'!"&amp;ADDRESS(ROW('Verblijfsgroep 1'!$D9),COLUMN('Verblijfsgroep 1'!$D9),4))</f>
        <v>0</v>
      </c>
    </row>
    <row r="8" spans="1:14" x14ac:dyDescent="0.55000000000000004">
      <c r="B8" s="39">
        <f>'3. Overheadkosten'!C14</f>
        <v>0</v>
      </c>
      <c r="C8" s="73">
        <f>'4. Overig'!C11</f>
        <v>0</v>
      </c>
      <c r="E8" s="19" cm="1">
        <f t="array" aca="1" ref="E8" ca="1">INDIRECT("'"&amp;E$1&amp;"'!"&amp;ADDRESS(ROW('Verblijfsgroep 1'!$D10),COLUMN('Verblijfsgroep 1'!$D10),4))</f>
        <v>0</v>
      </c>
      <c r="F8" s="19" cm="1">
        <f t="array" aca="1" ref="F8" ca="1">INDIRECT("'"&amp;F$1&amp;"'!"&amp;ADDRESS(ROW('Verblijfsgroep 1'!$D10),COLUMN('Verblijfsgroep 1'!$D10),4))</f>
        <v>0</v>
      </c>
      <c r="G8" s="19" cm="1">
        <f t="array" aca="1" ref="G8" ca="1">INDIRECT("'"&amp;G$1&amp;"'!"&amp;ADDRESS(ROW('Verblijfsgroep 1'!$D10),COLUMN('Verblijfsgroep 1'!$D10),4))</f>
        <v>0</v>
      </c>
      <c r="H8" s="19" cm="1">
        <f t="array" aca="1" ref="H8" ca="1">INDIRECT("'"&amp;H$1&amp;"'!"&amp;ADDRESS(ROW('Verblijfsgroep 1'!$D10),COLUMN('Verblijfsgroep 1'!$D10),4))</f>
        <v>0</v>
      </c>
      <c r="I8" s="19" cm="1">
        <f t="array" aca="1" ref="I8" ca="1">INDIRECT("'"&amp;I$1&amp;"'!"&amp;ADDRESS(ROW('Verblijfsgroep 1'!$D10),COLUMN('Verblijfsgroep 1'!$D10),4))</f>
        <v>0</v>
      </c>
      <c r="J8" s="19" cm="1">
        <f t="array" aca="1" ref="J8" ca="1">INDIRECT("'"&amp;J$1&amp;"'!"&amp;ADDRESS(ROW('Verblijfsgroep 1'!$D10),COLUMN('Verblijfsgroep 1'!$D10),4))</f>
        <v>0</v>
      </c>
      <c r="K8" s="19" cm="1">
        <f t="array" aca="1" ref="K8" ca="1">INDIRECT("'"&amp;K$1&amp;"'!"&amp;ADDRESS(ROW('Verblijfsgroep 1'!$D10),COLUMN('Verblijfsgroep 1'!$D10),4))</f>
        <v>0</v>
      </c>
      <c r="L8" s="19" cm="1">
        <f t="array" aca="1" ref="L8" ca="1">INDIRECT("'"&amp;L$1&amp;"'!"&amp;ADDRESS(ROW('Verblijfsgroep 1'!$D10),COLUMN('Verblijfsgroep 1'!$D10),4))</f>
        <v>0</v>
      </c>
      <c r="M8" s="19" cm="1">
        <f t="array" aca="1" ref="M8" ca="1">INDIRECT("'"&amp;M$1&amp;"'!"&amp;ADDRESS(ROW('Verblijfsgroep 1'!$D10),COLUMN('Verblijfsgroep 1'!$D10),4))</f>
        <v>0</v>
      </c>
      <c r="N8" s="19" cm="1">
        <f t="array" aca="1" ref="N8" ca="1">INDIRECT("'"&amp;N$1&amp;"'!"&amp;ADDRESS(ROW('Verblijfsgroep 1'!$D10),COLUMN('Verblijfsgroep 1'!$D10),4))</f>
        <v>0</v>
      </c>
    </row>
    <row r="9" spans="1:14" x14ac:dyDescent="0.55000000000000004">
      <c r="B9" s="39">
        <f>'3. Overheadkosten'!C15</f>
        <v>0</v>
      </c>
      <c r="E9" s="85" t="str" cm="1">
        <f t="array" aca="1" ref="E9" ca="1">INDIRECT("'"&amp;E$1&amp;"'!"&amp;ADDRESS(ROW('Verblijfsgroep 1'!$D11),COLUMN('Verblijfsgroep 1'!$D11),4))</f>
        <v/>
      </c>
      <c r="F9" s="85" t="str" cm="1">
        <f t="array" aca="1" ref="F9" ca="1">INDIRECT("'"&amp;F$1&amp;"'!"&amp;ADDRESS(ROW('Verblijfsgroep 1'!$D11),COLUMN('Verblijfsgroep 1'!$D11),4))</f>
        <v/>
      </c>
      <c r="G9" s="85" t="str" cm="1">
        <f t="array" aca="1" ref="G9" ca="1">INDIRECT("'"&amp;G$1&amp;"'!"&amp;ADDRESS(ROW('Verblijfsgroep 1'!$D11),COLUMN('Verblijfsgroep 1'!$D11),4))</f>
        <v/>
      </c>
      <c r="H9" s="85" t="str" cm="1">
        <f t="array" aca="1" ref="H9" ca="1">INDIRECT("'"&amp;H$1&amp;"'!"&amp;ADDRESS(ROW('Verblijfsgroep 1'!$D11),COLUMN('Verblijfsgroep 1'!$D11),4))</f>
        <v/>
      </c>
      <c r="I9" s="85" t="str" cm="1">
        <f t="array" aca="1" ref="I9" ca="1">INDIRECT("'"&amp;I$1&amp;"'!"&amp;ADDRESS(ROW('Verblijfsgroep 1'!$D11),COLUMN('Verblijfsgroep 1'!$D11),4))</f>
        <v/>
      </c>
      <c r="J9" s="85" t="str" cm="1">
        <f t="array" aca="1" ref="J9" ca="1">INDIRECT("'"&amp;J$1&amp;"'!"&amp;ADDRESS(ROW('Verblijfsgroep 1'!$D11),COLUMN('Verblijfsgroep 1'!$D11),4))</f>
        <v/>
      </c>
      <c r="K9" s="85" t="str" cm="1">
        <f t="array" aca="1" ref="K9" ca="1">INDIRECT("'"&amp;K$1&amp;"'!"&amp;ADDRESS(ROW('Verblijfsgroep 1'!$D11),COLUMN('Verblijfsgroep 1'!$D11),4))</f>
        <v/>
      </c>
      <c r="L9" s="85" t="str" cm="1">
        <f t="array" aca="1" ref="L9" ca="1">INDIRECT("'"&amp;L$1&amp;"'!"&amp;ADDRESS(ROW('Verblijfsgroep 1'!$D11),COLUMN('Verblijfsgroep 1'!$D11),4))</f>
        <v/>
      </c>
      <c r="M9" s="85" t="str" cm="1">
        <f t="array" aca="1" ref="M9" ca="1">INDIRECT("'"&amp;M$1&amp;"'!"&amp;ADDRESS(ROW('Verblijfsgroep 1'!$D11),COLUMN('Verblijfsgroep 1'!$D11),4))</f>
        <v/>
      </c>
      <c r="N9" s="85" t="str" cm="1">
        <f t="array" aca="1" ref="N9" ca="1">INDIRECT("'"&amp;N$1&amp;"'!"&amp;ADDRESS(ROW('Verblijfsgroep 1'!$D11),COLUMN('Verblijfsgroep 1'!$D11),4))</f>
        <v/>
      </c>
    </row>
    <row r="10" spans="1:14" x14ac:dyDescent="0.55000000000000004">
      <c r="B10" s="39">
        <f>'3. Overheadkosten'!C16</f>
        <v>0</v>
      </c>
      <c r="E10" s="21" cm="1">
        <f t="array" aca="1" ref="E10" ca="1">INDIRECT("'"&amp;E$1&amp;"'!"&amp;ADDRESS(ROW('Verblijfsgroep 1'!$D12),COLUMN('Verblijfsgroep 1'!$D12),4))</f>
        <v>0</v>
      </c>
      <c r="F10" s="21" cm="1">
        <f t="array" aca="1" ref="F10" ca="1">INDIRECT("'"&amp;F$1&amp;"'!"&amp;ADDRESS(ROW('Verblijfsgroep 1'!$D12),COLUMN('Verblijfsgroep 1'!$D12),4))</f>
        <v>0</v>
      </c>
      <c r="G10" s="21" cm="1">
        <f t="array" aca="1" ref="G10" ca="1">INDIRECT("'"&amp;G$1&amp;"'!"&amp;ADDRESS(ROW('Verblijfsgroep 1'!$D12),COLUMN('Verblijfsgroep 1'!$D12),4))</f>
        <v>0</v>
      </c>
      <c r="H10" s="21" cm="1">
        <f t="array" aca="1" ref="H10" ca="1">INDIRECT("'"&amp;H$1&amp;"'!"&amp;ADDRESS(ROW('Verblijfsgroep 1'!$D12),COLUMN('Verblijfsgroep 1'!$D12),4))</f>
        <v>0</v>
      </c>
      <c r="I10" s="21" cm="1">
        <f t="array" aca="1" ref="I10" ca="1">INDIRECT("'"&amp;I$1&amp;"'!"&amp;ADDRESS(ROW('Verblijfsgroep 1'!$D12),COLUMN('Verblijfsgroep 1'!$D12),4))</f>
        <v>0</v>
      </c>
      <c r="J10" s="21" cm="1">
        <f t="array" aca="1" ref="J10" ca="1">INDIRECT("'"&amp;J$1&amp;"'!"&amp;ADDRESS(ROW('Verblijfsgroep 1'!$D12),COLUMN('Verblijfsgroep 1'!$D12),4))</f>
        <v>0</v>
      </c>
      <c r="K10" s="21" cm="1">
        <f t="array" aca="1" ref="K10" ca="1">INDIRECT("'"&amp;K$1&amp;"'!"&amp;ADDRESS(ROW('Verblijfsgroep 1'!$D12),COLUMN('Verblijfsgroep 1'!$D12),4))</f>
        <v>0</v>
      </c>
      <c r="L10" s="21" cm="1">
        <f t="array" aca="1" ref="L10" ca="1">INDIRECT("'"&amp;L$1&amp;"'!"&amp;ADDRESS(ROW('Verblijfsgroep 1'!$D12),COLUMN('Verblijfsgroep 1'!$D12),4))</f>
        <v>0</v>
      </c>
      <c r="M10" s="21" cm="1">
        <f t="array" aca="1" ref="M10" ca="1">INDIRECT("'"&amp;M$1&amp;"'!"&amp;ADDRESS(ROW('Verblijfsgroep 1'!$D12),COLUMN('Verblijfsgroep 1'!$D12),4))</f>
        <v>0</v>
      </c>
      <c r="N10" s="21" cm="1">
        <f t="array" aca="1" ref="N10" ca="1">INDIRECT("'"&amp;N$1&amp;"'!"&amp;ADDRESS(ROW('Verblijfsgroep 1'!$D12),COLUMN('Verblijfsgroep 1'!$D12),4))</f>
        <v>0</v>
      </c>
    </row>
    <row r="11" spans="1:14" x14ac:dyDescent="0.55000000000000004">
      <c r="B11" s="39">
        <f>'3. Overheadkosten'!C17</f>
        <v>0</v>
      </c>
      <c r="E11" s="10" cm="1">
        <f t="array" aca="1" ref="E11" ca="1">INDIRECT("'"&amp;E$1&amp;"'!"&amp;ADDRESS(ROW('Verblijfsgroep 1'!$D13),COLUMN('Verblijfsgroep 1'!$D13),4))</f>
        <v>0</v>
      </c>
      <c r="F11" s="10" cm="1">
        <f t="array" aca="1" ref="F11" ca="1">INDIRECT("'"&amp;F$1&amp;"'!"&amp;ADDRESS(ROW('Verblijfsgroep 1'!$D13),COLUMN('Verblijfsgroep 1'!$D13),4))</f>
        <v>0</v>
      </c>
      <c r="G11" s="10" cm="1">
        <f t="array" aca="1" ref="G11" ca="1">INDIRECT("'"&amp;G$1&amp;"'!"&amp;ADDRESS(ROW('Verblijfsgroep 1'!$D13),COLUMN('Verblijfsgroep 1'!$D13),4))</f>
        <v>0</v>
      </c>
      <c r="H11" s="10" cm="1">
        <f t="array" aca="1" ref="H11" ca="1">INDIRECT("'"&amp;H$1&amp;"'!"&amp;ADDRESS(ROW('Verblijfsgroep 1'!$D13),COLUMN('Verblijfsgroep 1'!$D13),4))</f>
        <v>0</v>
      </c>
      <c r="I11" s="10" cm="1">
        <f t="array" aca="1" ref="I11" ca="1">INDIRECT("'"&amp;I$1&amp;"'!"&amp;ADDRESS(ROW('Verblijfsgroep 1'!$D13),COLUMN('Verblijfsgroep 1'!$D13),4))</f>
        <v>0</v>
      </c>
      <c r="J11" s="10" cm="1">
        <f t="array" aca="1" ref="J11" ca="1">INDIRECT("'"&amp;J$1&amp;"'!"&amp;ADDRESS(ROW('Verblijfsgroep 1'!$D13),COLUMN('Verblijfsgroep 1'!$D13),4))</f>
        <v>0</v>
      </c>
      <c r="K11" s="10" cm="1">
        <f t="array" aca="1" ref="K11" ca="1">INDIRECT("'"&amp;K$1&amp;"'!"&amp;ADDRESS(ROW('Verblijfsgroep 1'!$D13),COLUMN('Verblijfsgroep 1'!$D13),4))</f>
        <v>0</v>
      </c>
      <c r="L11" s="10" cm="1">
        <f t="array" aca="1" ref="L11" ca="1">INDIRECT("'"&amp;L$1&amp;"'!"&amp;ADDRESS(ROW('Verblijfsgroep 1'!$D13),COLUMN('Verblijfsgroep 1'!$D13),4))</f>
        <v>0</v>
      </c>
      <c r="M11" s="10" cm="1">
        <f t="array" aca="1" ref="M11" ca="1">INDIRECT("'"&amp;M$1&amp;"'!"&amp;ADDRESS(ROW('Verblijfsgroep 1'!$D13),COLUMN('Verblijfsgroep 1'!$D13),4))</f>
        <v>0</v>
      </c>
      <c r="N11" s="10" cm="1">
        <f t="array" aca="1" ref="N11" ca="1">INDIRECT("'"&amp;N$1&amp;"'!"&amp;ADDRESS(ROW('Verblijfsgroep 1'!$D13),COLUMN('Verblijfsgroep 1'!$D13),4))</f>
        <v>0</v>
      </c>
    </row>
    <row r="12" spans="1:14" x14ac:dyDescent="0.55000000000000004">
      <c r="B12" s="39">
        <f>'3. Overheadkosten'!C18</f>
        <v>0</v>
      </c>
      <c r="E12" s="19" cm="1">
        <f t="array" aca="1" ref="E12" ca="1">INDIRECT("'"&amp;E$1&amp;"'!"&amp;ADDRESS(ROW('Verblijfsgroep 1'!$D14),COLUMN('Verblijfsgroep 1'!$D14),4))</f>
        <v>0</v>
      </c>
      <c r="F12" s="19" cm="1">
        <f t="array" aca="1" ref="F12" ca="1">INDIRECT("'"&amp;F$1&amp;"'!"&amp;ADDRESS(ROW('Verblijfsgroep 1'!$D14),COLUMN('Verblijfsgroep 1'!$D14),4))</f>
        <v>0</v>
      </c>
      <c r="G12" s="19" cm="1">
        <f t="array" aca="1" ref="G12" ca="1">INDIRECT("'"&amp;G$1&amp;"'!"&amp;ADDRESS(ROW('Verblijfsgroep 1'!$D14),COLUMN('Verblijfsgroep 1'!$D14),4))</f>
        <v>0</v>
      </c>
      <c r="H12" s="19" cm="1">
        <f t="array" aca="1" ref="H12" ca="1">INDIRECT("'"&amp;H$1&amp;"'!"&amp;ADDRESS(ROW('Verblijfsgroep 1'!$D14),COLUMN('Verblijfsgroep 1'!$D14),4))</f>
        <v>0</v>
      </c>
      <c r="I12" s="19" cm="1">
        <f t="array" aca="1" ref="I12" ca="1">INDIRECT("'"&amp;I$1&amp;"'!"&amp;ADDRESS(ROW('Verblijfsgroep 1'!$D14),COLUMN('Verblijfsgroep 1'!$D14),4))</f>
        <v>0</v>
      </c>
      <c r="J12" s="19" cm="1">
        <f t="array" aca="1" ref="J12" ca="1">INDIRECT("'"&amp;J$1&amp;"'!"&amp;ADDRESS(ROW('Verblijfsgroep 1'!$D14),COLUMN('Verblijfsgroep 1'!$D14),4))</f>
        <v>0</v>
      </c>
      <c r="K12" s="19" cm="1">
        <f t="array" aca="1" ref="K12" ca="1">INDIRECT("'"&amp;K$1&amp;"'!"&amp;ADDRESS(ROW('Verblijfsgroep 1'!$D14),COLUMN('Verblijfsgroep 1'!$D14),4))</f>
        <v>0</v>
      </c>
      <c r="L12" s="19" cm="1">
        <f t="array" aca="1" ref="L12" ca="1">INDIRECT("'"&amp;L$1&amp;"'!"&amp;ADDRESS(ROW('Verblijfsgroep 1'!$D14),COLUMN('Verblijfsgroep 1'!$D14),4))</f>
        <v>0</v>
      </c>
      <c r="M12" s="19" cm="1">
        <f t="array" aca="1" ref="M12" ca="1">INDIRECT("'"&amp;M$1&amp;"'!"&amp;ADDRESS(ROW('Verblijfsgroep 1'!$D14),COLUMN('Verblijfsgroep 1'!$D14),4))</f>
        <v>0</v>
      </c>
      <c r="N12" s="19" cm="1">
        <f t="array" aca="1" ref="N12" ca="1">INDIRECT("'"&amp;N$1&amp;"'!"&amp;ADDRESS(ROW('Verblijfsgroep 1'!$D14),COLUMN('Verblijfsgroep 1'!$D14),4))</f>
        <v>0</v>
      </c>
    </row>
    <row r="13" spans="1:14" x14ac:dyDescent="0.55000000000000004">
      <c r="B13" s="42">
        <f>'3. Overheadkosten'!C19</f>
        <v>0</v>
      </c>
      <c r="E13" s="18" cm="1">
        <f t="array" aca="1" ref="E13" ca="1">INDIRECT("'"&amp;E$1&amp;"'!"&amp;ADDRESS(ROW('Verblijfsgroep 1'!$D15),COLUMN('Verblijfsgroep 1'!$D15),4))</f>
        <v>0</v>
      </c>
      <c r="F13" s="18" cm="1">
        <f t="array" aca="1" ref="F13" ca="1">INDIRECT("'"&amp;F$1&amp;"'!"&amp;ADDRESS(ROW('Verblijfsgroep 1'!$D15),COLUMN('Verblijfsgroep 1'!$D15),4))</f>
        <v>0</v>
      </c>
      <c r="G13" s="18" cm="1">
        <f t="array" aca="1" ref="G13" ca="1">INDIRECT("'"&amp;G$1&amp;"'!"&amp;ADDRESS(ROW('Verblijfsgroep 1'!$D15),COLUMN('Verblijfsgroep 1'!$D15),4))</f>
        <v>0</v>
      </c>
      <c r="H13" s="18" cm="1">
        <f t="array" aca="1" ref="H13" ca="1">INDIRECT("'"&amp;H$1&amp;"'!"&amp;ADDRESS(ROW('Verblijfsgroep 1'!$D15),COLUMN('Verblijfsgroep 1'!$D15),4))</f>
        <v>0</v>
      </c>
      <c r="I13" s="18" cm="1">
        <f t="array" aca="1" ref="I13" ca="1">INDIRECT("'"&amp;I$1&amp;"'!"&amp;ADDRESS(ROW('Verblijfsgroep 1'!$D15),COLUMN('Verblijfsgroep 1'!$D15),4))</f>
        <v>0</v>
      </c>
      <c r="J13" s="18" cm="1">
        <f t="array" aca="1" ref="J13" ca="1">INDIRECT("'"&amp;J$1&amp;"'!"&amp;ADDRESS(ROW('Verblijfsgroep 1'!$D15),COLUMN('Verblijfsgroep 1'!$D15),4))</f>
        <v>0</v>
      </c>
      <c r="K13" s="18" cm="1">
        <f t="array" aca="1" ref="K13" ca="1">INDIRECT("'"&amp;K$1&amp;"'!"&amp;ADDRESS(ROW('Verblijfsgroep 1'!$D15),COLUMN('Verblijfsgroep 1'!$D15),4))</f>
        <v>0</v>
      </c>
      <c r="L13" s="18" cm="1">
        <f t="array" aca="1" ref="L13" ca="1">INDIRECT("'"&amp;L$1&amp;"'!"&amp;ADDRESS(ROW('Verblijfsgroep 1'!$D15),COLUMN('Verblijfsgroep 1'!$D15),4))</f>
        <v>0</v>
      </c>
      <c r="M13" s="18" cm="1">
        <f t="array" aca="1" ref="M13" ca="1">INDIRECT("'"&amp;M$1&amp;"'!"&amp;ADDRESS(ROW('Verblijfsgroep 1'!$D15),COLUMN('Verblijfsgroep 1'!$D15),4))</f>
        <v>0</v>
      </c>
      <c r="N13" s="18" cm="1">
        <f t="array" aca="1" ref="N13" ca="1">INDIRECT("'"&amp;N$1&amp;"'!"&amp;ADDRESS(ROW('Verblijfsgroep 1'!$D15),COLUMN('Verblijfsgroep 1'!$D15),4))</f>
        <v>0</v>
      </c>
    </row>
    <row r="14" spans="1:14" x14ac:dyDescent="0.55000000000000004">
      <c r="B14" s="80">
        <f>'3. Overheadkosten'!C20</f>
        <v>0</v>
      </c>
      <c r="E14" s="19" cm="1">
        <f t="array" aca="1" ref="E14" ca="1">INDIRECT("'"&amp;E$1&amp;"'!"&amp;ADDRESS(ROW('Verblijfsgroep 1'!$D16),COLUMN('Verblijfsgroep 1'!$D16),4))</f>
        <v>0</v>
      </c>
      <c r="F14" s="19" cm="1">
        <f t="array" aca="1" ref="F14" ca="1">INDIRECT("'"&amp;F$1&amp;"'!"&amp;ADDRESS(ROW('Verblijfsgroep 1'!$D16),COLUMN('Verblijfsgroep 1'!$D16),4))</f>
        <v>0</v>
      </c>
      <c r="G14" s="19" cm="1">
        <f t="array" aca="1" ref="G14" ca="1">INDIRECT("'"&amp;G$1&amp;"'!"&amp;ADDRESS(ROW('Verblijfsgroep 1'!$D16),COLUMN('Verblijfsgroep 1'!$D16),4))</f>
        <v>0</v>
      </c>
      <c r="H14" s="19" cm="1">
        <f t="array" aca="1" ref="H14" ca="1">INDIRECT("'"&amp;H$1&amp;"'!"&amp;ADDRESS(ROW('Verblijfsgroep 1'!$D16),COLUMN('Verblijfsgroep 1'!$D16),4))</f>
        <v>0</v>
      </c>
      <c r="I14" s="19" cm="1">
        <f t="array" aca="1" ref="I14" ca="1">INDIRECT("'"&amp;I$1&amp;"'!"&amp;ADDRESS(ROW('Verblijfsgroep 1'!$D16),COLUMN('Verblijfsgroep 1'!$D16),4))</f>
        <v>0</v>
      </c>
      <c r="J14" s="19" cm="1">
        <f t="array" aca="1" ref="J14" ca="1">INDIRECT("'"&amp;J$1&amp;"'!"&amp;ADDRESS(ROW('Verblijfsgroep 1'!$D16),COLUMN('Verblijfsgroep 1'!$D16),4))</f>
        <v>0</v>
      </c>
      <c r="K14" s="19" cm="1">
        <f t="array" aca="1" ref="K14" ca="1">INDIRECT("'"&amp;K$1&amp;"'!"&amp;ADDRESS(ROW('Verblijfsgroep 1'!$D16),COLUMN('Verblijfsgroep 1'!$D16),4))</f>
        <v>0</v>
      </c>
      <c r="L14" s="19" cm="1">
        <f t="array" aca="1" ref="L14" ca="1">INDIRECT("'"&amp;L$1&amp;"'!"&amp;ADDRESS(ROW('Verblijfsgroep 1'!$D16),COLUMN('Verblijfsgroep 1'!$D16),4))</f>
        <v>0</v>
      </c>
      <c r="M14" s="19" cm="1">
        <f t="array" aca="1" ref="M14" ca="1">INDIRECT("'"&amp;M$1&amp;"'!"&amp;ADDRESS(ROW('Verblijfsgroep 1'!$D16),COLUMN('Verblijfsgroep 1'!$D16),4))</f>
        <v>0</v>
      </c>
      <c r="N14" s="19" cm="1">
        <f t="array" aca="1" ref="N14" ca="1">INDIRECT("'"&amp;N$1&amp;"'!"&amp;ADDRESS(ROW('Verblijfsgroep 1'!$D16),COLUMN('Verblijfsgroep 1'!$D16),4))</f>
        <v>0</v>
      </c>
    </row>
    <row r="15" spans="1:14" x14ac:dyDescent="0.55000000000000004">
      <c r="B15" s="81" t="str">
        <f>'3. Overheadkosten'!C21</f>
        <v/>
      </c>
      <c r="E15" s="5" cm="1">
        <f t="array" aca="1" ref="E15" ca="1">INDIRECT("'"&amp;E$1&amp;"'!"&amp;ADDRESS(ROW('Verblijfsgroep 1'!$D17),COLUMN('Verblijfsgroep 1'!$D17),4))</f>
        <v>0</v>
      </c>
      <c r="F15" s="5" cm="1">
        <f t="array" aca="1" ref="F15" ca="1">INDIRECT("'"&amp;F$1&amp;"'!"&amp;ADDRESS(ROW('Verblijfsgroep 1'!$D17),COLUMN('Verblijfsgroep 1'!$D17),4))</f>
        <v>0</v>
      </c>
      <c r="G15" s="5" cm="1">
        <f t="array" aca="1" ref="G15" ca="1">INDIRECT("'"&amp;G$1&amp;"'!"&amp;ADDRESS(ROW('Verblijfsgroep 1'!$D17),COLUMN('Verblijfsgroep 1'!$D17),4))</f>
        <v>0</v>
      </c>
      <c r="H15" s="5" cm="1">
        <f t="array" aca="1" ref="H15" ca="1">INDIRECT("'"&amp;H$1&amp;"'!"&amp;ADDRESS(ROW('Verblijfsgroep 1'!$D17),COLUMN('Verblijfsgroep 1'!$D17),4))</f>
        <v>0</v>
      </c>
      <c r="I15" s="5" cm="1">
        <f t="array" aca="1" ref="I15" ca="1">INDIRECT("'"&amp;I$1&amp;"'!"&amp;ADDRESS(ROW('Verblijfsgroep 1'!$D17),COLUMN('Verblijfsgroep 1'!$D17),4))</f>
        <v>0</v>
      </c>
      <c r="J15" s="5" cm="1">
        <f t="array" aca="1" ref="J15" ca="1">INDIRECT("'"&amp;J$1&amp;"'!"&amp;ADDRESS(ROW('Verblijfsgroep 1'!$D17),COLUMN('Verblijfsgroep 1'!$D17),4))</f>
        <v>0</v>
      </c>
      <c r="K15" s="5" cm="1">
        <f t="array" aca="1" ref="K15" ca="1">INDIRECT("'"&amp;K$1&amp;"'!"&amp;ADDRESS(ROW('Verblijfsgroep 1'!$D17),COLUMN('Verblijfsgroep 1'!$D17),4))</f>
        <v>0</v>
      </c>
      <c r="L15" s="5" cm="1">
        <f t="array" aca="1" ref="L15" ca="1">INDIRECT("'"&amp;L$1&amp;"'!"&amp;ADDRESS(ROW('Verblijfsgroep 1'!$D17),COLUMN('Verblijfsgroep 1'!$D17),4))</f>
        <v>0</v>
      </c>
      <c r="M15" s="5" cm="1">
        <f t="array" aca="1" ref="M15" ca="1">INDIRECT("'"&amp;M$1&amp;"'!"&amp;ADDRESS(ROW('Verblijfsgroep 1'!$D17),COLUMN('Verblijfsgroep 1'!$D17),4))</f>
        <v>0</v>
      </c>
      <c r="N15" s="5" cm="1">
        <f t="array" aca="1" ref="N15" ca="1">INDIRECT("'"&amp;N$1&amp;"'!"&amp;ADDRESS(ROW('Verblijfsgroep 1'!$D17),COLUMN('Verblijfsgroep 1'!$D17),4))</f>
        <v>0</v>
      </c>
    </row>
    <row r="16" spans="1:14" x14ac:dyDescent="0.55000000000000004">
      <c r="B16">
        <f>'3. Overheadkosten'!C22</f>
        <v>0</v>
      </c>
      <c r="E16" s="22" cm="1">
        <f t="array" aca="1" ref="E16" ca="1">INDIRECT("'"&amp;E$1&amp;"'!"&amp;ADDRESS(ROW('Verblijfsgroep 1'!$D18),COLUMN('Verblijfsgroep 1'!$D18),4))</f>
        <v>0</v>
      </c>
      <c r="F16" s="22" cm="1">
        <f t="array" aca="1" ref="F16" ca="1">INDIRECT("'"&amp;F$1&amp;"'!"&amp;ADDRESS(ROW('Verblijfsgroep 1'!$D18),COLUMN('Verblijfsgroep 1'!$D18),4))</f>
        <v>0</v>
      </c>
      <c r="G16" s="22" cm="1">
        <f t="array" aca="1" ref="G16" ca="1">INDIRECT("'"&amp;G$1&amp;"'!"&amp;ADDRESS(ROW('Verblijfsgroep 1'!$D18),COLUMN('Verblijfsgroep 1'!$D18),4))</f>
        <v>0</v>
      </c>
      <c r="H16" s="22" cm="1">
        <f t="array" aca="1" ref="H16" ca="1">INDIRECT("'"&amp;H$1&amp;"'!"&amp;ADDRESS(ROW('Verblijfsgroep 1'!$D18),COLUMN('Verblijfsgroep 1'!$D18),4))</f>
        <v>0</v>
      </c>
      <c r="I16" s="22" cm="1">
        <f t="array" aca="1" ref="I16" ca="1">INDIRECT("'"&amp;I$1&amp;"'!"&amp;ADDRESS(ROW('Verblijfsgroep 1'!$D18),COLUMN('Verblijfsgroep 1'!$D18),4))</f>
        <v>0</v>
      </c>
      <c r="J16" s="22" cm="1">
        <f t="array" aca="1" ref="J16" ca="1">INDIRECT("'"&amp;J$1&amp;"'!"&amp;ADDRESS(ROW('Verblijfsgroep 1'!$D18),COLUMN('Verblijfsgroep 1'!$D18),4))</f>
        <v>0</v>
      </c>
      <c r="K16" s="22" cm="1">
        <f t="array" aca="1" ref="K16" ca="1">INDIRECT("'"&amp;K$1&amp;"'!"&amp;ADDRESS(ROW('Verblijfsgroep 1'!$D18),COLUMN('Verblijfsgroep 1'!$D18),4))</f>
        <v>0</v>
      </c>
      <c r="L16" s="22" cm="1">
        <f t="array" aca="1" ref="L16" ca="1">INDIRECT("'"&amp;L$1&amp;"'!"&amp;ADDRESS(ROW('Verblijfsgroep 1'!$D18),COLUMN('Verblijfsgroep 1'!$D18),4))</f>
        <v>0</v>
      </c>
      <c r="M16" s="22" cm="1">
        <f t="array" aca="1" ref="M16" ca="1">INDIRECT("'"&amp;M$1&amp;"'!"&amp;ADDRESS(ROW('Verblijfsgroep 1'!$D18),COLUMN('Verblijfsgroep 1'!$D18),4))</f>
        <v>0</v>
      </c>
      <c r="N16" s="22" cm="1">
        <f t="array" aca="1" ref="N16" ca="1">INDIRECT("'"&amp;N$1&amp;"'!"&amp;ADDRESS(ROW('Verblijfsgroep 1'!$D18),COLUMN('Verblijfsgroep 1'!$D18),4))</f>
        <v>0</v>
      </c>
    </row>
    <row r="17" spans="2:14" x14ac:dyDescent="0.55000000000000004">
      <c r="B17" s="44" t="str">
        <f>'3. Overheadkosten'!C23</f>
        <v>euro per directe fte**</v>
      </c>
      <c r="E17" s="22" cm="1">
        <f t="array" aca="1" ref="E17" ca="1">INDIRECT("'"&amp;E$1&amp;"'!"&amp;ADDRESS(ROW('Verblijfsgroep 1'!$D19),COLUMN('Verblijfsgroep 1'!$D19),4))</f>
        <v>0</v>
      </c>
      <c r="F17" s="22" cm="1">
        <f t="array" aca="1" ref="F17" ca="1">INDIRECT("'"&amp;F$1&amp;"'!"&amp;ADDRESS(ROW('Verblijfsgroep 1'!$D19),COLUMN('Verblijfsgroep 1'!$D19),4))</f>
        <v>0</v>
      </c>
      <c r="G17" s="22" cm="1">
        <f t="array" aca="1" ref="G17" ca="1">INDIRECT("'"&amp;G$1&amp;"'!"&amp;ADDRESS(ROW('Verblijfsgroep 1'!$D19),COLUMN('Verblijfsgroep 1'!$D19),4))</f>
        <v>0</v>
      </c>
      <c r="H17" s="22" cm="1">
        <f t="array" aca="1" ref="H17" ca="1">INDIRECT("'"&amp;H$1&amp;"'!"&amp;ADDRESS(ROW('Verblijfsgroep 1'!$D19),COLUMN('Verblijfsgroep 1'!$D19),4))</f>
        <v>0</v>
      </c>
      <c r="I17" s="22" cm="1">
        <f t="array" aca="1" ref="I17" ca="1">INDIRECT("'"&amp;I$1&amp;"'!"&amp;ADDRESS(ROW('Verblijfsgroep 1'!$D19),COLUMN('Verblijfsgroep 1'!$D19),4))</f>
        <v>0</v>
      </c>
      <c r="J17" s="22" cm="1">
        <f t="array" aca="1" ref="J17" ca="1">INDIRECT("'"&amp;J$1&amp;"'!"&amp;ADDRESS(ROW('Verblijfsgroep 1'!$D19),COLUMN('Verblijfsgroep 1'!$D19),4))</f>
        <v>0</v>
      </c>
      <c r="K17" s="22" cm="1">
        <f t="array" aca="1" ref="K17" ca="1">INDIRECT("'"&amp;K$1&amp;"'!"&amp;ADDRESS(ROW('Verblijfsgroep 1'!$D19),COLUMN('Verblijfsgroep 1'!$D19),4))</f>
        <v>0</v>
      </c>
      <c r="L17" s="22" cm="1">
        <f t="array" aca="1" ref="L17" ca="1">INDIRECT("'"&amp;L$1&amp;"'!"&amp;ADDRESS(ROW('Verblijfsgroep 1'!$D19),COLUMN('Verblijfsgroep 1'!$D19),4))</f>
        <v>0</v>
      </c>
      <c r="M17" s="22" cm="1">
        <f t="array" aca="1" ref="M17" ca="1">INDIRECT("'"&amp;M$1&amp;"'!"&amp;ADDRESS(ROW('Verblijfsgroep 1'!$D19),COLUMN('Verblijfsgroep 1'!$D19),4))</f>
        <v>0</v>
      </c>
      <c r="N17" s="22" cm="1">
        <f t="array" aca="1" ref="N17" ca="1">INDIRECT("'"&amp;N$1&amp;"'!"&amp;ADDRESS(ROW('Verblijfsgroep 1'!$D19),COLUMN('Verblijfsgroep 1'!$D19),4))</f>
        <v>0</v>
      </c>
    </row>
    <row r="18" spans="2:14" x14ac:dyDescent="0.55000000000000004">
      <c r="B18" s="63">
        <f>'3. Overheadkosten'!C24</f>
        <v>0</v>
      </c>
      <c r="E18" s="87" cm="1">
        <f t="array" aca="1" ref="E18" ca="1">INDIRECT("'"&amp;E$1&amp;"'!"&amp;ADDRESS(ROW('Verblijfsgroep 1'!$D20),COLUMN('Verblijfsgroep 1'!$D20),4))</f>
        <v>0</v>
      </c>
      <c r="F18" s="87" cm="1">
        <f t="array" aca="1" ref="F18" ca="1">INDIRECT("'"&amp;F$1&amp;"'!"&amp;ADDRESS(ROW('Verblijfsgroep 1'!$D20),COLUMN('Verblijfsgroep 1'!$D20),4))</f>
        <v>0</v>
      </c>
      <c r="G18" s="87" cm="1">
        <f t="array" aca="1" ref="G18" ca="1">INDIRECT("'"&amp;G$1&amp;"'!"&amp;ADDRESS(ROW('Verblijfsgroep 1'!$D20),COLUMN('Verblijfsgroep 1'!$D20),4))</f>
        <v>0</v>
      </c>
      <c r="H18" s="87" cm="1">
        <f t="array" aca="1" ref="H18" ca="1">INDIRECT("'"&amp;H$1&amp;"'!"&amp;ADDRESS(ROW('Verblijfsgroep 1'!$D20),COLUMN('Verblijfsgroep 1'!$D20),4))</f>
        <v>0</v>
      </c>
      <c r="I18" s="87" cm="1">
        <f t="array" aca="1" ref="I18" ca="1">INDIRECT("'"&amp;I$1&amp;"'!"&amp;ADDRESS(ROW('Verblijfsgroep 1'!$D20),COLUMN('Verblijfsgroep 1'!$D20),4))</f>
        <v>0</v>
      </c>
      <c r="J18" s="87" cm="1">
        <f t="array" aca="1" ref="J18" ca="1">INDIRECT("'"&amp;J$1&amp;"'!"&amp;ADDRESS(ROW('Verblijfsgroep 1'!$D20),COLUMN('Verblijfsgroep 1'!$D20),4))</f>
        <v>0</v>
      </c>
      <c r="K18" s="87" cm="1">
        <f t="array" aca="1" ref="K18" ca="1">INDIRECT("'"&amp;K$1&amp;"'!"&amp;ADDRESS(ROW('Verblijfsgroep 1'!$D20),COLUMN('Verblijfsgroep 1'!$D20),4))</f>
        <v>0</v>
      </c>
      <c r="L18" s="87" cm="1">
        <f t="array" aca="1" ref="L18" ca="1">INDIRECT("'"&amp;L$1&amp;"'!"&amp;ADDRESS(ROW('Verblijfsgroep 1'!$D20),COLUMN('Verblijfsgroep 1'!$D20),4))</f>
        <v>0</v>
      </c>
      <c r="M18" s="87" cm="1">
        <f t="array" aca="1" ref="M18" ca="1">INDIRECT("'"&amp;M$1&amp;"'!"&amp;ADDRESS(ROW('Verblijfsgroep 1'!$D20),COLUMN('Verblijfsgroep 1'!$D20),4))</f>
        <v>0</v>
      </c>
      <c r="N18" s="87" cm="1">
        <f t="array" aca="1" ref="N18" ca="1">INDIRECT("'"&amp;N$1&amp;"'!"&amp;ADDRESS(ROW('Verblijfsgroep 1'!$D20),COLUMN('Verblijfsgroep 1'!$D20),4))</f>
        <v>0</v>
      </c>
    </row>
    <row r="19" spans="2:14" x14ac:dyDescent="0.55000000000000004">
      <c r="B19" s="63">
        <f>'3. Overheadkosten'!C25</f>
        <v>0</v>
      </c>
      <c r="E19" s="88" cm="1">
        <f t="array" aca="1" ref="E19" ca="1">INDIRECT("'"&amp;E$1&amp;"'!"&amp;ADDRESS(ROW('Verblijfsgroep 1'!$D21),COLUMN('Verblijfsgroep 1'!$D21),4))</f>
        <v>0</v>
      </c>
      <c r="F19" s="88" cm="1">
        <f t="array" aca="1" ref="F19" ca="1">INDIRECT("'"&amp;F$1&amp;"'!"&amp;ADDRESS(ROW('Verblijfsgroep 1'!$D21),COLUMN('Verblijfsgroep 1'!$D21),4))</f>
        <v>0</v>
      </c>
      <c r="G19" s="88" cm="1">
        <f t="array" aca="1" ref="G19" ca="1">INDIRECT("'"&amp;G$1&amp;"'!"&amp;ADDRESS(ROW('Verblijfsgroep 1'!$D21),COLUMN('Verblijfsgroep 1'!$D21),4))</f>
        <v>0</v>
      </c>
      <c r="H19" s="88" cm="1">
        <f t="array" aca="1" ref="H19" ca="1">INDIRECT("'"&amp;H$1&amp;"'!"&amp;ADDRESS(ROW('Verblijfsgroep 1'!$D21),COLUMN('Verblijfsgroep 1'!$D21),4))</f>
        <v>0</v>
      </c>
      <c r="I19" s="88" cm="1">
        <f t="array" aca="1" ref="I19" ca="1">INDIRECT("'"&amp;I$1&amp;"'!"&amp;ADDRESS(ROW('Verblijfsgroep 1'!$D21),COLUMN('Verblijfsgroep 1'!$D21),4))</f>
        <v>0</v>
      </c>
      <c r="J19" s="88" cm="1">
        <f t="array" aca="1" ref="J19" ca="1">INDIRECT("'"&amp;J$1&amp;"'!"&amp;ADDRESS(ROW('Verblijfsgroep 1'!$D21),COLUMN('Verblijfsgroep 1'!$D21),4))</f>
        <v>0</v>
      </c>
      <c r="K19" s="88" cm="1">
        <f t="array" aca="1" ref="K19" ca="1">INDIRECT("'"&amp;K$1&amp;"'!"&amp;ADDRESS(ROW('Verblijfsgroep 1'!$D21),COLUMN('Verblijfsgroep 1'!$D21),4))</f>
        <v>0</v>
      </c>
      <c r="L19" s="88" cm="1">
        <f t="array" aca="1" ref="L19" ca="1">INDIRECT("'"&amp;L$1&amp;"'!"&amp;ADDRESS(ROW('Verblijfsgroep 1'!$D21),COLUMN('Verblijfsgroep 1'!$D21),4))</f>
        <v>0</v>
      </c>
      <c r="M19" s="88" cm="1">
        <f t="array" aca="1" ref="M19" ca="1">INDIRECT("'"&amp;M$1&amp;"'!"&amp;ADDRESS(ROW('Verblijfsgroep 1'!$D21),COLUMN('Verblijfsgroep 1'!$D21),4))</f>
        <v>0</v>
      </c>
      <c r="N19" s="88" cm="1">
        <f t="array" aca="1" ref="N19" ca="1">INDIRECT("'"&amp;N$1&amp;"'!"&amp;ADDRESS(ROW('Verblijfsgroep 1'!$D21),COLUMN('Verblijfsgroep 1'!$D21),4))</f>
        <v>0</v>
      </c>
    </row>
    <row r="20" spans="2:14" x14ac:dyDescent="0.55000000000000004">
      <c r="B20" s="75">
        <f>'3. Overheadkosten'!C26</f>
        <v>0</v>
      </c>
      <c r="E20" s="96" cm="1">
        <f t="array" aca="1" ref="E20" ca="1">INDIRECT("'"&amp;E$1&amp;"'!"&amp;ADDRESS(ROW('Verblijfsgroep 1'!$D22),COLUMN('Verblijfsgroep 1'!$D22),4))</f>
        <v>0</v>
      </c>
      <c r="F20" s="96" cm="1">
        <f t="array" aca="1" ref="F20" ca="1">INDIRECT("'"&amp;F$1&amp;"'!"&amp;ADDRESS(ROW('Verblijfsgroep 1'!$D22),COLUMN('Verblijfsgroep 1'!$D22),4))</f>
        <v>0</v>
      </c>
      <c r="G20" s="96" cm="1">
        <f t="array" aca="1" ref="G20" ca="1">INDIRECT("'"&amp;G$1&amp;"'!"&amp;ADDRESS(ROW('Verblijfsgroep 1'!$D22),COLUMN('Verblijfsgroep 1'!$D22),4))</f>
        <v>0</v>
      </c>
      <c r="H20" s="96" cm="1">
        <f t="array" aca="1" ref="H20" ca="1">INDIRECT("'"&amp;H$1&amp;"'!"&amp;ADDRESS(ROW('Verblijfsgroep 1'!$D22),COLUMN('Verblijfsgroep 1'!$D22),4))</f>
        <v>0</v>
      </c>
      <c r="I20" s="96" cm="1">
        <f t="array" aca="1" ref="I20" ca="1">INDIRECT("'"&amp;I$1&amp;"'!"&amp;ADDRESS(ROW('Verblijfsgroep 1'!$D22),COLUMN('Verblijfsgroep 1'!$D22),4))</f>
        <v>0</v>
      </c>
      <c r="J20" s="96" cm="1">
        <f t="array" aca="1" ref="J20" ca="1">INDIRECT("'"&amp;J$1&amp;"'!"&amp;ADDRESS(ROW('Verblijfsgroep 1'!$D22),COLUMN('Verblijfsgroep 1'!$D22),4))</f>
        <v>0</v>
      </c>
      <c r="K20" s="96" cm="1">
        <f t="array" aca="1" ref="K20" ca="1">INDIRECT("'"&amp;K$1&amp;"'!"&amp;ADDRESS(ROW('Verblijfsgroep 1'!$D22),COLUMN('Verblijfsgroep 1'!$D22),4))</f>
        <v>0</v>
      </c>
      <c r="L20" s="96" cm="1">
        <f t="array" aca="1" ref="L20" ca="1">INDIRECT("'"&amp;L$1&amp;"'!"&amp;ADDRESS(ROW('Verblijfsgroep 1'!$D22),COLUMN('Verblijfsgroep 1'!$D22),4))</f>
        <v>0</v>
      </c>
      <c r="M20" s="96" cm="1">
        <f t="array" aca="1" ref="M20" ca="1">INDIRECT("'"&amp;M$1&amp;"'!"&amp;ADDRESS(ROW('Verblijfsgroep 1'!$D22),COLUMN('Verblijfsgroep 1'!$D22),4))</f>
        <v>0</v>
      </c>
      <c r="N20" s="96" cm="1">
        <f t="array" aca="1" ref="N20" ca="1">INDIRECT("'"&amp;N$1&amp;"'!"&amp;ADDRESS(ROW('Verblijfsgroep 1'!$D22),COLUMN('Verblijfsgroep 1'!$D22),4))</f>
        <v>0</v>
      </c>
    </row>
    <row r="21" spans="2:14" x14ac:dyDescent="0.55000000000000004">
      <c r="E21" s="87" cm="1">
        <f t="array" aca="1" ref="E21" ca="1">INDIRECT("'"&amp;E$1&amp;"'!"&amp;ADDRESS(ROW('Verblijfsgroep 1'!$D23),COLUMN('Verblijfsgroep 1'!$D23),4))</f>
        <v>0</v>
      </c>
      <c r="F21" s="87" cm="1">
        <f t="array" aca="1" ref="F21" ca="1">INDIRECT("'"&amp;F$1&amp;"'!"&amp;ADDRESS(ROW('Verblijfsgroep 1'!$D23),COLUMN('Verblijfsgroep 1'!$D23),4))</f>
        <v>0</v>
      </c>
      <c r="G21" s="87" cm="1">
        <f t="array" aca="1" ref="G21" ca="1">INDIRECT("'"&amp;G$1&amp;"'!"&amp;ADDRESS(ROW('Verblijfsgroep 1'!$D23),COLUMN('Verblijfsgroep 1'!$D23),4))</f>
        <v>0</v>
      </c>
      <c r="H21" s="87" cm="1">
        <f t="array" aca="1" ref="H21" ca="1">INDIRECT("'"&amp;H$1&amp;"'!"&amp;ADDRESS(ROW('Verblijfsgroep 1'!$D23),COLUMN('Verblijfsgroep 1'!$D23),4))</f>
        <v>0</v>
      </c>
      <c r="I21" s="87" cm="1">
        <f t="array" aca="1" ref="I21" ca="1">INDIRECT("'"&amp;I$1&amp;"'!"&amp;ADDRESS(ROW('Verblijfsgroep 1'!$D23),COLUMN('Verblijfsgroep 1'!$D23),4))</f>
        <v>0</v>
      </c>
      <c r="J21" s="87" cm="1">
        <f t="array" aca="1" ref="J21" ca="1">INDIRECT("'"&amp;J$1&amp;"'!"&amp;ADDRESS(ROW('Verblijfsgroep 1'!$D23),COLUMN('Verblijfsgroep 1'!$D23),4))</f>
        <v>0</v>
      </c>
      <c r="K21" s="87" cm="1">
        <f t="array" aca="1" ref="K21" ca="1">INDIRECT("'"&amp;K$1&amp;"'!"&amp;ADDRESS(ROW('Verblijfsgroep 1'!$D23),COLUMN('Verblijfsgroep 1'!$D23),4))</f>
        <v>0</v>
      </c>
      <c r="L21" s="87" cm="1">
        <f t="array" aca="1" ref="L21" ca="1">INDIRECT("'"&amp;L$1&amp;"'!"&amp;ADDRESS(ROW('Verblijfsgroep 1'!$D23),COLUMN('Verblijfsgroep 1'!$D23),4))</f>
        <v>0</v>
      </c>
      <c r="M21" s="87" cm="1">
        <f t="array" aca="1" ref="M21" ca="1">INDIRECT("'"&amp;M$1&amp;"'!"&amp;ADDRESS(ROW('Verblijfsgroep 1'!$D23),COLUMN('Verblijfsgroep 1'!$D23),4))</f>
        <v>0</v>
      </c>
      <c r="N21" s="87" cm="1">
        <f t="array" aca="1" ref="N21" ca="1">INDIRECT("'"&amp;N$1&amp;"'!"&amp;ADDRESS(ROW('Verblijfsgroep 1'!$D23),COLUMN('Verblijfsgroep 1'!$D23),4))</f>
        <v>0</v>
      </c>
    </row>
    <row r="22" spans="2:14" x14ac:dyDescent="0.55000000000000004">
      <c r="E22" s="89" cm="1">
        <f t="array" aca="1" ref="E22" ca="1">INDIRECT("'"&amp;E$1&amp;"'!"&amp;ADDRESS(ROW('Verblijfsgroep 1'!$D24),COLUMN('Verblijfsgroep 1'!$D24),4))</f>
        <v>0</v>
      </c>
      <c r="F22" s="89" cm="1">
        <f t="array" aca="1" ref="F22" ca="1">INDIRECT("'"&amp;F$1&amp;"'!"&amp;ADDRESS(ROW('Verblijfsgroep 1'!$D24),COLUMN('Verblijfsgroep 1'!$D24),4))</f>
        <v>0</v>
      </c>
      <c r="G22" s="89" cm="1">
        <f t="array" aca="1" ref="G22" ca="1">INDIRECT("'"&amp;G$1&amp;"'!"&amp;ADDRESS(ROW('Verblijfsgroep 1'!$D24),COLUMN('Verblijfsgroep 1'!$D24),4))</f>
        <v>0</v>
      </c>
      <c r="H22" s="89" cm="1">
        <f t="array" aca="1" ref="H22" ca="1">INDIRECT("'"&amp;H$1&amp;"'!"&amp;ADDRESS(ROW('Verblijfsgroep 1'!$D24),COLUMN('Verblijfsgroep 1'!$D24),4))</f>
        <v>0</v>
      </c>
      <c r="I22" s="89" cm="1">
        <f t="array" aca="1" ref="I22" ca="1">INDIRECT("'"&amp;I$1&amp;"'!"&amp;ADDRESS(ROW('Verblijfsgroep 1'!$D24),COLUMN('Verblijfsgroep 1'!$D24),4))</f>
        <v>0</v>
      </c>
      <c r="J22" s="89" cm="1">
        <f t="array" aca="1" ref="J22" ca="1">INDIRECT("'"&amp;J$1&amp;"'!"&amp;ADDRESS(ROW('Verblijfsgroep 1'!$D24),COLUMN('Verblijfsgroep 1'!$D24),4))</f>
        <v>0</v>
      </c>
      <c r="K22" s="89" cm="1">
        <f t="array" aca="1" ref="K22" ca="1">INDIRECT("'"&amp;K$1&amp;"'!"&amp;ADDRESS(ROW('Verblijfsgroep 1'!$D24),COLUMN('Verblijfsgroep 1'!$D24),4))</f>
        <v>0</v>
      </c>
      <c r="L22" s="89" cm="1">
        <f t="array" aca="1" ref="L22" ca="1">INDIRECT("'"&amp;L$1&amp;"'!"&amp;ADDRESS(ROW('Verblijfsgroep 1'!$D24),COLUMN('Verblijfsgroep 1'!$D24),4))</f>
        <v>0</v>
      </c>
      <c r="M22" s="89" cm="1">
        <f t="array" aca="1" ref="M22" ca="1">INDIRECT("'"&amp;M$1&amp;"'!"&amp;ADDRESS(ROW('Verblijfsgroep 1'!$D24),COLUMN('Verblijfsgroep 1'!$D24),4))</f>
        <v>0</v>
      </c>
      <c r="N22" s="89" cm="1">
        <f t="array" aca="1" ref="N22" ca="1">INDIRECT("'"&amp;N$1&amp;"'!"&amp;ADDRESS(ROW('Verblijfsgroep 1'!$D24),COLUMN('Verblijfsgroep 1'!$D24),4))</f>
        <v>0</v>
      </c>
    </row>
    <row r="23" spans="2:14" x14ac:dyDescent="0.55000000000000004">
      <c r="E23" s="90" cm="1">
        <f t="array" aca="1" ref="E23" ca="1">INDIRECT("'"&amp;E$1&amp;"'!"&amp;ADDRESS(ROW('Verblijfsgroep 1'!$D25),COLUMN('Verblijfsgroep 1'!$D25),4))</f>
        <v>0</v>
      </c>
      <c r="F23" s="90" cm="1">
        <f t="array" aca="1" ref="F23" ca="1">INDIRECT("'"&amp;F$1&amp;"'!"&amp;ADDRESS(ROW('Verblijfsgroep 1'!$D25),COLUMN('Verblijfsgroep 1'!$D25),4))</f>
        <v>0</v>
      </c>
      <c r="G23" s="90" cm="1">
        <f t="array" aca="1" ref="G23" ca="1">INDIRECT("'"&amp;G$1&amp;"'!"&amp;ADDRESS(ROW('Verblijfsgroep 1'!$D25),COLUMN('Verblijfsgroep 1'!$D25),4))</f>
        <v>0</v>
      </c>
      <c r="H23" s="90" cm="1">
        <f t="array" aca="1" ref="H23" ca="1">INDIRECT("'"&amp;H$1&amp;"'!"&amp;ADDRESS(ROW('Verblijfsgroep 1'!$D25),COLUMN('Verblijfsgroep 1'!$D25),4))</f>
        <v>0</v>
      </c>
      <c r="I23" s="90" cm="1">
        <f t="array" aca="1" ref="I23" ca="1">INDIRECT("'"&amp;I$1&amp;"'!"&amp;ADDRESS(ROW('Verblijfsgroep 1'!$D25),COLUMN('Verblijfsgroep 1'!$D25),4))</f>
        <v>0</v>
      </c>
      <c r="J23" s="90" cm="1">
        <f t="array" aca="1" ref="J23" ca="1">INDIRECT("'"&amp;J$1&amp;"'!"&amp;ADDRESS(ROW('Verblijfsgroep 1'!$D25),COLUMN('Verblijfsgroep 1'!$D25),4))</f>
        <v>0</v>
      </c>
      <c r="K23" s="90" cm="1">
        <f t="array" aca="1" ref="K23" ca="1">INDIRECT("'"&amp;K$1&amp;"'!"&amp;ADDRESS(ROW('Verblijfsgroep 1'!$D25),COLUMN('Verblijfsgroep 1'!$D25),4))</f>
        <v>0</v>
      </c>
      <c r="L23" s="90" cm="1">
        <f t="array" aca="1" ref="L23" ca="1">INDIRECT("'"&amp;L$1&amp;"'!"&amp;ADDRESS(ROW('Verblijfsgroep 1'!$D25),COLUMN('Verblijfsgroep 1'!$D25),4))</f>
        <v>0</v>
      </c>
      <c r="M23" s="90" cm="1">
        <f t="array" aca="1" ref="M23" ca="1">INDIRECT("'"&amp;M$1&amp;"'!"&amp;ADDRESS(ROW('Verblijfsgroep 1'!$D25),COLUMN('Verblijfsgroep 1'!$D25),4))</f>
        <v>0</v>
      </c>
      <c r="N23" s="90" cm="1">
        <f t="array" aca="1" ref="N23" ca="1">INDIRECT("'"&amp;N$1&amp;"'!"&amp;ADDRESS(ROW('Verblijfsgroep 1'!$D25),COLUMN('Verblijfsgroep 1'!$D25),4))</f>
        <v>0</v>
      </c>
    </row>
    <row r="24" spans="2:14" x14ac:dyDescent="0.55000000000000004">
      <c r="E24" s="86" cm="1">
        <f t="array" aca="1" ref="E24" ca="1">INDIRECT("'"&amp;E$1&amp;"'!"&amp;ADDRESS(ROW('Verblijfsgroep 1'!$D26),COLUMN('Verblijfsgroep 1'!$D26),4))</f>
        <v>0</v>
      </c>
      <c r="F24" s="86" cm="1">
        <f t="array" aca="1" ref="F24" ca="1">INDIRECT("'"&amp;F$1&amp;"'!"&amp;ADDRESS(ROW('Verblijfsgroep 1'!$D26),COLUMN('Verblijfsgroep 1'!$D26),4))</f>
        <v>0</v>
      </c>
      <c r="G24" s="86" cm="1">
        <f t="array" aca="1" ref="G24" ca="1">INDIRECT("'"&amp;G$1&amp;"'!"&amp;ADDRESS(ROW('Verblijfsgroep 1'!$D26),COLUMN('Verblijfsgroep 1'!$D26),4))</f>
        <v>0</v>
      </c>
      <c r="H24" s="86" cm="1">
        <f t="array" aca="1" ref="H24" ca="1">INDIRECT("'"&amp;H$1&amp;"'!"&amp;ADDRESS(ROW('Verblijfsgroep 1'!$D26),COLUMN('Verblijfsgroep 1'!$D26),4))</f>
        <v>0</v>
      </c>
      <c r="I24" s="86" cm="1">
        <f t="array" aca="1" ref="I24" ca="1">INDIRECT("'"&amp;I$1&amp;"'!"&amp;ADDRESS(ROW('Verblijfsgroep 1'!$D26),COLUMN('Verblijfsgroep 1'!$D26),4))</f>
        <v>0</v>
      </c>
      <c r="J24" s="86" cm="1">
        <f t="array" aca="1" ref="J24" ca="1">INDIRECT("'"&amp;J$1&amp;"'!"&amp;ADDRESS(ROW('Verblijfsgroep 1'!$D26),COLUMN('Verblijfsgroep 1'!$D26),4))</f>
        <v>0</v>
      </c>
      <c r="K24" s="86" cm="1">
        <f t="array" aca="1" ref="K24" ca="1">INDIRECT("'"&amp;K$1&amp;"'!"&amp;ADDRESS(ROW('Verblijfsgroep 1'!$D26),COLUMN('Verblijfsgroep 1'!$D26),4))</f>
        <v>0</v>
      </c>
      <c r="L24" s="86" cm="1">
        <f t="array" aca="1" ref="L24" ca="1">INDIRECT("'"&amp;L$1&amp;"'!"&amp;ADDRESS(ROW('Verblijfsgroep 1'!$D26),COLUMN('Verblijfsgroep 1'!$D26),4))</f>
        <v>0</v>
      </c>
      <c r="M24" s="86" cm="1">
        <f t="array" aca="1" ref="M24" ca="1">INDIRECT("'"&amp;M$1&amp;"'!"&amp;ADDRESS(ROW('Verblijfsgroep 1'!$D26),COLUMN('Verblijfsgroep 1'!$D26),4))</f>
        <v>0</v>
      </c>
      <c r="N24" s="86" cm="1">
        <f t="array" aca="1" ref="N24" ca="1">INDIRECT("'"&amp;N$1&amp;"'!"&amp;ADDRESS(ROW('Verblijfsgroep 1'!$D26),COLUMN('Verblijfsgroep 1'!$D26),4))</f>
        <v>0</v>
      </c>
    </row>
    <row r="25" spans="2:14" x14ac:dyDescent="0.55000000000000004">
      <c r="E25" s="92" cm="1">
        <f t="array" aca="1" ref="E25" ca="1">INDIRECT("'"&amp;E$1&amp;"'!"&amp;ADDRESS(ROW('Verblijfsgroep 1'!$D27),COLUMN('Verblijfsgroep 1'!$D27),4))</f>
        <v>0</v>
      </c>
      <c r="F25" s="92" cm="1">
        <f t="array" aca="1" ref="F25" ca="1">INDIRECT("'"&amp;F$1&amp;"'!"&amp;ADDRESS(ROW('Verblijfsgroep 1'!$D27),COLUMN('Verblijfsgroep 1'!$D27),4))</f>
        <v>0</v>
      </c>
      <c r="G25" s="92" cm="1">
        <f t="array" aca="1" ref="G25" ca="1">INDIRECT("'"&amp;G$1&amp;"'!"&amp;ADDRESS(ROW('Verblijfsgroep 1'!$D27),COLUMN('Verblijfsgroep 1'!$D27),4))</f>
        <v>0</v>
      </c>
      <c r="H25" s="92" cm="1">
        <f t="array" aca="1" ref="H25" ca="1">INDIRECT("'"&amp;H$1&amp;"'!"&amp;ADDRESS(ROW('Verblijfsgroep 1'!$D27),COLUMN('Verblijfsgroep 1'!$D27),4))</f>
        <v>0</v>
      </c>
      <c r="I25" s="92" cm="1">
        <f t="array" aca="1" ref="I25" ca="1">INDIRECT("'"&amp;I$1&amp;"'!"&amp;ADDRESS(ROW('Verblijfsgroep 1'!$D27),COLUMN('Verblijfsgroep 1'!$D27),4))</f>
        <v>0</v>
      </c>
      <c r="J25" s="92" cm="1">
        <f t="array" aca="1" ref="J25" ca="1">INDIRECT("'"&amp;J$1&amp;"'!"&amp;ADDRESS(ROW('Verblijfsgroep 1'!$D27),COLUMN('Verblijfsgroep 1'!$D27),4))</f>
        <v>0</v>
      </c>
      <c r="K25" s="92" cm="1">
        <f t="array" aca="1" ref="K25" ca="1">INDIRECT("'"&amp;K$1&amp;"'!"&amp;ADDRESS(ROW('Verblijfsgroep 1'!$D27),COLUMN('Verblijfsgroep 1'!$D27),4))</f>
        <v>0</v>
      </c>
      <c r="L25" s="92" cm="1">
        <f t="array" aca="1" ref="L25" ca="1">INDIRECT("'"&amp;L$1&amp;"'!"&amp;ADDRESS(ROW('Verblijfsgroep 1'!$D27),COLUMN('Verblijfsgroep 1'!$D27),4))</f>
        <v>0</v>
      </c>
      <c r="M25" s="92" cm="1">
        <f t="array" aca="1" ref="M25" ca="1">INDIRECT("'"&amp;M$1&amp;"'!"&amp;ADDRESS(ROW('Verblijfsgroep 1'!$D27),COLUMN('Verblijfsgroep 1'!$D27),4))</f>
        <v>0</v>
      </c>
      <c r="N25" s="92" cm="1">
        <f t="array" aca="1" ref="N25" ca="1">INDIRECT("'"&amp;N$1&amp;"'!"&amp;ADDRESS(ROW('Verblijfsgroep 1'!$D27),COLUMN('Verblijfsgroep 1'!$D27),4))</f>
        <v>0</v>
      </c>
    </row>
    <row r="26" spans="2:14" x14ac:dyDescent="0.55000000000000004">
      <c r="E26" s="91" cm="1">
        <f t="array" aca="1" ref="E26" ca="1">INDIRECT("'"&amp;E$1&amp;"'!"&amp;ADDRESS(ROW('Verblijfsgroep 1'!$D28),COLUMN('Verblijfsgroep 1'!$D28),4))</f>
        <v>0</v>
      </c>
      <c r="F26" s="91" cm="1">
        <f t="array" aca="1" ref="F26" ca="1">INDIRECT("'"&amp;F$1&amp;"'!"&amp;ADDRESS(ROW('Verblijfsgroep 1'!$D28),COLUMN('Verblijfsgroep 1'!$D28),4))</f>
        <v>0</v>
      </c>
      <c r="G26" s="91" cm="1">
        <f t="array" aca="1" ref="G26" ca="1">INDIRECT("'"&amp;G$1&amp;"'!"&amp;ADDRESS(ROW('Verblijfsgroep 1'!$D28),COLUMN('Verblijfsgroep 1'!$D28),4))</f>
        <v>0</v>
      </c>
      <c r="H26" s="91" cm="1">
        <f t="array" aca="1" ref="H26" ca="1">INDIRECT("'"&amp;H$1&amp;"'!"&amp;ADDRESS(ROW('Verblijfsgroep 1'!$D28),COLUMN('Verblijfsgroep 1'!$D28),4))</f>
        <v>0</v>
      </c>
      <c r="I26" s="91" cm="1">
        <f t="array" aca="1" ref="I26" ca="1">INDIRECT("'"&amp;I$1&amp;"'!"&amp;ADDRESS(ROW('Verblijfsgroep 1'!$D28),COLUMN('Verblijfsgroep 1'!$D28),4))</f>
        <v>0</v>
      </c>
      <c r="J26" s="91" cm="1">
        <f t="array" aca="1" ref="J26" ca="1">INDIRECT("'"&amp;J$1&amp;"'!"&amp;ADDRESS(ROW('Verblijfsgroep 1'!$D28),COLUMN('Verblijfsgroep 1'!$D28),4))</f>
        <v>0</v>
      </c>
      <c r="K26" s="91" cm="1">
        <f t="array" aca="1" ref="K26" ca="1">INDIRECT("'"&amp;K$1&amp;"'!"&amp;ADDRESS(ROW('Verblijfsgroep 1'!$D28),COLUMN('Verblijfsgroep 1'!$D28),4))</f>
        <v>0</v>
      </c>
      <c r="L26" s="91" cm="1">
        <f t="array" aca="1" ref="L26" ca="1">INDIRECT("'"&amp;L$1&amp;"'!"&amp;ADDRESS(ROW('Verblijfsgroep 1'!$D28),COLUMN('Verblijfsgroep 1'!$D28),4))</f>
        <v>0</v>
      </c>
      <c r="M26" s="91" cm="1">
        <f t="array" aca="1" ref="M26" ca="1">INDIRECT("'"&amp;M$1&amp;"'!"&amp;ADDRESS(ROW('Verblijfsgroep 1'!$D28),COLUMN('Verblijfsgroep 1'!$D28),4))</f>
        <v>0</v>
      </c>
      <c r="N26" s="91" cm="1">
        <f t="array" aca="1" ref="N26" ca="1">INDIRECT("'"&amp;N$1&amp;"'!"&amp;ADDRESS(ROW('Verblijfsgroep 1'!$D28),COLUMN('Verblijfsgroep 1'!$D28),4))</f>
        <v>0</v>
      </c>
    </row>
    <row r="27" spans="2:14" x14ac:dyDescent="0.55000000000000004">
      <c r="E27" s="37" t="str" cm="1">
        <f t="array" aca="1" ref="E27" ca="1">INDIRECT("'"&amp;E$1&amp;"'!"&amp;ADDRESS(ROW('Verblijfsgroep 1'!$D29),COLUMN('Verblijfsgroep 1'!$D29),4))</f>
        <v/>
      </c>
      <c r="F27" s="37" t="str" cm="1">
        <f t="array" aca="1" ref="F27" ca="1">INDIRECT("'"&amp;F$1&amp;"'!"&amp;ADDRESS(ROW('Verblijfsgroep 1'!$D29),COLUMN('Verblijfsgroep 1'!$D29),4))</f>
        <v/>
      </c>
      <c r="G27" s="37" t="str" cm="1">
        <f t="array" aca="1" ref="G27" ca="1">INDIRECT("'"&amp;G$1&amp;"'!"&amp;ADDRESS(ROW('Verblijfsgroep 1'!$D29),COLUMN('Verblijfsgroep 1'!$D29),4))</f>
        <v/>
      </c>
      <c r="H27" s="37" t="str" cm="1">
        <f t="array" aca="1" ref="H27" ca="1">INDIRECT("'"&amp;H$1&amp;"'!"&amp;ADDRESS(ROW('Verblijfsgroep 1'!$D29),COLUMN('Verblijfsgroep 1'!$D29),4))</f>
        <v/>
      </c>
      <c r="I27" s="37" t="str" cm="1">
        <f t="array" aca="1" ref="I27" ca="1">INDIRECT("'"&amp;I$1&amp;"'!"&amp;ADDRESS(ROW('Verblijfsgroep 1'!$D29),COLUMN('Verblijfsgroep 1'!$D29),4))</f>
        <v/>
      </c>
      <c r="J27" s="37" t="str" cm="1">
        <f t="array" aca="1" ref="J27" ca="1">INDIRECT("'"&amp;J$1&amp;"'!"&amp;ADDRESS(ROW('Verblijfsgroep 1'!$D29),COLUMN('Verblijfsgroep 1'!$D29),4))</f>
        <v/>
      </c>
      <c r="K27" s="37" t="str" cm="1">
        <f t="array" aca="1" ref="K27" ca="1">INDIRECT("'"&amp;K$1&amp;"'!"&amp;ADDRESS(ROW('Verblijfsgroep 1'!$D29),COLUMN('Verblijfsgroep 1'!$D29),4))</f>
        <v/>
      </c>
      <c r="L27" s="37" t="str" cm="1">
        <f t="array" aca="1" ref="L27" ca="1">INDIRECT("'"&amp;L$1&amp;"'!"&amp;ADDRESS(ROW('Verblijfsgroep 1'!$D29),COLUMN('Verblijfsgroep 1'!$D29),4))</f>
        <v/>
      </c>
      <c r="M27" s="37" t="str" cm="1">
        <f t="array" aca="1" ref="M27" ca="1">INDIRECT("'"&amp;M$1&amp;"'!"&amp;ADDRESS(ROW('Verblijfsgroep 1'!$D29),COLUMN('Verblijfsgroep 1'!$D29),4))</f>
        <v/>
      </c>
      <c r="N27" s="37" t="str" cm="1">
        <f t="array" aca="1" ref="N27" ca="1">INDIRECT("'"&amp;N$1&amp;"'!"&amp;ADDRESS(ROW('Verblijfsgroep 1'!$D29),COLUMN('Verblijfsgroep 1'!$D29),4))</f>
        <v/>
      </c>
    </row>
    <row r="28" spans="2:14" x14ac:dyDescent="0.55000000000000004">
      <c r="E28" s="37" t="str" cm="1">
        <f t="array" aca="1" ref="E28" ca="1">INDIRECT("'"&amp;E$1&amp;"'!"&amp;ADDRESS(ROW('Verblijfsgroep 1'!$D30),COLUMN('Verblijfsgroep 1'!$D30),4))</f>
        <v/>
      </c>
      <c r="F28" s="37" t="str" cm="1">
        <f t="array" aca="1" ref="F28" ca="1">INDIRECT("'"&amp;F$1&amp;"'!"&amp;ADDRESS(ROW('Verblijfsgroep 1'!$D30),COLUMN('Verblijfsgroep 1'!$D30),4))</f>
        <v/>
      </c>
      <c r="G28" s="37" t="str" cm="1">
        <f t="array" aca="1" ref="G28" ca="1">INDIRECT("'"&amp;G$1&amp;"'!"&amp;ADDRESS(ROW('Verblijfsgroep 1'!$D30),COLUMN('Verblijfsgroep 1'!$D30),4))</f>
        <v/>
      </c>
      <c r="H28" s="37" t="str" cm="1">
        <f t="array" aca="1" ref="H28" ca="1">INDIRECT("'"&amp;H$1&amp;"'!"&amp;ADDRESS(ROW('Verblijfsgroep 1'!$D30),COLUMN('Verblijfsgroep 1'!$D30),4))</f>
        <v/>
      </c>
      <c r="I28" s="37" t="str" cm="1">
        <f t="array" aca="1" ref="I28" ca="1">INDIRECT("'"&amp;I$1&amp;"'!"&amp;ADDRESS(ROW('Verblijfsgroep 1'!$D30),COLUMN('Verblijfsgroep 1'!$D30),4))</f>
        <v/>
      </c>
      <c r="J28" s="37" t="str" cm="1">
        <f t="array" aca="1" ref="J28" ca="1">INDIRECT("'"&amp;J$1&amp;"'!"&amp;ADDRESS(ROW('Verblijfsgroep 1'!$D30),COLUMN('Verblijfsgroep 1'!$D30),4))</f>
        <v/>
      </c>
      <c r="K28" s="37" t="str" cm="1">
        <f t="array" aca="1" ref="K28" ca="1">INDIRECT("'"&amp;K$1&amp;"'!"&amp;ADDRESS(ROW('Verblijfsgroep 1'!$D30),COLUMN('Verblijfsgroep 1'!$D30),4))</f>
        <v/>
      </c>
      <c r="L28" s="37" t="str" cm="1">
        <f t="array" aca="1" ref="L28" ca="1">INDIRECT("'"&amp;L$1&amp;"'!"&amp;ADDRESS(ROW('Verblijfsgroep 1'!$D30),COLUMN('Verblijfsgroep 1'!$D30),4))</f>
        <v/>
      </c>
      <c r="M28" s="37" t="str" cm="1">
        <f t="array" aca="1" ref="M28" ca="1">INDIRECT("'"&amp;M$1&amp;"'!"&amp;ADDRESS(ROW('Verblijfsgroep 1'!$D30),COLUMN('Verblijfsgroep 1'!$D30),4))</f>
        <v/>
      </c>
      <c r="N28" s="37" t="str" cm="1">
        <f t="array" aca="1" ref="N28" ca="1">INDIRECT("'"&amp;N$1&amp;"'!"&amp;ADDRESS(ROW('Verblijfsgroep 1'!$D30),COLUMN('Verblijfsgroep 1'!$D30),4))</f>
        <v/>
      </c>
    </row>
    <row r="29" spans="2:14" x14ac:dyDescent="0.55000000000000004">
      <c r="E29" s="13" cm="1">
        <f t="array" aca="1" ref="E29" ca="1">INDIRECT("'"&amp;E$1&amp;"'!"&amp;ADDRESS(ROW('Verblijfsgroep 1'!$D31),COLUMN('Verblijfsgroep 1'!$D31),4))</f>
        <v>0</v>
      </c>
      <c r="F29" s="13" cm="1">
        <f t="array" aca="1" ref="F29" ca="1">INDIRECT("'"&amp;F$1&amp;"'!"&amp;ADDRESS(ROW('Verblijfsgroep 1'!$D31),COLUMN('Verblijfsgroep 1'!$D31),4))</f>
        <v>0</v>
      </c>
      <c r="G29" s="13" cm="1">
        <f t="array" aca="1" ref="G29" ca="1">INDIRECT("'"&amp;G$1&amp;"'!"&amp;ADDRESS(ROW('Verblijfsgroep 1'!$D31),COLUMN('Verblijfsgroep 1'!$D31),4))</f>
        <v>0</v>
      </c>
      <c r="H29" s="13" cm="1">
        <f t="array" aca="1" ref="H29" ca="1">INDIRECT("'"&amp;H$1&amp;"'!"&amp;ADDRESS(ROW('Verblijfsgroep 1'!$D31),COLUMN('Verblijfsgroep 1'!$D31),4))</f>
        <v>0</v>
      </c>
      <c r="I29" s="13" cm="1">
        <f t="array" aca="1" ref="I29" ca="1">INDIRECT("'"&amp;I$1&amp;"'!"&amp;ADDRESS(ROW('Verblijfsgroep 1'!$D31),COLUMN('Verblijfsgroep 1'!$D31),4))</f>
        <v>0</v>
      </c>
      <c r="J29" s="13" cm="1">
        <f t="array" aca="1" ref="J29" ca="1">INDIRECT("'"&amp;J$1&amp;"'!"&amp;ADDRESS(ROW('Verblijfsgroep 1'!$D31),COLUMN('Verblijfsgroep 1'!$D31),4))</f>
        <v>0</v>
      </c>
      <c r="K29" s="13" cm="1">
        <f t="array" aca="1" ref="K29" ca="1">INDIRECT("'"&amp;K$1&amp;"'!"&amp;ADDRESS(ROW('Verblijfsgroep 1'!$D31),COLUMN('Verblijfsgroep 1'!$D31),4))</f>
        <v>0</v>
      </c>
      <c r="L29" s="13" cm="1">
        <f t="array" aca="1" ref="L29" ca="1">INDIRECT("'"&amp;L$1&amp;"'!"&amp;ADDRESS(ROW('Verblijfsgroep 1'!$D31),COLUMN('Verblijfsgroep 1'!$D31),4))</f>
        <v>0</v>
      </c>
      <c r="M29" s="13" cm="1">
        <f t="array" aca="1" ref="M29" ca="1">INDIRECT("'"&amp;M$1&amp;"'!"&amp;ADDRESS(ROW('Verblijfsgroep 1'!$D31),COLUMN('Verblijfsgroep 1'!$D31),4))</f>
        <v>0</v>
      </c>
      <c r="N29" s="13" cm="1">
        <f t="array" aca="1" ref="N29" ca="1">INDIRECT("'"&amp;N$1&amp;"'!"&amp;ADDRESS(ROW('Verblijfsgroep 1'!$D31),COLUMN('Verblijfsgroep 1'!$D31),4))</f>
        <v>0</v>
      </c>
    </row>
    <row r="30" spans="2:14" x14ac:dyDescent="0.55000000000000004">
      <c r="E30" s="67" t="str" cm="1">
        <f t="array" aca="1" ref="E30" ca="1">INDIRECT("'"&amp;E$1&amp;"'!"&amp;ADDRESS(ROW('Verblijfsgroep 1'!$D32),COLUMN('Verblijfsgroep 1'!$D32),4))</f>
        <v>€ per jaar 2024</v>
      </c>
      <c r="F30" s="67" t="str" cm="1">
        <f t="array" aca="1" ref="F30" ca="1">INDIRECT("'"&amp;F$1&amp;"'!"&amp;ADDRESS(ROW('Verblijfsgroep 1'!$D32),COLUMN('Verblijfsgroep 1'!$D32),4))</f>
        <v>€ per jaar 2024</v>
      </c>
      <c r="G30" s="67" t="str" cm="1">
        <f t="array" aca="1" ref="G30" ca="1">INDIRECT("'"&amp;G$1&amp;"'!"&amp;ADDRESS(ROW('Verblijfsgroep 1'!$D32),COLUMN('Verblijfsgroep 1'!$D32),4))</f>
        <v>€ per jaar 2024</v>
      </c>
      <c r="H30" s="67" t="str" cm="1">
        <f t="array" aca="1" ref="H30" ca="1">INDIRECT("'"&amp;H$1&amp;"'!"&amp;ADDRESS(ROW('Verblijfsgroep 1'!$D32),COLUMN('Verblijfsgroep 1'!$D32),4))</f>
        <v>€ per jaar 2024</v>
      </c>
      <c r="I30" s="67" t="str" cm="1">
        <f t="array" aca="1" ref="I30" ca="1">INDIRECT("'"&amp;I$1&amp;"'!"&amp;ADDRESS(ROW('Verblijfsgroep 1'!$D32),COLUMN('Verblijfsgroep 1'!$D32),4))</f>
        <v>€ per jaar 2024</v>
      </c>
      <c r="J30" s="67" t="str" cm="1">
        <f t="array" aca="1" ref="J30" ca="1">INDIRECT("'"&amp;J$1&amp;"'!"&amp;ADDRESS(ROW('Verblijfsgroep 1'!$D32),COLUMN('Verblijfsgroep 1'!$D32),4))</f>
        <v>€ per jaar 2024</v>
      </c>
      <c r="K30" s="67" t="str" cm="1">
        <f t="array" aca="1" ref="K30" ca="1">INDIRECT("'"&amp;K$1&amp;"'!"&amp;ADDRESS(ROW('Verblijfsgroep 1'!$D32),COLUMN('Verblijfsgroep 1'!$D32),4))</f>
        <v>€ per jaar 2024</v>
      </c>
      <c r="L30" s="67" t="str" cm="1">
        <f t="array" aca="1" ref="L30" ca="1">INDIRECT("'"&amp;L$1&amp;"'!"&amp;ADDRESS(ROW('Verblijfsgroep 1'!$D32),COLUMN('Verblijfsgroep 1'!$D32),4))</f>
        <v>€ per jaar 2024</v>
      </c>
      <c r="M30" s="67" t="str" cm="1">
        <f t="array" aca="1" ref="M30" ca="1">INDIRECT("'"&amp;M$1&amp;"'!"&amp;ADDRESS(ROW('Verblijfsgroep 1'!$D32),COLUMN('Verblijfsgroep 1'!$D32),4))</f>
        <v>€ per jaar 2024</v>
      </c>
      <c r="N30" s="67" t="str" cm="1">
        <f t="array" aca="1" ref="N30" ca="1">INDIRECT("'"&amp;N$1&amp;"'!"&amp;ADDRESS(ROW('Verblijfsgroep 1'!$D32),COLUMN('Verblijfsgroep 1'!$D32),4))</f>
        <v>€ per jaar 2024</v>
      </c>
    </row>
    <row r="31" spans="2:14" x14ac:dyDescent="0.55000000000000004">
      <c r="E31" s="32" cm="1">
        <f t="array" aca="1" ref="E31" ca="1">INDIRECT("'"&amp;E$1&amp;"'!"&amp;ADDRESS(ROW('Verblijfsgroep 1'!$D33),COLUMN('Verblijfsgroep 1'!$D33),4))</f>
        <v>0</v>
      </c>
      <c r="F31" s="32" cm="1">
        <f t="array" aca="1" ref="F31" ca="1">INDIRECT("'"&amp;F$1&amp;"'!"&amp;ADDRESS(ROW('Verblijfsgroep 1'!$D33),COLUMN('Verblijfsgroep 1'!$D33),4))</f>
        <v>0</v>
      </c>
      <c r="G31" s="32" cm="1">
        <f t="array" aca="1" ref="G31" ca="1">INDIRECT("'"&amp;G$1&amp;"'!"&amp;ADDRESS(ROW('Verblijfsgroep 1'!$D33),COLUMN('Verblijfsgroep 1'!$D33),4))</f>
        <v>0</v>
      </c>
      <c r="H31" s="32" cm="1">
        <f t="array" aca="1" ref="H31" ca="1">INDIRECT("'"&amp;H$1&amp;"'!"&amp;ADDRESS(ROW('Verblijfsgroep 1'!$D33),COLUMN('Verblijfsgroep 1'!$D33),4))</f>
        <v>0</v>
      </c>
      <c r="I31" s="32" cm="1">
        <f t="array" aca="1" ref="I31" ca="1">INDIRECT("'"&amp;I$1&amp;"'!"&amp;ADDRESS(ROW('Verblijfsgroep 1'!$D33),COLUMN('Verblijfsgroep 1'!$D33),4))</f>
        <v>0</v>
      </c>
      <c r="J31" s="32" cm="1">
        <f t="array" aca="1" ref="J31" ca="1">INDIRECT("'"&amp;J$1&amp;"'!"&amp;ADDRESS(ROW('Verblijfsgroep 1'!$D33),COLUMN('Verblijfsgroep 1'!$D33),4))</f>
        <v>0</v>
      </c>
      <c r="K31" s="32" cm="1">
        <f t="array" aca="1" ref="K31" ca="1">INDIRECT("'"&amp;K$1&amp;"'!"&amp;ADDRESS(ROW('Verblijfsgroep 1'!$D33),COLUMN('Verblijfsgroep 1'!$D33),4))</f>
        <v>0</v>
      </c>
      <c r="L31" s="32" cm="1">
        <f t="array" aca="1" ref="L31" ca="1">INDIRECT("'"&amp;L$1&amp;"'!"&amp;ADDRESS(ROW('Verblijfsgroep 1'!$D33),COLUMN('Verblijfsgroep 1'!$D33),4))</f>
        <v>0</v>
      </c>
      <c r="M31" s="32" cm="1">
        <f t="array" aca="1" ref="M31" ca="1">INDIRECT("'"&amp;M$1&amp;"'!"&amp;ADDRESS(ROW('Verblijfsgroep 1'!$D33),COLUMN('Verblijfsgroep 1'!$D33),4))</f>
        <v>0</v>
      </c>
      <c r="N31" s="32" cm="1">
        <f t="array" aca="1" ref="N31" ca="1">INDIRECT("'"&amp;N$1&amp;"'!"&amp;ADDRESS(ROW('Verblijfsgroep 1'!$D33),COLUMN('Verblijfsgroep 1'!$D33),4))</f>
        <v>0</v>
      </c>
    </row>
    <row r="32" spans="2:14" x14ac:dyDescent="0.55000000000000004">
      <c r="E32" s="32" cm="1">
        <f t="array" aca="1" ref="E32" ca="1">INDIRECT("'"&amp;E$1&amp;"'!"&amp;ADDRESS(ROW('Verblijfsgroep 1'!$D34),COLUMN('Verblijfsgroep 1'!$D34),4))</f>
        <v>0</v>
      </c>
      <c r="F32" s="32" cm="1">
        <f t="array" aca="1" ref="F32" ca="1">INDIRECT("'"&amp;F$1&amp;"'!"&amp;ADDRESS(ROW('Verblijfsgroep 1'!$D34),COLUMN('Verblijfsgroep 1'!$D34),4))</f>
        <v>0</v>
      </c>
      <c r="G32" s="32" cm="1">
        <f t="array" aca="1" ref="G32" ca="1">INDIRECT("'"&amp;G$1&amp;"'!"&amp;ADDRESS(ROW('Verblijfsgroep 1'!$D34),COLUMN('Verblijfsgroep 1'!$D34),4))</f>
        <v>0</v>
      </c>
      <c r="H32" s="32" cm="1">
        <f t="array" aca="1" ref="H32" ca="1">INDIRECT("'"&amp;H$1&amp;"'!"&amp;ADDRESS(ROW('Verblijfsgroep 1'!$D34),COLUMN('Verblijfsgroep 1'!$D34),4))</f>
        <v>0</v>
      </c>
      <c r="I32" s="32" cm="1">
        <f t="array" aca="1" ref="I32" ca="1">INDIRECT("'"&amp;I$1&amp;"'!"&amp;ADDRESS(ROW('Verblijfsgroep 1'!$D34),COLUMN('Verblijfsgroep 1'!$D34),4))</f>
        <v>0</v>
      </c>
      <c r="J32" s="32" cm="1">
        <f t="array" aca="1" ref="J32" ca="1">INDIRECT("'"&amp;J$1&amp;"'!"&amp;ADDRESS(ROW('Verblijfsgroep 1'!$D34),COLUMN('Verblijfsgroep 1'!$D34),4))</f>
        <v>0</v>
      </c>
      <c r="K32" s="32" cm="1">
        <f t="array" aca="1" ref="K32" ca="1">INDIRECT("'"&amp;K$1&amp;"'!"&amp;ADDRESS(ROW('Verblijfsgroep 1'!$D34),COLUMN('Verblijfsgroep 1'!$D34),4))</f>
        <v>0</v>
      </c>
      <c r="L32" s="32" cm="1">
        <f t="array" aca="1" ref="L32" ca="1">INDIRECT("'"&amp;L$1&amp;"'!"&amp;ADDRESS(ROW('Verblijfsgroep 1'!$D34),COLUMN('Verblijfsgroep 1'!$D34),4))</f>
        <v>0</v>
      </c>
      <c r="M32" s="32" cm="1">
        <f t="array" aca="1" ref="M32" ca="1">INDIRECT("'"&amp;M$1&amp;"'!"&amp;ADDRESS(ROW('Verblijfsgroep 1'!$D34),COLUMN('Verblijfsgroep 1'!$D34),4))</f>
        <v>0</v>
      </c>
      <c r="N32" s="32" cm="1">
        <f t="array" aca="1" ref="N32" ca="1">INDIRECT("'"&amp;N$1&amp;"'!"&amp;ADDRESS(ROW('Verblijfsgroep 1'!$D34),COLUMN('Verblijfsgroep 1'!$D34),4))</f>
        <v>0</v>
      </c>
    </row>
    <row r="33" spans="5:14" x14ac:dyDescent="0.55000000000000004">
      <c r="E33" s="32" cm="1">
        <f t="array" aca="1" ref="E33" ca="1">INDIRECT("'"&amp;E$1&amp;"'!"&amp;ADDRESS(ROW('Verblijfsgroep 1'!$D35),COLUMN('Verblijfsgroep 1'!$D35),4))</f>
        <v>0</v>
      </c>
      <c r="F33" s="32" cm="1">
        <f t="array" aca="1" ref="F33" ca="1">INDIRECT("'"&amp;F$1&amp;"'!"&amp;ADDRESS(ROW('Verblijfsgroep 1'!$D35),COLUMN('Verblijfsgroep 1'!$D35),4))</f>
        <v>0</v>
      </c>
      <c r="G33" s="32" cm="1">
        <f t="array" aca="1" ref="G33" ca="1">INDIRECT("'"&amp;G$1&amp;"'!"&amp;ADDRESS(ROW('Verblijfsgroep 1'!$D35),COLUMN('Verblijfsgroep 1'!$D35),4))</f>
        <v>0</v>
      </c>
      <c r="H33" s="32" cm="1">
        <f t="array" aca="1" ref="H33" ca="1">INDIRECT("'"&amp;H$1&amp;"'!"&amp;ADDRESS(ROW('Verblijfsgroep 1'!$D35),COLUMN('Verblijfsgroep 1'!$D35),4))</f>
        <v>0</v>
      </c>
      <c r="I33" s="32" cm="1">
        <f t="array" aca="1" ref="I33" ca="1">INDIRECT("'"&amp;I$1&amp;"'!"&amp;ADDRESS(ROW('Verblijfsgroep 1'!$D35),COLUMN('Verblijfsgroep 1'!$D35),4))</f>
        <v>0</v>
      </c>
      <c r="J33" s="32" cm="1">
        <f t="array" aca="1" ref="J33" ca="1">INDIRECT("'"&amp;J$1&amp;"'!"&amp;ADDRESS(ROW('Verblijfsgroep 1'!$D35),COLUMN('Verblijfsgroep 1'!$D35),4))</f>
        <v>0</v>
      </c>
      <c r="K33" s="32" cm="1">
        <f t="array" aca="1" ref="K33" ca="1">INDIRECT("'"&amp;K$1&amp;"'!"&amp;ADDRESS(ROW('Verblijfsgroep 1'!$D35),COLUMN('Verblijfsgroep 1'!$D35),4))</f>
        <v>0</v>
      </c>
      <c r="L33" s="32" cm="1">
        <f t="array" aca="1" ref="L33" ca="1">INDIRECT("'"&amp;L$1&amp;"'!"&amp;ADDRESS(ROW('Verblijfsgroep 1'!$D35),COLUMN('Verblijfsgroep 1'!$D35),4))</f>
        <v>0</v>
      </c>
      <c r="M33" s="32" cm="1">
        <f t="array" aca="1" ref="M33" ca="1">INDIRECT("'"&amp;M$1&amp;"'!"&amp;ADDRESS(ROW('Verblijfsgroep 1'!$D35),COLUMN('Verblijfsgroep 1'!$D35),4))</f>
        <v>0</v>
      </c>
      <c r="N33" s="32" cm="1">
        <f t="array" aca="1" ref="N33" ca="1">INDIRECT("'"&amp;N$1&amp;"'!"&amp;ADDRESS(ROW('Verblijfsgroep 1'!$D35),COLUMN('Verblijfsgroep 1'!$D35),4))</f>
        <v>0</v>
      </c>
    </row>
    <row r="34" spans="5:14" x14ac:dyDescent="0.55000000000000004">
      <c r="E34" s="32" cm="1">
        <f t="array" aca="1" ref="E34" ca="1">INDIRECT("'"&amp;E$1&amp;"'!"&amp;ADDRESS(ROW('Verblijfsgroep 1'!$D36),COLUMN('Verblijfsgroep 1'!$D36),4))</f>
        <v>0</v>
      </c>
      <c r="F34" s="32" cm="1">
        <f t="array" aca="1" ref="F34" ca="1">INDIRECT("'"&amp;F$1&amp;"'!"&amp;ADDRESS(ROW('Verblijfsgroep 1'!$D36),COLUMN('Verblijfsgroep 1'!$D36),4))</f>
        <v>0</v>
      </c>
      <c r="G34" s="32" cm="1">
        <f t="array" aca="1" ref="G34" ca="1">INDIRECT("'"&amp;G$1&amp;"'!"&amp;ADDRESS(ROW('Verblijfsgroep 1'!$D36),COLUMN('Verblijfsgroep 1'!$D36),4))</f>
        <v>0</v>
      </c>
      <c r="H34" s="32" cm="1">
        <f t="array" aca="1" ref="H34" ca="1">INDIRECT("'"&amp;H$1&amp;"'!"&amp;ADDRESS(ROW('Verblijfsgroep 1'!$D36),COLUMN('Verblijfsgroep 1'!$D36),4))</f>
        <v>0</v>
      </c>
      <c r="I34" s="32" cm="1">
        <f t="array" aca="1" ref="I34" ca="1">INDIRECT("'"&amp;I$1&amp;"'!"&amp;ADDRESS(ROW('Verblijfsgroep 1'!$D36),COLUMN('Verblijfsgroep 1'!$D36),4))</f>
        <v>0</v>
      </c>
      <c r="J34" s="32" cm="1">
        <f t="array" aca="1" ref="J34" ca="1">INDIRECT("'"&amp;J$1&amp;"'!"&amp;ADDRESS(ROW('Verblijfsgroep 1'!$D36),COLUMN('Verblijfsgroep 1'!$D36),4))</f>
        <v>0</v>
      </c>
      <c r="K34" s="32" cm="1">
        <f t="array" aca="1" ref="K34" ca="1">INDIRECT("'"&amp;K$1&amp;"'!"&amp;ADDRESS(ROW('Verblijfsgroep 1'!$D36),COLUMN('Verblijfsgroep 1'!$D36),4))</f>
        <v>0</v>
      </c>
      <c r="L34" s="32" cm="1">
        <f t="array" aca="1" ref="L34" ca="1">INDIRECT("'"&amp;L$1&amp;"'!"&amp;ADDRESS(ROW('Verblijfsgroep 1'!$D36),COLUMN('Verblijfsgroep 1'!$D36),4))</f>
        <v>0</v>
      </c>
      <c r="M34" s="32" cm="1">
        <f t="array" aca="1" ref="M34" ca="1">INDIRECT("'"&amp;M$1&amp;"'!"&amp;ADDRESS(ROW('Verblijfsgroep 1'!$D36),COLUMN('Verblijfsgroep 1'!$D36),4))</f>
        <v>0</v>
      </c>
      <c r="N34" s="32" cm="1">
        <f t="array" aca="1" ref="N34" ca="1">INDIRECT("'"&amp;N$1&amp;"'!"&amp;ADDRESS(ROW('Verblijfsgroep 1'!$D36),COLUMN('Verblijfsgroep 1'!$D36),4))</f>
        <v>0</v>
      </c>
    </row>
    <row r="35" spans="5:14" x14ac:dyDescent="0.55000000000000004">
      <c r="E35" s="32" cm="1">
        <f t="array" aca="1" ref="E35" ca="1">INDIRECT("'"&amp;E$1&amp;"'!"&amp;ADDRESS(ROW('Verblijfsgroep 1'!$D37),COLUMN('Verblijfsgroep 1'!$D37),4))</f>
        <v>0</v>
      </c>
      <c r="F35" s="32" cm="1">
        <f t="array" aca="1" ref="F35" ca="1">INDIRECT("'"&amp;F$1&amp;"'!"&amp;ADDRESS(ROW('Verblijfsgroep 1'!$D37),COLUMN('Verblijfsgroep 1'!$D37),4))</f>
        <v>0</v>
      </c>
      <c r="G35" s="32" cm="1">
        <f t="array" aca="1" ref="G35" ca="1">INDIRECT("'"&amp;G$1&amp;"'!"&amp;ADDRESS(ROW('Verblijfsgroep 1'!$D37),COLUMN('Verblijfsgroep 1'!$D37),4))</f>
        <v>0</v>
      </c>
      <c r="H35" s="32" cm="1">
        <f t="array" aca="1" ref="H35" ca="1">INDIRECT("'"&amp;H$1&amp;"'!"&amp;ADDRESS(ROW('Verblijfsgroep 1'!$D37),COLUMN('Verblijfsgroep 1'!$D37),4))</f>
        <v>0</v>
      </c>
      <c r="I35" s="32" cm="1">
        <f t="array" aca="1" ref="I35" ca="1">INDIRECT("'"&amp;I$1&amp;"'!"&amp;ADDRESS(ROW('Verblijfsgroep 1'!$D37),COLUMN('Verblijfsgroep 1'!$D37),4))</f>
        <v>0</v>
      </c>
      <c r="J35" s="32" cm="1">
        <f t="array" aca="1" ref="J35" ca="1">INDIRECT("'"&amp;J$1&amp;"'!"&amp;ADDRESS(ROW('Verblijfsgroep 1'!$D37),COLUMN('Verblijfsgroep 1'!$D37),4))</f>
        <v>0</v>
      </c>
      <c r="K35" s="32" cm="1">
        <f t="array" aca="1" ref="K35" ca="1">INDIRECT("'"&amp;K$1&amp;"'!"&amp;ADDRESS(ROW('Verblijfsgroep 1'!$D37),COLUMN('Verblijfsgroep 1'!$D37),4))</f>
        <v>0</v>
      </c>
      <c r="L35" s="32" cm="1">
        <f t="array" aca="1" ref="L35" ca="1">INDIRECT("'"&amp;L$1&amp;"'!"&amp;ADDRESS(ROW('Verblijfsgroep 1'!$D37),COLUMN('Verblijfsgroep 1'!$D37),4))</f>
        <v>0</v>
      </c>
      <c r="M35" s="32" cm="1">
        <f t="array" aca="1" ref="M35" ca="1">INDIRECT("'"&amp;M$1&amp;"'!"&amp;ADDRESS(ROW('Verblijfsgroep 1'!$D37),COLUMN('Verblijfsgroep 1'!$D37),4))</f>
        <v>0</v>
      </c>
      <c r="N35" s="32" cm="1">
        <f t="array" aca="1" ref="N35" ca="1">INDIRECT("'"&amp;N$1&amp;"'!"&amp;ADDRESS(ROW('Verblijfsgroep 1'!$D37),COLUMN('Verblijfsgroep 1'!$D37),4))</f>
        <v>0</v>
      </c>
    </row>
    <row r="36" spans="5:14" x14ac:dyDescent="0.55000000000000004">
      <c r="E36" s="33" cm="1">
        <f t="array" aca="1" ref="E36" ca="1">INDIRECT("'"&amp;E$1&amp;"'!"&amp;ADDRESS(ROW('Verblijfsgroep 1'!$D38),COLUMN('Verblijfsgroep 1'!$D38),4))</f>
        <v>0</v>
      </c>
      <c r="F36" s="33" cm="1">
        <f t="array" aca="1" ref="F36" ca="1">INDIRECT("'"&amp;F$1&amp;"'!"&amp;ADDRESS(ROW('Verblijfsgroep 1'!$D38),COLUMN('Verblijfsgroep 1'!$D38),4))</f>
        <v>0</v>
      </c>
      <c r="G36" s="33" cm="1">
        <f t="array" aca="1" ref="G36" ca="1">INDIRECT("'"&amp;G$1&amp;"'!"&amp;ADDRESS(ROW('Verblijfsgroep 1'!$D38),COLUMN('Verblijfsgroep 1'!$D38),4))</f>
        <v>0</v>
      </c>
      <c r="H36" s="33" cm="1">
        <f t="array" aca="1" ref="H36" ca="1">INDIRECT("'"&amp;H$1&amp;"'!"&amp;ADDRESS(ROW('Verblijfsgroep 1'!$D38),COLUMN('Verblijfsgroep 1'!$D38),4))</f>
        <v>0</v>
      </c>
      <c r="I36" s="33" cm="1">
        <f t="array" aca="1" ref="I36" ca="1">INDIRECT("'"&amp;I$1&amp;"'!"&amp;ADDRESS(ROW('Verblijfsgroep 1'!$D38),COLUMN('Verblijfsgroep 1'!$D38),4))</f>
        <v>0</v>
      </c>
      <c r="J36" s="33" cm="1">
        <f t="array" aca="1" ref="J36" ca="1">INDIRECT("'"&amp;J$1&amp;"'!"&amp;ADDRESS(ROW('Verblijfsgroep 1'!$D38),COLUMN('Verblijfsgroep 1'!$D38),4))</f>
        <v>0</v>
      </c>
      <c r="K36" s="33" cm="1">
        <f t="array" aca="1" ref="K36" ca="1">INDIRECT("'"&amp;K$1&amp;"'!"&amp;ADDRESS(ROW('Verblijfsgroep 1'!$D38),COLUMN('Verblijfsgroep 1'!$D38),4))</f>
        <v>0</v>
      </c>
      <c r="L36" s="33" cm="1">
        <f t="array" aca="1" ref="L36" ca="1">INDIRECT("'"&amp;L$1&amp;"'!"&amp;ADDRESS(ROW('Verblijfsgroep 1'!$D38),COLUMN('Verblijfsgroep 1'!$D38),4))</f>
        <v>0</v>
      </c>
      <c r="M36" s="33" cm="1">
        <f t="array" aca="1" ref="M36" ca="1">INDIRECT("'"&amp;M$1&amp;"'!"&amp;ADDRESS(ROW('Verblijfsgroep 1'!$D38),COLUMN('Verblijfsgroep 1'!$D38),4))</f>
        <v>0</v>
      </c>
      <c r="N36" s="33" cm="1">
        <f t="array" aca="1" ref="N36" ca="1">INDIRECT("'"&amp;N$1&amp;"'!"&amp;ADDRESS(ROW('Verblijfsgroep 1'!$D38),COLUMN('Verblijfsgroep 1'!$D38),4))</f>
        <v>0</v>
      </c>
    </row>
    <row r="37" spans="5:14" x14ac:dyDescent="0.55000000000000004">
      <c r="E37" s="34" cm="1">
        <f t="array" aca="1" ref="E37" ca="1">INDIRECT("'"&amp;E$1&amp;"'!"&amp;ADDRESS(ROW('Verblijfsgroep 1'!$D39),COLUMN('Verblijfsgroep 1'!$D39),4))</f>
        <v>0</v>
      </c>
      <c r="F37" s="34" cm="1">
        <f t="array" aca="1" ref="F37" ca="1">INDIRECT("'"&amp;F$1&amp;"'!"&amp;ADDRESS(ROW('Verblijfsgroep 1'!$D39),COLUMN('Verblijfsgroep 1'!$D39),4))</f>
        <v>0</v>
      </c>
      <c r="G37" s="34" cm="1">
        <f t="array" aca="1" ref="G37" ca="1">INDIRECT("'"&amp;G$1&amp;"'!"&amp;ADDRESS(ROW('Verblijfsgroep 1'!$D39),COLUMN('Verblijfsgroep 1'!$D39),4))</f>
        <v>0</v>
      </c>
      <c r="H37" s="34" cm="1">
        <f t="array" aca="1" ref="H37" ca="1">INDIRECT("'"&amp;H$1&amp;"'!"&amp;ADDRESS(ROW('Verblijfsgroep 1'!$D39),COLUMN('Verblijfsgroep 1'!$D39),4))</f>
        <v>0</v>
      </c>
      <c r="I37" s="34" cm="1">
        <f t="array" aca="1" ref="I37" ca="1">INDIRECT("'"&amp;I$1&amp;"'!"&amp;ADDRESS(ROW('Verblijfsgroep 1'!$D39),COLUMN('Verblijfsgroep 1'!$D39),4))</f>
        <v>0</v>
      </c>
      <c r="J37" s="34" cm="1">
        <f t="array" aca="1" ref="J37" ca="1">INDIRECT("'"&amp;J$1&amp;"'!"&amp;ADDRESS(ROW('Verblijfsgroep 1'!$D39),COLUMN('Verblijfsgroep 1'!$D39),4))</f>
        <v>0</v>
      </c>
      <c r="K37" s="34" cm="1">
        <f t="array" aca="1" ref="K37" ca="1">INDIRECT("'"&amp;K$1&amp;"'!"&amp;ADDRESS(ROW('Verblijfsgroep 1'!$D39),COLUMN('Verblijfsgroep 1'!$D39),4))</f>
        <v>0</v>
      </c>
      <c r="L37" s="34" cm="1">
        <f t="array" aca="1" ref="L37" ca="1">INDIRECT("'"&amp;L$1&amp;"'!"&amp;ADDRESS(ROW('Verblijfsgroep 1'!$D39),COLUMN('Verblijfsgroep 1'!$D39),4))</f>
        <v>0</v>
      </c>
      <c r="M37" s="34" cm="1">
        <f t="array" aca="1" ref="M37" ca="1">INDIRECT("'"&amp;M$1&amp;"'!"&amp;ADDRESS(ROW('Verblijfsgroep 1'!$D39),COLUMN('Verblijfsgroep 1'!$D39),4))</f>
        <v>0</v>
      </c>
      <c r="N37" s="34" cm="1">
        <f t="array" aca="1" ref="N37" ca="1">INDIRECT("'"&amp;N$1&amp;"'!"&amp;ADDRESS(ROW('Verblijfsgroep 1'!$D39),COLUMN('Verblijfsgroep 1'!$D39),4))</f>
        <v>0</v>
      </c>
    </row>
    <row r="38" spans="5:14" x14ac:dyDescent="0.55000000000000004">
      <c r="E38" s="35" cm="1">
        <f t="array" aca="1" ref="E38" ca="1">INDIRECT("'"&amp;E$1&amp;"'!"&amp;ADDRESS(ROW('Verblijfsgroep 1'!$D40),COLUMN('Verblijfsgroep 1'!$D40),4))</f>
        <v>0</v>
      </c>
      <c r="F38" s="35" cm="1">
        <f t="array" aca="1" ref="F38" ca="1">INDIRECT("'"&amp;F$1&amp;"'!"&amp;ADDRESS(ROW('Verblijfsgroep 1'!$D40),COLUMN('Verblijfsgroep 1'!$D40),4))</f>
        <v>0</v>
      </c>
      <c r="G38" s="35" cm="1">
        <f t="array" aca="1" ref="G38" ca="1">INDIRECT("'"&amp;G$1&amp;"'!"&amp;ADDRESS(ROW('Verblijfsgroep 1'!$D40),COLUMN('Verblijfsgroep 1'!$D40),4))</f>
        <v>0</v>
      </c>
      <c r="H38" s="35" cm="1">
        <f t="array" aca="1" ref="H38" ca="1">INDIRECT("'"&amp;H$1&amp;"'!"&amp;ADDRESS(ROW('Verblijfsgroep 1'!$D40),COLUMN('Verblijfsgroep 1'!$D40),4))</f>
        <v>0</v>
      </c>
      <c r="I38" s="35" cm="1">
        <f t="array" aca="1" ref="I38" ca="1">INDIRECT("'"&amp;I$1&amp;"'!"&amp;ADDRESS(ROW('Verblijfsgroep 1'!$D40),COLUMN('Verblijfsgroep 1'!$D40),4))</f>
        <v>0</v>
      </c>
      <c r="J38" s="35" cm="1">
        <f t="array" aca="1" ref="J38" ca="1">INDIRECT("'"&amp;J$1&amp;"'!"&amp;ADDRESS(ROW('Verblijfsgroep 1'!$D40),COLUMN('Verblijfsgroep 1'!$D40),4))</f>
        <v>0</v>
      </c>
      <c r="K38" s="35" cm="1">
        <f t="array" aca="1" ref="K38" ca="1">INDIRECT("'"&amp;K$1&amp;"'!"&amp;ADDRESS(ROW('Verblijfsgroep 1'!$D40),COLUMN('Verblijfsgroep 1'!$D40),4))</f>
        <v>0</v>
      </c>
      <c r="L38" s="35" cm="1">
        <f t="array" aca="1" ref="L38" ca="1">INDIRECT("'"&amp;L$1&amp;"'!"&amp;ADDRESS(ROW('Verblijfsgroep 1'!$D40),COLUMN('Verblijfsgroep 1'!$D40),4))</f>
        <v>0</v>
      </c>
      <c r="M38" s="35" cm="1">
        <f t="array" aca="1" ref="M38" ca="1">INDIRECT("'"&amp;M$1&amp;"'!"&amp;ADDRESS(ROW('Verblijfsgroep 1'!$D40),COLUMN('Verblijfsgroep 1'!$D40),4))</f>
        <v>0</v>
      </c>
      <c r="N38" s="35" cm="1">
        <f t="array" aca="1" ref="N38" ca="1">INDIRECT("'"&amp;N$1&amp;"'!"&amp;ADDRESS(ROW('Verblijfsgroep 1'!$D40),COLUMN('Verblijfsgroep 1'!$D40),4))</f>
        <v>0</v>
      </c>
    </row>
    <row r="39" spans="5:14" x14ac:dyDescent="0.55000000000000004">
      <c r="E39" s="13" cm="1">
        <f t="array" aca="1" ref="E39" ca="1">INDIRECT("'"&amp;E$1&amp;"'!"&amp;ADDRESS(ROW('Verblijfsgroep 1'!$D41),COLUMN('Verblijfsgroep 1'!$D41),4))</f>
        <v>0</v>
      </c>
      <c r="F39" s="13" cm="1">
        <f t="array" aca="1" ref="F39" ca="1">INDIRECT("'"&amp;F$1&amp;"'!"&amp;ADDRESS(ROW('Verblijfsgroep 1'!$D41),COLUMN('Verblijfsgroep 1'!$D41),4))</f>
        <v>0</v>
      </c>
      <c r="G39" s="13" cm="1">
        <f t="array" aca="1" ref="G39" ca="1">INDIRECT("'"&amp;G$1&amp;"'!"&amp;ADDRESS(ROW('Verblijfsgroep 1'!$D41),COLUMN('Verblijfsgroep 1'!$D41),4))</f>
        <v>0</v>
      </c>
      <c r="H39" s="13" cm="1">
        <f t="array" aca="1" ref="H39" ca="1">INDIRECT("'"&amp;H$1&amp;"'!"&amp;ADDRESS(ROW('Verblijfsgroep 1'!$D41),COLUMN('Verblijfsgroep 1'!$D41),4))</f>
        <v>0</v>
      </c>
      <c r="I39" s="13" cm="1">
        <f t="array" aca="1" ref="I39" ca="1">INDIRECT("'"&amp;I$1&amp;"'!"&amp;ADDRESS(ROW('Verblijfsgroep 1'!$D41),COLUMN('Verblijfsgroep 1'!$D41),4))</f>
        <v>0</v>
      </c>
      <c r="J39" s="13" cm="1">
        <f t="array" aca="1" ref="J39" ca="1">INDIRECT("'"&amp;J$1&amp;"'!"&amp;ADDRESS(ROW('Verblijfsgroep 1'!$D41),COLUMN('Verblijfsgroep 1'!$D41),4))</f>
        <v>0</v>
      </c>
      <c r="K39" s="13" cm="1">
        <f t="array" aca="1" ref="K39" ca="1">INDIRECT("'"&amp;K$1&amp;"'!"&amp;ADDRESS(ROW('Verblijfsgroep 1'!$D41),COLUMN('Verblijfsgroep 1'!$D41),4))</f>
        <v>0</v>
      </c>
      <c r="L39" s="13" cm="1">
        <f t="array" aca="1" ref="L39" ca="1">INDIRECT("'"&amp;L$1&amp;"'!"&amp;ADDRESS(ROW('Verblijfsgroep 1'!$D41),COLUMN('Verblijfsgroep 1'!$D41),4))</f>
        <v>0</v>
      </c>
      <c r="M39" s="13" cm="1">
        <f t="array" aca="1" ref="M39" ca="1">INDIRECT("'"&amp;M$1&amp;"'!"&amp;ADDRESS(ROW('Verblijfsgroep 1'!$D41),COLUMN('Verblijfsgroep 1'!$D41),4))</f>
        <v>0</v>
      </c>
      <c r="N39" s="13" cm="1">
        <f t="array" aca="1" ref="N39" ca="1">INDIRECT("'"&amp;N$1&amp;"'!"&amp;ADDRESS(ROW('Verblijfsgroep 1'!$D41),COLUMN('Verblijfsgroep 1'!$D41),4))</f>
        <v>0</v>
      </c>
    </row>
    <row r="40" spans="5:14" x14ac:dyDescent="0.55000000000000004">
      <c r="E40" s="68" t="str" cm="1">
        <f t="array" aca="1" ref="E40" ca="1">INDIRECT("'"&amp;E$1&amp;"'!"&amp;ADDRESS(ROW('Verblijfsgroep 1'!$D42),COLUMN('Verblijfsgroep 1'!$D42),4))</f>
        <v>Euro's</v>
      </c>
      <c r="F40" s="68" t="str" cm="1">
        <f t="array" aca="1" ref="F40" ca="1">INDIRECT("'"&amp;F$1&amp;"'!"&amp;ADDRESS(ROW('Verblijfsgroep 1'!$D42),COLUMN('Verblijfsgroep 1'!$D42),4))</f>
        <v>Euro's</v>
      </c>
      <c r="G40" s="68" t="str" cm="1">
        <f t="array" aca="1" ref="G40" ca="1">INDIRECT("'"&amp;G$1&amp;"'!"&amp;ADDRESS(ROW('Verblijfsgroep 1'!$D42),COLUMN('Verblijfsgroep 1'!$D42),4))</f>
        <v>Euro's</v>
      </c>
      <c r="H40" s="68" t="str" cm="1">
        <f t="array" aca="1" ref="H40" ca="1">INDIRECT("'"&amp;H$1&amp;"'!"&amp;ADDRESS(ROW('Verblijfsgroep 1'!$D42),COLUMN('Verblijfsgroep 1'!$D42),4))</f>
        <v>Euro's</v>
      </c>
      <c r="I40" s="68" t="str" cm="1">
        <f t="array" aca="1" ref="I40" ca="1">INDIRECT("'"&amp;I$1&amp;"'!"&amp;ADDRESS(ROW('Verblijfsgroep 1'!$D42),COLUMN('Verblijfsgroep 1'!$D42),4))</f>
        <v>Euro's</v>
      </c>
      <c r="J40" s="68" t="str" cm="1">
        <f t="array" aca="1" ref="J40" ca="1">INDIRECT("'"&amp;J$1&amp;"'!"&amp;ADDRESS(ROW('Verblijfsgroep 1'!$D42),COLUMN('Verblijfsgroep 1'!$D42),4))</f>
        <v>Euro's</v>
      </c>
      <c r="K40" s="68" t="str" cm="1">
        <f t="array" aca="1" ref="K40" ca="1">INDIRECT("'"&amp;K$1&amp;"'!"&amp;ADDRESS(ROW('Verblijfsgroep 1'!$D42),COLUMN('Verblijfsgroep 1'!$D42),4))</f>
        <v>Euro's</v>
      </c>
      <c r="L40" s="68" t="str" cm="1">
        <f t="array" aca="1" ref="L40" ca="1">INDIRECT("'"&amp;L$1&amp;"'!"&amp;ADDRESS(ROW('Verblijfsgroep 1'!$D42),COLUMN('Verblijfsgroep 1'!$D42),4))</f>
        <v>Euro's</v>
      </c>
      <c r="M40" s="68" t="str" cm="1">
        <f t="array" aca="1" ref="M40" ca="1">INDIRECT("'"&amp;M$1&amp;"'!"&amp;ADDRESS(ROW('Verblijfsgroep 1'!$D42),COLUMN('Verblijfsgroep 1'!$D42),4))</f>
        <v>Euro's</v>
      </c>
      <c r="N40" s="68" t="str" cm="1">
        <f t="array" aca="1" ref="N40" ca="1">INDIRECT("'"&amp;N$1&amp;"'!"&amp;ADDRESS(ROW('Verblijfsgroep 1'!$D42),COLUMN('Verblijfsgroep 1'!$D42),4))</f>
        <v>Euro's</v>
      </c>
    </row>
    <row r="41" spans="5:14" x14ac:dyDescent="0.55000000000000004">
      <c r="E41" s="50" t="str" cm="1">
        <f t="array" aca="1" ref="E41" ca="1">INDIRECT("'"&amp;E$1&amp;"'!"&amp;ADDRESS(ROW('Verblijfsgroep 1'!$D43),COLUMN('Verblijfsgroep 1'!$D43),4))</f>
        <v/>
      </c>
      <c r="F41" s="50" t="str" cm="1">
        <f t="array" aca="1" ref="F41" ca="1">INDIRECT("'"&amp;F$1&amp;"'!"&amp;ADDRESS(ROW('Verblijfsgroep 1'!$D43),COLUMN('Verblijfsgroep 1'!$D43),4))</f>
        <v/>
      </c>
      <c r="G41" s="50" t="str" cm="1">
        <f t="array" aca="1" ref="G41" ca="1">INDIRECT("'"&amp;G$1&amp;"'!"&amp;ADDRESS(ROW('Verblijfsgroep 1'!$D43),COLUMN('Verblijfsgroep 1'!$D43),4))</f>
        <v/>
      </c>
      <c r="H41" s="50" t="str" cm="1">
        <f t="array" aca="1" ref="H41" ca="1">INDIRECT("'"&amp;H$1&amp;"'!"&amp;ADDRESS(ROW('Verblijfsgroep 1'!$D43),COLUMN('Verblijfsgroep 1'!$D43),4))</f>
        <v/>
      </c>
      <c r="I41" s="50" t="str" cm="1">
        <f t="array" aca="1" ref="I41" ca="1">INDIRECT("'"&amp;I$1&amp;"'!"&amp;ADDRESS(ROW('Verblijfsgroep 1'!$D43),COLUMN('Verblijfsgroep 1'!$D43),4))</f>
        <v/>
      </c>
      <c r="J41" s="50" t="str" cm="1">
        <f t="array" aca="1" ref="J41" ca="1">INDIRECT("'"&amp;J$1&amp;"'!"&amp;ADDRESS(ROW('Verblijfsgroep 1'!$D43),COLUMN('Verblijfsgroep 1'!$D43),4))</f>
        <v/>
      </c>
      <c r="K41" s="50" t="str" cm="1">
        <f t="array" aca="1" ref="K41" ca="1">INDIRECT("'"&amp;K$1&amp;"'!"&amp;ADDRESS(ROW('Verblijfsgroep 1'!$D43),COLUMN('Verblijfsgroep 1'!$D43),4))</f>
        <v/>
      </c>
      <c r="L41" s="50" t="str" cm="1">
        <f t="array" aca="1" ref="L41" ca="1">INDIRECT("'"&amp;L$1&amp;"'!"&amp;ADDRESS(ROW('Verblijfsgroep 1'!$D43),COLUMN('Verblijfsgroep 1'!$D43),4))</f>
        <v/>
      </c>
      <c r="M41" s="50" t="str" cm="1">
        <f t="array" aca="1" ref="M41" ca="1">INDIRECT("'"&amp;M$1&amp;"'!"&amp;ADDRESS(ROW('Verblijfsgroep 1'!$D43),COLUMN('Verblijfsgroep 1'!$D43),4))</f>
        <v/>
      </c>
      <c r="N41" s="50" t="str" cm="1">
        <f t="array" aca="1" ref="N41" ca="1">INDIRECT("'"&amp;N$1&amp;"'!"&amp;ADDRESS(ROW('Verblijfsgroep 1'!$D43),COLUMN('Verblijfsgroep 1'!$D43),4))</f>
        <v/>
      </c>
    </row>
    <row r="42" spans="5:14" x14ac:dyDescent="0.55000000000000004">
      <c r="E42" s="51" t="str" cm="1">
        <f t="array" aca="1" ref="E42" ca="1">INDIRECT("'"&amp;E$1&amp;"'!"&amp;ADDRESS(ROW('Verblijfsgroep 1'!$D44),COLUMN('Verblijfsgroep 1'!$D44),4))</f>
        <v/>
      </c>
      <c r="F42" s="51" t="str" cm="1">
        <f t="array" aca="1" ref="F42" ca="1">INDIRECT("'"&amp;F$1&amp;"'!"&amp;ADDRESS(ROW('Verblijfsgroep 1'!$D44),COLUMN('Verblijfsgroep 1'!$D44),4))</f>
        <v/>
      </c>
      <c r="G42" s="51" t="str" cm="1">
        <f t="array" aca="1" ref="G42" ca="1">INDIRECT("'"&amp;G$1&amp;"'!"&amp;ADDRESS(ROW('Verblijfsgroep 1'!$D44),COLUMN('Verblijfsgroep 1'!$D44),4))</f>
        <v/>
      </c>
      <c r="H42" s="51" t="str" cm="1">
        <f t="array" aca="1" ref="H42" ca="1">INDIRECT("'"&amp;H$1&amp;"'!"&amp;ADDRESS(ROW('Verblijfsgroep 1'!$D44),COLUMN('Verblijfsgroep 1'!$D44),4))</f>
        <v/>
      </c>
      <c r="I42" s="51" t="str" cm="1">
        <f t="array" aca="1" ref="I42" ca="1">INDIRECT("'"&amp;I$1&amp;"'!"&amp;ADDRESS(ROW('Verblijfsgroep 1'!$D44),COLUMN('Verblijfsgroep 1'!$D44),4))</f>
        <v/>
      </c>
      <c r="J42" s="51" t="str" cm="1">
        <f t="array" aca="1" ref="J42" ca="1">INDIRECT("'"&amp;J$1&amp;"'!"&amp;ADDRESS(ROW('Verblijfsgroep 1'!$D44),COLUMN('Verblijfsgroep 1'!$D44),4))</f>
        <v/>
      </c>
      <c r="K42" s="51" t="str" cm="1">
        <f t="array" aca="1" ref="K42" ca="1">INDIRECT("'"&amp;K$1&amp;"'!"&amp;ADDRESS(ROW('Verblijfsgroep 1'!$D44),COLUMN('Verblijfsgroep 1'!$D44),4))</f>
        <v/>
      </c>
      <c r="L42" s="51" t="str" cm="1">
        <f t="array" aca="1" ref="L42" ca="1">INDIRECT("'"&amp;L$1&amp;"'!"&amp;ADDRESS(ROW('Verblijfsgroep 1'!$D44),COLUMN('Verblijfsgroep 1'!$D44),4))</f>
        <v/>
      </c>
      <c r="M42" s="51" t="str" cm="1">
        <f t="array" aca="1" ref="M42" ca="1">INDIRECT("'"&amp;M$1&amp;"'!"&amp;ADDRESS(ROW('Verblijfsgroep 1'!$D44),COLUMN('Verblijfsgroep 1'!$D44),4))</f>
        <v/>
      </c>
      <c r="N42" s="51" t="str" cm="1">
        <f t="array" aca="1" ref="N42" ca="1">INDIRECT("'"&amp;N$1&amp;"'!"&amp;ADDRESS(ROW('Verblijfsgroep 1'!$D44),COLUMN('Verblijfsgroep 1'!$D44),4))</f>
        <v/>
      </c>
    </row>
    <row r="43" spans="5:14" x14ac:dyDescent="0.55000000000000004">
      <c r="E43" s="50" t="str" cm="1">
        <f t="array" aca="1" ref="E43" ca="1">INDIRECT("'"&amp;E$1&amp;"'!"&amp;ADDRESS(ROW('Verblijfsgroep 1'!$D45),COLUMN('Verblijfsgroep 1'!$D45),4))</f>
        <v/>
      </c>
      <c r="F43" s="50" t="str" cm="1">
        <f t="array" aca="1" ref="F43" ca="1">INDIRECT("'"&amp;F$1&amp;"'!"&amp;ADDRESS(ROW('Verblijfsgroep 1'!$D45),COLUMN('Verblijfsgroep 1'!$D45),4))</f>
        <v/>
      </c>
      <c r="G43" s="50" t="str" cm="1">
        <f t="array" aca="1" ref="G43" ca="1">INDIRECT("'"&amp;G$1&amp;"'!"&amp;ADDRESS(ROW('Verblijfsgroep 1'!$D45),COLUMN('Verblijfsgroep 1'!$D45),4))</f>
        <v/>
      </c>
      <c r="H43" s="50" t="str" cm="1">
        <f t="array" aca="1" ref="H43" ca="1">INDIRECT("'"&amp;H$1&amp;"'!"&amp;ADDRESS(ROW('Verblijfsgroep 1'!$D45),COLUMN('Verblijfsgroep 1'!$D45),4))</f>
        <v/>
      </c>
      <c r="I43" s="50" t="str" cm="1">
        <f t="array" aca="1" ref="I43" ca="1">INDIRECT("'"&amp;I$1&amp;"'!"&amp;ADDRESS(ROW('Verblijfsgroep 1'!$D45),COLUMN('Verblijfsgroep 1'!$D45),4))</f>
        <v/>
      </c>
      <c r="J43" s="50" t="str" cm="1">
        <f t="array" aca="1" ref="J43" ca="1">INDIRECT("'"&amp;J$1&amp;"'!"&amp;ADDRESS(ROW('Verblijfsgroep 1'!$D45),COLUMN('Verblijfsgroep 1'!$D45),4))</f>
        <v/>
      </c>
      <c r="K43" s="50" t="str" cm="1">
        <f t="array" aca="1" ref="K43" ca="1">INDIRECT("'"&amp;K$1&amp;"'!"&amp;ADDRESS(ROW('Verblijfsgroep 1'!$D45),COLUMN('Verblijfsgroep 1'!$D45),4))</f>
        <v/>
      </c>
      <c r="L43" s="50" t="str" cm="1">
        <f t="array" aca="1" ref="L43" ca="1">INDIRECT("'"&amp;L$1&amp;"'!"&amp;ADDRESS(ROW('Verblijfsgroep 1'!$D45),COLUMN('Verblijfsgroep 1'!$D45),4))</f>
        <v/>
      </c>
      <c r="M43" s="50" t="str" cm="1">
        <f t="array" aca="1" ref="M43" ca="1">INDIRECT("'"&amp;M$1&amp;"'!"&amp;ADDRESS(ROW('Verblijfsgroep 1'!$D45),COLUMN('Verblijfsgroep 1'!$D45),4))</f>
        <v/>
      </c>
      <c r="N43" s="50" t="str" cm="1">
        <f t="array" aca="1" ref="N43" ca="1">INDIRECT("'"&amp;N$1&amp;"'!"&amp;ADDRESS(ROW('Verblijfsgroep 1'!$D45),COLUMN('Verblijfsgroep 1'!$D45),4))</f>
        <v/>
      </c>
    </row>
    <row r="44" spans="5:14" x14ac:dyDescent="0.55000000000000004">
      <c r="E44" s="51" t="str" cm="1">
        <f t="array" aca="1" ref="E44" ca="1">INDIRECT("'"&amp;E$1&amp;"'!"&amp;ADDRESS(ROW('Verblijfsgroep 1'!$D46),COLUMN('Verblijfsgroep 1'!$D46),4))</f>
        <v/>
      </c>
      <c r="F44" s="51" t="str" cm="1">
        <f t="array" aca="1" ref="F44" ca="1">INDIRECT("'"&amp;F$1&amp;"'!"&amp;ADDRESS(ROW('Verblijfsgroep 1'!$D46),COLUMN('Verblijfsgroep 1'!$D46),4))</f>
        <v/>
      </c>
      <c r="G44" s="51" t="str" cm="1">
        <f t="array" aca="1" ref="G44" ca="1">INDIRECT("'"&amp;G$1&amp;"'!"&amp;ADDRESS(ROW('Verblijfsgroep 1'!$D46),COLUMN('Verblijfsgroep 1'!$D46),4))</f>
        <v/>
      </c>
      <c r="H44" s="51" t="str" cm="1">
        <f t="array" aca="1" ref="H44" ca="1">INDIRECT("'"&amp;H$1&amp;"'!"&amp;ADDRESS(ROW('Verblijfsgroep 1'!$D46),COLUMN('Verblijfsgroep 1'!$D46),4))</f>
        <v/>
      </c>
      <c r="I44" s="51" t="str" cm="1">
        <f t="array" aca="1" ref="I44" ca="1">INDIRECT("'"&amp;I$1&amp;"'!"&amp;ADDRESS(ROW('Verblijfsgroep 1'!$D46),COLUMN('Verblijfsgroep 1'!$D46),4))</f>
        <v/>
      </c>
      <c r="J44" s="51" t="str" cm="1">
        <f t="array" aca="1" ref="J44" ca="1">INDIRECT("'"&amp;J$1&amp;"'!"&amp;ADDRESS(ROW('Verblijfsgroep 1'!$D46),COLUMN('Verblijfsgroep 1'!$D46),4))</f>
        <v/>
      </c>
      <c r="K44" s="51" t="str" cm="1">
        <f t="array" aca="1" ref="K44" ca="1">INDIRECT("'"&amp;K$1&amp;"'!"&amp;ADDRESS(ROW('Verblijfsgroep 1'!$D46),COLUMN('Verblijfsgroep 1'!$D46),4))</f>
        <v/>
      </c>
      <c r="L44" s="51" t="str" cm="1">
        <f t="array" aca="1" ref="L44" ca="1">INDIRECT("'"&amp;L$1&amp;"'!"&amp;ADDRESS(ROW('Verblijfsgroep 1'!$D46),COLUMN('Verblijfsgroep 1'!$D46),4))</f>
        <v/>
      </c>
      <c r="M44" s="51" t="str" cm="1">
        <f t="array" aca="1" ref="M44" ca="1">INDIRECT("'"&amp;M$1&amp;"'!"&amp;ADDRESS(ROW('Verblijfsgroep 1'!$D46),COLUMN('Verblijfsgroep 1'!$D46),4))</f>
        <v/>
      </c>
      <c r="N44" s="51" t="str" cm="1">
        <f t="array" aca="1" ref="N44" ca="1">INDIRECT("'"&amp;N$1&amp;"'!"&amp;ADDRESS(ROW('Verblijfsgroep 1'!$D46),COLUMN('Verblijfsgroep 1'!$D46),4))</f>
        <v/>
      </c>
    </row>
    <row r="45" spans="5:14" x14ac:dyDescent="0.55000000000000004">
      <c r="E45" s="50" t="str" cm="1">
        <f t="array" aca="1" ref="E45" ca="1">INDIRECT("'"&amp;E$1&amp;"'!"&amp;ADDRESS(ROW('Verblijfsgroep 1'!$D47),COLUMN('Verblijfsgroep 1'!$D47),4))</f>
        <v/>
      </c>
      <c r="F45" s="50" t="str" cm="1">
        <f t="array" aca="1" ref="F45" ca="1">INDIRECT("'"&amp;F$1&amp;"'!"&amp;ADDRESS(ROW('Verblijfsgroep 1'!$D47),COLUMN('Verblijfsgroep 1'!$D47),4))</f>
        <v/>
      </c>
      <c r="G45" s="50" t="str" cm="1">
        <f t="array" aca="1" ref="G45" ca="1">INDIRECT("'"&amp;G$1&amp;"'!"&amp;ADDRESS(ROW('Verblijfsgroep 1'!$D47),COLUMN('Verblijfsgroep 1'!$D47),4))</f>
        <v/>
      </c>
      <c r="H45" s="50" t="str" cm="1">
        <f t="array" aca="1" ref="H45" ca="1">INDIRECT("'"&amp;H$1&amp;"'!"&amp;ADDRESS(ROW('Verblijfsgroep 1'!$D47),COLUMN('Verblijfsgroep 1'!$D47),4))</f>
        <v/>
      </c>
      <c r="I45" s="50" t="str" cm="1">
        <f t="array" aca="1" ref="I45" ca="1">INDIRECT("'"&amp;I$1&amp;"'!"&amp;ADDRESS(ROW('Verblijfsgroep 1'!$D47),COLUMN('Verblijfsgroep 1'!$D47),4))</f>
        <v/>
      </c>
      <c r="J45" s="50" t="str" cm="1">
        <f t="array" aca="1" ref="J45" ca="1">INDIRECT("'"&amp;J$1&amp;"'!"&amp;ADDRESS(ROW('Verblijfsgroep 1'!$D47),COLUMN('Verblijfsgroep 1'!$D47),4))</f>
        <v/>
      </c>
      <c r="K45" s="50" t="str" cm="1">
        <f t="array" aca="1" ref="K45" ca="1">INDIRECT("'"&amp;K$1&amp;"'!"&amp;ADDRESS(ROW('Verblijfsgroep 1'!$D47),COLUMN('Verblijfsgroep 1'!$D47),4))</f>
        <v/>
      </c>
      <c r="L45" s="50" t="str" cm="1">
        <f t="array" aca="1" ref="L45" ca="1">INDIRECT("'"&amp;L$1&amp;"'!"&amp;ADDRESS(ROW('Verblijfsgroep 1'!$D47),COLUMN('Verblijfsgroep 1'!$D47),4))</f>
        <v/>
      </c>
      <c r="M45" s="50" t="str" cm="1">
        <f t="array" aca="1" ref="M45" ca="1">INDIRECT("'"&amp;M$1&amp;"'!"&amp;ADDRESS(ROW('Verblijfsgroep 1'!$D47),COLUMN('Verblijfsgroep 1'!$D47),4))</f>
        <v/>
      </c>
      <c r="N45" s="50" t="str" cm="1">
        <f t="array" aca="1" ref="N45" ca="1">INDIRECT("'"&amp;N$1&amp;"'!"&amp;ADDRESS(ROW('Verblijfsgroep 1'!$D47),COLUMN('Verblijfsgroep 1'!$D47),4))</f>
        <v/>
      </c>
    </row>
  </sheetData>
  <sheetProtection algorithmName="SHA-512" hashValue="A3NK5wiWNv18lQWGhI5WH8Hi6R6u3mDtcvt8fVGFQ8VtZO08BPBL1CeQoxqT3mAxYs61rUVnGqIqA6uKTJqunw==" saltValue="fklJuQWMOI7lO6TLWycFcQ==" spinCount="100000" sheet="1" objects="1" scenarios="1" formatColumns="0" selectLockedCells="1"/>
  <phoneticPr fontId="9" type="noConversion"/>
  <conditionalFormatting sqref="B2:B12 B14 B18:B20">
    <cfRule type="expression" dxfId="236" priority="38">
      <formula>B2&lt;&gt;""</formula>
    </cfRule>
  </conditionalFormatting>
  <conditionalFormatting sqref="C2:C4">
    <cfRule type="expression" dxfId="235" priority="37">
      <formula>NOT(ISBLANK(C2))</formula>
    </cfRule>
  </conditionalFormatting>
  <conditionalFormatting sqref="C8">
    <cfRule type="expression" dxfId="234" priority="36">
      <formula>NOT(ISBLANK(C8))</formula>
    </cfRule>
  </conditionalFormatting>
  <conditionalFormatting sqref="D2:D5">
    <cfRule type="expression" dxfId="233" priority="1">
      <formula>D2&lt;&gt;""</formula>
    </cfRule>
  </conditionalFormatting>
  <conditionalFormatting sqref="E2:N8 E10:N12">
    <cfRule type="expression" dxfId="232" priority="6">
      <formula>E2=""</formula>
    </cfRule>
  </conditionalFormatting>
  <conditionalFormatting sqref="E4:N4">
    <cfRule type="expression" dxfId="231" priority="8">
      <formula>E4&lt;&gt;""</formula>
    </cfRule>
  </conditionalFormatting>
  <conditionalFormatting sqref="E6:N6">
    <cfRule type="expression" dxfId="230" priority="7">
      <formula>E6&lt;&gt;""</formula>
    </cfRule>
  </conditionalFormatting>
  <conditionalFormatting sqref="E13:N13">
    <cfRule type="expression" dxfId="229" priority="14">
      <formula>AND($E$14&lt;&gt;"",E13&lt;&gt;"")</formula>
    </cfRule>
    <cfRule type="expression" dxfId="228" priority="15">
      <formula>AND(AND($E$14&lt;&gt;"",E12&lt;&gt;"geen"),$E$15="")</formula>
    </cfRule>
    <cfRule type="expression" dxfId="227" priority="16">
      <formula>AND($E$14&lt;&gt;"",$E$14&lt;&gt;"geen")</formula>
    </cfRule>
  </conditionalFormatting>
  <conditionalFormatting sqref="E14:N24">
    <cfRule type="expression" dxfId="226" priority="9">
      <formula>E14=""</formula>
    </cfRule>
  </conditionalFormatting>
  <conditionalFormatting sqref="E19:N20 E26:N26 E41:N41">
    <cfRule type="expression" dxfId="225" priority="2">
      <formula>AND($E$20&gt;0,$E$21&gt;0,$E$22&gt;0,$E$23&gt;0,$E$28&gt;0,$E$33&gt;(12*$E$20*$E$28*(1+$E$21)*1.08*1.0833*1.28+12*$E$23*$E$22*1.08*1.0833*1.28))</formula>
    </cfRule>
  </conditionalFormatting>
  <conditionalFormatting sqref="E20:N20">
    <cfRule type="expression" dxfId="224" priority="10">
      <formula>AND(AND($E$14&lt;&gt;"",E15&lt;&gt;"geen"),$E$15="")</formula>
    </cfRule>
    <cfRule type="expression" dxfId="223" priority="11">
      <formula>AND($E$14&lt;&gt;"",$E$14&lt;&gt;"geen")</formula>
    </cfRule>
  </conditionalFormatting>
  <conditionalFormatting sqref="E22:N22 E24:N24 E42:N42">
    <cfRule type="expression" dxfId="222" priority="3">
      <formula>$G$34&lt;&gt;""</formula>
    </cfRule>
  </conditionalFormatting>
  <conditionalFormatting sqref="E23:N23 E25:N26">
    <cfRule type="expression" dxfId="221" priority="17">
      <formula>E23&gt;0</formula>
    </cfRule>
  </conditionalFormatting>
  <conditionalFormatting sqref="E24:N24 E42:N42">
    <cfRule type="expression" priority="4">
      <formula>$G$34&lt;&gt;""</formula>
    </cfRule>
  </conditionalFormatting>
  <conditionalFormatting sqref="E31:N36">
    <cfRule type="expression" dxfId="220" priority="12">
      <formula>E31=""</formula>
    </cfRule>
    <cfRule type="expression" dxfId="219" priority="13">
      <formula>E31&lt;&gt;""</formula>
    </cfRule>
  </conditionalFormatting>
  <conditionalFormatting sqref="E41:N45">
    <cfRule type="expression" dxfId="218" priority="5">
      <formula>$G$43="check: kloppen deze vijf gele waarden met jullie administratie?"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W895"/>
  <sheetViews>
    <sheetView workbookViewId="0">
      <selection activeCell="C14" sqref="C14"/>
    </sheetView>
  </sheetViews>
  <sheetFormatPr defaultRowHeight="14.4" x14ac:dyDescent="0.55000000000000004"/>
  <cols>
    <col min="3" max="3" width="44.734375" customWidth="1"/>
    <col min="6" max="6" width="8.83984375" style="3"/>
    <col min="15" max="15" width="18.15625" customWidth="1"/>
    <col min="16" max="16" width="13.9453125" bestFit="1" customWidth="1"/>
    <col min="17" max="17" width="25.9453125" customWidth="1"/>
  </cols>
  <sheetData>
    <row r="2" spans="1:22" x14ac:dyDescent="0.55000000000000004">
      <c r="C2" t="s">
        <v>22</v>
      </c>
      <c r="L2" s="83" t="s">
        <v>20</v>
      </c>
      <c r="O2" s="1" t="s">
        <v>136</v>
      </c>
    </row>
    <row r="3" spans="1:22" x14ac:dyDescent="0.55000000000000004">
      <c r="A3">
        <v>1</v>
      </c>
      <c r="B3" s="6">
        <v>0.8</v>
      </c>
      <c r="C3" t="s">
        <v>192</v>
      </c>
      <c r="D3" t="s">
        <v>2</v>
      </c>
      <c r="E3">
        <v>1</v>
      </c>
      <c r="F3" s="3">
        <v>0.1</v>
      </c>
      <c r="H3" t="s">
        <v>6</v>
      </c>
      <c r="J3" t="s">
        <v>9</v>
      </c>
      <c r="L3" s="9">
        <v>0.9</v>
      </c>
      <c r="M3">
        <v>1</v>
      </c>
      <c r="N3">
        <v>8</v>
      </c>
      <c r="O3" t="s">
        <v>137</v>
      </c>
      <c r="P3" t="s">
        <v>116</v>
      </c>
      <c r="Q3" t="s">
        <v>178</v>
      </c>
      <c r="R3">
        <v>2024</v>
      </c>
      <c r="S3" t="s">
        <v>180</v>
      </c>
      <c r="U3">
        <v>1</v>
      </c>
      <c r="V3">
        <v>10</v>
      </c>
    </row>
    <row r="4" spans="1:22" x14ac:dyDescent="0.55000000000000004">
      <c r="A4">
        <v>2</v>
      </c>
      <c r="B4" s="6">
        <v>1.6</v>
      </c>
      <c r="C4" t="s">
        <v>193</v>
      </c>
      <c r="D4" t="s">
        <v>131</v>
      </c>
      <c r="E4">
        <v>2</v>
      </c>
      <c r="F4" s="3">
        <v>0.2</v>
      </c>
      <c r="H4" t="s">
        <v>7</v>
      </c>
      <c r="J4" t="s">
        <v>10</v>
      </c>
      <c r="L4" s="9">
        <v>0.91</v>
      </c>
      <c r="M4">
        <v>2</v>
      </c>
      <c r="N4">
        <v>8</v>
      </c>
      <c r="O4" t="s">
        <v>138</v>
      </c>
      <c r="P4" t="s">
        <v>117</v>
      </c>
      <c r="Q4" t="s">
        <v>179</v>
      </c>
      <c r="R4">
        <v>2025</v>
      </c>
      <c r="U4">
        <v>2</v>
      </c>
      <c r="V4">
        <v>10</v>
      </c>
    </row>
    <row r="5" spans="1:22" x14ac:dyDescent="0.55000000000000004">
      <c r="A5">
        <v>3</v>
      </c>
      <c r="B5" s="6">
        <v>2.2000000000000002</v>
      </c>
      <c r="C5" t="s">
        <v>194</v>
      </c>
      <c r="D5" t="s">
        <v>132</v>
      </c>
      <c r="E5">
        <v>3</v>
      </c>
      <c r="F5" s="3">
        <v>0.3</v>
      </c>
      <c r="J5" t="s">
        <v>11</v>
      </c>
      <c r="L5" s="9">
        <v>0.92</v>
      </c>
      <c r="M5">
        <v>3</v>
      </c>
      <c r="N5">
        <v>8</v>
      </c>
      <c r="O5" t="s">
        <v>139</v>
      </c>
      <c r="P5" t="s">
        <v>118</v>
      </c>
      <c r="U5">
        <v>3</v>
      </c>
      <c r="V5">
        <v>10</v>
      </c>
    </row>
    <row r="6" spans="1:22" x14ac:dyDescent="0.55000000000000004">
      <c r="A6">
        <v>4</v>
      </c>
      <c r="B6" s="6">
        <v>2.7</v>
      </c>
      <c r="C6" t="s">
        <v>195</v>
      </c>
      <c r="E6">
        <v>4</v>
      </c>
      <c r="F6" s="3">
        <v>0.4</v>
      </c>
      <c r="J6" t="s">
        <v>12</v>
      </c>
      <c r="L6" s="9">
        <v>0.93</v>
      </c>
      <c r="M6">
        <v>4</v>
      </c>
      <c r="N6">
        <v>8</v>
      </c>
      <c r="O6" t="s">
        <v>140</v>
      </c>
      <c r="P6" t="s">
        <v>115</v>
      </c>
      <c r="U6">
        <v>4</v>
      </c>
      <c r="V6">
        <v>10</v>
      </c>
    </row>
    <row r="7" spans="1:22" x14ac:dyDescent="0.55000000000000004">
      <c r="A7">
        <v>5</v>
      </c>
      <c r="B7" s="6">
        <v>3.1</v>
      </c>
      <c r="C7" t="s">
        <v>196</v>
      </c>
      <c r="E7">
        <v>5</v>
      </c>
      <c r="F7" s="3">
        <v>0.5</v>
      </c>
      <c r="J7" t="s">
        <v>13</v>
      </c>
      <c r="L7" s="9">
        <v>0.94</v>
      </c>
      <c r="M7">
        <v>5</v>
      </c>
      <c r="N7">
        <v>8</v>
      </c>
      <c r="O7" t="s">
        <v>141</v>
      </c>
      <c r="U7">
        <v>5</v>
      </c>
      <c r="V7">
        <v>10</v>
      </c>
    </row>
    <row r="8" spans="1:22" x14ac:dyDescent="0.55000000000000004">
      <c r="A8">
        <v>6</v>
      </c>
      <c r="B8" s="6">
        <v>3.6</v>
      </c>
      <c r="C8" t="s">
        <v>197</v>
      </c>
      <c r="E8">
        <v>6</v>
      </c>
      <c r="F8" s="3">
        <v>0.6</v>
      </c>
      <c r="J8" t="s">
        <v>14</v>
      </c>
      <c r="L8" s="9">
        <v>0.95</v>
      </c>
      <c r="M8">
        <v>6</v>
      </c>
      <c r="N8">
        <v>8</v>
      </c>
      <c r="O8" t="s">
        <v>142</v>
      </c>
      <c r="U8">
        <v>6</v>
      </c>
      <c r="V8">
        <v>10</v>
      </c>
    </row>
    <row r="9" spans="1:22" x14ac:dyDescent="0.55000000000000004">
      <c r="A9">
        <v>7</v>
      </c>
      <c r="B9" s="6">
        <v>3.9</v>
      </c>
      <c r="C9" t="s">
        <v>198</v>
      </c>
      <c r="E9">
        <v>7</v>
      </c>
      <c r="F9" s="3">
        <v>0.7</v>
      </c>
      <c r="J9" t="s">
        <v>15</v>
      </c>
      <c r="L9" s="9">
        <v>0.96</v>
      </c>
      <c r="M9">
        <v>7</v>
      </c>
      <c r="N9">
        <v>8</v>
      </c>
      <c r="O9" t="s">
        <v>115</v>
      </c>
      <c r="U9">
        <v>7</v>
      </c>
      <c r="V9">
        <v>10</v>
      </c>
    </row>
    <row r="10" spans="1:22" x14ac:dyDescent="0.55000000000000004">
      <c r="B10" s="6">
        <v>4.3</v>
      </c>
      <c r="C10" t="s">
        <v>199</v>
      </c>
      <c r="E10">
        <v>8</v>
      </c>
      <c r="F10" s="3">
        <v>0.8</v>
      </c>
      <c r="J10" t="s">
        <v>16</v>
      </c>
      <c r="L10" s="9">
        <v>0.97</v>
      </c>
      <c r="M10">
        <v>8</v>
      </c>
      <c r="N10">
        <v>8</v>
      </c>
      <c r="U10">
        <v>8</v>
      </c>
      <c r="V10">
        <v>10</v>
      </c>
    </row>
    <row r="11" spans="1:22" x14ac:dyDescent="0.55000000000000004">
      <c r="B11" s="6">
        <v>4.8</v>
      </c>
      <c r="C11" t="s">
        <v>200</v>
      </c>
      <c r="E11">
        <v>9</v>
      </c>
      <c r="F11" s="3">
        <v>0.9</v>
      </c>
      <c r="J11" t="s">
        <v>17</v>
      </c>
      <c r="L11" s="9">
        <v>0.98</v>
      </c>
      <c r="M11">
        <v>9</v>
      </c>
      <c r="N11">
        <v>8</v>
      </c>
      <c r="U11">
        <v>9</v>
      </c>
      <c r="V11">
        <v>10</v>
      </c>
    </row>
    <row r="12" spans="1:22" x14ac:dyDescent="0.55000000000000004">
      <c r="C12" t="s">
        <v>201</v>
      </c>
      <c r="E12">
        <v>10</v>
      </c>
      <c r="F12" s="3">
        <v>1</v>
      </c>
      <c r="J12" t="s">
        <v>18</v>
      </c>
      <c r="L12" s="9">
        <v>0.99</v>
      </c>
      <c r="M12">
        <v>10</v>
      </c>
      <c r="N12">
        <v>8</v>
      </c>
      <c r="U12">
        <v>10</v>
      </c>
      <c r="V12">
        <v>10</v>
      </c>
    </row>
    <row r="13" spans="1:22" x14ac:dyDescent="0.55000000000000004">
      <c r="C13" t="s">
        <v>249</v>
      </c>
      <c r="E13">
        <v>11</v>
      </c>
      <c r="F13" s="3">
        <v>1.1000000000000001</v>
      </c>
      <c r="L13" s="9">
        <v>1</v>
      </c>
      <c r="M13">
        <v>11</v>
      </c>
      <c r="N13">
        <v>8</v>
      </c>
      <c r="U13">
        <v>11</v>
      </c>
      <c r="V13">
        <v>10</v>
      </c>
    </row>
    <row r="14" spans="1:22" x14ac:dyDescent="0.55000000000000004">
      <c r="C14" t="s">
        <v>201</v>
      </c>
      <c r="E14">
        <v>12</v>
      </c>
      <c r="F14" s="3">
        <v>1.2</v>
      </c>
      <c r="L14" s="9"/>
      <c r="M14">
        <v>12</v>
      </c>
      <c r="N14">
        <v>8</v>
      </c>
      <c r="U14">
        <v>12</v>
      </c>
      <c r="V14">
        <v>10</v>
      </c>
    </row>
    <row r="15" spans="1:22" ht="15.3" x14ac:dyDescent="0.55000000000000004">
      <c r="C15" t="s">
        <v>199</v>
      </c>
      <c r="E15">
        <v>13</v>
      </c>
      <c r="F15" s="3">
        <v>1.3</v>
      </c>
      <c r="H15" s="82"/>
      <c r="M15">
        <v>13</v>
      </c>
      <c r="N15">
        <v>8</v>
      </c>
      <c r="U15">
        <v>13</v>
      </c>
      <c r="V15">
        <v>10</v>
      </c>
    </row>
    <row r="16" spans="1:22" x14ac:dyDescent="0.55000000000000004">
      <c r="C16" t="s">
        <v>200</v>
      </c>
      <c r="E16">
        <v>14</v>
      </c>
      <c r="F16" s="3">
        <v>1.4</v>
      </c>
      <c r="M16">
        <v>14</v>
      </c>
      <c r="N16">
        <v>8</v>
      </c>
      <c r="U16">
        <v>14</v>
      </c>
      <c r="V16">
        <v>10</v>
      </c>
    </row>
    <row r="17" spans="3:22" ht="15.3" x14ac:dyDescent="0.55000000000000004">
      <c r="C17" t="s">
        <v>197</v>
      </c>
      <c r="E17">
        <v>15</v>
      </c>
      <c r="F17" s="3">
        <v>1.5</v>
      </c>
      <c r="H17" s="82"/>
      <c r="M17">
        <v>15</v>
      </c>
      <c r="N17">
        <v>8</v>
      </c>
      <c r="U17">
        <v>15</v>
      </c>
      <c r="V17">
        <v>10</v>
      </c>
    </row>
    <row r="18" spans="3:22" ht="15.3" x14ac:dyDescent="0.55000000000000004">
      <c r="D18" s="82"/>
      <c r="E18">
        <v>16</v>
      </c>
      <c r="F18" s="3">
        <v>1.6</v>
      </c>
      <c r="M18">
        <v>16</v>
      </c>
      <c r="N18">
        <v>8</v>
      </c>
      <c r="U18">
        <v>16</v>
      </c>
      <c r="V18">
        <v>10</v>
      </c>
    </row>
    <row r="19" spans="3:22" x14ac:dyDescent="0.55000000000000004">
      <c r="E19">
        <v>17</v>
      </c>
      <c r="F19" s="3">
        <v>1.7</v>
      </c>
      <c r="M19">
        <v>17</v>
      </c>
      <c r="N19">
        <v>8</v>
      </c>
      <c r="U19">
        <v>17</v>
      </c>
      <c r="V19">
        <v>10</v>
      </c>
    </row>
    <row r="20" spans="3:22" x14ac:dyDescent="0.55000000000000004">
      <c r="E20">
        <v>18</v>
      </c>
      <c r="F20" s="3">
        <v>1.8</v>
      </c>
      <c r="M20">
        <v>18</v>
      </c>
      <c r="N20">
        <v>8</v>
      </c>
      <c r="U20">
        <v>18</v>
      </c>
      <c r="V20">
        <v>10</v>
      </c>
    </row>
    <row r="21" spans="3:22" x14ac:dyDescent="0.55000000000000004">
      <c r="E21">
        <v>19</v>
      </c>
      <c r="F21" s="3">
        <v>1.9</v>
      </c>
      <c r="M21">
        <v>19</v>
      </c>
      <c r="N21">
        <v>8</v>
      </c>
      <c r="U21">
        <v>19</v>
      </c>
      <c r="V21">
        <v>10</v>
      </c>
    </row>
    <row r="22" spans="3:22" x14ac:dyDescent="0.55000000000000004">
      <c r="E22">
        <v>20</v>
      </c>
      <c r="F22" s="3">
        <v>2</v>
      </c>
      <c r="M22">
        <v>20</v>
      </c>
      <c r="N22">
        <v>8</v>
      </c>
      <c r="U22">
        <v>20</v>
      </c>
      <c r="V22">
        <v>10</v>
      </c>
    </row>
    <row r="23" spans="3:22" x14ac:dyDescent="0.55000000000000004">
      <c r="E23">
        <v>21</v>
      </c>
      <c r="F23" s="3">
        <v>2.1</v>
      </c>
      <c r="M23">
        <v>21</v>
      </c>
      <c r="N23">
        <v>8</v>
      </c>
      <c r="U23">
        <v>21</v>
      </c>
      <c r="V23">
        <v>10</v>
      </c>
    </row>
    <row r="24" spans="3:22" x14ac:dyDescent="0.55000000000000004">
      <c r="E24">
        <v>22</v>
      </c>
      <c r="F24" s="3">
        <v>2.2000000000000002</v>
      </c>
      <c r="M24">
        <v>22</v>
      </c>
      <c r="N24">
        <v>8</v>
      </c>
      <c r="U24">
        <v>22</v>
      </c>
      <c r="V24">
        <v>10</v>
      </c>
    </row>
    <row r="25" spans="3:22" x14ac:dyDescent="0.55000000000000004">
      <c r="E25">
        <v>23</v>
      </c>
      <c r="F25" s="3">
        <v>2.2999999999999998</v>
      </c>
      <c r="M25">
        <v>23</v>
      </c>
      <c r="N25">
        <v>8</v>
      </c>
      <c r="U25">
        <v>23</v>
      </c>
      <c r="V25">
        <v>10</v>
      </c>
    </row>
    <row r="26" spans="3:22" x14ac:dyDescent="0.55000000000000004">
      <c r="E26">
        <v>24</v>
      </c>
      <c r="F26" s="3">
        <v>2.4</v>
      </c>
      <c r="M26">
        <v>24</v>
      </c>
      <c r="N26">
        <v>8</v>
      </c>
      <c r="U26">
        <v>24</v>
      </c>
      <c r="V26">
        <v>10</v>
      </c>
    </row>
    <row r="27" spans="3:22" x14ac:dyDescent="0.55000000000000004">
      <c r="E27">
        <v>25</v>
      </c>
      <c r="F27" s="3">
        <v>2.5</v>
      </c>
      <c r="M27">
        <v>25</v>
      </c>
      <c r="N27">
        <v>8</v>
      </c>
      <c r="U27">
        <v>25</v>
      </c>
      <c r="V27">
        <v>10</v>
      </c>
    </row>
    <row r="28" spans="3:22" x14ac:dyDescent="0.55000000000000004">
      <c r="E28">
        <v>26</v>
      </c>
      <c r="F28" s="3">
        <v>2.6</v>
      </c>
      <c r="M28">
        <v>26</v>
      </c>
      <c r="N28">
        <v>8</v>
      </c>
      <c r="U28">
        <v>26</v>
      </c>
      <c r="V28">
        <v>10</v>
      </c>
    </row>
    <row r="29" spans="3:22" x14ac:dyDescent="0.55000000000000004">
      <c r="E29">
        <v>27</v>
      </c>
      <c r="F29" s="3">
        <v>2.7</v>
      </c>
      <c r="M29">
        <v>27</v>
      </c>
      <c r="N29">
        <v>8</v>
      </c>
      <c r="U29">
        <v>27</v>
      </c>
      <c r="V29">
        <v>10</v>
      </c>
    </row>
    <row r="30" spans="3:22" x14ac:dyDescent="0.55000000000000004">
      <c r="E30">
        <v>28</v>
      </c>
      <c r="F30" s="3">
        <v>2.8</v>
      </c>
      <c r="M30">
        <v>28</v>
      </c>
      <c r="N30">
        <f t="shared" ref="N30:N34" si="0">N31-(1/7*($B$34-$B$27))</f>
        <v>10.6666666666666</v>
      </c>
      <c r="U30">
        <v>28</v>
      </c>
      <c r="V30">
        <v>10</v>
      </c>
    </row>
    <row r="31" spans="3:22" x14ac:dyDescent="0.55000000000000004">
      <c r="E31">
        <v>29</v>
      </c>
      <c r="F31" s="3">
        <v>2.9</v>
      </c>
      <c r="M31">
        <v>29</v>
      </c>
      <c r="N31">
        <f t="shared" si="0"/>
        <v>10.6666666666666</v>
      </c>
      <c r="U31">
        <v>29</v>
      </c>
      <c r="V31">
        <v>10</v>
      </c>
    </row>
    <row r="32" spans="3:22" x14ac:dyDescent="0.55000000000000004">
      <c r="E32">
        <v>30</v>
      </c>
      <c r="F32" s="3">
        <v>3</v>
      </c>
      <c r="M32">
        <v>30</v>
      </c>
      <c r="N32">
        <f t="shared" si="0"/>
        <v>10.6666666666666</v>
      </c>
      <c r="U32">
        <v>30</v>
      </c>
      <c r="V32">
        <v>10</v>
      </c>
    </row>
    <row r="33" spans="5:22" x14ac:dyDescent="0.55000000000000004">
      <c r="E33">
        <v>31</v>
      </c>
      <c r="F33" s="3">
        <v>3.1</v>
      </c>
      <c r="M33">
        <v>31</v>
      </c>
      <c r="N33">
        <f t="shared" si="0"/>
        <v>10.6666666666666</v>
      </c>
      <c r="U33">
        <v>31</v>
      </c>
      <c r="V33">
        <v>10</v>
      </c>
    </row>
    <row r="34" spans="5:22" x14ac:dyDescent="0.55000000000000004">
      <c r="E34">
        <v>32</v>
      </c>
      <c r="F34" s="3">
        <v>3.2</v>
      </c>
      <c r="M34">
        <v>32</v>
      </c>
      <c r="N34">
        <f t="shared" si="0"/>
        <v>10.6666666666666</v>
      </c>
      <c r="U34">
        <v>32</v>
      </c>
      <c r="V34">
        <v>10</v>
      </c>
    </row>
    <row r="35" spans="5:22" x14ac:dyDescent="0.55000000000000004">
      <c r="E35">
        <v>33</v>
      </c>
      <c r="F35" s="3">
        <v>3.3</v>
      </c>
      <c r="M35">
        <v>33</v>
      </c>
      <c r="N35">
        <f>N36-(1/7*($B$34-$B$27))</f>
        <v>10.6666666666666</v>
      </c>
      <c r="U35">
        <v>33</v>
      </c>
      <c r="V35">
        <f>V36-(1/7*($B$34-$B$27))</f>
        <v>10.6666666666666</v>
      </c>
    </row>
    <row r="36" spans="5:22" x14ac:dyDescent="0.55000000000000004">
      <c r="E36">
        <v>34</v>
      </c>
      <c r="F36" s="3">
        <v>3.4</v>
      </c>
      <c r="M36">
        <v>34</v>
      </c>
      <c r="N36">
        <v>10.6666666666666</v>
      </c>
      <c r="U36">
        <v>34</v>
      </c>
      <c r="V36">
        <v>10.6666666666666</v>
      </c>
    </row>
    <row r="37" spans="5:22" x14ac:dyDescent="0.55000000000000004">
      <c r="E37">
        <v>35</v>
      </c>
      <c r="F37" s="3">
        <v>3.5</v>
      </c>
      <c r="M37">
        <v>35</v>
      </c>
      <c r="N37">
        <f t="shared" ref="N37:N41" si="1">N38-(1/7*($B59-$B$34))</f>
        <v>12</v>
      </c>
      <c r="U37">
        <v>35</v>
      </c>
      <c r="V37">
        <f t="shared" ref="V37:V41" si="2">V38-(1/7*($B59-$B$34))</f>
        <v>12</v>
      </c>
    </row>
    <row r="38" spans="5:22" x14ac:dyDescent="0.55000000000000004">
      <c r="E38">
        <v>36</v>
      </c>
      <c r="F38" s="3">
        <v>3.6</v>
      </c>
      <c r="M38">
        <v>36</v>
      </c>
      <c r="N38">
        <f t="shared" si="1"/>
        <v>12</v>
      </c>
      <c r="U38">
        <v>36</v>
      </c>
      <c r="V38">
        <f t="shared" si="2"/>
        <v>12</v>
      </c>
    </row>
    <row r="39" spans="5:22" x14ac:dyDescent="0.55000000000000004">
      <c r="E39">
        <v>37</v>
      </c>
      <c r="F39" s="3">
        <v>3.7</v>
      </c>
      <c r="M39">
        <v>37</v>
      </c>
      <c r="N39">
        <f t="shared" si="1"/>
        <v>12</v>
      </c>
      <c r="U39">
        <v>37</v>
      </c>
      <c r="V39">
        <f t="shared" si="2"/>
        <v>12</v>
      </c>
    </row>
    <row r="40" spans="5:22" x14ac:dyDescent="0.55000000000000004">
      <c r="E40">
        <v>38</v>
      </c>
      <c r="F40" s="3">
        <v>3.8</v>
      </c>
      <c r="M40">
        <v>38</v>
      </c>
      <c r="N40">
        <f t="shared" si="1"/>
        <v>12</v>
      </c>
      <c r="U40">
        <v>38</v>
      </c>
      <c r="V40">
        <f t="shared" si="2"/>
        <v>12</v>
      </c>
    </row>
    <row r="41" spans="5:22" x14ac:dyDescent="0.55000000000000004">
      <c r="E41">
        <v>39</v>
      </c>
      <c r="F41" s="3">
        <v>3.9</v>
      </c>
      <c r="M41">
        <v>39</v>
      </c>
      <c r="N41">
        <f t="shared" si="1"/>
        <v>12</v>
      </c>
      <c r="U41">
        <v>39</v>
      </c>
      <c r="V41">
        <f t="shared" si="2"/>
        <v>12</v>
      </c>
    </row>
    <row r="42" spans="5:22" x14ac:dyDescent="0.55000000000000004">
      <c r="E42">
        <v>40</v>
      </c>
      <c r="F42" s="3">
        <v>4</v>
      </c>
      <c r="M42">
        <v>40</v>
      </c>
      <c r="N42">
        <f>N43-(1/7*($B64-$B$34))</f>
        <v>12</v>
      </c>
      <c r="U42">
        <v>40</v>
      </c>
      <c r="V42">
        <f>V43-(1/7*($B64-$B$34))</f>
        <v>12</v>
      </c>
    </row>
    <row r="43" spans="5:22" x14ac:dyDescent="0.55000000000000004">
      <c r="E43">
        <v>41</v>
      </c>
      <c r="F43" s="3">
        <v>4.0999999999999996</v>
      </c>
      <c r="M43">
        <v>41</v>
      </c>
      <c r="N43">
        <v>12</v>
      </c>
      <c r="U43">
        <v>41</v>
      </c>
      <c r="V43">
        <v>12</v>
      </c>
    </row>
    <row r="44" spans="5:22" x14ac:dyDescent="0.55000000000000004">
      <c r="E44">
        <v>42</v>
      </c>
      <c r="F44" s="3">
        <v>4.2</v>
      </c>
      <c r="M44">
        <v>42</v>
      </c>
      <c r="N44">
        <f t="shared" ref="N44:N62" si="3">N45-(1/21*($B$62-$B$41))</f>
        <v>13</v>
      </c>
      <c r="U44">
        <v>42</v>
      </c>
      <c r="V44">
        <f t="shared" ref="V44:V62" si="4">V45-(1/21*($B$62-$B$41))</f>
        <v>13</v>
      </c>
    </row>
    <row r="45" spans="5:22" x14ac:dyDescent="0.55000000000000004">
      <c r="E45">
        <v>43</v>
      </c>
      <c r="F45" s="3">
        <v>4.3</v>
      </c>
      <c r="M45">
        <v>43</v>
      </c>
      <c r="N45">
        <f t="shared" si="3"/>
        <v>13</v>
      </c>
      <c r="U45">
        <v>43</v>
      </c>
      <c r="V45">
        <f t="shared" si="4"/>
        <v>13</v>
      </c>
    </row>
    <row r="46" spans="5:22" x14ac:dyDescent="0.55000000000000004">
      <c r="E46">
        <v>44</v>
      </c>
      <c r="F46" s="3">
        <v>4.4000000000000004</v>
      </c>
      <c r="M46">
        <v>44</v>
      </c>
      <c r="N46">
        <f t="shared" si="3"/>
        <v>13</v>
      </c>
      <c r="U46">
        <v>44</v>
      </c>
      <c r="V46">
        <f t="shared" si="4"/>
        <v>13</v>
      </c>
    </row>
    <row r="47" spans="5:22" x14ac:dyDescent="0.55000000000000004">
      <c r="E47">
        <v>45</v>
      </c>
      <c r="F47" s="3">
        <v>4.5</v>
      </c>
      <c r="M47">
        <v>45</v>
      </c>
      <c r="N47">
        <f t="shared" si="3"/>
        <v>13</v>
      </c>
      <c r="U47">
        <v>45</v>
      </c>
      <c r="V47">
        <f t="shared" si="4"/>
        <v>13</v>
      </c>
    </row>
    <row r="48" spans="5:22" x14ac:dyDescent="0.55000000000000004">
      <c r="E48">
        <v>46</v>
      </c>
      <c r="F48" s="3">
        <v>4.5999999999999996</v>
      </c>
      <c r="M48">
        <v>46</v>
      </c>
      <c r="N48">
        <f t="shared" si="3"/>
        <v>13</v>
      </c>
      <c r="U48">
        <v>46</v>
      </c>
      <c r="V48">
        <f t="shared" si="4"/>
        <v>13</v>
      </c>
    </row>
    <row r="49" spans="5:22" x14ac:dyDescent="0.55000000000000004">
      <c r="E49">
        <v>47</v>
      </c>
      <c r="F49" s="3">
        <v>4.7</v>
      </c>
      <c r="M49">
        <v>47</v>
      </c>
      <c r="N49">
        <f t="shared" si="3"/>
        <v>13</v>
      </c>
      <c r="U49">
        <v>47</v>
      </c>
      <c r="V49">
        <f t="shared" si="4"/>
        <v>13</v>
      </c>
    </row>
    <row r="50" spans="5:22" x14ac:dyDescent="0.55000000000000004">
      <c r="E50">
        <v>48</v>
      </c>
      <c r="F50" s="3">
        <v>4.8</v>
      </c>
      <c r="M50">
        <v>48</v>
      </c>
      <c r="N50">
        <f t="shared" si="3"/>
        <v>13</v>
      </c>
      <c r="U50">
        <v>48</v>
      </c>
      <c r="V50">
        <f t="shared" si="4"/>
        <v>13</v>
      </c>
    </row>
    <row r="51" spans="5:22" x14ac:dyDescent="0.55000000000000004">
      <c r="E51">
        <v>49</v>
      </c>
      <c r="F51" s="3">
        <v>4.9000000000000004</v>
      </c>
      <c r="M51">
        <v>49</v>
      </c>
      <c r="N51">
        <f t="shared" si="3"/>
        <v>13</v>
      </c>
      <c r="U51">
        <v>49</v>
      </c>
      <c r="V51">
        <f t="shared" si="4"/>
        <v>13</v>
      </c>
    </row>
    <row r="52" spans="5:22" x14ac:dyDescent="0.55000000000000004">
      <c r="E52">
        <v>50</v>
      </c>
      <c r="F52" s="3">
        <v>5</v>
      </c>
      <c r="M52">
        <v>50</v>
      </c>
      <c r="N52">
        <f t="shared" si="3"/>
        <v>13</v>
      </c>
      <c r="U52">
        <v>50</v>
      </c>
      <c r="V52">
        <f t="shared" si="4"/>
        <v>13</v>
      </c>
    </row>
    <row r="53" spans="5:22" x14ac:dyDescent="0.55000000000000004">
      <c r="E53">
        <v>51</v>
      </c>
      <c r="F53" s="3">
        <v>5.0999999999999996</v>
      </c>
      <c r="M53">
        <v>51</v>
      </c>
      <c r="N53">
        <f t="shared" si="3"/>
        <v>13</v>
      </c>
      <c r="U53">
        <v>51</v>
      </c>
      <c r="V53">
        <f t="shared" si="4"/>
        <v>13</v>
      </c>
    </row>
    <row r="54" spans="5:22" x14ac:dyDescent="0.55000000000000004">
      <c r="E54">
        <v>52</v>
      </c>
      <c r="F54" s="3">
        <v>5.2</v>
      </c>
      <c r="M54">
        <v>52</v>
      </c>
      <c r="N54">
        <f t="shared" si="3"/>
        <v>13</v>
      </c>
      <c r="U54">
        <v>52</v>
      </c>
      <c r="V54">
        <f t="shared" si="4"/>
        <v>13</v>
      </c>
    </row>
    <row r="55" spans="5:22" x14ac:dyDescent="0.55000000000000004">
      <c r="E55">
        <v>53</v>
      </c>
      <c r="F55" s="3">
        <v>5.3</v>
      </c>
      <c r="M55">
        <v>53</v>
      </c>
      <c r="N55">
        <f t="shared" si="3"/>
        <v>13</v>
      </c>
      <c r="U55">
        <v>53</v>
      </c>
      <c r="V55">
        <f t="shared" si="4"/>
        <v>13</v>
      </c>
    </row>
    <row r="56" spans="5:22" x14ac:dyDescent="0.55000000000000004">
      <c r="E56">
        <v>54</v>
      </c>
      <c r="F56" s="3">
        <v>5.4</v>
      </c>
      <c r="M56">
        <v>54</v>
      </c>
      <c r="N56">
        <f t="shared" si="3"/>
        <v>13</v>
      </c>
      <c r="U56">
        <v>54</v>
      </c>
      <c r="V56">
        <f t="shared" si="4"/>
        <v>13</v>
      </c>
    </row>
    <row r="57" spans="5:22" x14ac:dyDescent="0.55000000000000004">
      <c r="E57">
        <v>55</v>
      </c>
      <c r="F57" s="3">
        <v>5.5</v>
      </c>
      <c r="M57">
        <v>55</v>
      </c>
      <c r="N57">
        <f t="shared" si="3"/>
        <v>13</v>
      </c>
      <c r="U57">
        <v>55</v>
      </c>
      <c r="V57">
        <f t="shared" si="4"/>
        <v>13</v>
      </c>
    </row>
    <row r="58" spans="5:22" x14ac:dyDescent="0.55000000000000004">
      <c r="E58">
        <v>56</v>
      </c>
      <c r="F58" s="3">
        <v>5.6</v>
      </c>
      <c r="M58">
        <v>56</v>
      </c>
      <c r="N58">
        <f t="shared" si="3"/>
        <v>13</v>
      </c>
      <c r="U58">
        <v>56</v>
      </c>
      <c r="V58">
        <f t="shared" si="4"/>
        <v>13</v>
      </c>
    </row>
    <row r="59" spans="5:22" x14ac:dyDescent="0.55000000000000004">
      <c r="E59">
        <v>57</v>
      </c>
      <c r="F59" s="3">
        <v>5.7</v>
      </c>
      <c r="M59">
        <v>57</v>
      </c>
      <c r="N59">
        <f t="shared" si="3"/>
        <v>13</v>
      </c>
      <c r="U59">
        <v>57</v>
      </c>
      <c r="V59">
        <f t="shared" si="4"/>
        <v>13</v>
      </c>
    </row>
    <row r="60" spans="5:22" x14ac:dyDescent="0.55000000000000004">
      <c r="E60">
        <v>58</v>
      </c>
      <c r="F60" s="3">
        <v>5.8</v>
      </c>
      <c r="M60">
        <v>58</v>
      </c>
      <c r="N60">
        <f t="shared" si="3"/>
        <v>13</v>
      </c>
      <c r="U60">
        <v>58</v>
      </c>
      <c r="V60">
        <f t="shared" si="4"/>
        <v>13</v>
      </c>
    </row>
    <row r="61" spans="5:22" x14ac:dyDescent="0.55000000000000004">
      <c r="E61">
        <v>59</v>
      </c>
      <c r="F61" s="3">
        <v>5.9</v>
      </c>
      <c r="M61">
        <v>59</v>
      </c>
      <c r="N61">
        <f t="shared" si="3"/>
        <v>13</v>
      </c>
      <c r="U61">
        <v>59</v>
      </c>
      <c r="V61">
        <f t="shared" si="4"/>
        <v>13</v>
      </c>
    </row>
    <row r="62" spans="5:22" x14ac:dyDescent="0.55000000000000004">
      <c r="E62">
        <v>60</v>
      </c>
      <c r="F62" s="3">
        <v>6</v>
      </c>
      <c r="M62">
        <v>60</v>
      </c>
      <c r="N62">
        <f t="shared" si="3"/>
        <v>13</v>
      </c>
      <c r="U62">
        <v>60</v>
      </c>
      <c r="V62">
        <f t="shared" si="4"/>
        <v>13</v>
      </c>
    </row>
    <row r="63" spans="5:22" x14ac:dyDescent="0.55000000000000004">
      <c r="E63">
        <v>61</v>
      </c>
      <c r="F63" s="3">
        <v>6.1</v>
      </c>
      <c r="M63">
        <v>61</v>
      </c>
      <c r="N63">
        <f>N64-(1/21*($B$62-$B$41))</f>
        <v>13</v>
      </c>
      <c r="U63">
        <v>61</v>
      </c>
      <c r="V63">
        <f>V64-(1/21*($B$62-$B$41))</f>
        <v>13</v>
      </c>
    </row>
    <row r="64" spans="5:22" x14ac:dyDescent="0.55000000000000004">
      <c r="E64">
        <v>62</v>
      </c>
      <c r="F64" s="3">
        <v>6.2</v>
      </c>
      <c r="M64">
        <v>62</v>
      </c>
      <c r="N64">
        <v>13</v>
      </c>
      <c r="U64">
        <v>62</v>
      </c>
      <c r="V64">
        <v>13</v>
      </c>
    </row>
    <row r="65" spans="5:22" x14ac:dyDescent="0.55000000000000004">
      <c r="E65">
        <v>63</v>
      </c>
      <c r="F65" s="3">
        <v>6.3</v>
      </c>
      <c r="M65">
        <v>63</v>
      </c>
      <c r="N65">
        <f t="shared" ref="N65:N83" si="5">N66-(1/21*($B$83-$B$62))</f>
        <v>14</v>
      </c>
      <c r="U65">
        <v>63</v>
      </c>
      <c r="V65">
        <f t="shared" ref="V65:V83" si="6">V66-(1/21*($B$83-$B$62))</f>
        <v>14</v>
      </c>
    </row>
    <row r="66" spans="5:22" x14ac:dyDescent="0.55000000000000004">
      <c r="E66">
        <v>64</v>
      </c>
      <c r="F66" s="3">
        <v>6.4</v>
      </c>
      <c r="M66">
        <v>64</v>
      </c>
      <c r="N66">
        <f t="shared" si="5"/>
        <v>14</v>
      </c>
      <c r="U66">
        <v>64</v>
      </c>
      <c r="V66">
        <f t="shared" si="6"/>
        <v>14</v>
      </c>
    </row>
    <row r="67" spans="5:22" x14ac:dyDescent="0.55000000000000004">
      <c r="E67">
        <v>65</v>
      </c>
      <c r="F67" s="3">
        <v>6.5</v>
      </c>
      <c r="M67">
        <v>65</v>
      </c>
      <c r="N67">
        <f t="shared" si="5"/>
        <v>14</v>
      </c>
      <c r="U67">
        <v>65</v>
      </c>
      <c r="V67">
        <f t="shared" si="6"/>
        <v>14</v>
      </c>
    </row>
    <row r="68" spans="5:22" x14ac:dyDescent="0.55000000000000004">
      <c r="E68">
        <v>66</v>
      </c>
      <c r="F68" s="3">
        <v>6.6</v>
      </c>
      <c r="M68">
        <v>66</v>
      </c>
      <c r="N68">
        <f t="shared" si="5"/>
        <v>14</v>
      </c>
      <c r="U68">
        <v>66</v>
      </c>
      <c r="V68">
        <f t="shared" si="6"/>
        <v>14</v>
      </c>
    </row>
    <row r="69" spans="5:22" x14ac:dyDescent="0.55000000000000004">
      <c r="E69">
        <v>67</v>
      </c>
      <c r="F69" s="3">
        <v>6.7</v>
      </c>
      <c r="M69">
        <v>67</v>
      </c>
      <c r="N69">
        <f t="shared" si="5"/>
        <v>14</v>
      </c>
      <c r="U69">
        <v>67</v>
      </c>
      <c r="V69">
        <f t="shared" si="6"/>
        <v>14</v>
      </c>
    </row>
    <row r="70" spans="5:22" x14ac:dyDescent="0.55000000000000004">
      <c r="E70">
        <v>68</v>
      </c>
      <c r="F70" s="3">
        <v>6.8</v>
      </c>
      <c r="M70">
        <v>68</v>
      </c>
      <c r="N70">
        <f t="shared" si="5"/>
        <v>14</v>
      </c>
      <c r="U70">
        <v>68</v>
      </c>
      <c r="V70">
        <f t="shared" si="6"/>
        <v>14</v>
      </c>
    </row>
    <row r="71" spans="5:22" x14ac:dyDescent="0.55000000000000004">
      <c r="E71">
        <v>69</v>
      </c>
      <c r="F71" s="3">
        <v>6.9</v>
      </c>
      <c r="M71">
        <v>69</v>
      </c>
      <c r="N71">
        <f t="shared" si="5"/>
        <v>14</v>
      </c>
      <c r="U71">
        <v>69</v>
      </c>
      <c r="V71">
        <f t="shared" si="6"/>
        <v>14</v>
      </c>
    </row>
    <row r="72" spans="5:22" x14ac:dyDescent="0.55000000000000004">
      <c r="E72">
        <v>70</v>
      </c>
      <c r="F72" s="3">
        <v>7</v>
      </c>
      <c r="M72">
        <v>70</v>
      </c>
      <c r="N72">
        <f t="shared" si="5"/>
        <v>14</v>
      </c>
      <c r="U72">
        <v>70</v>
      </c>
      <c r="V72">
        <f t="shared" si="6"/>
        <v>14</v>
      </c>
    </row>
    <row r="73" spans="5:22" x14ac:dyDescent="0.55000000000000004">
      <c r="E73">
        <v>71</v>
      </c>
      <c r="F73" s="3">
        <v>7.1</v>
      </c>
      <c r="M73">
        <v>71</v>
      </c>
      <c r="N73">
        <f t="shared" si="5"/>
        <v>14</v>
      </c>
      <c r="U73">
        <v>71</v>
      </c>
      <c r="V73">
        <f t="shared" si="6"/>
        <v>14</v>
      </c>
    </row>
    <row r="74" spans="5:22" x14ac:dyDescent="0.55000000000000004">
      <c r="E74">
        <v>72</v>
      </c>
      <c r="F74" s="3">
        <v>7.2</v>
      </c>
      <c r="M74">
        <v>72</v>
      </c>
      <c r="N74">
        <f t="shared" si="5"/>
        <v>14</v>
      </c>
      <c r="U74">
        <v>72</v>
      </c>
      <c r="V74">
        <f t="shared" si="6"/>
        <v>14</v>
      </c>
    </row>
    <row r="75" spans="5:22" x14ac:dyDescent="0.55000000000000004">
      <c r="E75">
        <v>73</v>
      </c>
      <c r="F75" s="3">
        <v>7.3</v>
      </c>
      <c r="M75">
        <v>73</v>
      </c>
      <c r="N75">
        <f t="shared" si="5"/>
        <v>14</v>
      </c>
      <c r="U75">
        <v>73</v>
      </c>
      <c r="V75">
        <f t="shared" si="6"/>
        <v>14</v>
      </c>
    </row>
    <row r="76" spans="5:22" x14ac:dyDescent="0.55000000000000004">
      <c r="E76">
        <v>74</v>
      </c>
      <c r="F76" s="3">
        <v>7.4</v>
      </c>
      <c r="M76">
        <v>74</v>
      </c>
      <c r="N76">
        <f t="shared" si="5"/>
        <v>14</v>
      </c>
      <c r="U76">
        <v>74</v>
      </c>
      <c r="V76">
        <f t="shared" si="6"/>
        <v>14</v>
      </c>
    </row>
    <row r="77" spans="5:22" x14ac:dyDescent="0.55000000000000004">
      <c r="E77">
        <v>75</v>
      </c>
      <c r="F77" s="3">
        <v>7.5</v>
      </c>
      <c r="M77">
        <v>75</v>
      </c>
      <c r="N77">
        <f t="shared" si="5"/>
        <v>14</v>
      </c>
      <c r="U77">
        <v>75</v>
      </c>
      <c r="V77">
        <f t="shared" si="6"/>
        <v>14</v>
      </c>
    </row>
    <row r="78" spans="5:22" x14ac:dyDescent="0.55000000000000004">
      <c r="E78">
        <v>76</v>
      </c>
      <c r="F78" s="3">
        <v>7.6</v>
      </c>
      <c r="M78">
        <v>76</v>
      </c>
      <c r="N78">
        <f t="shared" si="5"/>
        <v>14</v>
      </c>
      <c r="U78">
        <v>76</v>
      </c>
      <c r="V78">
        <f t="shared" si="6"/>
        <v>14</v>
      </c>
    </row>
    <row r="79" spans="5:22" x14ac:dyDescent="0.55000000000000004">
      <c r="E79">
        <v>77</v>
      </c>
      <c r="F79" s="3">
        <v>7.7</v>
      </c>
      <c r="M79">
        <v>77</v>
      </c>
      <c r="N79">
        <f t="shared" si="5"/>
        <v>14</v>
      </c>
      <c r="U79">
        <v>77</v>
      </c>
      <c r="V79">
        <f t="shared" si="6"/>
        <v>14</v>
      </c>
    </row>
    <row r="80" spans="5:22" x14ac:dyDescent="0.55000000000000004">
      <c r="E80">
        <v>78</v>
      </c>
      <c r="F80" s="3">
        <v>7.8</v>
      </c>
      <c r="M80">
        <v>78</v>
      </c>
      <c r="N80">
        <f t="shared" si="5"/>
        <v>14</v>
      </c>
      <c r="U80">
        <v>78</v>
      </c>
      <c r="V80">
        <f t="shared" si="6"/>
        <v>14</v>
      </c>
    </row>
    <row r="81" spans="5:22" x14ac:dyDescent="0.55000000000000004">
      <c r="E81">
        <v>79</v>
      </c>
      <c r="F81" s="3">
        <v>7.9</v>
      </c>
      <c r="M81">
        <v>79</v>
      </c>
      <c r="N81">
        <f t="shared" si="5"/>
        <v>14</v>
      </c>
      <c r="U81">
        <v>79</v>
      </c>
      <c r="V81">
        <f t="shared" si="6"/>
        <v>14</v>
      </c>
    </row>
    <row r="82" spans="5:22" x14ac:dyDescent="0.55000000000000004">
      <c r="E82">
        <v>80</v>
      </c>
      <c r="F82" s="3">
        <v>8</v>
      </c>
      <c r="M82">
        <v>80</v>
      </c>
      <c r="N82">
        <f t="shared" si="5"/>
        <v>14</v>
      </c>
      <c r="U82">
        <v>80</v>
      </c>
      <c r="V82">
        <f t="shared" si="6"/>
        <v>14</v>
      </c>
    </row>
    <row r="83" spans="5:22" x14ac:dyDescent="0.55000000000000004">
      <c r="E83">
        <v>81</v>
      </c>
      <c r="F83" s="3">
        <v>8.1</v>
      </c>
      <c r="M83">
        <v>81</v>
      </c>
      <c r="N83">
        <f t="shared" si="5"/>
        <v>14</v>
      </c>
      <c r="U83">
        <v>81</v>
      </c>
      <c r="V83">
        <f t="shared" si="6"/>
        <v>14</v>
      </c>
    </row>
    <row r="84" spans="5:22" x14ac:dyDescent="0.55000000000000004">
      <c r="E84">
        <v>82</v>
      </c>
      <c r="F84" s="3">
        <v>8.1999999999999993</v>
      </c>
      <c r="M84">
        <v>82</v>
      </c>
      <c r="N84">
        <f>N85-(1/21*($B$83-$B$62))</f>
        <v>14</v>
      </c>
      <c r="U84">
        <v>82</v>
      </c>
      <c r="V84">
        <f>V85-(1/21*($B$83-$B$62))</f>
        <v>14</v>
      </c>
    </row>
    <row r="85" spans="5:22" x14ac:dyDescent="0.55000000000000004">
      <c r="E85">
        <v>83</v>
      </c>
      <c r="F85" s="3">
        <v>8.3000000000000007</v>
      </c>
      <c r="M85">
        <v>83</v>
      </c>
      <c r="N85">
        <v>14</v>
      </c>
      <c r="U85">
        <v>83</v>
      </c>
      <c r="V85">
        <v>14</v>
      </c>
    </row>
    <row r="86" spans="5:22" x14ac:dyDescent="0.55000000000000004">
      <c r="E86">
        <v>84</v>
      </c>
      <c r="F86" s="3">
        <v>8.4</v>
      </c>
      <c r="M86">
        <v>84</v>
      </c>
      <c r="N86">
        <f t="shared" ref="N86:N104" si="7">N87-(1/21*($B$104-$B$83))</f>
        <v>16</v>
      </c>
      <c r="U86">
        <v>84</v>
      </c>
      <c r="V86">
        <f t="shared" ref="V86:V104" si="8">V87-(1/21*($B$104-$B$83))</f>
        <v>16</v>
      </c>
    </row>
    <row r="87" spans="5:22" x14ac:dyDescent="0.55000000000000004">
      <c r="E87">
        <v>85</v>
      </c>
      <c r="F87" s="3">
        <v>8.5</v>
      </c>
      <c r="M87">
        <v>85</v>
      </c>
      <c r="N87">
        <f t="shared" si="7"/>
        <v>16</v>
      </c>
      <c r="U87">
        <v>85</v>
      </c>
      <c r="V87">
        <f t="shared" si="8"/>
        <v>16</v>
      </c>
    </row>
    <row r="88" spans="5:22" x14ac:dyDescent="0.55000000000000004">
      <c r="E88">
        <v>86</v>
      </c>
      <c r="F88" s="3">
        <v>8.6</v>
      </c>
      <c r="M88">
        <v>86</v>
      </c>
      <c r="N88">
        <f t="shared" si="7"/>
        <v>16</v>
      </c>
      <c r="U88">
        <v>86</v>
      </c>
      <c r="V88">
        <f t="shared" si="8"/>
        <v>16</v>
      </c>
    </row>
    <row r="89" spans="5:22" x14ac:dyDescent="0.55000000000000004">
      <c r="E89">
        <v>87</v>
      </c>
      <c r="F89" s="3">
        <v>8.6999999999999993</v>
      </c>
      <c r="M89">
        <v>87</v>
      </c>
      <c r="N89">
        <f t="shared" si="7"/>
        <v>16</v>
      </c>
      <c r="U89">
        <v>87</v>
      </c>
      <c r="V89">
        <f t="shared" si="8"/>
        <v>16</v>
      </c>
    </row>
    <row r="90" spans="5:22" x14ac:dyDescent="0.55000000000000004">
      <c r="E90">
        <v>88</v>
      </c>
      <c r="F90" s="3">
        <v>8.8000000000000007</v>
      </c>
      <c r="M90">
        <v>88</v>
      </c>
      <c r="N90">
        <f t="shared" si="7"/>
        <v>16</v>
      </c>
      <c r="U90">
        <v>88</v>
      </c>
      <c r="V90">
        <f t="shared" si="8"/>
        <v>16</v>
      </c>
    </row>
    <row r="91" spans="5:22" x14ac:dyDescent="0.55000000000000004">
      <c r="E91">
        <v>89</v>
      </c>
      <c r="F91" s="3">
        <v>8.9</v>
      </c>
      <c r="M91">
        <v>89</v>
      </c>
      <c r="N91">
        <f t="shared" si="7"/>
        <v>16</v>
      </c>
      <c r="U91">
        <v>89</v>
      </c>
      <c r="V91">
        <f t="shared" si="8"/>
        <v>16</v>
      </c>
    </row>
    <row r="92" spans="5:22" x14ac:dyDescent="0.55000000000000004">
      <c r="E92">
        <v>90</v>
      </c>
      <c r="F92" s="3">
        <v>9</v>
      </c>
      <c r="M92">
        <v>90</v>
      </c>
      <c r="N92">
        <f t="shared" si="7"/>
        <v>16</v>
      </c>
      <c r="U92">
        <v>90</v>
      </c>
      <c r="V92">
        <f t="shared" si="8"/>
        <v>16</v>
      </c>
    </row>
    <row r="93" spans="5:22" x14ac:dyDescent="0.55000000000000004">
      <c r="E93">
        <v>91</v>
      </c>
      <c r="F93" s="3">
        <v>9.1</v>
      </c>
      <c r="M93">
        <v>91</v>
      </c>
      <c r="N93">
        <f t="shared" si="7"/>
        <v>16</v>
      </c>
      <c r="U93">
        <v>91</v>
      </c>
      <c r="V93">
        <f t="shared" si="8"/>
        <v>16</v>
      </c>
    </row>
    <row r="94" spans="5:22" x14ac:dyDescent="0.55000000000000004">
      <c r="E94">
        <v>92</v>
      </c>
      <c r="F94" s="3">
        <v>9.1999999999999993</v>
      </c>
      <c r="M94">
        <v>92</v>
      </c>
      <c r="N94">
        <f t="shared" si="7"/>
        <v>16</v>
      </c>
      <c r="U94">
        <v>92</v>
      </c>
      <c r="V94">
        <f t="shared" si="8"/>
        <v>16</v>
      </c>
    </row>
    <row r="95" spans="5:22" x14ac:dyDescent="0.55000000000000004">
      <c r="E95">
        <v>93</v>
      </c>
      <c r="F95" s="3">
        <v>9.3000000000000007</v>
      </c>
      <c r="M95">
        <v>93</v>
      </c>
      <c r="N95">
        <f t="shared" si="7"/>
        <v>16</v>
      </c>
      <c r="U95">
        <v>93</v>
      </c>
      <c r="V95">
        <f t="shared" si="8"/>
        <v>16</v>
      </c>
    </row>
    <row r="96" spans="5:22" x14ac:dyDescent="0.55000000000000004">
      <c r="E96">
        <v>94</v>
      </c>
      <c r="F96" s="3">
        <v>9.4</v>
      </c>
      <c r="M96">
        <v>94</v>
      </c>
      <c r="N96">
        <f t="shared" si="7"/>
        <v>16</v>
      </c>
      <c r="U96">
        <v>94</v>
      </c>
      <c r="V96">
        <f t="shared" si="8"/>
        <v>16</v>
      </c>
    </row>
    <row r="97" spans="5:22" x14ac:dyDescent="0.55000000000000004">
      <c r="E97">
        <v>95</v>
      </c>
      <c r="F97" s="3">
        <v>9.5</v>
      </c>
      <c r="M97">
        <v>95</v>
      </c>
      <c r="N97">
        <f t="shared" si="7"/>
        <v>16</v>
      </c>
      <c r="U97">
        <v>95</v>
      </c>
      <c r="V97">
        <f t="shared" si="8"/>
        <v>16</v>
      </c>
    </row>
    <row r="98" spans="5:22" x14ac:dyDescent="0.55000000000000004">
      <c r="E98">
        <v>96</v>
      </c>
      <c r="F98" s="3">
        <v>9.6</v>
      </c>
      <c r="M98">
        <v>96</v>
      </c>
      <c r="N98">
        <f t="shared" si="7"/>
        <v>16</v>
      </c>
      <c r="U98">
        <v>96</v>
      </c>
      <c r="V98">
        <f t="shared" si="8"/>
        <v>16</v>
      </c>
    </row>
    <row r="99" spans="5:22" x14ac:dyDescent="0.55000000000000004">
      <c r="E99">
        <v>97</v>
      </c>
      <c r="F99" s="3">
        <v>9.6999999999999993</v>
      </c>
      <c r="M99">
        <v>97</v>
      </c>
      <c r="N99">
        <f t="shared" si="7"/>
        <v>16</v>
      </c>
      <c r="U99">
        <v>97</v>
      </c>
      <c r="V99">
        <f t="shared" si="8"/>
        <v>16</v>
      </c>
    </row>
    <row r="100" spans="5:22" x14ac:dyDescent="0.55000000000000004">
      <c r="E100">
        <v>98</v>
      </c>
      <c r="F100" s="3">
        <v>9.8000000000000007</v>
      </c>
      <c r="M100">
        <v>98</v>
      </c>
      <c r="N100">
        <f t="shared" si="7"/>
        <v>16</v>
      </c>
      <c r="U100">
        <v>98</v>
      </c>
      <c r="V100">
        <f t="shared" si="8"/>
        <v>16</v>
      </c>
    </row>
    <row r="101" spans="5:22" x14ac:dyDescent="0.55000000000000004">
      <c r="E101">
        <v>99</v>
      </c>
      <c r="F101" s="3">
        <v>9.9</v>
      </c>
      <c r="M101">
        <v>99</v>
      </c>
      <c r="N101">
        <f t="shared" si="7"/>
        <v>16</v>
      </c>
      <c r="U101">
        <v>99</v>
      </c>
      <c r="V101">
        <f t="shared" si="8"/>
        <v>16</v>
      </c>
    </row>
    <row r="102" spans="5:22" x14ac:dyDescent="0.55000000000000004">
      <c r="E102">
        <v>100</v>
      </c>
      <c r="F102" s="3">
        <v>10</v>
      </c>
      <c r="M102">
        <v>100</v>
      </c>
      <c r="N102">
        <f t="shared" si="7"/>
        <v>16</v>
      </c>
      <c r="U102">
        <v>100</v>
      </c>
      <c r="V102">
        <f t="shared" si="8"/>
        <v>16</v>
      </c>
    </row>
    <row r="103" spans="5:22" x14ac:dyDescent="0.55000000000000004">
      <c r="F103" s="3">
        <v>10.1</v>
      </c>
      <c r="M103">
        <v>101</v>
      </c>
      <c r="N103">
        <f t="shared" si="7"/>
        <v>16</v>
      </c>
      <c r="U103">
        <v>101</v>
      </c>
      <c r="V103">
        <f t="shared" si="8"/>
        <v>16</v>
      </c>
    </row>
    <row r="104" spans="5:22" x14ac:dyDescent="0.55000000000000004">
      <c r="F104" s="3">
        <v>10.199999999999999</v>
      </c>
      <c r="M104">
        <v>102</v>
      </c>
      <c r="N104">
        <f t="shared" si="7"/>
        <v>16</v>
      </c>
      <c r="U104">
        <v>102</v>
      </c>
      <c r="V104">
        <f t="shared" si="8"/>
        <v>16</v>
      </c>
    </row>
    <row r="105" spans="5:22" x14ac:dyDescent="0.55000000000000004">
      <c r="F105" s="3">
        <v>10.3</v>
      </c>
      <c r="M105">
        <v>103</v>
      </c>
      <c r="N105">
        <f>N106-(1/21*($B$104-$B$83))</f>
        <v>16</v>
      </c>
      <c r="U105">
        <v>103</v>
      </c>
      <c r="V105">
        <f>V106-(1/21*($B$104-$B$83))</f>
        <v>16</v>
      </c>
    </row>
    <row r="106" spans="5:22" x14ac:dyDescent="0.55000000000000004">
      <c r="F106" s="3">
        <v>10.4</v>
      </c>
      <c r="M106">
        <v>104</v>
      </c>
      <c r="N106">
        <v>16</v>
      </c>
      <c r="U106">
        <v>104</v>
      </c>
      <c r="V106">
        <v>16</v>
      </c>
    </row>
    <row r="107" spans="5:22" x14ac:dyDescent="0.55000000000000004">
      <c r="F107" s="3">
        <v>10.5</v>
      </c>
      <c r="M107">
        <v>105</v>
      </c>
      <c r="N107">
        <f t="shared" ref="N107:N120" si="9">N108-(1/16*($B$120-$B$104))</f>
        <v>18.399999999999999</v>
      </c>
      <c r="U107">
        <v>105</v>
      </c>
      <c r="V107">
        <f t="shared" ref="V107:V120" si="10">V108-(1/16*($B$120-$B$104))</f>
        <v>18.399999999999999</v>
      </c>
    </row>
    <row r="108" spans="5:22" x14ac:dyDescent="0.55000000000000004">
      <c r="F108" s="3">
        <v>10.6</v>
      </c>
      <c r="M108">
        <v>106</v>
      </c>
      <c r="N108">
        <f t="shared" si="9"/>
        <v>18.399999999999999</v>
      </c>
      <c r="U108">
        <v>106</v>
      </c>
      <c r="V108">
        <f t="shared" si="10"/>
        <v>18.399999999999999</v>
      </c>
    </row>
    <row r="109" spans="5:22" x14ac:dyDescent="0.55000000000000004">
      <c r="F109" s="3">
        <v>10.7</v>
      </c>
      <c r="M109">
        <v>107</v>
      </c>
      <c r="N109">
        <f t="shared" si="9"/>
        <v>18.399999999999999</v>
      </c>
      <c r="U109">
        <v>107</v>
      </c>
      <c r="V109">
        <f t="shared" si="10"/>
        <v>18.399999999999999</v>
      </c>
    </row>
    <row r="110" spans="5:22" x14ac:dyDescent="0.55000000000000004">
      <c r="F110" s="3">
        <v>10.8</v>
      </c>
      <c r="M110">
        <v>108</v>
      </c>
      <c r="N110">
        <f t="shared" si="9"/>
        <v>18.399999999999999</v>
      </c>
      <c r="U110">
        <v>108</v>
      </c>
      <c r="V110">
        <f t="shared" si="10"/>
        <v>18.399999999999999</v>
      </c>
    </row>
    <row r="111" spans="5:22" x14ac:dyDescent="0.55000000000000004">
      <c r="F111" s="3">
        <v>10.9</v>
      </c>
      <c r="M111">
        <v>109</v>
      </c>
      <c r="N111">
        <f t="shared" si="9"/>
        <v>18.399999999999999</v>
      </c>
      <c r="U111">
        <v>109</v>
      </c>
      <c r="V111">
        <f t="shared" si="10"/>
        <v>18.399999999999999</v>
      </c>
    </row>
    <row r="112" spans="5:22" x14ac:dyDescent="0.55000000000000004">
      <c r="F112" s="3">
        <v>11</v>
      </c>
      <c r="M112">
        <v>110</v>
      </c>
      <c r="N112">
        <f t="shared" si="9"/>
        <v>18.399999999999999</v>
      </c>
      <c r="U112">
        <v>110</v>
      </c>
      <c r="V112">
        <f t="shared" si="10"/>
        <v>18.399999999999999</v>
      </c>
    </row>
    <row r="113" spans="6:22" x14ac:dyDescent="0.55000000000000004">
      <c r="F113" s="3">
        <v>11.1</v>
      </c>
      <c r="M113">
        <v>111</v>
      </c>
      <c r="N113">
        <f t="shared" si="9"/>
        <v>18.399999999999999</v>
      </c>
      <c r="U113">
        <v>111</v>
      </c>
      <c r="V113">
        <f t="shared" si="10"/>
        <v>18.399999999999999</v>
      </c>
    </row>
    <row r="114" spans="6:22" x14ac:dyDescent="0.55000000000000004">
      <c r="F114" s="3">
        <v>11.2</v>
      </c>
      <c r="M114">
        <v>112</v>
      </c>
      <c r="N114">
        <f t="shared" si="9"/>
        <v>18.399999999999999</v>
      </c>
      <c r="U114">
        <v>112</v>
      </c>
      <c r="V114">
        <f t="shared" si="10"/>
        <v>18.399999999999999</v>
      </c>
    </row>
    <row r="115" spans="6:22" x14ac:dyDescent="0.55000000000000004">
      <c r="F115" s="3">
        <v>11.3</v>
      </c>
      <c r="M115">
        <v>113</v>
      </c>
      <c r="N115">
        <f t="shared" si="9"/>
        <v>18.399999999999999</v>
      </c>
      <c r="U115">
        <v>113</v>
      </c>
      <c r="V115">
        <f t="shared" si="10"/>
        <v>18.399999999999999</v>
      </c>
    </row>
    <row r="116" spans="6:22" x14ac:dyDescent="0.55000000000000004">
      <c r="F116" s="3">
        <v>11.4</v>
      </c>
      <c r="M116">
        <v>114</v>
      </c>
      <c r="N116">
        <f t="shared" si="9"/>
        <v>18.399999999999999</v>
      </c>
      <c r="U116">
        <v>114</v>
      </c>
      <c r="V116">
        <f t="shared" si="10"/>
        <v>18.399999999999999</v>
      </c>
    </row>
    <row r="117" spans="6:22" x14ac:dyDescent="0.55000000000000004">
      <c r="F117" s="3">
        <v>11.5</v>
      </c>
      <c r="M117">
        <v>115</v>
      </c>
      <c r="N117">
        <f t="shared" si="9"/>
        <v>18.399999999999999</v>
      </c>
      <c r="U117">
        <v>115</v>
      </c>
      <c r="V117">
        <f t="shared" si="10"/>
        <v>18.399999999999999</v>
      </c>
    </row>
    <row r="118" spans="6:22" x14ac:dyDescent="0.55000000000000004">
      <c r="F118" s="3">
        <v>11.6</v>
      </c>
      <c r="M118">
        <v>116</v>
      </c>
      <c r="N118">
        <f t="shared" si="9"/>
        <v>18.399999999999999</v>
      </c>
      <c r="U118">
        <v>116</v>
      </c>
      <c r="V118">
        <f t="shared" si="10"/>
        <v>18.399999999999999</v>
      </c>
    </row>
    <row r="119" spans="6:22" x14ac:dyDescent="0.55000000000000004">
      <c r="F119" s="3">
        <v>11.7</v>
      </c>
      <c r="M119">
        <v>117</v>
      </c>
      <c r="N119">
        <f t="shared" si="9"/>
        <v>18.399999999999999</v>
      </c>
      <c r="U119">
        <v>117</v>
      </c>
      <c r="V119">
        <f t="shared" si="10"/>
        <v>18.399999999999999</v>
      </c>
    </row>
    <row r="120" spans="6:22" x14ac:dyDescent="0.55000000000000004">
      <c r="F120" s="3">
        <v>11.8</v>
      </c>
      <c r="M120">
        <v>118</v>
      </c>
      <c r="N120">
        <f t="shared" si="9"/>
        <v>18.399999999999999</v>
      </c>
      <c r="U120">
        <v>118</v>
      </c>
      <c r="V120">
        <f t="shared" si="10"/>
        <v>18.399999999999999</v>
      </c>
    </row>
    <row r="121" spans="6:22" x14ac:dyDescent="0.55000000000000004">
      <c r="F121" s="3">
        <v>11.9</v>
      </c>
      <c r="M121">
        <v>119</v>
      </c>
      <c r="N121">
        <f>N122-(1/16*($B$120-$B$104))</f>
        <v>18.399999999999999</v>
      </c>
      <c r="U121">
        <v>119</v>
      </c>
      <c r="V121">
        <f>V122-(1/16*($B$120-$B$104))</f>
        <v>18.399999999999999</v>
      </c>
    </row>
    <row r="122" spans="6:22" x14ac:dyDescent="0.55000000000000004">
      <c r="F122" s="3">
        <v>12</v>
      </c>
      <c r="M122">
        <v>120</v>
      </c>
      <c r="N122">
        <v>18.399999999999999</v>
      </c>
      <c r="U122">
        <v>120</v>
      </c>
      <c r="V122">
        <v>18.399999999999999</v>
      </c>
    </row>
    <row r="123" spans="6:22" x14ac:dyDescent="0.55000000000000004">
      <c r="F123" s="3">
        <v>12.1</v>
      </c>
      <c r="M123">
        <v>121</v>
      </c>
      <c r="N123">
        <v>18.399999999999999</v>
      </c>
      <c r="U123">
        <v>121</v>
      </c>
      <c r="V123">
        <v>18.399999999999999</v>
      </c>
    </row>
    <row r="124" spans="6:22" x14ac:dyDescent="0.55000000000000004">
      <c r="F124" s="3">
        <v>12.2</v>
      </c>
      <c r="M124">
        <v>122</v>
      </c>
      <c r="N124">
        <v>18.399999999999999</v>
      </c>
      <c r="U124">
        <v>122</v>
      </c>
      <c r="V124">
        <v>18.399999999999999</v>
      </c>
    </row>
    <row r="125" spans="6:22" x14ac:dyDescent="0.55000000000000004">
      <c r="F125" s="3">
        <v>12.3</v>
      </c>
      <c r="M125">
        <v>123</v>
      </c>
      <c r="N125">
        <v>18.399999999999999</v>
      </c>
      <c r="U125">
        <v>123</v>
      </c>
      <c r="V125">
        <v>18.399999999999999</v>
      </c>
    </row>
    <row r="126" spans="6:22" x14ac:dyDescent="0.55000000000000004">
      <c r="F126" s="3">
        <v>12.4</v>
      </c>
      <c r="M126">
        <v>124</v>
      </c>
      <c r="N126">
        <v>18.399999999999999</v>
      </c>
      <c r="U126">
        <v>124</v>
      </c>
      <c r="V126">
        <v>18.399999999999999</v>
      </c>
    </row>
    <row r="127" spans="6:22" x14ac:dyDescent="0.55000000000000004">
      <c r="F127" s="3">
        <v>12.5</v>
      </c>
      <c r="M127">
        <v>125</v>
      </c>
      <c r="N127">
        <v>18.399999999999999</v>
      </c>
      <c r="U127">
        <v>125</v>
      </c>
      <c r="V127">
        <v>18.399999999999999</v>
      </c>
    </row>
    <row r="128" spans="6:22" x14ac:dyDescent="0.55000000000000004">
      <c r="F128" s="3">
        <v>12.6</v>
      </c>
      <c r="M128">
        <v>126</v>
      </c>
      <c r="N128">
        <v>18.399999999999999</v>
      </c>
      <c r="U128">
        <v>126</v>
      </c>
      <c r="V128">
        <v>18.399999999999999</v>
      </c>
    </row>
    <row r="129" spans="6:23" x14ac:dyDescent="0.55000000000000004">
      <c r="F129" s="3">
        <v>12.7</v>
      </c>
      <c r="M129">
        <v>127</v>
      </c>
      <c r="N129">
        <v>18.399999999999999</v>
      </c>
      <c r="U129">
        <v>127</v>
      </c>
      <c r="V129">
        <v>18.399999999999999</v>
      </c>
    </row>
    <row r="130" spans="6:23" x14ac:dyDescent="0.55000000000000004">
      <c r="F130" s="3">
        <v>12.8</v>
      </c>
      <c r="M130">
        <v>128</v>
      </c>
      <c r="N130">
        <v>18.399999999999999</v>
      </c>
      <c r="U130">
        <v>128</v>
      </c>
      <c r="V130">
        <v>18.399999999999999</v>
      </c>
    </row>
    <row r="131" spans="6:23" x14ac:dyDescent="0.55000000000000004">
      <c r="F131" s="3">
        <v>12.9</v>
      </c>
      <c r="M131">
        <v>129</v>
      </c>
      <c r="N131">
        <v>18.399999999999999</v>
      </c>
      <c r="U131">
        <v>129</v>
      </c>
      <c r="V131">
        <v>18.399999999999999</v>
      </c>
    </row>
    <row r="132" spans="6:23" x14ac:dyDescent="0.55000000000000004">
      <c r="F132" s="3">
        <v>13</v>
      </c>
      <c r="M132">
        <v>130</v>
      </c>
      <c r="N132">
        <v>18.399999999999999</v>
      </c>
      <c r="U132">
        <v>130</v>
      </c>
      <c r="V132">
        <v>18.399999999999999</v>
      </c>
    </row>
    <row r="133" spans="6:23" x14ac:dyDescent="0.55000000000000004">
      <c r="F133" s="3">
        <v>13.1</v>
      </c>
      <c r="M133">
        <v>131</v>
      </c>
      <c r="N133">
        <v>18.399999999999999</v>
      </c>
      <c r="U133">
        <v>131</v>
      </c>
      <c r="V133">
        <v>18.399999999999999</v>
      </c>
    </row>
    <row r="134" spans="6:23" x14ac:dyDescent="0.55000000000000004">
      <c r="F134" s="3">
        <v>13.2</v>
      </c>
      <c r="M134">
        <v>132</v>
      </c>
      <c r="N134">
        <v>18.399999999999999</v>
      </c>
      <c r="U134">
        <v>132</v>
      </c>
      <c r="V134">
        <v>18.399999999999999</v>
      </c>
    </row>
    <row r="135" spans="6:23" x14ac:dyDescent="0.55000000000000004">
      <c r="F135" s="3">
        <v>13.3</v>
      </c>
      <c r="M135">
        <v>133</v>
      </c>
      <c r="N135">
        <v>18.399999999999999</v>
      </c>
      <c r="U135">
        <v>133</v>
      </c>
      <c r="V135">
        <v>18.399999999999999</v>
      </c>
      <c r="W135" t="s">
        <v>175</v>
      </c>
    </row>
    <row r="136" spans="6:23" x14ac:dyDescent="0.55000000000000004">
      <c r="F136" s="3">
        <v>13.4</v>
      </c>
      <c r="M136">
        <v>134</v>
      </c>
      <c r="N136">
        <v>18.399999999999999</v>
      </c>
      <c r="U136">
        <v>134</v>
      </c>
      <c r="V136">
        <v>18.399999999999999</v>
      </c>
    </row>
    <row r="137" spans="6:23" x14ac:dyDescent="0.55000000000000004">
      <c r="F137" s="3">
        <v>13.5</v>
      </c>
      <c r="M137">
        <v>135</v>
      </c>
      <c r="N137">
        <v>18.399999999999999</v>
      </c>
      <c r="U137">
        <v>135</v>
      </c>
      <c r="V137">
        <v>18.399999999999999</v>
      </c>
    </row>
    <row r="138" spans="6:23" x14ac:dyDescent="0.55000000000000004">
      <c r="F138" s="3">
        <v>13.6</v>
      </c>
      <c r="M138">
        <v>136</v>
      </c>
      <c r="N138">
        <v>18.399999999999999</v>
      </c>
      <c r="U138">
        <v>136</v>
      </c>
      <c r="V138">
        <v>18.399999999999999</v>
      </c>
    </row>
    <row r="139" spans="6:23" x14ac:dyDescent="0.55000000000000004">
      <c r="F139" s="3">
        <v>13.7</v>
      </c>
      <c r="M139">
        <v>137</v>
      </c>
      <c r="N139">
        <v>18.399999999999999</v>
      </c>
      <c r="U139">
        <v>137</v>
      </c>
      <c r="V139">
        <v>18.399999999999999</v>
      </c>
    </row>
    <row r="140" spans="6:23" x14ac:dyDescent="0.55000000000000004">
      <c r="F140" s="3">
        <v>13.8</v>
      </c>
      <c r="M140">
        <v>138</v>
      </c>
      <c r="N140">
        <v>18.399999999999999</v>
      </c>
      <c r="U140">
        <v>138</v>
      </c>
      <c r="V140">
        <v>18.399999999999999</v>
      </c>
    </row>
    <row r="141" spans="6:23" x14ac:dyDescent="0.55000000000000004">
      <c r="F141" s="3">
        <v>13.9</v>
      </c>
      <c r="M141">
        <v>139</v>
      </c>
      <c r="N141">
        <v>18.399999999999999</v>
      </c>
      <c r="U141">
        <v>139</v>
      </c>
      <c r="V141">
        <v>18.399999999999999</v>
      </c>
    </row>
    <row r="142" spans="6:23" x14ac:dyDescent="0.55000000000000004">
      <c r="F142" s="3">
        <v>14</v>
      </c>
      <c r="M142">
        <v>140</v>
      </c>
      <c r="N142">
        <v>18.399999999999999</v>
      </c>
      <c r="U142">
        <v>140</v>
      </c>
      <c r="V142">
        <v>18.399999999999999</v>
      </c>
    </row>
    <row r="143" spans="6:23" x14ac:dyDescent="0.55000000000000004">
      <c r="F143" s="3">
        <v>14.1</v>
      </c>
      <c r="M143">
        <v>141</v>
      </c>
      <c r="N143">
        <v>18.399999999999999</v>
      </c>
      <c r="U143">
        <v>141</v>
      </c>
      <c r="V143">
        <v>18.399999999999999</v>
      </c>
    </row>
    <row r="144" spans="6:23" x14ac:dyDescent="0.55000000000000004">
      <c r="F144" s="3">
        <v>14.2</v>
      </c>
      <c r="M144">
        <v>142</v>
      </c>
      <c r="N144">
        <v>18.399999999999999</v>
      </c>
      <c r="U144">
        <v>142</v>
      </c>
      <c r="V144">
        <v>18.399999999999999</v>
      </c>
    </row>
    <row r="145" spans="6:22" x14ac:dyDescent="0.55000000000000004">
      <c r="F145" s="3">
        <v>14.3</v>
      </c>
      <c r="M145">
        <v>143</v>
      </c>
      <c r="N145">
        <v>18.399999999999999</v>
      </c>
      <c r="U145">
        <v>143</v>
      </c>
      <c r="V145">
        <v>18.399999999999999</v>
      </c>
    </row>
    <row r="146" spans="6:22" x14ac:dyDescent="0.55000000000000004">
      <c r="F146" s="3">
        <v>14.4</v>
      </c>
      <c r="M146">
        <v>144</v>
      </c>
      <c r="N146">
        <v>18.399999999999999</v>
      </c>
      <c r="U146">
        <v>144</v>
      </c>
      <c r="V146">
        <v>18.399999999999999</v>
      </c>
    </row>
    <row r="147" spans="6:22" x14ac:dyDescent="0.55000000000000004">
      <c r="F147" s="3">
        <v>14.5</v>
      </c>
      <c r="M147">
        <v>145</v>
      </c>
      <c r="N147">
        <v>18.399999999999999</v>
      </c>
      <c r="U147">
        <v>145</v>
      </c>
      <c r="V147">
        <v>18.399999999999999</v>
      </c>
    </row>
    <row r="148" spans="6:22" x14ac:dyDescent="0.55000000000000004">
      <c r="F148" s="3">
        <v>14.6</v>
      </c>
      <c r="M148">
        <v>146</v>
      </c>
      <c r="N148">
        <v>18.399999999999999</v>
      </c>
      <c r="U148">
        <v>146</v>
      </c>
      <c r="V148">
        <v>18.399999999999999</v>
      </c>
    </row>
    <row r="149" spans="6:22" x14ac:dyDescent="0.55000000000000004">
      <c r="F149" s="3">
        <v>14.7</v>
      </c>
      <c r="M149">
        <v>147</v>
      </c>
      <c r="N149">
        <v>18.399999999999999</v>
      </c>
      <c r="U149">
        <v>147</v>
      </c>
      <c r="V149">
        <v>18.399999999999999</v>
      </c>
    </row>
    <row r="150" spans="6:22" x14ac:dyDescent="0.55000000000000004">
      <c r="F150" s="3">
        <v>14.8</v>
      </c>
      <c r="M150">
        <v>148</v>
      </c>
      <c r="N150">
        <v>18.399999999999999</v>
      </c>
      <c r="U150">
        <v>148</v>
      </c>
      <c r="V150">
        <v>18.399999999999999</v>
      </c>
    </row>
    <row r="151" spans="6:22" x14ac:dyDescent="0.55000000000000004">
      <c r="F151" s="3">
        <v>14.9</v>
      </c>
      <c r="M151">
        <v>149</v>
      </c>
      <c r="N151">
        <v>18.399999999999999</v>
      </c>
      <c r="U151">
        <v>149</v>
      </c>
      <c r="V151">
        <v>18.399999999999999</v>
      </c>
    </row>
    <row r="152" spans="6:22" x14ac:dyDescent="0.55000000000000004">
      <c r="F152" s="3">
        <v>15</v>
      </c>
      <c r="M152">
        <v>150</v>
      </c>
      <c r="N152">
        <v>18.399999999999999</v>
      </c>
      <c r="U152">
        <v>150</v>
      </c>
      <c r="V152">
        <v>18.399999999999999</v>
      </c>
    </row>
    <row r="153" spans="6:22" x14ac:dyDescent="0.55000000000000004">
      <c r="F153" s="3">
        <v>15.1</v>
      </c>
      <c r="M153">
        <v>151</v>
      </c>
      <c r="N153">
        <v>18.399999999999999</v>
      </c>
      <c r="U153">
        <v>151</v>
      </c>
      <c r="V153">
        <v>18.399999999999999</v>
      </c>
    </row>
    <row r="154" spans="6:22" x14ac:dyDescent="0.55000000000000004">
      <c r="F154" s="3">
        <v>15.2</v>
      </c>
      <c r="M154">
        <v>152</v>
      </c>
      <c r="N154">
        <v>18.399999999999999</v>
      </c>
      <c r="U154">
        <v>152</v>
      </c>
      <c r="V154">
        <v>18.399999999999999</v>
      </c>
    </row>
    <row r="155" spans="6:22" x14ac:dyDescent="0.55000000000000004">
      <c r="F155" s="3">
        <v>15.3</v>
      </c>
      <c r="M155">
        <v>153</v>
      </c>
      <c r="N155">
        <v>18.399999999999999</v>
      </c>
      <c r="U155">
        <v>153</v>
      </c>
      <c r="V155">
        <v>18.399999999999999</v>
      </c>
    </row>
    <row r="156" spans="6:22" x14ac:dyDescent="0.55000000000000004">
      <c r="F156" s="3">
        <v>15.4</v>
      </c>
      <c r="M156">
        <v>154</v>
      </c>
      <c r="N156">
        <v>18.399999999999999</v>
      </c>
      <c r="U156">
        <v>154</v>
      </c>
      <c r="V156">
        <v>18.399999999999999</v>
      </c>
    </row>
    <row r="157" spans="6:22" x14ac:dyDescent="0.55000000000000004">
      <c r="F157" s="3">
        <v>15.5</v>
      </c>
      <c r="M157">
        <v>155</v>
      </c>
      <c r="N157">
        <v>18.399999999999999</v>
      </c>
      <c r="U157">
        <v>155</v>
      </c>
      <c r="V157">
        <v>18.399999999999999</v>
      </c>
    </row>
    <row r="158" spans="6:22" x14ac:dyDescent="0.55000000000000004">
      <c r="F158" s="3">
        <v>15.6</v>
      </c>
      <c r="M158">
        <v>156</v>
      </c>
      <c r="N158">
        <v>18.399999999999999</v>
      </c>
      <c r="U158">
        <v>156</v>
      </c>
      <c r="V158">
        <v>18.399999999999999</v>
      </c>
    </row>
    <row r="159" spans="6:22" x14ac:dyDescent="0.55000000000000004">
      <c r="F159" s="3">
        <v>15.7</v>
      </c>
      <c r="M159">
        <v>157</v>
      </c>
      <c r="N159">
        <v>18.399999999999999</v>
      </c>
      <c r="U159">
        <v>157</v>
      </c>
      <c r="V159">
        <v>18.399999999999999</v>
      </c>
    </row>
    <row r="160" spans="6:22" x14ac:dyDescent="0.55000000000000004">
      <c r="F160" s="3">
        <v>15.8</v>
      </c>
      <c r="M160">
        <v>158</v>
      </c>
      <c r="N160">
        <v>18.399999999999999</v>
      </c>
      <c r="U160">
        <v>158</v>
      </c>
      <c r="V160">
        <v>18.399999999999999</v>
      </c>
    </row>
    <row r="161" spans="6:22" x14ac:dyDescent="0.55000000000000004">
      <c r="F161" s="3">
        <v>15.9</v>
      </c>
      <c r="M161">
        <v>159</v>
      </c>
      <c r="N161">
        <v>18.399999999999999</v>
      </c>
      <c r="U161">
        <v>159</v>
      </c>
      <c r="V161">
        <v>18.399999999999999</v>
      </c>
    </row>
    <row r="162" spans="6:22" x14ac:dyDescent="0.55000000000000004">
      <c r="F162" s="3">
        <v>16</v>
      </c>
      <c r="M162">
        <v>160</v>
      </c>
      <c r="N162">
        <v>18.399999999999999</v>
      </c>
      <c r="U162">
        <v>160</v>
      </c>
      <c r="V162">
        <v>18.399999999999999</v>
      </c>
    </row>
    <row r="163" spans="6:22" x14ac:dyDescent="0.55000000000000004">
      <c r="F163" s="3">
        <v>16.100000000000001</v>
      </c>
      <c r="M163">
        <v>161</v>
      </c>
      <c r="N163">
        <v>18.399999999999999</v>
      </c>
      <c r="U163">
        <v>161</v>
      </c>
      <c r="V163">
        <v>18.399999999999999</v>
      </c>
    </row>
    <row r="164" spans="6:22" x14ac:dyDescent="0.55000000000000004">
      <c r="F164" s="3">
        <v>16.2</v>
      </c>
      <c r="M164">
        <v>162</v>
      </c>
      <c r="N164">
        <v>18.399999999999999</v>
      </c>
      <c r="U164">
        <v>162</v>
      </c>
      <c r="V164">
        <v>18.399999999999999</v>
      </c>
    </row>
    <row r="165" spans="6:22" x14ac:dyDescent="0.55000000000000004">
      <c r="F165" s="3">
        <v>16.3</v>
      </c>
      <c r="M165">
        <v>163</v>
      </c>
      <c r="N165">
        <v>18.399999999999999</v>
      </c>
      <c r="U165">
        <v>163</v>
      </c>
      <c r="V165">
        <v>18.399999999999999</v>
      </c>
    </row>
    <row r="166" spans="6:22" x14ac:dyDescent="0.55000000000000004">
      <c r="F166" s="3">
        <v>16.399999999999999</v>
      </c>
      <c r="M166">
        <v>164</v>
      </c>
      <c r="N166">
        <v>18.399999999999999</v>
      </c>
      <c r="U166">
        <v>164</v>
      </c>
      <c r="V166">
        <v>18.399999999999999</v>
      </c>
    </row>
    <row r="167" spans="6:22" x14ac:dyDescent="0.55000000000000004">
      <c r="F167" s="3">
        <v>16.5</v>
      </c>
      <c r="M167">
        <v>165</v>
      </c>
      <c r="N167">
        <v>18.399999999999999</v>
      </c>
      <c r="U167">
        <v>165</v>
      </c>
      <c r="V167">
        <v>18.399999999999999</v>
      </c>
    </row>
    <row r="168" spans="6:22" x14ac:dyDescent="0.55000000000000004">
      <c r="F168" s="3">
        <v>16.600000000000001</v>
      </c>
      <c r="M168">
        <v>166</v>
      </c>
      <c r="N168">
        <v>18.399999999999999</v>
      </c>
      <c r="U168">
        <v>166</v>
      </c>
      <c r="V168">
        <v>18.399999999999999</v>
      </c>
    </row>
    <row r="169" spans="6:22" x14ac:dyDescent="0.55000000000000004">
      <c r="F169" s="3">
        <v>16.7</v>
      </c>
      <c r="M169">
        <v>167</v>
      </c>
      <c r="N169">
        <v>18.399999999999999</v>
      </c>
      <c r="U169">
        <v>167</v>
      </c>
      <c r="V169">
        <v>18.399999999999999</v>
      </c>
    </row>
    <row r="170" spans="6:22" x14ac:dyDescent="0.55000000000000004">
      <c r="F170" s="3">
        <v>16.8</v>
      </c>
      <c r="M170">
        <v>168</v>
      </c>
      <c r="N170">
        <v>18.399999999999999</v>
      </c>
      <c r="U170">
        <v>168</v>
      </c>
      <c r="V170">
        <v>18.399999999999999</v>
      </c>
    </row>
    <row r="171" spans="6:22" x14ac:dyDescent="0.55000000000000004">
      <c r="F171" s="3">
        <v>16.899999999999999</v>
      </c>
      <c r="M171">
        <v>169</v>
      </c>
      <c r="N171">
        <v>18.399999999999999</v>
      </c>
      <c r="U171">
        <v>169</v>
      </c>
      <c r="V171">
        <v>18.399999999999999</v>
      </c>
    </row>
    <row r="172" spans="6:22" x14ac:dyDescent="0.55000000000000004">
      <c r="F172" s="3">
        <v>17</v>
      </c>
      <c r="M172">
        <v>170</v>
      </c>
      <c r="N172">
        <v>18.399999999999999</v>
      </c>
      <c r="U172">
        <v>170</v>
      </c>
      <c r="V172">
        <v>18.399999999999999</v>
      </c>
    </row>
    <row r="173" spans="6:22" x14ac:dyDescent="0.55000000000000004">
      <c r="F173" s="3">
        <v>17.100000000000001</v>
      </c>
      <c r="M173">
        <v>171</v>
      </c>
      <c r="N173">
        <v>18.399999999999999</v>
      </c>
      <c r="U173">
        <v>171</v>
      </c>
      <c r="V173">
        <v>18.399999999999999</v>
      </c>
    </row>
    <row r="174" spans="6:22" x14ac:dyDescent="0.55000000000000004">
      <c r="F174" s="3">
        <v>17.2</v>
      </c>
      <c r="M174">
        <v>172</v>
      </c>
      <c r="N174">
        <v>18.399999999999999</v>
      </c>
      <c r="U174">
        <v>172</v>
      </c>
      <c r="V174">
        <v>18.399999999999999</v>
      </c>
    </row>
    <row r="175" spans="6:22" x14ac:dyDescent="0.55000000000000004">
      <c r="F175" s="3">
        <v>17.3</v>
      </c>
      <c r="M175">
        <v>173</v>
      </c>
      <c r="N175">
        <v>18.399999999999999</v>
      </c>
      <c r="U175">
        <v>173</v>
      </c>
      <c r="V175">
        <v>18.399999999999999</v>
      </c>
    </row>
    <row r="176" spans="6:22" x14ac:dyDescent="0.55000000000000004">
      <c r="F176" s="3">
        <v>17.399999999999999</v>
      </c>
      <c r="M176">
        <v>174</v>
      </c>
      <c r="N176">
        <v>18.399999999999999</v>
      </c>
      <c r="U176">
        <v>174</v>
      </c>
      <c r="V176">
        <v>18.399999999999999</v>
      </c>
    </row>
    <row r="177" spans="6:22" x14ac:dyDescent="0.55000000000000004">
      <c r="F177" s="3">
        <v>17.5</v>
      </c>
      <c r="M177">
        <v>175</v>
      </c>
      <c r="N177">
        <v>18.399999999999999</v>
      </c>
      <c r="U177">
        <v>175</v>
      </c>
      <c r="V177">
        <v>18.399999999999999</v>
      </c>
    </row>
    <row r="178" spans="6:22" x14ac:dyDescent="0.55000000000000004">
      <c r="F178" s="3">
        <v>17.600000000000001</v>
      </c>
      <c r="M178">
        <v>176</v>
      </c>
      <c r="N178">
        <v>18.399999999999999</v>
      </c>
      <c r="U178">
        <v>176</v>
      </c>
      <c r="V178">
        <v>18.399999999999999</v>
      </c>
    </row>
    <row r="179" spans="6:22" x14ac:dyDescent="0.55000000000000004">
      <c r="F179" s="3">
        <v>17.7</v>
      </c>
      <c r="M179">
        <v>177</v>
      </c>
      <c r="N179">
        <v>18.399999999999999</v>
      </c>
      <c r="U179">
        <v>177</v>
      </c>
      <c r="V179">
        <v>18.399999999999999</v>
      </c>
    </row>
    <row r="180" spans="6:22" x14ac:dyDescent="0.55000000000000004">
      <c r="F180" s="3">
        <v>17.8</v>
      </c>
      <c r="M180">
        <v>178</v>
      </c>
      <c r="N180">
        <v>18.399999999999999</v>
      </c>
      <c r="U180">
        <v>178</v>
      </c>
      <c r="V180">
        <v>18.399999999999999</v>
      </c>
    </row>
    <row r="181" spans="6:22" x14ac:dyDescent="0.55000000000000004">
      <c r="F181" s="3">
        <v>17.899999999999999</v>
      </c>
      <c r="M181">
        <v>179</v>
      </c>
      <c r="N181">
        <v>18.399999999999999</v>
      </c>
      <c r="U181">
        <v>179</v>
      </c>
      <c r="V181">
        <v>18.399999999999999</v>
      </c>
    </row>
    <row r="182" spans="6:22" x14ac:dyDescent="0.55000000000000004">
      <c r="F182" s="3">
        <v>18</v>
      </c>
      <c r="M182">
        <v>180</v>
      </c>
      <c r="N182">
        <v>18.399999999999999</v>
      </c>
      <c r="U182">
        <v>180</v>
      </c>
      <c r="V182">
        <v>18.399999999999999</v>
      </c>
    </row>
    <row r="183" spans="6:22" x14ac:dyDescent="0.55000000000000004">
      <c r="F183" s="3">
        <v>18.100000000000001</v>
      </c>
      <c r="M183">
        <v>181</v>
      </c>
      <c r="N183">
        <v>18.399999999999999</v>
      </c>
      <c r="U183">
        <v>181</v>
      </c>
      <c r="V183">
        <v>18.399999999999999</v>
      </c>
    </row>
    <row r="184" spans="6:22" x14ac:dyDescent="0.55000000000000004">
      <c r="F184" s="3">
        <v>18.2</v>
      </c>
      <c r="M184">
        <v>182</v>
      </c>
      <c r="N184">
        <v>18.399999999999999</v>
      </c>
      <c r="U184">
        <v>182</v>
      </c>
      <c r="V184">
        <v>18.399999999999999</v>
      </c>
    </row>
    <row r="185" spans="6:22" x14ac:dyDescent="0.55000000000000004">
      <c r="F185" s="3">
        <v>18.3</v>
      </c>
      <c r="M185">
        <v>183</v>
      </c>
      <c r="N185">
        <v>18.399999999999999</v>
      </c>
      <c r="U185">
        <v>183</v>
      </c>
      <c r="V185">
        <v>18.399999999999999</v>
      </c>
    </row>
    <row r="186" spans="6:22" x14ac:dyDescent="0.55000000000000004">
      <c r="F186" s="3">
        <v>18.399999999999999</v>
      </c>
      <c r="M186">
        <v>184</v>
      </c>
      <c r="N186">
        <v>18.399999999999999</v>
      </c>
      <c r="U186">
        <v>184</v>
      </c>
      <c r="V186">
        <v>18.399999999999999</v>
      </c>
    </row>
    <row r="187" spans="6:22" x14ac:dyDescent="0.55000000000000004">
      <c r="F187" s="3">
        <v>18.5</v>
      </c>
      <c r="M187">
        <v>185</v>
      </c>
      <c r="N187">
        <v>18.399999999999999</v>
      </c>
      <c r="U187">
        <v>185</v>
      </c>
      <c r="V187">
        <v>18.399999999999999</v>
      </c>
    </row>
    <row r="188" spans="6:22" x14ac:dyDescent="0.55000000000000004">
      <c r="F188" s="3">
        <v>18.600000000000001</v>
      </c>
      <c r="M188">
        <v>186</v>
      </c>
      <c r="N188">
        <v>18.399999999999999</v>
      </c>
      <c r="U188">
        <v>186</v>
      </c>
      <c r="V188">
        <v>18.399999999999999</v>
      </c>
    </row>
    <row r="189" spans="6:22" x14ac:dyDescent="0.55000000000000004">
      <c r="F189" s="3">
        <v>18.7</v>
      </c>
      <c r="M189">
        <v>187</v>
      </c>
      <c r="N189">
        <v>18.399999999999999</v>
      </c>
      <c r="U189">
        <v>187</v>
      </c>
      <c r="V189">
        <v>18.399999999999999</v>
      </c>
    </row>
    <row r="190" spans="6:22" x14ac:dyDescent="0.55000000000000004">
      <c r="F190" s="3">
        <v>18.8</v>
      </c>
      <c r="M190">
        <v>188</v>
      </c>
      <c r="N190">
        <v>18.399999999999999</v>
      </c>
      <c r="U190">
        <v>188</v>
      </c>
      <c r="V190">
        <v>18.399999999999999</v>
      </c>
    </row>
    <row r="191" spans="6:22" x14ac:dyDescent="0.55000000000000004">
      <c r="F191" s="3">
        <v>18.899999999999999</v>
      </c>
      <c r="M191">
        <v>189</v>
      </c>
      <c r="N191">
        <v>18.399999999999999</v>
      </c>
      <c r="U191">
        <v>189</v>
      </c>
      <c r="V191">
        <v>18.399999999999999</v>
      </c>
    </row>
    <row r="192" spans="6:22" x14ac:dyDescent="0.55000000000000004">
      <c r="F192" s="3">
        <v>19</v>
      </c>
      <c r="M192">
        <v>190</v>
      </c>
      <c r="N192">
        <v>18.399999999999999</v>
      </c>
      <c r="U192">
        <v>190</v>
      </c>
      <c r="V192">
        <v>18.399999999999999</v>
      </c>
    </row>
    <row r="193" spans="6:22" x14ac:dyDescent="0.55000000000000004">
      <c r="F193" s="3">
        <v>19.100000000000001</v>
      </c>
      <c r="M193">
        <v>191</v>
      </c>
      <c r="N193">
        <v>18.399999999999999</v>
      </c>
      <c r="U193">
        <v>191</v>
      </c>
      <c r="V193">
        <v>18.399999999999999</v>
      </c>
    </row>
    <row r="194" spans="6:22" x14ac:dyDescent="0.55000000000000004">
      <c r="F194" s="3">
        <v>19.2</v>
      </c>
      <c r="M194">
        <v>192</v>
      </c>
      <c r="N194">
        <v>18.399999999999999</v>
      </c>
      <c r="U194">
        <v>192</v>
      </c>
      <c r="V194">
        <v>18.399999999999999</v>
      </c>
    </row>
    <row r="195" spans="6:22" x14ac:dyDescent="0.55000000000000004">
      <c r="F195" s="3">
        <v>19.3</v>
      </c>
      <c r="M195">
        <v>193</v>
      </c>
      <c r="N195">
        <v>18.399999999999999</v>
      </c>
      <c r="U195">
        <v>193</v>
      </c>
      <c r="V195">
        <v>18.399999999999999</v>
      </c>
    </row>
    <row r="196" spans="6:22" x14ac:dyDescent="0.55000000000000004">
      <c r="F196" s="3">
        <v>19.399999999999999</v>
      </c>
      <c r="M196">
        <v>194</v>
      </c>
      <c r="N196">
        <v>18.399999999999999</v>
      </c>
      <c r="U196">
        <v>194</v>
      </c>
      <c r="V196">
        <v>18.399999999999999</v>
      </c>
    </row>
    <row r="197" spans="6:22" x14ac:dyDescent="0.55000000000000004">
      <c r="F197" s="3">
        <v>19.5</v>
      </c>
      <c r="M197">
        <v>195</v>
      </c>
      <c r="N197">
        <v>18.399999999999999</v>
      </c>
      <c r="U197">
        <v>195</v>
      </c>
      <c r="V197">
        <v>18.399999999999999</v>
      </c>
    </row>
    <row r="198" spans="6:22" x14ac:dyDescent="0.55000000000000004">
      <c r="F198" s="3">
        <v>19.600000000000001</v>
      </c>
      <c r="M198">
        <v>196</v>
      </c>
      <c r="N198">
        <v>18.399999999999999</v>
      </c>
      <c r="U198">
        <v>196</v>
      </c>
      <c r="V198">
        <v>18.399999999999999</v>
      </c>
    </row>
    <row r="199" spans="6:22" x14ac:dyDescent="0.55000000000000004">
      <c r="F199" s="3">
        <v>19.7</v>
      </c>
      <c r="M199">
        <v>197</v>
      </c>
      <c r="N199">
        <v>18.399999999999999</v>
      </c>
      <c r="U199">
        <v>197</v>
      </c>
      <c r="V199">
        <v>18.399999999999999</v>
      </c>
    </row>
    <row r="200" spans="6:22" x14ac:dyDescent="0.55000000000000004">
      <c r="F200" s="3">
        <v>19.8</v>
      </c>
      <c r="M200">
        <v>198</v>
      </c>
      <c r="N200">
        <v>18.399999999999999</v>
      </c>
      <c r="U200">
        <v>198</v>
      </c>
      <c r="V200">
        <v>18.399999999999999</v>
      </c>
    </row>
    <row r="201" spans="6:22" x14ac:dyDescent="0.55000000000000004">
      <c r="F201" s="3">
        <v>19.899999999999999</v>
      </c>
      <c r="M201">
        <v>199</v>
      </c>
      <c r="N201">
        <v>18.399999999999999</v>
      </c>
      <c r="U201">
        <v>199</v>
      </c>
      <c r="V201">
        <v>18.399999999999999</v>
      </c>
    </row>
    <row r="202" spans="6:22" x14ac:dyDescent="0.55000000000000004">
      <c r="F202" s="3">
        <v>20</v>
      </c>
      <c r="M202">
        <v>200</v>
      </c>
      <c r="N202">
        <v>18.399999999999999</v>
      </c>
      <c r="U202">
        <v>200</v>
      </c>
      <c r="V202">
        <v>18.399999999999999</v>
      </c>
    </row>
    <row r="203" spans="6:22" x14ac:dyDescent="0.55000000000000004">
      <c r="F203" s="3">
        <v>20.100000000000001</v>
      </c>
      <c r="M203">
        <v>201</v>
      </c>
      <c r="N203">
        <v>18.399999999999999</v>
      </c>
      <c r="U203">
        <v>201</v>
      </c>
      <c r="V203">
        <v>18.399999999999999</v>
      </c>
    </row>
    <row r="204" spans="6:22" x14ac:dyDescent="0.55000000000000004">
      <c r="F204" s="3">
        <v>20.2</v>
      </c>
      <c r="M204">
        <v>202</v>
      </c>
      <c r="N204">
        <v>18.399999999999999</v>
      </c>
      <c r="U204">
        <v>202</v>
      </c>
      <c r="V204">
        <v>18.399999999999999</v>
      </c>
    </row>
    <row r="205" spans="6:22" x14ac:dyDescent="0.55000000000000004">
      <c r="F205" s="3">
        <v>20.3</v>
      </c>
      <c r="M205">
        <v>203</v>
      </c>
      <c r="N205">
        <v>18.399999999999999</v>
      </c>
      <c r="U205">
        <v>203</v>
      </c>
      <c r="V205">
        <v>18.399999999999999</v>
      </c>
    </row>
    <row r="206" spans="6:22" x14ac:dyDescent="0.55000000000000004">
      <c r="F206" s="3">
        <v>20.399999999999999</v>
      </c>
      <c r="M206">
        <v>204</v>
      </c>
      <c r="N206">
        <v>18.399999999999999</v>
      </c>
      <c r="U206">
        <v>204</v>
      </c>
      <c r="V206">
        <v>18.399999999999999</v>
      </c>
    </row>
    <row r="207" spans="6:22" x14ac:dyDescent="0.55000000000000004">
      <c r="F207" s="3">
        <v>20.5</v>
      </c>
      <c r="M207">
        <v>205</v>
      </c>
      <c r="N207">
        <v>18.399999999999999</v>
      </c>
      <c r="U207">
        <v>205</v>
      </c>
      <c r="V207">
        <v>18.399999999999999</v>
      </c>
    </row>
    <row r="208" spans="6:22" x14ac:dyDescent="0.55000000000000004">
      <c r="F208" s="3">
        <v>20.6</v>
      </c>
      <c r="M208">
        <v>206</v>
      </c>
      <c r="N208">
        <v>18.399999999999999</v>
      </c>
      <c r="U208">
        <v>206</v>
      </c>
      <c r="V208">
        <v>18.399999999999999</v>
      </c>
    </row>
    <row r="209" spans="6:22" x14ac:dyDescent="0.55000000000000004">
      <c r="F209" s="3">
        <v>20.7</v>
      </c>
      <c r="M209">
        <v>207</v>
      </c>
      <c r="N209">
        <v>18.399999999999999</v>
      </c>
      <c r="U209">
        <v>207</v>
      </c>
      <c r="V209">
        <v>18.399999999999999</v>
      </c>
    </row>
    <row r="210" spans="6:22" x14ac:dyDescent="0.55000000000000004">
      <c r="F210" s="3">
        <v>20.8</v>
      </c>
      <c r="M210">
        <v>208</v>
      </c>
      <c r="N210">
        <v>18.399999999999999</v>
      </c>
      <c r="U210">
        <v>208</v>
      </c>
      <c r="V210">
        <v>18.399999999999999</v>
      </c>
    </row>
    <row r="211" spans="6:22" x14ac:dyDescent="0.55000000000000004">
      <c r="F211" s="3">
        <v>20.9</v>
      </c>
      <c r="M211">
        <v>209</v>
      </c>
      <c r="N211">
        <v>18.399999999999999</v>
      </c>
      <c r="U211">
        <v>209</v>
      </c>
      <c r="V211">
        <v>18.399999999999999</v>
      </c>
    </row>
    <row r="212" spans="6:22" x14ac:dyDescent="0.55000000000000004">
      <c r="F212" s="3">
        <v>21</v>
      </c>
      <c r="M212">
        <v>210</v>
      </c>
      <c r="N212">
        <v>18.399999999999999</v>
      </c>
      <c r="U212">
        <v>210</v>
      </c>
      <c r="V212">
        <v>18.399999999999999</v>
      </c>
    </row>
    <row r="213" spans="6:22" x14ac:dyDescent="0.55000000000000004">
      <c r="F213" s="3">
        <v>21.1</v>
      </c>
      <c r="M213">
        <v>211</v>
      </c>
      <c r="N213">
        <v>18.399999999999999</v>
      </c>
      <c r="U213">
        <v>211</v>
      </c>
      <c r="V213">
        <v>18.399999999999999</v>
      </c>
    </row>
    <row r="214" spans="6:22" x14ac:dyDescent="0.55000000000000004">
      <c r="F214" s="3">
        <v>21.2</v>
      </c>
      <c r="M214">
        <v>212</v>
      </c>
      <c r="N214">
        <v>18.399999999999999</v>
      </c>
      <c r="U214">
        <v>212</v>
      </c>
      <c r="V214">
        <v>18.399999999999999</v>
      </c>
    </row>
    <row r="215" spans="6:22" x14ac:dyDescent="0.55000000000000004">
      <c r="F215" s="3">
        <v>21.3</v>
      </c>
      <c r="M215">
        <v>213</v>
      </c>
      <c r="N215">
        <v>18.399999999999999</v>
      </c>
      <c r="U215">
        <v>213</v>
      </c>
      <c r="V215">
        <v>18.399999999999999</v>
      </c>
    </row>
    <row r="216" spans="6:22" x14ac:dyDescent="0.55000000000000004">
      <c r="F216" s="3">
        <v>21.4</v>
      </c>
      <c r="M216">
        <v>214</v>
      </c>
      <c r="N216">
        <v>18.399999999999999</v>
      </c>
      <c r="U216">
        <v>214</v>
      </c>
      <c r="V216">
        <v>18.399999999999999</v>
      </c>
    </row>
    <row r="217" spans="6:22" x14ac:dyDescent="0.55000000000000004">
      <c r="F217" s="3">
        <v>21.5</v>
      </c>
      <c r="M217">
        <v>215</v>
      </c>
      <c r="N217">
        <v>18.399999999999999</v>
      </c>
      <c r="U217">
        <v>215</v>
      </c>
      <c r="V217">
        <v>18.399999999999999</v>
      </c>
    </row>
    <row r="218" spans="6:22" x14ac:dyDescent="0.55000000000000004">
      <c r="F218" s="3">
        <v>21.6</v>
      </c>
      <c r="M218">
        <v>216</v>
      </c>
      <c r="N218">
        <v>18.399999999999999</v>
      </c>
      <c r="U218">
        <v>216</v>
      </c>
      <c r="V218">
        <v>18.399999999999999</v>
      </c>
    </row>
    <row r="219" spans="6:22" x14ac:dyDescent="0.55000000000000004">
      <c r="F219" s="3">
        <v>21.7</v>
      </c>
      <c r="M219">
        <v>217</v>
      </c>
      <c r="N219">
        <v>18.399999999999999</v>
      </c>
      <c r="U219">
        <v>217</v>
      </c>
      <c r="V219">
        <v>18.399999999999999</v>
      </c>
    </row>
    <row r="220" spans="6:22" x14ac:dyDescent="0.55000000000000004">
      <c r="F220" s="3">
        <v>21.8</v>
      </c>
      <c r="M220">
        <v>218</v>
      </c>
      <c r="N220">
        <v>18.399999999999999</v>
      </c>
      <c r="U220">
        <v>218</v>
      </c>
      <c r="V220">
        <v>18.399999999999999</v>
      </c>
    </row>
    <row r="221" spans="6:22" x14ac:dyDescent="0.55000000000000004">
      <c r="F221" s="3">
        <v>21.9</v>
      </c>
      <c r="M221">
        <v>219</v>
      </c>
      <c r="N221">
        <v>18.399999999999999</v>
      </c>
      <c r="U221">
        <v>219</v>
      </c>
      <c r="V221">
        <v>18.399999999999999</v>
      </c>
    </row>
    <row r="222" spans="6:22" x14ac:dyDescent="0.55000000000000004">
      <c r="F222" s="3">
        <v>22</v>
      </c>
      <c r="M222">
        <v>220</v>
      </c>
      <c r="N222">
        <v>18.399999999999999</v>
      </c>
      <c r="U222">
        <v>220</v>
      </c>
      <c r="V222">
        <v>18.399999999999999</v>
      </c>
    </row>
    <row r="223" spans="6:22" x14ac:dyDescent="0.55000000000000004">
      <c r="F223" s="3">
        <v>22.1</v>
      </c>
      <c r="M223">
        <v>221</v>
      </c>
      <c r="N223">
        <v>18.399999999999999</v>
      </c>
      <c r="U223">
        <v>221</v>
      </c>
      <c r="V223">
        <v>18.399999999999999</v>
      </c>
    </row>
    <row r="224" spans="6:22" x14ac:dyDescent="0.55000000000000004">
      <c r="F224" s="3">
        <v>22.2</v>
      </c>
      <c r="M224">
        <v>222</v>
      </c>
      <c r="N224">
        <v>18.399999999999999</v>
      </c>
      <c r="U224">
        <v>222</v>
      </c>
      <c r="V224">
        <v>18.399999999999999</v>
      </c>
    </row>
    <row r="225" spans="6:22" x14ac:dyDescent="0.55000000000000004">
      <c r="F225" s="3">
        <v>22.3</v>
      </c>
      <c r="M225">
        <v>223</v>
      </c>
      <c r="N225">
        <v>18.399999999999999</v>
      </c>
      <c r="U225">
        <v>223</v>
      </c>
      <c r="V225">
        <v>18.399999999999999</v>
      </c>
    </row>
    <row r="226" spans="6:22" x14ac:dyDescent="0.55000000000000004">
      <c r="F226" s="3">
        <v>22.4</v>
      </c>
      <c r="M226">
        <v>224</v>
      </c>
      <c r="N226">
        <v>18.399999999999999</v>
      </c>
      <c r="U226">
        <v>224</v>
      </c>
      <c r="V226">
        <v>18.399999999999999</v>
      </c>
    </row>
    <row r="227" spans="6:22" x14ac:dyDescent="0.55000000000000004">
      <c r="F227" s="3">
        <v>22.5</v>
      </c>
      <c r="M227">
        <v>225</v>
      </c>
      <c r="N227">
        <v>18.399999999999999</v>
      </c>
      <c r="U227">
        <v>225</v>
      </c>
      <c r="V227">
        <v>18.399999999999999</v>
      </c>
    </row>
    <row r="228" spans="6:22" x14ac:dyDescent="0.55000000000000004">
      <c r="F228" s="3">
        <v>22.6</v>
      </c>
      <c r="M228">
        <v>226</v>
      </c>
      <c r="N228">
        <v>18.399999999999999</v>
      </c>
      <c r="U228">
        <v>226</v>
      </c>
      <c r="V228">
        <v>18.399999999999999</v>
      </c>
    </row>
    <row r="229" spans="6:22" x14ac:dyDescent="0.55000000000000004">
      <c r="F229" s="3">
        <v>22.7</v>
      </c>
      <c r="M229">
        <v>227</v>
      </c>
      <c r="N229">
        <v>18.399999999999999</v>
      </c>
      <c r="U229">
        <v>227</v>
      </c>
      <c r="V229">
        <v>18.399999999999999</v>
      </c>
    </row>
    <row r="230" spans="6:22" x14ac:dyDescent="0.55000000000000004">
      <c r="F230" s="3">
        <v>22.8</v>
      </c>
      <c r="M230">
        <v>228</v>
      </c>
      <c r="N230">
        <v>18.399999999999999</v>
      </c>
      <c r="U230">
        <v>228</v>
      </c>
      <c r="V230">
        <v>18.399999999999999</v>
      </c>
    </row>
    <row r="231" spans="6:22" x14ac:dyDescent="0.55000000000000004">
      <c r="F231" s="3">
        <v>22.9</v>
      </c>
      <c r="M231">
        <v>229</v>
      </c>
      <c r="N231">
        <v>18.399999999999999</v>
      </c>
      <c r="U231">
        <v>229</v>
      </c>
      <c r="V231">
        <v>18.399999999999999</v>
      </c>
    </row>
    <row r="232" spans="6:22" x14ac:dyDescent="0.55000000000000004">
      <c r="F232" s="3">
        <v>23</v>
      </c>
      <c r="M232">
        <v>230</v>
      </c>
      <c r="N232">
        <v>18.399999999999999</v>
      </c>
      <c r="U232">
        <v>230</v>
      </c>
      <c r="V232">
        <v>18.399999999999999</v>
      </c>
    </row>
    <row r="233" spans="6:22" x14ac:dyDescent="0.55000000000000004">
      <c r="F233" s="3">
        <v>23.1</v>
      </c>
      <c r="M233">
        <v>231</v>
      </c>
      <c r="N233">
        <v>18.399999999999999</v>
      </c>
      <c r="U233">
        <v>231</v>
      </c>
      <c r="V233">
        <v>18.399999999999999</v>
      </c>
    </row>
    <row r="234" spans="6:22" x14ac:dyDescent="0.55000000000000004">
      <c r="F234" s="3">
        <v>23.2</v>
      </c>
      <c r="M234">
        <v>232</v>
      </c>
      <c r="N234">
        <v>18.399999999999999</v>
      </c>
      <c r="U234">
        <v>232</v>
      </c>
      <c r="V234">
        <v>18.399999999999999</v>
      </c>
    </row>
    <row r="235" spans="6:22" x14ac:dyDescent="0.55000000000000004">
      <c r="F235" s="3">
        <v>23.3</v>
      </c>
      <c r="M235">
        <v>233</v>
      </c>
      <c r="N235">
        <v>18.399999999999999</v>
      </c>
      <c r="U235">
        <v>233</v>
      </c>
      <c r="V235">
        <v>18.399999999999999</v>
      </c>
    </row>
    <row r="236" spans="6:22" x14ac:dyDescent="0.55000000000000004">
      <c r="F236" s="3">
        <v>23.4</v>
      </c>
      <c r="M236">
        <v>234</v>
      </c>
      <c r="N236">
        <v>18.399999999999999</v>
      </c>
      <c r="U236">
        <v>234</v>
      </c>
      <c r="V236">
        <v>18.399999999999999</v>
      </c>
    </row>
    <row r="237" spans="6:22" x14ac:dyDescent="0.55000000000000004">
      <c r="F237" s="3">
        <v>23.5</v>
      </c>
      <c r="M237">
        <v>235</v>
      </c>
      <c r="N237">
        <v>18.399999999999999</v>
      </c>
      <c r="U237">
        <v>235</v>
      </c>
      <c r="V237">
        <v>18.399999999999999</v>
      </c>
    </row>
    <row r="238" spans="6:22" x14ac:dyDescent="0.55000000000000004">
      <c r="F238" s="3">
        <v>23.6</v>
      </c>
      <c r="M238">
        <v>236</v>
      </c>
      <c r="N238">
        <v>18.399999999999999</v>
      </c>
      <c r="U238">
        <v>236</v>
      </c>
      <c r="V238">
        <v>18.399999999999999</v>
      </c>
    </row>
    <row r="239" spans="6:22" x14ac:dyDescent="0.55000000000000004">
      <c r="F239" s="3">
        <v>23.7</v>
      </c>
      <c r="M239">
        <v>237</v>
      </c>
      <c r="N239">
        <v>18.399999999999999</v>
      </c>
      <c r="U239">
        <v>237</v>
      </c>
      <c r="V239">
        <v>18.399999999999999</v>
      </c>
    </row>
    <row r="240" spans="6:22" x14ac:dyDescent="0.55000000000000004">
      <c r="F240" s="3">
        <v>23.8</v>
      </c>
      <c r="M240">
        <v>238</v>
      </c>
      <c r="N240">
        <v>18.399999999999999</v>
      </c>
      <c r="U240">
        <v>238</v>
      </c>
      <c r="V240">
        <v>18.399999999999999</v>
      </c>
    </row>
    <row r="241" spans="6:22" x14ac:dyDescent="0.55000000000000004">
      <c r="F241" s="3">
        <v>23.9</v>
      </c>
      <c r="M241">
        <v>239</v>
      </c>
      <c r="N241">
        <v>18.399999999999999</v>
      </c>
      <c r="U241">
        <v>239</v>
      </c>
      <c r="V241">
        <v>18.399999999999999</v>
      </c>
    </row>
    <row r="242" spans="6:22" x14ac:dyDescent="0.55000000000000004">
      <c r="F242" s="3">
        <v>24</v>
      </c>
      <c r="M242">
        <v>240</v>
      </c>
      <c r="N242">
        <v>18.399999999999999</v>
      </c>
      <c r="U242">
        <v>240</v>
      </c>
      <c r="V242">
        <v>18.399999999999999</v>
      </c>
    </row>
    <row r="243" spans="6:22" x14ac:dyDescent="0.55000000000000004">
      <c r="F243" s="3">
        <v>24.1</v>
      </c>
      <c r="M243">
        <v>241</v>
      </c>
      <c r="N243">
        <v>18.399999999999999</v>
      </c>
      <c r="U243">
        <v>241</v>
      </c>
      <c r="V243">
        <v>18.399999999999999</v>
      </c>
    </row>
    <row r="244" spans="6:22" x14ac:dyDescent="0.55000000000000004">
      <c r="F244" s="3">
        <v>24.2</v>
      </c>
      <c r="M244">
        <v>242</v>
      </c>
      <c r="N244">
        <v>18.399999999999999</v>
      </c>
      <c r="U244">
        <v>242</v>
      </c>
      <c r="V244">
        <v>18.399999999999999</v>
      </c>
    </row>
    <row r="245" spans="6:22" x14ac:dyDescent="0.55000000000000004">
      <c r="F245" s="3">
        <v>24.3</v>
      </c>
      <c r="M245">
        <v>243</v>
      </c>
      <c r="N245">
        <v>18.399999999999999</v>
      </c>
      <c r="U245">
        <v>243</v>
      </c>
      <c r="V245">
        <v>18.399999999999999</v>
      </c>
    </row>
    <row r="246" spans="6:22" x14ac:dyDescent="0.55000000000000004">
      <c r="F246" s="3">
        <v>24.4</v>
      </c>
      <c r="M246">
        <v>244</v>
      </c>
      <c r="N246">
        <v>18.399999999999999</v>
      </c>
      <c r="U246">
        <v>244</v>
      </c>
      <c r="V246">
        <v>18.399999999999999</v>
      </c>
    </row>
    <row r="247" spans="6:22" x14ac:dyDescent="0.55000000000000004">
      <c r="F247" s="3">
        <v>24.5</v>
      </c>
      <c r="M247">
        <v>245</v>
      </c>
      <c r="N247">
        <v>18.399999999999999</v>
      </c>
      <c r="U247">
        <v>245</v>
      </c>
      <c r="V247">
        <v>18.399999999999999</v>
      </c>
    </row>
    <row r="248" spans="6:22" x14ac:dyDescent="0.55000000000000004">
      <c r="F248" s="3">
        <v>24.6</v>
      </c>
      <c r="M248">
        <v>246</v>
      </c>
      <c r="N248">
        <v>18.399999999999999</v>
      </c>
      <c r="U248">
        <v>246</v>
      </c>
      <c r="V248">
        <v>18.399999999999999</v>
      </c>
    </row>
    <row r="249" spans="6:22" x14ac:dyDescent="0.55000000000000004">
      <c r="F249" s="3">
        <v>24.7</v>
      </c>
      <c r="M249">
        <v>247</v>
      </c>
      <c r="N249">
        <v>18.399999999999999</v>
      </c>
      <c r="U249">
        <v>247</v>
      </c>
      <c r="V249">
        <v>18.399999999999999</v>
      </c>
    </row>
    <row r="250" spans="6:22" x14ac:dyDescent="0.55000000000000004">
      <c r="F250" s="3">
        <v>24.8</v>
      </c>
      <c r="M250">
        <v>248</v>
      </c>
      <c r="N250">
        <v>18.399999999999999</v>
      </c>
      <c r="U250">
        <v>248</v>
      </c>
      <c r="V250">
        <v>18.399999999999999</v>
      </c>
    </row>
    <row r="251" spans="6:22" x14ac:dyDescent="0.55000000000000004">
      <c r="F251" s="3">
        <v>24.9</v>
      </c>
      <c r="M251">
        <v>249</v>
      </c>
      <c r="N251">
        <v>18.399999999999999</v>
      </c>
      <c r="U251">
        <v>249</v>
      </c>
      <c r="V251">
        <v>18.399999999999999</v>
      </c>
    </row>
    <row r="252" spans="6:22" x14ac:dyDescent="0.55000000000000004">
      <c r="F252" s="3">
        <v>25</v>
      </c>
      <c r="M252">
        <v>250</v>
      </c>
      <c r="N252">
        <v>18.399999999999999</v>
      </c>
      <c r="U252">
        <v>250</v>
      </c>
      <c r="V252">
        <v>18.399999999999999</v>
      </c>
    </row>
    <row r="253" spans="6:22" x14ac:dyDescent="0.55000000000000004">
      <c r="F253" s="3">
        <v>25.1</v>
      </c>
      <c r="M253">
        <v>251</v>
      </c>
      <c r="N253">
        <v>18.399999999999999</v>
      </c>
      <c r="U253">
        <v>251</v>
      </c>
      <c r="V253">
        <v>18.399999999999999</v>
      </c>
    </row>
    <row r="254" spans="6:22" x14ac:dyDescent="0.55000000000000004">
      <c r="F254" s="3">
        <v>25.2</v>
      </c>
      <c r="M254">
        <v>252</v>
      </c>
      <c r="N254">
        <v>18.399999999999999</v>
      </c>
      <c r="U254">
        <v>252</v>
      </c>
      <c r="V254">
        <v>18.399999999999999</v>
      </c>
    </row>
    <row r="255" spans="6:22" x14ac:dyDescent="0.55000000000000004">
      <c r="F255" s="3">
        <v>25.3</v>
      </c>
      <c r="M255">
        <v>253</v>
      </c>
      <c r="N255">
        <v>18.399999999999999</v>
      </c>
      <c r="U255">
        <v>253</v>
      </c>
      <c r="V255">
        <v>18.399999999999999</v>
      </c>
    </row>
    <row r="256" spans="6:22" x14ac:dyDescent="0.55000000000000004">
      <c r="F256" s="3">
        <v>25.4</v>
      </c>
      <c r="M256">
        <v>254</v>
      </c>
      <c r="N256">
        <v>18.399999999999999</v>
      </c>
      <c r="U256">
        <v>254</v>
      </c>
      <c r="V256">
        <v>18.399999999999999</v>
      </c>
    </row>
    <row r="257" spans="6:22" x14ac:dyDescent="0.55000000000000004">
      <c r="F257" s="3">
        <v>25.5</v>
      </c>
      <c r="M257">
        <v>255</v>
      </c>
      <c r="N257">
        <v>18.399999999999999</v>
      </c>
      <c r="U257">
        <v>255</v>
      </c>
      <c r="V257">
        <v>18.399999999999999</v>
      </c>
    </row>
    <row r="258" spans="6:22" x14ac:dyDescent="0.55000000000000004">
      <c r="F258" s="3">
        <v>25.6</v>
      </c>
      <c r="M258">
        <v>256</v>
      </c>
      <c r="N258">
        <v>18.399999999999999</v>
      </c>
      <c r="U258">
        <v>256</v>
      </c>
      <c r="V258">
        <v>18.399999999999999</v>
      </c>
    </row>
    <row r="259" spans="6:22" x14ac:dyDescent="0.55000000000000004">
      <c r="F259" s="3">
        <v>25.7</v>
      </c>
      <c r="M259">
        <v>257</v>
      </c>
      <c r="N259">
        <v>18.399999999999999</v>
      </c>
      <c r="U259">
        <v>257</v>
      </c>
      <c r="V259">
        <v>18.399999999999999</v>
      </c>
    </row>
    <row r="260" spans="6:22" x14ac:dyDescent="0.55000000000000004">
      <c r="F260" s="3">
        <v>25.8</v>
      </c>
      <c r="M260">
        <v>258</v>
      </c>
      <c r="N260">
        <v>18.399999999999999</v>
      </c>
      <c r="U260">
        <v>258</v>
      </c>
      <c r="V260">
        <v>18.399999999999999</v>
      </c>
    </row>
    <row r="261" spans="6:22" x14ac:dyDescent="0.55000000000000004">
      <c r="F261" s="3">
        <v>25.9</v>
      </c>
      <c r="M261">
        <v>259</v>
      </c>
      <c r="N261">
        <v>18.399999999999999</v>
      </c>
      <c r="U261">
        <v>259</v>
      </c>
      <c r="V261">
        <v>18.399999999999999</v>
      </c>
    </row>
    <row r="262" spans="6:22" x14ac:dyDescent="0.55000000000000004">
      <c r="F262" s="3">
        <v>26</v>
      </c>
      <c r="M262">
        <v>260</v>
      </c>
      <c r="N262">
        <v>18.399999999999999</v>
      </c>
      <c r="U262">
        <v>260</v>
      </c>
      <c r="V262">
        <v>18.399999999999999</v>
      </c>
    </row>
    <row r="263" spans="6:22" x14ac:dyDescent="0.55000000000000004">
      <c r="F263" s="3">
        <v>26.1</v>
      </c>
      <c r="M263">
        <v>261</v>
      </c>
      <c r="N263">
        <v>18.399999999999999</v>
      </c>
      <c r="U263">
        <v>261</v>
      </c>
      <c r="V263">
        <v>18.399999999999999</v>
      </c>
    </row>
    <row r="264" spans="6:22" x14ac:dyDescent="0.55000000000000004">
      <c r="F264" s="3">
        <v>26.2</v>
      </c>
      <c r="M264">
        <v>262</v>
      </c>
      <c r="N264">
        <v>18.399999999999999</v>
      </c>
      <c r="U264">
        <v>262</v>
      </c>
      <c r="V264">
        <v>18.399999999999999</v>
      </c>
    </row>
    <row r="265" spans="6:22" x14ac:dyDescent="0.55000000000000004">
      <c r="F265" s="3">
        <v>26.3</v>
      </c>
      <c r="M265">
        <v>263</v>
      </c>
      <c r="N265">
        <v>18.399999999999999</v>
      </c>
      <c r="U265">
        <v>263</v>
      </c>
      <c r="V265">
        <v>18.399999999999999</v>
      </c>
    </row>
    <row r="266" spans="6:22" x14ac:dyDescent="0.55000000000000004">
      <c r="F266" s="3">
        <v>26.4</v>
      </c>
      <c r="M266">
        <v>264</v>
      </c>
      <c r="N266">
        <v>18.399999999999999</v>
      </c>
      <c r="U266">
        <v>264</v>
      </c>
      <c r="V266">
        <v>18.399999999999999</v>
      </c>
    </row>
    <row r="267" spans="6:22" x14ac:dyDescent="0.55000000000000004">
      <c r="F267" s="3">
        <v>26.5</v>
      </c>
      <c r="M267">
        <v>265</v>
      </c>
      <c r="N267">
        <v>18.399999999999999</v>
      </c>
      <c r="U267">
        <v>265</v>
      </c>
      <c r="V267">
        <v>18.399999999999999</v>
      </c>
    </row>
    <row r="268" spans="6:22" x14ac:dyDescent="0.55000000000000004">
      <c r="F268" s="3">
        <v>26.6</v>
      </c>
      <c r="M268">
        <v>266</v>
      </c>
      <c r="N268">
        <v>18.399999999999999</v>
      </c>
      <c r="U268">
        <v>266</v>
      </c>
      <c r="V268">
        <v>18.399999999999999</v>
      </c>
    </row>
    <row r="269" spans="6:22" x14ac:dyDescent="0.55000000000000004">
      <c r="F269" s="3">
        <v>26.7</v>
      </c>
      <c r="M269">
        <v>267</v>
      </c>
      <c r="N269">
        <v>18.399999999999999</v>
      </c>
      <c r="U269">
        <v>267</v>
      </c>
      <c r="V269">
        <v>18.399999999999999</v>
      </c>
    </row>
    <row r="270" spans="6:22" x14ac:dyDescent="0.55000000000000004">
      <c r="F270" s="3">
        <v>26.8</v>
      </c>
      <c r="M270">
        <v>268</v>
      </c>
      <c r="N270">
        <v>18.399999999999999</v>
      </c>
      <c r="U270">
        <v>268</v>
      </c>
      <c r="V270">
        <v>18.399999999999999</v>
      </c>
    </row>
    <row r="271" spans="6:22" x14ac:dyDescent="0.55000000000000004">
      <c r="F271" s="3">
        <v>26.9</v>
      </c>
      <c r="M271">
        <v>269</v>
      </c>
      <c r="N271">
        <v>18.399999999999999</v>
      </c>
      <c r="U271">
        <v>269</v>
      </c>
      <c r="V271">
        <v>18.399999999999999</v>
      </c>
    </row>
    <row r="272" spans="6:22" x14ac:dyDescent="0.55000000000000004">
      <c r="F272" s="3">
        <v>27</v>
      </c>
      <c r="M272">
        <v>270</v>
      </c>
      <c r="N272">
        <v>18.399999999999999</v>
      </c>
      <c r="U272">
        <v>270</v>
      </c>
      <c r="V272">
        <v>18.399999999999999</v>
      </c>
    </row>
    <row r="273" spans="6:22" x14ac:dyDescent="0.55000000000000004">
      <c r="F273" s="3">
        <v>27.1</v>
      </c>
      <c r="M273">
        <v>271</v>
      </c>
      <c r="N273">
        <v>18.399999999999999</v>
      </c>
      <c r="U273">
        <v>271</v>
      </c>
      <c r="V273">
        <v>18.399999999999999</v>
      </c>
    </row>
    <row r="274" spans="6:22" x14ac:dyDescent="0.55000000000000004">
      <c r="F274" s="3">
        <v>27.2</v>
      </c>
      <c r="M274">
        <v>272</v>
      </c>
      <c r="N274">
        <v>18.399999999999999</v>
      </c>
      <c r="U274">
        <v>272</v>
      </c>
      <c r="V274">
        <v>18.399999999999999</v>
      </c>
    </row>
    <row r="275" spans="6:22" x14ac:dyDescent="0.55000000000000004">
      <c r="F275" s="3">
        <v>27.3</v>
      </c>
      <c r="M275">
        <v>273</v>
      </c>
      <c r="N275">
        <v>18.399999999999999</v>
      </c>
      <c r="U275">
        <v>273</v>
      </c>
      <c r="V275">
        <v>18.399999999999999</v>
      </c>
    </row>
    <row r="276" spans="6:22" x14ac:dyDescent="0.55000000000000004">
      <c r="F276" s="3">
        <v>27.4</v>
      </c>
      <c r="M276">
        <v>274</v>
      </c>
      <c r="N276">
        <v>18.399999999999999</v>
      </c>
      <c r="U276">
        <v>274</v>
      </c>
      <c r="V276">
        <v>18.399999999999999</v>
      </c>
    </row>
    <row r="277" spans="6:22" x14ac:dyDescent="0.55000000000000004">
      <c r="F277" s="3">
        <v>27.5</v>
      </c>
      <c r="M277">
        <v>275</v>
      </c>
      <c r="N277">
        <v>18.399999999999999</v>
      </c>
      <c r="U277">
        <v>275</v>
      </c>
      <c r="V277">
        <v>18.399999999999999</v>
      </c>
    </row>
    <row r="278" spans="6:22" x14ac:dyDescent="0.55000000000000004">
      <c r="F278" s="3">
        <v>27.6</v>
      </c>
      <c r="M278">
        <v>276</v>
      </c>
      <c r="N278">
        <v>18.399999999999999</v>
      </c>
      <c r="U278">
        <v>276</v>
      </c>
      <c r="V278">
        <v>18.399999999999999</v>
      </c>
    </row>
    <row r="279" spans="6:22" x14ac:dyDescent="0.55000000000000004">
      <c r="F279" s="3">
        <v>27.7</v>
      </c>
      <c r="M279">
        <v>277</v>
      </c>
      <c r="N279">
        <v>18.399999999999999</v>
      </c>
      <c r="U279">
        <v>277</v>
      </c>
      <c r="V279">
        <v>18.399999999999999</v>
      </c>
    </row>
    <row r="280" spans="6:22" x14ac:dyDescent="0.55000000000000004">
      <c r="F280" s="3">
        <v>27.8</v>
      </c>
      <c r="M280">
        <v>278</v>
      </c>
      <c r="N280">
        <v>18.399999999999999</v>
      </c>
      <c r="U280">
        <v>278</v>
      </c>
      <c r="V280">
        <v>18.399999999999999</v>
      </c>
    </row>
    <row r="281" spans="6:22" x14ac:dyDescent="0.55000000000000004">
      <c r="F281" s="3">
        <v>27.9</v>
      </c>
      <c r="M281">
        <v>279</v>
      </c>
      <c r="N281">
        <v>18.399999999999999</v>
      </c>
      <c r="U281">
        <v>279</v>
      </c>
      <c r="V281">
        <v>18.399999999999999</v>
      </c>
    </row>
    <row r="282" spans="6:22" x14ac:dyDescent="0.55000000000000004">
      <c r="F282" s="3">
        <v>28</v>
      </c>
      <c r="M282">
        <v>280</v>
      </c>
      <c r="N282">
        <v>18.399999999999999</v>
      </c>
      <c r="U282">
        <v>280</v>
      </c>
      <c r="V282">
        <v>18.399999999999999</v>
      </c>
    </row>
    <row r="283" spans="6:22" x14ac:dyDescent="0.55000000000000004">
      <c r="F283" s="3">
        <v>28.1</v>
      </c>
      <c r="M283">
        <v>281</v>
      </c>
      <c r="N283">
        <v>18.399999999999999</v>
      </c>
      <c r="U283">
        <v>281</v>
      </c>
      <c r="V283">
        <v>18.399999999999999</v>
      </c>
    </row>
    <row r="284" spans="6:22" x14ac:dyDescent="0.55000000000000004">
      <c r="F284" s="3">
        <v>28.2</v>
      </c>
      <c r="M284">
        <v>282</v>
      </c>
      <c r="N284">
        <v>18.399999999999999</v>
      </c>
      <c r="U284">
        <v>282</v>
      </c>
      <c r="V284">
        <v>18.399999999999999</v>
      </c>
    </row>
    <row r="285" spans="6:22" x14ac:dyDescent="0.55000000000000004">
      <c r="F285" s="3">
        <v>28.3</v>
      </c>
      <c r="M285">
        <v>283</v>
      </c>
      <c r="N285">
        <v>18.399999999999999</v>
      </c>
      <c r="U285">
        <v>283</v>
      </c>
      <c r="V285">
        <v>18.399999999999999</v>
      </c>
    </row>
    <row r="286" spans="6:22" x14ac:dyDescent="0.55000000000000004">
      <c r="F286" s="3">
        <v>28.4</v>
      </c>
      <c r="M286">
        <v>284</v>
      </c>
      <c r="N286">
        <v>18.399999999999999</v>
      </c>
      <c r="U286">
        <v>284</v>
      </c>
      <c r="V286">
        <v>18.399999999999999</v>
      </c>
    </row>
    <row r="287" spans="6:22" x14ac:dyDescent="0.55000000000000004">
      <c r="F287" s="3">
        <v>28.5</v>
      </c>
      <c r="M287">
        <v>285</v>
      </c>
      <c r="N287">
        <v>18.399999999999999</v>
      </c>
      <c r="U287">
        <v>285</v>
      </c>
      <c r="V287">
        <v>18.399999999999999</v>
      </c>
    </row>
    <row r="288" spans="6:22" x14ac:dyDescent="0.55000000000000004">
      <c r="F288" s="3">
        <v>28.6</v>
      </c>
      <c r="M288">
        <v>286</v>
      </c>
      <c r="N288">
        <v>18.399999999999999</v>
      </c>
      <c r="U288">
        <v>286</v>
      </c>
      <c r="V288">
        <v>18.399999999999999</v>
      </c>
    </row>
    <row r="289" spans="6:22" x14ac:dyDescent="0.55000000000000004">
      <c r="F289" s="3">
        <v>28.7</v>
      </c>
      <c r="M289">
        <v>287</v>
      </c>
      <c r="N289">
        <v>18.399999999999999</v>
      </c>
      <c r="U289">
        <v>287</v>
      </c>
      <c r="V289">
        <v>18.399999999999999</v>
      </c>
    </row>
    <row r="290" spans="6:22" x14ac:dyDescent="0.55000000000000004">
      <c r="F290" s="3">
        <v>28.8</v>
      </c>
      <c r="M290">
        <v>288</v>
      </c>
      <c r="N290">
        <v>18.399999999999999</v>
      </c>
      <c r="U290">
        <v>288</v>
      </c>
      <c r="V290">
        <v>18.399999999999999</v>
      </c>
    </row>
    <row r="291" spans="6:22" x14ac:dyDescent="0.55000000000000004">
      <c r="F291" s="3">
        <v>28.9</v>
      </c>
      <c r="M291">
        <v>289</v>
      </c>
      <c r="N291">
        <v>18.399999999999999</v>
      </c>
      <c r="U291">
        <v>289</v>
      </c>
      <c r="V291">
        <v>18.399999999999999</v>
      </c>
    </row>
    <row r="292" spans="6:22" x14ac:dyDescent="0.55000000000000004">
      <c r="F292" s="3">
        <v>29</v>
      </c>
      <c r="M292">
        <v>290</v>
      </c>
      <c r="N292">
        <v>18.399999999999999</v>
      </c>
      <c r="U292">
        <v>290</v>
      </c>
      <c r="V292">
        <v>18.399999999999999</v>
      </c>
    </row>
    <row r="293" spans="6:22" x14ac:dyDescent="0.55000000000000004">
      <c r="F293" s="3">
        <v>29.1</v>
      </c>
      <c r="M293">
        <v>291</v>
      </c>
      <c r="N293">
        <v>18.399999999999999</v>
      </c>
      <c r="U293">
        <v>291</v>
      </c>
      <c r="V293">
        <v>18.399999999999999</v>
      </c>
    </row>
    <row r="294" spans="6:22" x14ac:dyDescent="0.55000000000000004">
      <c r="F294" s="3">
        <v>29.2</v>
      </c>
      <c r="M294">
        <v>292</v>
      </c>
      <c r="N294">
        <v>18.399999999999999</v>
      </c>
      <c r="U294">
        <v>292</v>
      </c>
      <c r="V294">
        <v>18.399999999999999</v>
      </c>
    </row>
    <row r="295" spans="6:22" x14ac:dyDescent="0.55000000000000004">
      <c r="F295" s="3">
        <v>29.3</v>
      </c>
      <c r="M295">
        <v>293</v>
      </c>
      <c r="N295">
        <v>18.399999999999999</v>
      </c>
      <c r="U295">
        <v>293</v>
      </c>
      <c r="V295">
        <v>18.399999999999999</v>
      </c>
    </row>
    <row r="296" spans="6:22" x14ac:dyDescent="0.55000000000000004">
      <c r="F296" s="3">
        <v>29.4</v>
      </c>
      <c r="M296">
        <v>294</v>
      </c>
      <c r="N296">
        <v>18.399999999999999</v>
      </c>
      <c r="U296">
        <v>294</v>
      </c>
      <c r="V296">
        <v>18.399999999999999</v>
      </c>
    </row>
    <row r="297" spans="6:22" x14ac:dyDescent="0.55000000000000004">
      <c r="F297" s="3">
        <v>29.5</v>
      </c>
      <c r="M297">
        <v>295</v>
      </c>
      <c r="N297">
        <v>18.399999999999999</v>
      </c>
      <c r="U297">
        <v>295</v>
      </c>
      <c r="V297">
        <v>18.399999999999999</v>
      </c>
    </row>
    <row r="298" spans="6:22" x14ac:dyDescent="0.55000000000000004">
      <c r="F298" s="3">
        <v>29.6</v>
      </c>
      <c r="M298">
        <v>296</v>
      </c>
      <c r="N298">
        <v>18.399999999999999</v>
      </c>
      <c r="U298">
        <v>296</v>
      </c>
      <c r="V298">
        <v>18.399999999999999</v>
      </c>
    </row>
    <row r="299" spans="6:22" x14ac:dyDescent="0.55000000000000004">
      <c r="F299" s="3">
        <v>29.7</v>
      </c>
      <c r="M299">
        <v>297</v>
      </c>
      <c r="N299">
        <v>18.399999999999999</v>
      </c>
      <c r="U299">
        <v>297</v>
      </c>
      <c r="V299">
        <v>18.399999999999999</v>
      </c>
    </row>
    <row r="300" spans="6:22" x14ac:dyDescent="0.55000000000000004">
      <c r="F300" s="3">
        <v>29.8</v>
      </c>
      <c r="M300">
        <v>298</v>
      </c>
      <c r="N300">
        <v>18.399999999999999</v>
      </c>
      <c r="U300">
        <v>298</v>
      </c>
      <c r="V300">
        <v>18.399999999999999</v>
      </c>
    </row>
    <row r="301" spans="6:22" x14ac:dyDescent="0.55000000000000004">
      <c r="F301" s="3">
        <v>29.9</v>
      </c>
      <c r="M301">
        <v>299</v>
      </c>
      <c r="N301">
        <v>18.399999999999999</v>
      </c>
      <c r="U301">
        <v>299</v>
      </c>
      <c r="V301">
        <v>18.399999999999999</v>
      </c>
    </row>
    <row r="302" spans="6:22" x14ac:dyDescent="0.55000000000000004">
      <c r="F302" s="3">
        <v>30</v>
      </c>
      <c r="M302">
        <v>300</v>
      </c>
      <c r="N302">
        <v>18.399999999999999</v>
      </c>
      <c r="U302">
        <v>300</v>
      </c>
      <c r="V302">
        <v>18.399999999999999</v>
      </c>
    </row>
    <row r="303" spans="6:22" x14ac:dyDescent="0.55000000000000004">
      <c r="F303" s="3">
        <v>30.1</v>
      </c>
      <c r="M303">
        <v>301</v>
      </c>
      <c r="N303">
        <v>18.399999999999999</v>
      </c>
      <c r="U303">
        <v>301</v>
      </c>
      <c r="V303">
        <v>18.399999999999999</v>
      </c>
    </row>
    <row r="304" spans="6:22" x14ac:dyDescent="0.55000000000000004">
      <c r="F304" s="3">
        <v>30.2</v>
      </c>
      <c r="M304">
        <v>302</v>
      </c>
      <c r="N304">
        <v>18.399999999999999</v>
      </c>
      <c r="U304">
        <v>302</v>
      </c>
      <c r="V304">
        <v>18.399999999999999</v>
      </c>
    </row>
    <row r="305" spans="6:22" x14ac:dyDescent="0.55000000000000004">
      <c r="F305" s="3">
        <v>30.3</v>
      </c>
      <c r="M305">
        <v>303</v>
      </c>
      <c r="N305">
        <v>18.399999999999999</v>
      </c>
      <c r="U305">
        <v>303</v>
      </c>
      <c r="V305">
        <v>18.399999999999999</v>
      </c>
    </row>
    <row r="306" spans="6:22" x14ac:dyDescent="0.55000000000000004">
      <c r="F306" s="3">
        <v>30.4</v>
      </c>
      <c r="M306">
        <v>304</v>
      </c>
      <c r="N306">
        <v>18.399999999999999</v>
      </c>
      <c r="U306">
        <v>304</v>
      </c>
      <c r="V306">
        <v>18.399999999999999</v>
      </c>
    </row>
    <row r="307" spans="6:22" x14ac:dyDescent="0.55000000000000004">
      <c r="F307" s="3">
        <v>30.5</v>
      </c>
      <c r="M307">
        <v>305</v>
      </c>
      <c r="N307">
        <v>18.399999999999999</v>
      </c>
      <c r="U307">
        <v>305</v>
      </c>
      <c r="V307">
        <v>18.399999999999999</v>
      </c>
    </row>
    <row r="308" spans="6:22" x14ac:dyDescent="0.55000000000000004">
      <c r="F308" s="3">
        <v>30.6</v>
      </c>
      <c r="M308">
        <v>306</v>
      </c>
      <c r="N308">
        <v>18.399999999999999</v>
      </c>
      <c r="U308">
        <v>306</v>
      </c>
      <c r="V308">
        <v>18.399999999999999</v>
      </c>
    </row>
    <row r="309" spans="6:22" x14ac:dyDescent="0.55000000000000004">
      <c r="F309" s="3">
        <v>30.7</v>
      </c>
      <c r="M309">
        <v>307</v>
      </c>
      <c r="N309">
        <v>18.399999999999999</v>
      </c>
      <c r="U309">
        <v>307</v>
      </c>
      <c r="V309">
        <v>18.399999999999999</v>
      </c>
    </row>
    <row r="310" spans="6:22" x14ac:dyDescent="0.55000000000000004">
      <c r="F310" s="3">
        <v>30.8</v>
      </c>
      <c r="M310">
        <v>308</v>
      </c>
      <c r="N310">
        <v>18.399999999999999</v>
      </c>
      <c r="U310">
        <v>308</v>
      </c>
      <c r="V310">
        <v>18.399999999999999</v>
      </c>
    </row>
    <row r="311" spans="6:22" x14ac:dyDescent="0.55000000000000004">
      <c r="F311" s="3">
        <v>30.9</v>
      </c>
      <c r="M311">
        <v>309</v>
      </c>
      <c r="N311">
        <v>18.399999999999999</v>
      </c>
      <c r="U311">
        <v>309</v>
      </c>
      <c r="V311">
        <v>18.399999999999999</v>
      </c>
    </row>
    <row r="312" spans="6:22" x14ac:dyDescent="0.55000000000000004">
      <c r="F312" s="3">
        <v>31</v>
      </c>
      <c r="M312">
        <v>310</v>
      </c>
      <c r="N312">
        <v>18.399999999999999</v>
      </c>
      <c r="U312">
        <v>310</v>
      </c>
      <c r="V312">
        <v>18.399999999999999</v>
      </c>
    </row>
    <row r="313" spans="6:22" x14ac:dyDescent="0.55000000000000004">
      <c r="F313" s="3">
        <v>31.1</v>
      </c>
      <c r="M313">
        <v>311</v>
      </c>
      <c r="N313">
        <v>18.399999999999999</v>
      </c>
      <c r="U313">
        <v>311</v>
      </c>
      <c r="V313">
        <v>18.399999999999999</v>
      </c>
    </row>
    <row r="314" spans="6:22" x14ac:dyDescent="0.55000000000000004">
      <c r="F314" s="3">
        <v>31.2</v>
      </c>
      <c r="M314">
        <v>312</v>
      </c>
      <c r="N314">
        <v>18.399999999999999</v>
      </c>
      <c r="U314">
        <v>312</v>
      </c>
      <c r="V314">
        <v>18.399999999999999</v>
      </c>
    </row>
    <row r="315" spans="6:22" x14ac:dyDescent="0.55000000000000004">
      <c r="F315" s="3">
        <v>31.3</v>
      </c>
      <c r="M315">
        <v>313</v>
      </c>
      <c r="N315">
        <v>18.399999999999999</v>
      </c>
      <c r="U315">
        <v>313</v>
      </c>
      <c r="V315">
        <v>18.399999999999999</v>
      </c>
    </row>
    <row r="316" spans="6:22" x14ac:dyDescent="0.55000000000000004">
      <c r="F316" s="3">
        <v>31.4</v>
      </c>
      <c r="M316">
        <v>314</v>
      </c>
      <c r="N316">
        <v>18.399999999999999</v>
      </c>
      <c r="U316">
        <v>314</v>
      </c>
      <c r="V316">
        <v>18.399999999999999</v>
      </c>
    </row>
    <row r="317" spans="6:22" x14ac:dyDescent="0.55000000000000004">
      <c r="F317" s="3">
        <v>31.5</v>
      </c>
      <c r="M317">
        <v>315</v>
      </c>
      <c r="N317">
        <v>18.399999999999999</v>
      </c>
      <c r="U317">
        <v>315</v>
      </c>
      <c r="V317">
        <v>18.399999999999999</v>
      </c>
    </row>
    <row r="318" spans="6:22" x14ac:dyDescent="0.55000000000000004">
      <c r="F318" s="3">
        <v>31.6</v>
      </c>
      <c r="M318">
        <v>316</v>
      </c>
      <c r="N318">
        <v>18.399999999999999</v>
      </c>
      <c r="U318">
        <v>316</v>
      </c>
      <c r="V318">
        <v>18.399999999999999</v>
      </c>
    </row>
    <row r="319" spans="6:22" x14ac:dyDescent="0.55000000000000004">
      <c r="F319" s="3">
        <v>31.7</v>
      </c>
      <c r="M319">
        <v>317</v>
      </c>
      <c r="N319">
        <v>18.399999999999999</v>
      </c>
      <c r="U319">
        <v>317</v>
      </c>
      <c r="V319">
        <v>18.399999999999999</v>
      </c>
    </row>
    <row r="320" spans="6:22" x14ac:dyDescent="0.55000000000000004">
      <c r="F320" s="3">
        <v>31.8</v>
      </c>
      <c r="M320">
        <v>318</v>
      </c>
      <c r="N320">
        <v>18.399999999999999</v>
      </c>
      <c r="U320">
        <v>318</v>
      </c>
      <c r="V320">
        <v>18.399999999999999</v>
      </c>
    </row>
    <row r="321" spans="6:22" x14ac:dyDescent="0.55000000000000004">
      <c r="F321" s="3">
        <v>31.9</v>
      </c>
      <c r="M321">
        <v>319</v>
      </c>
      <c r="N321">
        <v>18.399999999999999</v>
      </c>
      <c r="U321">
        <v>319</v>
      </c>
      <c r="V321">
        <v>18.399999999999999</v>
      </c>
    </row>
    <row r="322" spans="6:22" x14ac:dyDescent="0.55000000000000004">
      <c r="F322" s="3">
        <v>32</v>
      </c>
      <c r="M322">
        <v>320</v>
      </c>
      <c r="N322">
        <v>18.399999999999999</v>
      </c>
      <c r="U322">
        <v>320</v>
      </c>
      <c r="V322">
        <v>18.399999999999999</v>
      </c>
    </row>
    <row r="323" spans="6:22" x14ac:dyDescent="0.55000000000000004">
      <c r="F323" s="3">
        <v>32.1</v>
      </c>
      <c r="M323">
        <v>321</v>
      </c>
      <c r="N323">
        <v>18.399999999999999</v>
      </c>
      <c r="U323">
        <v>321</v>
      </c>
      <c r="V323">
        <v>18.399999999999999</v>
      </c>
    </row>
    <row r="324" spans="6:22" x14ac:dyDescent="0.55000000000000004">
      <c r="F324" s="3">
        <v>32.200000000000003</v>
      </c>
      <c r="M324">
        <v>322</v>
      </c>
      <c r="N324">
        <v>18.399999999999999</v>
      </c>
      <c r="U324">
        <v>322</v>
      </c>
      <c r="V324">
        <v>18.399999999999999</v>
      </c>
    </row>
    <row r="325" spans="6:22" x14ac:dyDescent="0.55000000000000004">
      <c r="F325" s="3">
        <v>32.299999999999997</v>
      </c>
      <c r="M325">
        <v>323</v>
      </c>
      <c r="N325">
        <v>18.399999999999999</v>
      </c>
      <c r="U325">
        <v>323</v>
      </c>
      <c r="V325">
        <v>18.399999999999999</v>
      </c>
    </row>
    <row r="326" spans="6:22" x14ac:dyDescent="0.55000000000000004">
      <c r="F326" s="3">
        <v>32.4</v>
      </c>
      <c r="M326">
        <v>324</v>
      </c>
      <c r="N326">
        <v>18.399999999999999</v>
      </c>
      <c r="U326">
        <v>324</v>
      </c>
      <c r="V326">
        <v>18.399999999999999</v>
      </c>
    </row>
    <row r="327" spans="6:22" x14ac:dyDescent="0.55000000000000004">
      <c r="F327" s="3">
        <v>32.5</v>
      </c>
      <c r="M327">
        <v>325</v>
      </c>
      <c r="N327">
        <v>18.399999999999999</v>
      </c>
      <c r="U327">
        <v>325</v>
      </c>
      <c r="V327">
        <v>18.399999999999999</v>
      </c>
    </row>
    <row r="328" spans="6:22" x14ac:dyDescent="0.55000000000000004">
      <c r="F328" s="3">
        <v>32.6</v>
      </c>
      <c r="M328">
        <v>326</v>
      </c>
      <c r="N328">
        <v>18.399999999999999</v>
      </c>
      <c r="U328">
        <v>326</v>
      </c>
      <c r="V328">
        <v>18.399999999999999</v>
      </c>
    </row>
    <row r="329" spans="6:22" x14ac:dyDescent="0.55000000000000004">
      <c r="F329" s="3">
        <v>32.700000000000003</v>
      </c>
      <c r="M329">
        <v>327</v>
      </c>
      <c r="N329">
        <v>18.399999999999999</v>
      </c>
      <c r="U329">
        <v>327</v>
      </c>
      <c r="V329">
        <v>18.399999999999999</v>
      </c>
    </row>
    <row r="330" spans="6:22" x14ac:dyDescent="0.55000000000000004">
      <c r="F330" s="3">
        <v>32.799999999999997</v>
      </c>
      <c r="M330">
        <v>328</v>
      </c>
      <c r="N330">
        <v>18.399999999999999</v>
      </c>
      <c r="U330">
        <v>328</v>
      </c>
      <c r="V330">
        <v>18.399999999999999</v>
      </c>
    </row>
    <row r="331" spans="6:22" x14ac:dyDescent="0.55000000000000004">
      <c r="F331" s="3">
        <v>32.9</v>
      </c>
      <c r="M331">
        <v>329</v>
      </c>
      <c r="N331">
        <v>18.399999999999999</v>
      </c>
      <c r="U331">
        <v>329</v>
      </c>
      <c r="V331">
        <v>18.399999999999999</v>
      </c>
    </row>
    <row r="332" spans="6:22" x14ac:dyDescent="0.55000000000000004">
      <c r="F332" s="3">
        <v>33</v>
      </c>
      <c r="M332">
        <v>330</v>
      </c>
      <c r="N332">
        <v>18.399999999999999</v>
      </c>
      <c r="U332">
        <v>330</v>
      </c>
      <c r="V332">
        <v>18.399999999999999</v>
      </c>
    </row>
    <row r="333" spans="6:22" x14ac:dyDescent="0.55000000000000004">
      <c r="F333" s="3">
        <v>33.1</v>
      </c>
      <c r="M333">
        <v>331</v>
      </c>
      <c r="N333">
        <v>18.399999999999999</v>
      </c>
      <c r="U333">
        <v>331</v>
      </c>
      <c r="V333">
        <v>18.399999999999999</v>
      </c>
    </row>
    <row r="334" spans="6:22" x14ac:dyDescent="0.55000000000000004">
      <c r="F334" s="3">
        <v>33.200000000000003</v>
      </c>
      <c r="M334">
        <v>332</v>
      </c>
      <c r="N334">
        <v>18.399999999999999</v>
      </c>
      <c r="U334">
        <v>332</v>
      </c>
      <c r="V334">
        <v>18.399999999999999</v>
      </c>
    </row>
    <row r="335" spans="6:22" x14ac:dyDescent="0.55000000000000004">
      <c r="F335" s="3">
        <v>33.299999999999997</v>
      </c>
      <c r="M335">
        <v>333</v>
      </c>
      <c r="N335">
        <v>18.399999999999999</v>
      </c>
      <c r="U335">
        <v>333</v>
      </c>
      <c r="V335">
        <v>18.399999999999999</v>
      </c>
    </row>
    <row r="336" spans="6:22" x14ac:dyDescent="0.55000000000000004">
      <c r="F336" s="3">
        <v>33.4</v>
      </c>
      <c r="M336">
        <v>334</v>
      </c>
      <c r="N336">
        <v>18.399999999999999</v>
      </c>
      <c r="U336">
        <v>334</v>
      </c>
      <c r="V336">
        <v>18.399999999999999</v>
      </c>
    </row>
    <row r="337" spans="6:22" x14ac:dyDescent="0.55000000000000004">
      <c r="F337" s="3">
        <v>33.5</v>
      </c>
      <c r="M337">
        <v>335</v>
      </c>
      <c r="N337">
        <v>18.399999999999999</v>
      </c>
      <c r="U337">
        <v>335</v>
      </c>
      <c r="V337">
        <v>18.399999999999999</v>
      </c>
    </row>
    <row r="338" spans="6:22" x14ac:dyDescent="0.55000000000000004">
      <c r="F338" s="3">
        <v>33.6</v>
      </c>
      <c r="M338">
        <v>336</v>
      </c>
      <c r="N338">
        <v>18.399999999999999</v>
      </c>
      <c r="U338">
        <v>336</v>
      </c>
      <c r="V338">
        <v>18.399999999999999</v>
      </c>
    </row>
    <row r="339" spans="6:22" x14ac:dyDescent="0.55000000000000004">
      <c r="F339" s="3">
        <v>33.700000000000003</v>
      </c>
      <c r="M339">
        <v>337</v>
      </c>
      <c r="N339">
        <v>18.399999999999999</v>
      </c>
      <c r="U339">
        <v>337</v>
      </c>
      <c r="V339">
        <v>18.399999999999999</v>
      </c>
    </row>
    <row r="340" spans="6:22" x14ac:dyDescent="0.55000000000000004">
      <c r="F340" s="3">
        <v>33.799999999999997</v>
      </c>
      <c r="M340">
        <v>338</v>
      </c>
      <c r="N340">
        <v>18.399999999999999</v>
      </c>
      <c r="U340">
        <v>338</v>
      </c>
      <c r="V340">
        <v>18.399999999999999</v>
      </c>
    </row>
    <row r="341" spans="6:22" x14ac:dyDescent="0.55000000000000004">
      <c r="F341" s="3">
        <v>33.9</v>
      </c>
      <c r="M341">
        <v>339</v>
      </c>
      <c r="N341">
        <v>18.399999999999999</v>
      </c>
      <c r="U341">
        <v>339</v>
      </c>
      <c r="V341">
        <v>18.399999999999999</v>
      </c>
    </row>
    <row r="342" spans="6:22" x14ac:dyDescent="0.55000000000000004">
      <c r="F342" s="3">
        <v>34</v>
      </c>
      <c r="M342">
        <v>340</v>
      </c>
      <c r="N342">
        <v>18.399999999999999</v>
      </c>
      <c r="U342">
        <v>340</v>
      </c>
      <c r="V342">
        <v>18.399999999999999</v>
      </c>
    </row>
    <row r="343" spans="6:22" x14ac:dyDescent="0.55000000000000004">
      <c r="F343" s="3">
        <v>34.1</v>
      </c>
      <c r="M343">
        <v>341</v>
      </c>
      <c r="N343">
        <v>18.399999999999999</v>
      </c>
      <c r="U343">
        <v>341</v>
      </c>
      <c r="V343">
        <v>18.399999999999999</v>
      </c>
    </row>
    <row r="344" spans="6:22" x14ac:dyDescent="0.55000000000000004">
      <c r="F344" s="3">
        <v>34.200000000000003</v>
      </c>
      <c r="M344">
        <v>342</v>
      </c>
      <c r="N344">
        <v>18.399999999999999</v>
      </c>
      <c r="U344">
        <v>342</v>
      </c>
      <c r="V344">
        <v>18.399999999999999</v>
      </c>
    </row>
    <row r="345" spans="6:22" x14ac:dyDescent="0.55000000000000004">
      <c r="F345" s="3">
        <v>34.299999999999997</v>
      </c>
      <c r="M345">
        <v>343</v>
      </c>
      <c r="N345">
        <v>18.399999999999999</v>
      </c>
      <c r="U345">
        <v>343</v>
      </c>
      <c r="V345">
        <v>18.399999999999999</v>
      </c>
    </row>
    <row r="346" spans="6:22" x14ac:dyDescent="0.55000000000000004">
      <c r="F346" s="3">
        <v>34.4</v>
      </c>
      <c r="M346">
        <v>344</v>
      </c>
      <c r="N346">
        <v>18.399999999999999</v>
      </c>
      <c r="U346">
        <v>344</v>
      </c>
      <c r="V346">
        <v>18.399999999999999</v>
      </c>
    </row>
    <row r="347" spans="6:22" x14ac:dyDescent="0.55000000000000004">
      <c r="F347" s="3">
        <v>34.5</v>
      </c>
      <c r="M347">
        <v>345</v>
      </c>
      <c r="N347">
        <v>18.399999999999999</v>
      </c>
      <c r="U347">
        <v>345</v>
      </c>
      <c r="V347">
        <v>18.399999999999999</v>
      </c>
    </row>
    <row r="348" spans="6:22" x14ac:dyDescent="0.55000000000000004">
      <c r="F348" s="3">
        <v>34.6</v>
      </c>
      <c r="M348">
        <v>346</v>
      </c>
      <c r="N348">
        <v>18.399999999999999</v>
      </c>
      <c r="U348">
        <v>346</v>
      </c>
      <c r="V348">
        <v>18.399999999999999</v>
      </c>
    </row>
    <row r="349" spans="6:22" x14ac:dyDescent="0.55000000000000004">
      <c r="F349" s="3">
        <v>34.700000000000003</v>
      </c>
      <c r="M349">
        <v>347</v>
      </c>
      <c r="N349">
        <v>18.399999999999999</v>
      </c>
      <c r="U349">
        <v>347</v>
      </c>
      <c r="V349">
        <v>18.399999999999999</v>
      </c>
    </row>
    <row r="350" spans="6:22" x14ac:dyDescent="0.55000000000000004">
      <c r="F350" s="3">
        <v>34.799999999999997</v>
      </c>
      <c r="M350">
        <v>348</v>
      </c>
      <c r="N350">
        <v>18.399999999999999</v>
      </c>
      <c r="U350">
        <v>348</v>
      </c>
      <c r="V350">
        <v>18.399999999999999</v>
      </c>
    </row>
    <row r="351" spans="6:22" x14ac:dyDescent="0.55000000000000004">
      <c r="F351" s="3">
        <v>34.9</v>
      </c>
      <c r="M351">
        <v>349</v>
      </c>
      <c r="N351">
        <v>18.399999999999999</v>
      </c>
      <c r="U351">
        <v>349</v>
      </c>
      <c r="V351">
        <v>18.399999999999999</v>
      </c>
    </row>
    <row r="352" spans="6:22" x14ac:dyDescent="0.55000000000000004">
      <c r="F352" s="3">
        <v>35</v>
      </c>
      <c r="M352">
        <v>350</v>
      </c>
      <c r="N352">
        <v>18.399999999999999</v>
      </c>
      <c r="U352">
        <v>350</v>
      </c>
      <c r="V352">
        <v>18.399999999999999</v>
      </c>
    </row>
    <row r="353" spans="6:22" x14ac:dyDescent="0.55000000000000004">
      <c r="F353" s="3">
        <v>35.1</v>
      </c>
      <c r="M353">
        <v>351</v>
      </c>
      <c r="N353">
        <v>18.399999999999999</v>
      </c>
      <c r="U353">
        <v>351</v>
      </c>
      <c r="V353">
        <v>18.399999999999999</v>
      </c>
    </row>
    <row r="354" spans="6:22" x14ac:dyDescent="0.55000000000000004">
      <c r="F354" s="3">
        <v>35.200000000000003</v>
      </c>
      <c r="M354">
        <v>352</v>
      </c>
      <c r="N354">
        <v>18.399999999999999</v>
      </c>
      <c r="U354">
        <v>352</v>
      </c>
      <c r="V354">
        <v>18.399999999999999</v>
      </c>
    </row>
    <row r="355" spans="6:22" x14ac:dyDescent="0.55000000000000004">
      <c r="F355" s="3">
        <v>35.299999999999997</v>
      </c>
      <c r="M355">
        <v>353</v>
      </c>
      <c r="N355">
        <v>18.399999999999999</v>
      </c>
      <c r="U355">
        <v>353</v>
      </c>
      <c r="V355">
        <v>18.399999999999999</v>
      </c>
    </row>
    <row r="356" spans="6:22" x14ac:dyDescent="0.55000000000000004">
      <c r="F356" s="3">
        <v>35.4</v>
      </c>
      <c r="M356">
        <v>354</v>
      </c>
      <c r="N356">
        <v>18.399999999999999</v>
      </c>
      <c r="U356">
        <v>354</v>
      </c>
      <c r="V356">
        <v>18.399999999999999</v>
      </c>
    </row>
    <row r="357" spans="6:22" x14ac:dyDescent="0.55000000000000004">
      <c r="F357" s="3">
        <v>35.5</v>
      </c>
      <c r="M357">
        <v>355</v>
      </c>
      <c r="N357">
        <v>18.399999999999999</v>
      </c>
      <c r="U357">
        <v>355</v>
      </c>
      <c r="V357">
        <v>18.399999999999999</v>
      </c>
    </row>
    <row r="358" spans="6:22" x14ac:dyDescent="0.55000000000000004">
      <c r="F358" s="3">
        <v>35.6</v>
      </c>
      <c r="M358">
        <v>356</v>
      </c>
      <c r="N358">
        <v>18.399999999999999</v>
      </c>
      <c r="U358">
        <v>356</v>
      </c>
      <c r="V358">
        <v>18.399999999999999</v>
      </c>
    </row>
    <row r="359" spans="6:22" x14ac:dyDescent="0.55000000000000004">
      <c r="F359" s="3">
        <v>35.700000000000003</v>
      </c>
      <c r="M359">
        <v>357</v>
      </c>
      <c r="N359">
        <v>18.399999999999999</v>
      </c>
      <c r="U359">
        <v>357</v>
      </c>
      <c r="V359">
        <v>18.399999999999999</v>
      </c>
    </row>
    <row r="360" spans="6:22" x14ac:dyDescent="0.55000000000000004">
      <c r="F360" s="3">
        <v>35.799999999999997</v>
      </c>
      <c r="M360">
        <v>358</v>
      </c>
      <c r="N360">
        <v>18.399999999999999</v>
      </c>
      <c r="U360">
        <v>358</v>
      </c>
      <c r="V360">
        <v>18.399999999999999</v>
      </c>
    </row>
    <row r="361" spans="6:22" x14ac:dyDescent="0.55000000000000004">
      <c r="F361" s="3">
        <v>35.9</v>
      </c>
      <c r="M361">
        <v>359</v>
      </c>
      <c r="N361">
        <v>18.399999999999999</v>
      </c>
      <c r="U361">
        <v>359</v>
      </c>
      <c r="V361">
        <v>18.399999999999999</v>
      </c>
    </row>
    <row r="362" spans="6:22" x14ac:dyDescent="0.55000000000000004">
      <c r="F362" s="3">
        <v>36</v>
      </c>
      <c r="M362">
        <v>360</v>
      </c>
      <c r="N362">
        <v>18.399999999999999</v>
      </c>
      <c r="U362">
        <v>360</v>
      </c>
      <c r="V362">
        <v>18.399999999999999</v>
      </c>
    </row>
    <row r="363" spans="6:22" x14ac:dyDescent="0.55000000000000004">
      <c r="F363" s="3">
        <v>36.1</v>
      </c>
      <c r="M363">
        <v>361</v>
      </c>
      <c r="N363">
        <v>18.399999999999999</v>
      </c>
      <c r="U363">
        <v>361</v>
      </c>
      <c r="V363">
        <v>18.399999999999999</v>
      </c>
    </row>
    <row r="364" spans="6:22" x14ac:dyDescent="0.55000000000000004">
      <c r="F364" s="3">
        <v>36.200000000000003</v>
      </c>
      <c r="M364">
        <v>362</v>
      </c>
      <c r="N364">
        <v>18.399999999999999</v>
      </c>
      <c r="U364">
        <v>362</v>
      </c>
      <c r="V364">
        <v>18.399999999999999</v>
      </c>
    </row>
    <row r="365" spans="6:22" x14ac:dyDescent="0.55000000000000004">
      <c r="F365" s="3">
        <v>36.299999999999997</v>
      </c>
      <c r="M365">
        <v>363</v>
      </c>
      <c r="N365">
        <v>18.399999999999999</v>
      </c>
      <c r="U365">
        <v>363</v>
      </c>
      <c r="V365">
        <v>18.399999999999999</v>
      </c>
    </row>
    <row r="366" spans="6:22" x14ac:dyDescent="0.55000000000000004">
      <c r="F366" s="3">
        <v>36.4</v>
      </c>
      <c r="M366">
        <v>364</v>
      </c>
      <c r="N366">
        <v>18.399999999999999</v>
      </c>
      <c r="U366">
        <v>364</v>
      </c>
      <c r="V366">
        <v>18.399999999999999</v>
      </c>
    </row>
    <row r="367" spans="6:22" x14ac:dyDescent="0.55000000000000004">
      <c r="F367" s="3">
        <v>36.5</v>
      </c>
      <c r="M367">
        <v>365</v>
      </c>
      <c r="N367">
        <v>18.399999999999999</v>
      </c>
      <c r="U367">
        <v>365</v>
      </c>
      <c r="V367">
        <v>18.399999999999999</v>
      </c>
    </row>
    <row r="368" spans="6:22" x14ac:dyDescent="0.55000000000000004">
      <c r="F368" s="3">
        <v>36.6</v>
      </c>
      <c r="M368">
        <v>366</v>
      </c>
      <c r="N368">
        <v>18.399999999999999</v>
      </c>
      <c r="U368">
        <v>366</v>
      </c>
      <c r="V368">
        <v>18.399999999999999</v>
      </c>
    </row>
    <row r="369" spans="6:22" x14ac:dyDescent="0.55000000000000004">
      <c r="F369" s="3">
        <v>36.700000000000003</v>
      </c>
      <c r="M369">
        <v>367</v>
      </c>
      <c r="N369">
        <v>18.399999999999999</v>
      </c>
      <c r="U369">
        <v>367</v>
      </c>
      <c r="V369">
        <v>18.399999999999999</v>
      </c>
    </row>
    <row r="370" spans="6:22" x14ac:dyDescent="0.55000000000000004">
      <c r="F370" s="3">
        <v>36.799999999999997</v>
      </c>
      <c r="M370">
        <v>368</v>
      </c>
      <c r="N370">
        <v>18.399999999999999</v>
      </c>
      <c r="U370">
        <v>368</v>
      </c>
      <c r="V370">
        <v>18.399999999999999</v>
      </c>
    </row>
    <row r="371" spans="6:22" x14ac:dyDescent="0.55000000000000004">
      <c r="F371" s="3">
        <v>36.9</v>
      </c>
      <c r="M371">
        <v>369</v>
      </c>
      <c r="N371">
        <v>18.399999999999999</v>
      </c>
      <c r="U371">
        <v>369</v>
      </c>
      <c r="V371">
        <v>18.399999999999999</v>
      </c>
    </row>
    <row r="372" spans="6:22" x14ac:dyDescent="0.55000000000000004">
      <c r="F372" s="3">
        <v>37</v>
      </c>
      <c r="M372">
        <v>370</v>
      </c>
      <c r="N372">
        <v>18.399999999999999</v>
      </c>
      <c r="U372">
        <v>370</v>
      </c>
      <c r="V372">
        <v>18.399999999999999</v>
      </c>
    </row>
    <row r="373" spans="6:22" x14ac:dyDescent="0.55000000000000004">
      <c r="F373" s="3">
        <v>37.1</v>
      </c>
      <c r="M373">
        <v>371</v>
      </c>
      <c r="N373">
        <v>18.399999999999999</v>
      </c>
      <c r="U373">
        <v>371</v>
      </c>
      <c r="V373">
        <v>18.399999999999999</v>
      </c>
    </row>
    <row r="374" spans="6:22" x14ac:dyDescent="0.55000000000000004">
      <c r="F374" s="3">
        <v>37.200000000000003</v>
      </c>
      <c r="M374">
        <v>372</v>
      </c>
      <c r="N374">
        <v>18.399999999999999</v>
      </c>
      <c r="U374">
        <v>372</v>
      </c>
      <c r="V374">
        <v>18.399999999999999</v>
      </c>
    </row>
    <row r="375" spans="6:22" x14ac:dyDescent="0.55000000000000004">
      <c r="F375" s="3">
        <v>37.299999999999997</v>
      </c>
      <c r="M375">
        <v>373</v>
      </c>
      <c r="N375">
        <v>18.399999999999999</v>
      </c>
      <c r="U375">
        <v>373</v>
      </c>
      <c r="V375">
        <v>18.399999999999999</v>
      </c>
    </row>
    <row r="376" spans="6:22" x14ac:dyDescent="0.55000000000000004">
      <c r="F376" s="3">
        <v>37.4</v>
      </c>
      <c r="M376">
        <v>374</v>
      </c>
      <c r="N376">
        <v>18.399999999999999</v>
      </c>
      <c r="U376">
        <v>374</v>
      </c>
      <c r="V376">
        <v>18.399999999999999</v>
      </c>
    </row>
    <row r="377" spans="6:22" x14ac:dyDescent="0.55000000000000004">
      <c r="F377" s="3">
        <v>37.5</v>
      </c>
      <c r="M377">
        <v>375</v>
      </c>
      <c r="N377">
        <v>18.399999999999999</v>
      </c>
      <c r="U377">
        <v>375</v>
      </c>
      <c r="V377">
        <v>18.399999999999999</v>
      </c>
    </row>
    <row r="378" spans="6:22" x14ac:dyDescent="0.55000000000000004">
      <c r="F378" s="3">
        <v>37.6</v>
      </c>
      <c r="M378">
        <v>376</v>
      </c>
      <c r="N378">
        <v>18.399999999999999</v>
      </c>
      <c r="U378">
        <v>376</v>
      </c>
      <c r="V378">
        <v>18.399999999999999</v>
      </c>
    </row>
    <row r="379" spans="6:22" x14ac:dyDescent="0.55000000000000004">
      <c r="F379" s="3">
        <v>37.700000000000003</v>
      </c>
      <c r="M379">
        <v>377</v>
      </c>
      <c r="N379">
        <v>18.399999999999999</v>
      </c>
      <c r="U379">
        <v>377</v>
      </c>
      <c r="V379">
        <v>18.399999999999999</v>
      </c>
    </row>
    <row r="380" spans="6:22" x14ac:dyDescent="0.55000000000000004">
      <c r="F380" s="3">
        <v>37.799999999999997</v>
      </c>
      <c r="M380">
        <v>378</v>
      </c>
      <c r="N380">
        <v>18.399999999999999</v>
      </c>
      <c r="U380">
        <v>378</v>
      </c>
      <c r="V380">
        <v>18.399999999999999</v>
      </c>
    </row>
    <row r="381" spans="6:22" x14ac:dyDescent="0.55000000000000004">
      <c r="F381" s="3">
        <v>37.9</v>
      </c>
      <c r="M381">
        <v>379</v>
      </c>
      <c r="N381">
        <v>18.399999999999999</v>
      </c>
      <c r="U381">
        <v>379</v>
      </c>
      <c r="V381">
        <v>18.399999999999999</v>
      </c>
    </row>
    <row r="382" spans="6:22" x14ac:dyDescent="0.55000000000000004">
      <c r="F382" s="3">
        <v>38</v>
      </c>
      <c r="M382">
        <v>380</v>
      </c>
      <c r="N382">
        <v>18.399999999999999</v>
      </c>
      <c r="U382">
        <v>380</v>
      </c>
      <c r="V382">
        <v>18.399999999999999</v>
      </c>
    </row>
    <row r="383" spans="6:22" x14ac:dyDescent="0.55000000000000004">
      <c r="F383" s="3">
        <v>38.1</v>
      </c>
      <c r="M383">
        <v>381</v>
      </c>
      <c r="N383">
        <v>18.399999999999999</v>
      </c>
      <c r="U383">
        <v>381</v>
      </c>
      <c r="V383">
        <v>18.399999999999999</v>
      </c>
    </row>
    <row r="384" spans="6:22" x14ac:dyDescent="0.55000000000000004">
      <c r="F384" s="3">
        <v>38.200000000000003</v>
      </c>
      <c r="M384">
        <v>382</v>
      </c>
      <c r="N384">
        <v>18.399999999999999</v>
      </c>
      <c r="U384">
        <v>382</v>
      </c>
      <c r="V384">
        <v>18.399999999999999</v>
      </c>
    </row>
    <row r="385" spans="6:22" x14ac:dyDescent="0.55000000000000004">
      <c r="F385" s="3">
        <v>38.299999999999997</v>
      </c>
      <c r="M385">
        <v>383</v>
      </c>
      <c r="N385">
        <v>18.399999999999999</v>
      </c>
      <c r="U385">
        <v>383</v>
      </c>
      <c r="V385">
        <v>18.399999999999999</v>
      </c>
    </row>
    <row r="386" spans="6:22" x14ac:dyDescent="0.55000000000000004">
      <c r="F386" s="3">
        <v>38.4</v>
      </c>
      <c r="M386">
        <v>384</v>
      </c>
      <c r="N386">
        <v>18.399999999999999</v>
      </c>
      <c r="U386">
        <v>384</v>
      </c>
      <c r="V386">
        <v>18.399999999999999</v>
      </c>
    </row>
    <row r="387" spans="6:22" x14ac:dyDescent="0.55000000000000004">
      <c r="F387" s="3">
        <v>38.5</v>
      </c>
      <c r="M387">
        <v>385</v>
      </c>
      <c r="N387">
        <v>18.399999999999999</v>
      </c>
      <c r="U387">
        <v>385</v>
      </c>
      <c r="V387">
        <v>18.399999999999999</v>
      </c>
    </row>
    <row r="388" spans="6:22" x14ac:dyDescent="0.55000000000000004">
      <c r="F388" s="3">
        <v>38.6</v>
      </c>
      <c r="M388">
        <v>386</v>
      </c>
      <c r="N388">
        <v>18.399999999999999</v>
      </c>
      <c r="U388">
        <v>386</v>
      </c>
      <c r="V388">
        <v>18.399999999999999</v>
      </c>
    </row>
    <row r="389" spans="6:22" x14ac:dyDescent="0.55000000000000004">
      <c r="F389" s="3">
        <v>38.700000000000003</v>
      </c>
      <c r="M389">
        <v>387</v>
      </c>
      <c r="N389">
        <v>18.399999999999999</v>
      </c>
      <c r="U389">
        <v>387</v>
      </c>
      <c r="V389">
        <v>18.399999999999999</v>
      </c>
    </row>
    <row r="390" spans="6:22" x14ac:dyDescent="0.55000000000000004">
      <c r="F390" s="3">
        <v>38.799999999999997</v>
      </c>
      <c r="M390">
        <v>388</v>
      </c>
      <c r="N390">
        <v>18.399999999999999</v>
      </c>
      <c r="U390">
        <v>388</v>
      </c>
      <c r="V390">
        <v>18.399999999999999</v>
      </c>
    </row>
    <row r="391" spans="6:22" x14ac:dyDescent="0.55000000000000004">
      <c r="F391" s="3">
        <v>38.9</v>
      </c>
      <c r="M391">
        <v>389</v>
      </c>
      <c r="N391">
        <v>18.399999999999999</v>
      </c>
      <c r="U391">
        <v>389</v>
      </c>
      <c r="V391">
        <v>18.399999999999999</v>
      </c>
    </row>
    <row r="392" spans="6:22" x14ac:dyDescent="0.55000000000000004">
      <c r="F392" s="3">
        <v>39</v>
      </c>
      <c r="M392">
        <v>390</v>
      </c>
      <c r="N392">
        <v>18.399999999999999</v>
      </c>
      <c r="U392">
        <v>390</v>
      </c>
      <c r="V392">
        <v>18.399999999999999</v>
      </c>
    </row>
    <row r="393" spans="6:22" x14ac:dyDescent="0.55000000000000004">
      <c r="F393" s="3">
        <v>39.1</v>
      </c>
      <c r="M393">
        <v>391</v>
      </c>
      <c r="N393">
        <v>18.399999999999999</v>
      </c>
      <c r="U393">
        <v>391</v>
      </c>
      <c r="V393">
        <v>18.399999999999999</v>
      </c>
    </row>
    <row r="394" spans="6:22" x14ac:dyDescent="0.55000000000000004">
      <c r="F394" s="3">
        <v>39.200000000000003</v>
      </c>
      <c r="M394">
        <v>392</v>
      </c>
      <c r="N394">
        <v>18.399999999999999</v>
      </c>
      <c r="U394">
        <v>392</v>
      </c>
      <c r="V394">
        <v>18.399999999999999</v>
      </c>
    </row>
    <row r="395" spans="6:22" x14ac:dyDescent="0.55000000000000004">
      <c r="F395" s="3">
        <v>39.299999999999997</v>
      </c>
      <c r="M395">
        <v>393</v>
      </c>
      <c r="N395">
        <v>18.399999999999999</v>
      </c>
      <c r="U395">
        <v>393</v>
      </c>
      <c r="V395">
        <v>18.399999999999999</v>
      </c>
    </row>
    <row r="396" spans="6:22" x14ac:dyDescent="0.55000000000000004">
      <c r="F396" s="3">
        <v>39.4</v>
      </c>
      <c r="M396">
        <v>394</v>
      </c>
      <c r="N396">
        <v>18.399999999999999</v>
      </c>
      <c r="U396">
        <v>394</v>
      </c>
      <c r="V396">
        <v>18.399999999999999</v>
      </c>
    </row>
    <row r="397" spans="6:22" x14ac:dyDescent="0.55000000000000004">
      <c r="F397" s="3">
        <v>39.5</v>
      </c>
      <c r="M397">
        <v>395</v>
      </c>
      <c r="N397">
        <v>18.399999999999999</v>
      </c>
      <c r="U397">
        <v>395</v>
      </c>
      <c r="V397">
        <v>18.399999999999999</v>
      </c>
    </row>
    <row r="398" spans="6:22" x14ac:dyDescent="0.55000000000000004">
      <c r="F398" s="3">
        <v>39.6</v>
      </c>
      <c r="M398">
        <v>396</v>
      </c>
      <c r="N398">
        <v>18.399999999999999</v>
      </c>
      <c r="U398">
        <v>396</v>
      </c>
      <c r="V398">
        <v>18.399999999999999</v>
      </c>
    </row>
    <row r="399" spans="6:22" x14ac:dyDescent="0.55000000000000004">
      <c r="F399" s="3">
        <v>39.700000000000003</v>
      </c>
      <c r="M399">
        <v>397</v>
      </c>
      <c r="N399">
        <v>18.399999999999999</v>
      </c>
      <c r="U399">
        <v>397</v>
      </c>
      <c r="V399">
        <v>18.399999999999999</v>
      </c>
    </row>
    <row r="400" spans="6:22" x14ac:dyDescent="0.55000000000000004">
      <c r="F400" s="3">
        <v>39.799999999999997</v>
      </c>
      <c r="M400">
        <v>398</v>
      </c>
      <c r="N400">
        <v>18.399999999999999</v>
      </c>
      <c r="U400">
        <v>398</v>
      </c>
      <c r="V400">
        <v>18.399999999999999</v>
      </c>
    </row>
    <row r="401" spans="6:22" x14ac:dyDescent="0.55000000000000004">
      <c r="F401" s="3">
        <v>39.9</v>
      </c>
      <c r="M401">
        <v>399</v>
      </c>
      <c r="N401">
        <v>18.399999999999999</v>
      </c>
      <c r="U401">
        <v>399</v>
      </c>
      <c r="V401">
        <v>18.399999999999999</v>
      </c>
    </row>
    <row r="402" spans="6:22" x14ac:dyDescent="0.55000000000000004">
      <c r="F402" s="3">
        <v>40</v>
      </c>
      <c r="M402">
        <v>400</v>
      </c>
      <c r="N402">
        <v>18.399999999999999</v>
      </c>
      <c r="U402">
        <v>400</v>
      </c>
      <c r="V402">
        <v>18.399999999999999</v>
      </c>
    </row>
    <row r="403" spans="6:22" x14ac:dyDescent="0.55000000000000004">
      <c r="F403" s="3">
        <v>40.1</v>
      </c>
      <c r="M403">
        <v>401</v>
      </c>
      <c r="N403">
        <v>18.399999999999999</v>
      </c>
      <c r="U403">
        <v>401</v>
      </c>
      <c r="V403">
        <v>18.399999999999999</v>
      </c>
    </row>
    <row r="404" spans="6:22" x14ac:dyDescent="0.55000000000000004">
      <c r="F404" s="3">
        <v>40.200000000000003</v>
      </c>
      <c r="M404">
        <v>402</v>
      </c>
      <c r="N404">
        <v>18.399999999999999</v>
      </c>
      <c r="U404">
        <v>402</v>
      </c>
      <c r="V404">
        <v>18.399999999999999</v>
      </c>
    </row>
    <row r="405" spans="6:22" x14ac:dyDescent="0.55000000000000004">
      <c r="F405" s="3">
        <v>40.299999999999997</v>
      </c>
      <c r="M405">
        <v>403</v>
      </c>
      <c r="N405">
        <v>18.399999999999999</v>
      </c>
      <c r="U405">
        <v>403</v>
      </c>
      <c r="V405">
        <v>18.399999999999999</v>
      </c>
    </row>
    <row r="406" spans="6:22" x14ac:dyDescent="0.55000000000000004">
      <c r="F406" s="3">
        <v>40.4</v>
      </c>
      <c r="M406">
        <v>404</v>
      </c>
      <c r="N406">
        <v>18.399999999999999</v>
      </c>
      <c r="U406">
        <v>404</v>
      </c>
      <c r="V406">
        <v>18.399999999999999</v>
      </c>
    </row>
    <row r="407" spans="6:22" x14ac:dyDescent="0.55000000000000004">
      <c r="F407" s="3">
        <v>40.5</v>
      </c>
      <c r="M407">
        <v>405</v>
      </c>
      <c r="N407">
        <v>18.399999999999999</v>
      </c>
      <c r="U407">
        <v>405</v>
      </c>
      <c r="V407">
        <v>18.399999999999999</v>
      </c>
    </row>
    <row r="408" spans="6:22" x14ac:dyDescent="0.55000000000000004">
      <c r="F408" s="3">
        <v>40.6</v>
      </c>
      <c r="M408">
        <v>406</v>
      </c>
      <c r="N408">
        <v>18.399999999999999</v>
      </c>
      <c r="U408">
        <v>406</v>
      </c>
      <c r="V408">
        <v>18.399999999999999</v>
      </c>
    </row>
    <row r="409" spans="6:22" x14ac:dyDescent="0.55000000000000004">
      <c r="F409" s="3">
        <v>40.700000000000003</v>
      </c>
      <c r="M409">
        <v>407</v>
      </c>
      <c r="N409">
        <v>18.399999999999999</v>
      </c>
      <c r="U409">
        <v>407</v>
      </c>
      <c r="V409">
        <v>18.399999999999999</v>
      </c>
    </row>
    <row r="410" spans="6:22" x14ac:dyDescent="0.55000000000000004">
      <c r="F410" s="3">
        <v>40.799999999999997</v>
      </c>
      <c r="M410">
        <v>408</v>
      </c>
      <c r="N410">
        <v>18.399999999999999</v>
      </c>
      <c r="U410">
        <v>408</v>
      </c>
      <c r="V410">
        <v>18.399999999999999</v>
      </c>
    </row>
    <row r="411" spans="6:22" x14ac:dyDescent="0.55000000000000004">
      <c r="F411" s="3">
        <v>40.9</v>
      </c>
      <c r="M411">
        <v>409</v>
      </c>
      <c r="N411">
        <v>18.399999999999999</v>
      </c>
      <c r="U411">
        <v>409</v>
      </c>
      <c r="V411">
        <v>18.399999999999999</v>
      </c>
    </row>
    <row r="412" spans="6:22" x14ac:dyDescent="0.55000000000000004">
      <c r="F412" s="3">
        <v>41</v>
      </c>
      <c r="M412">
        <v>410</v>
      </c>
      <c r="N412">
        <v>18.399999999999999</v>
      </c>
      <c r="U412">
        <v>410</v>
      </c>
      <c r="V412">
        <v>18.399999999999999</v>
      </c>
    </row>
    <row r="413" spans="6:22" x14ac:dyDescent="0.55000000000000004">
      <c r="F413" s="3">
        <v>41.1</v>
      </c>
      <c r="M413">
        <v>411</v>
      </c>
      <c r="N413">
        <v>18.399999999999999</v>
      </c>
      <c r="U413">
        <v>411</v>
      </c>
      <c r="V413">
        <v>18.399999999999999</v>
      </c>
    </row>
    <row r="414" spans="6:22" x14ac:dyDescent="0.55000000000000004">
      <c r="F414" s="3">
        <v>41.2</v>
      </c>
      <c r="M414">
        <v>412</v>
      </c>
      <c r="N414">
        <v>18.399999999999999</v>
      </c>
      <c r="U414">
        <v>412</v>
      </c>
      <c r="V414">
        <v>18.399999999999999</v>
      </c>
    </row>
    <row r="415" spans="6:22" x14ac:dyDescent="0.55000000000000004">
      <c r="F415" s="3">
        <v>41.3</v>
      </c>
      <c r="M415">
        <v>413</v>
      </c>
      <c r="N415">
        <v>18.399999999999999</v>
      </c>
      <c r="U415">
        <v>413</v>
      </c>
      <c r="V415">
        <v>18.399999999999999</v>
      </c>
    </row>
    <row r="416" spans="6:22" x14ac:dyDescent="0.55000000000000004">
      <c r="F416" s="3">
        <v>41.4</v>
      </c>
      <c r="M416">
        <v>414</v>
      </c>
      <c r="N416">
        <v>18.399999999999999</v>
      </c>
      <c r="U416">
        <v>414</v>
      </c>
      <c r="V416">
        <v>18.399999999999999</v>
      </c>
    </row>
    <row r="417" spans="6:22" x14ac:dyDescent="0.55000000000000004">
      <c r="F417" s="3">
        <v>41.5</v>
      </c>
      <c r="M417">
        <v>415</v>
      </c>
      <c r="N417">
        <v>18.399999999999999</v>
      </c>
      <c r="U417">
        <v>415</v>
      </c>
      <c r="V417">
        <v>18.399999999999999</v>
      </c>
    </row>
    <row r="418" spans="6:22" x14ac:dyDescent="0.55000000000000004">
      <c r="F418" s="3">
        <v>41.6</v>
      </c>
      <c r="M418">
        <v>416</v>
      </c>
      <c r="N418">
        <v>18.399999999999999</v>
      </c>
      <c r="U418">
        <v>416</v>
      </c>
      <c r="V418">
        <v>18.399999999999999</v>
      </c>
    </row>
    <row r="419" spans="6:22" x14ac:dyDescent="0.55000000000000004">
      <c r="F419" s="3">
        <v>41.7</v>
      </c>
      <c r="M419">
        <v>417</v>
      </c>
      <c r="N419">
        <v>18.399999999999999</v>
      </c>
      <c r="U419">
        <v>417</v>
      </c>
      <c r="V419">
        <v>18.399999999999999</v>
      </c>
    </row>
    <row r="420" spans="6:22" x14ac:dyDescent="0.55000000000000004">
      <c r="F420" s="3">
        <v>41.8</v>
      </c>
      <c r="M420">
        <v>418</v>
      </c>
      <c r="N420">
        <v>18.399999999999999</v>
      </c>
      <c r="U420">
        <v>418</v>
      </c>
      <c r="V420">
        <v>18.399999999999999</v>
      </c>
    </row>
    <row r="421" spans="6:22" x14ac:dyDescent="0.55000000000000004">
      <c r="F421" s="3">
        <v>41.9</v>
      </c>
      <c r="M421">
        <v>419</v>
      </c>
      <c r="N421">
        <v>18.399999999999999</v>
      </c>
      <c r="U421">
        <v>419</v>
      </c>
      <c r="V421">
        <v>18.399999999999999</v>
      </c>
    </row>
    <row r="422" spans="6:22" x14ac:dyDescent="0.55000000000000004">
      <c r="F422" s="3">
        <v>42</v>
      </c>
      <c r="M422">
        <v>420</v>
      </c>
      <c r="N422">
        <v>18.399999999999999</v>
      </c>
      <c r="U422">
        <v>420</v>
      </c>
      <c r="V422">
        <v>18.399999999999999</v>
      </c>
    </row>
    <row r="423" spans="6:22" x14ac:dyDescent="0.55000000000000004">
      <c r="F423" s="3">
        <v>42.1</v>
      </c>
      <c r="M423">
        <v>421</v>
      </c>
      <c r="N423">
        <v>18.399999999999999</v>
      </c>
      <c r="U423">
        <v>421</v>
      </c>
      <c r="V423">
        <v>18.399999999999999</v>
      </c>
    </row>
    <row r="424" spans="6:22" x14ac:dyDescent="0.55000000000000004">
      <c r="F424" s="3">
        <v>42.2</v>
      </c>
      <c r="M424">
        <v>422</v>
      </c>
      <c r="N424">
        <v>18.399999999999999</v>
      </c>
      <c r="U424">
        <v>422</v>
      </c>
      <c r="V424">
        <v>18.399999999999999</v>
      </c>
    </row>
    <row r="425" spans="6:22" x14ac:dyDescent="0.55000000000000004">
      <c r="F425" s="3">
        <v>42.3</v>
      </c>
      <c r="M425">
        <v>423</v>
      </c>
      <c r="N425">
        <v>18.399999999999999</v>
      </c>
      <c r="U425">
        <v>423</v>
      </c>
      <c r="V425">
        <v>18.399999999999999</v>
      </c>
    </row>
    <row r="426" spans="6:22" x14ac:dyDescent="0.55000000000000004">
      <c r="F426" s="3">
        <v>42.4</v>
      </c>
      <c r="M426">
        <v>424</v>
      </c>
      <c r="N426">
        <v>18.399999999999999</v>
      </c>
      <c r="U426">
        <v>424</v>
      </c>
      <c r="V426">
        <v>18.399999999999999</v>
      </c>
    </row>
    <row r="427" spans="6:22" x14ac:dyDescent="0.55000000000000004">
      <c r="F427" s="3">
        <v>42.5</v>
      </c>
      <c r="M427">
        <v>425</v>
      </c>
      <c r="N427">
        <v>18.399999999999999</v>
      </c>
      <c r="U427">
        <v>425</v>
      </c>
      <c r="V427">
        <v>18.399999999999999</v>
      </c>
    </row>
    <row r="428" spans="6:22" x14ac:dyDescent="0.55000000000000004">
      <c r="F428" s="3">
        <v>42.6</v>
      </c>
      <c r="M428">
        <v>426</v>
      </c>
      <c r="N428">
        <v>18.399999999999999</v>
      </c>
      <c r="U428">
        <v>426</v>
      </c>
      <c r="V428">
        <v>18.399999999999999</v>
      </c>
    </row>
    <row r="429" spans="6:22" x14ac:dyDescent="0.55000000000000004">
      <c r="F429" s="3">
        <v>42.7</v>
      </c>
      <c r="M429">
        <v>427</v>
      </c>
      <c r="N429">
        <v>18.399999999999999</v>
      </c>
      <c r="U429">
        <v>427</v>
      </c>
      <c r="V429">
        <v>18.399999999999999</v>
      </c>
    </row>
    <row r="430" spans="6:22" x14ac:dyDescent="0.55000000000000004">
      <c r="F430" s="3">
        <v>42.8</v>
      </c>
      <c r="M430">
        <v>428</v>
      </c>
      <c r="N430">
        <v>18.399999999999999</v>
      </c>
      <c r="U430">
        <v>428</v>
      </c>
      <c r="V430">
        <v>18.399999999999999</v>
      </c>
    </row>
    <row r="431" spans="6:22" x14ac:dyDescent="0.55000000000000004">
      <c r="F431" s="3">
        <v>42.9</v>
      </c>
      <c r="M431">
        <v>429</v>
      </c>
      <c r="N431">
        <v>18.399999999999999</v>
      </c>
      <c r="U431">
        <v>429</v>
      </c>
      <c r="V431">
        <v>18.399999999999999</v>
      </c>
    </row>
    <row r="432" spans="6:22" x14ac:dyDescent="0.55000000000000004">
      <c r="F432" s="3">
        <v>43</v>
      </c>
      <c r="M432">
        <v>430</v>
      </c>
      <c r="N432">
        <v>18.399999999999999</v>
      </c>
      <c r="U432">
        <v>430</v>
      </c>
      <c r="V432">
        <v>18.399999999999999</v>
      </c>
    </row>
    <row r="433" spans="6:22" x14ac:dyDescent="0.55000000000000004">
      <c r="F433" s="3">
        <v>43.1</v>
      </c>
      <c r="M433">
        <v>431</v>
      </c>
      <c r="N433">
        <v>18.399999999999999</v>
      </c>
      <c r="U433">
        <v>431</v>
      </c>
      <c r="V433">
        <v>18.399999999999999</v>
      </c>
    </row>
    <row r="434" spans="6:22" x14ac:dyDescent="0.55000000000000004">
      <c r="F434" s="3">
        <v>43.2</v>
      </c>
      <c r="M434">
        <v>432</v>
      </c>
      <c r="N434">
        <v>18.399999999999999</v>
      </c>
      <c r="U434">
        <v>432</v>
      </c>
      <c r="V434">
        <v>18.399999999999999</v>
      </c>
    </row>
    <row r="435" spans="6:22" x14ac:dyDescent="0.55000000000000004">
      <c r="F435" s="3">
        <v>43.3</v>
      </c>
      <c r="M435">
        <v>433</v>
      </c>
      <c r="N435">
        <v>18.399999999999999</v>
      </c>
      <c r="U435">
        <v>433</v>
      </c>
      <c r="V435">
        <v>18.399999999999999</v>
      </c>
    </row>
    <row r="436" spans="6:22" x14ac:dyDescent="0.55000000000000004">
      <c r="F436" s="3">
        <v>43.4</v>
      </c>
      <c r="M436">
        <v>434</v>
      </c>
      <c r="N436">
        <v>18.399999999999999</v>
      </c>
      <c r="U436">
        <v>434</v>
      </c>
      <c r="V436">
        <v>18.399999999999999</v>
      </c>
    </row>
    <row r="437" spans="6:22" x14ac:dyDescent="0.55000000000000004">
      <c r="F437" s="3">
        <v>43.5</v>
      </c>
      <c r="M437">
        <v>435</v>
      </c>
      <c r="N437">
        <v>18.399999999999999</v>
      </c>
      <c r="U437">
        <v>435</v>
      </c>
      <c r="V437">
        <v>18.399999999999999</v>
      </c>
    </row>
    <row r="438" spans="6:22" x14ac:dyDescent="0.55000000000000004">
      <c r="F438" s="3">
        <v>43.6</v>
      </c>
      <c r="M438">
        <v>436</v>
      </c>
      <c r="N438">
        <v>18.399999999999999</v>
      </c>
      <c r="U438">
        <v>436</v>
      </c>
      <c r="V438">
        <v>18.399999999999999</v>
      </c>
    </row>
    <row r="439" spans="6:22" x14ac:dyDescent="0.55000000000000004">
      <c r="F439" s="3">
        <v>43.7</v>
      </c>
      <c r="M439">
        <v>437</v>
      </c>
      <c r="N439">
        <v>18.399999999999999</v>
      </c>
      <c r="U439">
        <v>437</v>
      </c>
      <c r="V439">
        <v>18.399999999999999</v>
      </c>
    </row>
    <row r="440" spans="6:22" x14ac:dyDescent="0.55000000000000004">
      <c r="F440" s="3">
        <v>43.8</v>
      </c>
      <c r="M440">
        <v>438</v>
      </c>
      <c r="N440">
        <v>18.399999999999999</v>
      </c>
      <c r="U440">
        <v>438</v>
      </c>
      <c r="V440">
        <v>18.399999999999999</v>
      </c>
    </row>
    <row r="441" spans="6:22" x14ac:dyDescent="0.55000000000000004">
      <c r="F441" s="3">
        <v>43.9</v>
      </c>
      <c r="M441">
        <v>439</v>
      </c>
      <c r="N441">
        <v>18.399999999999999</v>
      </c>
      <c r="U441">
        <v>439</v>
      </c>
      <c r="V441">
        <v>18.399999999999999</v>
      </c>
    </row>
    <row r="442" spans="6:22" x14ac:dyDescent="0.55000000000000004">
      <c r="F442" s="3">
        <v>44</v>
      </c>
      <c r="M442">
        <v>440</v>
      </c>
      <c r="N442">
        <v>18.399999999999999</v>
      </c>
      <c r="U442">
        <v>440</v>
      </c>
      <c r="V442">
        <v>18.399999999999999</v>
      </c>
    </row>
    <row r="443" spans="6:22" x14ac:dyDescent="0.55000000000000004">
      <c r="F443" s="3">
        <v>44.1</v>
      </c>
      <c r="M443">
        <v>441</v>
      </c>
      <c r="N443">
        <v>18.399999999999999</v>
      </c>
      <c r="U443">
        <v>441</v>
      </c>
      <c r="V443">
        <v>18.399999999999999</v>
      </c>
    </row>
    <row r="444" spans="6:22" x14ac:dyDescent="0.55000000000000004">
      <c r="F444" s="3">
        <v>44.2</v>
      </c>
      <c r="M444">
        <v>442</v>
      </c>
      <c r="N444">
        <v>18.399999999999999</v>
      </c>
      <c r="U444">
        <v>442</v>
      </c>
      <c r="V444">
        <v>18.399999999999999</v>
      </c>
    </row>
    <row r="445" spans="6:22" x14ac:dyDescent="0.55000000000000004">
      <c r="F445" s="3">
        <v>44.3</v>
      </c>
      <c r="M445">
        <v>443</v>
      </c>
      <c r="N445">
        <v>18.399999999999999</v>
      </c>
      <c r="U445">
        <v>443</v>
      </c>
      <c r="V445">
        <v>18.399999999999999</v>
      </c>
    </row>
    <row r="446" spans="6:22" x14ac:dyDescent="0.55000000000000004">
      <c r="F446" s="3">
        <v>44.4</v>
      </c>
      <c r="M446">
        <v>444</v>
      </c>
      <c r="N446">
        <v>18.399999999999999</v>
      </c>
      <c r="U446">
        <v>444</v>
      </c>
      <c r="V446">
        <v>18.399999999999999</v>
      </c>
    </row>
    <row r="447" spans="6:22" x14ac:dyDescent="0.55000000000000004">
      <c r="F447" s="3">
        <v>44.5</v>
      </c>
      <c r="M447">
        <v>445</v>
      </c>
      <c r="N447">
        <v>18.399999999999999</v>
      </c>
      <c r="U447">
        <v>445</v>
      </c>
      <c r="V447">
        <v>18.399999999999999</v>
      </c>
    </row>
    <row r="448" spans="6:22" x14ac:dyDescent="0.55000000000000004">
      <c r="F448" s="3">
        <v>44.6</v>
      </c>
      <c r="M448">
        <v>446</v>
      </c>
      <c r="N448">
        <v>18.399999999999999</v>
      </c>
      <c r="U448">
        <v>446</v>
      </c>
      <c r="V448">
        <v>18.399999999999999</v>
      </c>
    </row>
    <row r="449" spans="6:22" x14ac:dyDescent="0.55000000000000004">
      <c r="F449" s="3">
        <v>44.7</v>
      </c>
      <c r="M449">
        <v>447</v>
      </c>
      <c r="N449">
        <v>18.399999999999999</v>
      </c>
      <c r="U449">
        <v>447</v>
      </c>
      <c r="V449">
        <v>18.399999999999999</v>
      </c>
    </row>
    <row r="450" spans="6:22" x14ac:dyDescent="0.55000000000000004">
      <c r="F450" s="3">
        <v>44.8</v>
      </c>
      <c r="M450">
        <v>448</v>
      </c>
      <c r="N450">
        <v>18.399999999999999</v>
      </c>
      <c r="U450">
        <v>448</v>
      </c>
      <c r="V450">
        <v>18.399999999999999</v>
      </c>
    </row>
    <row r="451" spans="6:22" x14ac:dyDescent="0.55000000000000004">
      <c r="F451" s="3">
        <v>44.9</v>
      </c>
      <c r="M451">
        <v>449</v>
      </c>
      <c r="N451">
        <v>18.399999999999999</v>
      </c>
      <c r="U451">
        <v>449</v>
      </c>
      <c r="V451">
        <v>18.399999999999999</v>
      </c>
    </row>
    <row r="452" spans="6:22" x14ac:dyDescent="0.55000000000000004">
      <c r="F452" s="3">
        <v>45</v>
      </c>
      <c r="M452">
        <v>450</v>
      </c>
      <c r="N452">
        <v>18.399999999999999</v>
      </c>
      <c r="U452">
        <v>450</v>
      </c>
      <c r="V452">
        <v>18.399999999999999</v>
      </c>
    </row>
    <row r="453" spans="6:22" x14ac:dyDescent="0.55000000000000004">
      <c r="F453" s="3">
        <v>45.1</v>
      </c>
      <c r="M453">
        <v>451</v>
      </c>
      <c r="N453">
        <v>18.399999999999999</v>
      </c>
      <c r="U453">
        <v>451</v>
      </c>
      <c r="V453">
        <v>18.399999999999999</v>
      </c>
    </row>
    <row r="454" spans="6:22" x14ac:dyDescent="0.55000000000000004">
      <c r="F454" s="3">
        <v>45.2</v>
      </c>
      <c r="M454">
        <v>452</v>
      </c>
      <c r="N454">
        <v>18.399999999999999</v>
      </c>
      <c r="U454">
        <v>452</v>
      </c>
      <c r="V454">
        <v>18.399999999999999</v>
      </c>
    </row>
    <row r="455" spans="6:22" x14ac:dyDescent="0.55000000000000004">
      <c r="F455" s="3">
        <v>45.3</v>
      </c>
      <c r="M455">
        <v>453</v>
      </c>
      <c r="N455">
        <v>18.399999999999999</v>
      </c>
      <c r="U455">
        <v>453</v>
      </c>
      <c r="V455">
        <v>18.399999999999999</v>
      </c>
    </row>
    <row r="456" spans="6:22" x14ac:dyDescent="0.55000000000000004">
      <c r="F456" s="3">
        <v>45.4</v>
      </c>
      <c r="M456">
        <v>454</v>
      </c>
      <c r="N456">
        <v>18.399999999999999</v>
      </c>
      <c r="U456">
        <v>454</v>
      </c>
      <c r="V456">
        <v>18.399999999999999</v>
      </c>
    </row>
    <row r="457" spans="6:22" x14ac:dyDescent="0.55000000000000004">
      <c r="F457" s="3">
        <v>45.5</v>
      </c>
      <c r="M457">
        <v>455</v>
      </c>
      <c r="N457">
        <v>18.399999999999999</v>
      </c>
      <c r="U457">
        <v>455</v>
      </c>
      <c r="V457">
        <v>18.399999999999999</v>
      </c>
    </row>
    <row r="458" spans="6:22" x14ac:dyDescent="0.55000000000000004">
      <c r="F458" s="3">
        <v>45.6</v>
      </c>
      <c r="M458">
        <v>456</v>
      </c>
      <c r="N458">
        <v>18.399999999999999</v>
      </c>
      <c r="U458">
        <v>456</v>
      </c>
      <c r="V458">
        <v>18.399999999999999</v>
      </c>
    </row>
    <row r="459" spans="6:22" x14ac:dyDescent="0.55000000000000004">
      <c r="F459" s="3">
        <v>45.7</v>
      </c>
      <c r="M459">
        <v>457</v>
      </c>
      <c r="N459">
        <v>18.399999999999999</v>
      </c>
      <c r="U459">
        <v>457</v>
      </c>
      <c r="V459">
        <v>18.399999999999999</v>
      </c>
    </row>
    <row r="460" spans="6:22" x14ac:dyDescent="0.55000000000000004">
      <c r="F460" s="3">
        <v>45.8</v>
      </c>
      <c r="M460">
        <v>458</v>
      </c>
      <c r="N460">
        <v>18.399999999999999</v>
      </c>
      <c r="U460">
        <v>458</v>
      </c>
      <c r="V460">
        <v>18.399999999999999</v>
      </c>
    </row>
    <row r="461" spans="6:22" x14ac:dyDescent="0.55000000000000004">
      <c r="F461" s="3">
        <v>45.9</v>
      </c>
      <c r="M461">
        <v>459</v>
      </c>
      <c r="N461">
        <v>18.399999999999999</v>
      </c>
      <c r="U461">
        <v>459</v>
      </c>
      <c r="V461">
        <v>18.399999999999999</v>
      </c>
    </row>
    <row r="462" spans="6:22" x14ac:dyDescent="0.55000000000000004">
      <c r="F462" s="3">
        <v>46</v>
      </c>
      <c r="M462">
        <v>460</v>
      </c>
      <c r="N462">
        <v>18.399999999999999</v>
      </c>
      <c r="U462">
        <v>460</v>
      </c>
      <c r="V462">
        <v>18.399999999999999</v>
      </c>
    </row>
    <row r="463" spans="6:22" x14ac:dyDescent="0.55000000000000004">
      <c r="F463" s="3">
        <v>46.1</v>
      </c>
      <c r="M463">
        <v>461</v>
      </c>
      <c r="N463">
        <v>18.399999999999999</v>
      </c>
      <c r="U463">
        <v>461</v>
      </c>
      <c r="V463">
        <v>18.399999999999999</v>
      </c>
    </row>
    <row r="464" spans="6:22" x14ac:dyDescent="0.55000000000000004">
      <c r="F464" s="3">
        <v>46.2</v>
      </c>
      <c r="M464">
        <v>462</v>
      </c>
      <c r="N464">
        <v>18.399999999999999</v>
      </c>
      <c r="U464">
        <v>462</v>
      </c>
      <c r="V464">
        <v>18.399999999999999</v>
      </c>
    </row>
    <row r="465" spans="6:22" x14ac:dyDescent="0.55000000000000004">
      <c r="F465" s="3">
        <v>46.3</v>
      </c>
      <c r="M465">
        <v>463</v>
      </c>
      <c r="N465">
        <v>18.399999999999999</v>
      </c>
      <c r="U465">
        <v>463</v>
      </c>
      <c r="V465">
        <v>18.399999999999999</v>
      </c>
    </row>
    <row r="466" spans="6:22" x14ac:dyDescent="0.55000000000000004">
      <c r="F466" s="3">
        <v>46.4</v>
      </c>
      <c r="M466">
        <v>464</v>
      </c>
      <c r="N466">
        <v>18.399999999999999</v>
      </c>
      <c r="U466">
        <v>464</v>
      </c>
      <c r="V466">
        <v>18.399999999999999</v>
      </c>
    </row>
    <row r="467" spans="6:22" x14ac:dyDescent="0.55000000000000004">
      <c r="F467" s="3">
        <v>46.5</v>
      </c>
      <c r="M467">
        <v>465</v>
      </c>
      <c r="N467">
        <v>18.399999999999999</v>
      </c>
      <c r="U467">
        <v>465</v>
      </c>
      <c r="V467">
        <v>18.399999999999999</v>
      </c>
    </row>
    <row r="468" spans="6:22" x14ac:dyDescent="0.55000000000000004">
      <c r="F468" s="3">
        <v>46.6</v>
      </c>
      <c r="M468">
        <v>466</v>
      </c>
      <c r="N468">
        <v>18.399999999999999</v>
      </c>
      <c r="U468">
        <v>466</v>
      </c>
      <c r="V468">
        <v>18.399999999999999</v>
      </c>
    </row>
    <row r="469" spans="6:22" x14ac:dyDescent="0.55000000000000004">
      <c r="F469" s="3">
        <v>46.7</v>
      </c>
      <c r="M469">
        <v>467</v>
      </c>
      <c r="N469">
        <v>18.399999999999999</v>
      </c>
      <c r="U469">
        <v>467</v>
      </c>
      <c r="V469">
        <v>18.399999999999999</v>
      </c>
    </row>
    <row r="470" spans="6:22" x14ac:dyDescent="0.55000000000000004">
      <c r="F470" s="3">
        <v>46.8</v>
      </c>
      <c r="M470">
        <v>468</v>
      </c>
      <c r="N470">
        <v>18.399999999999999</v>
      </c>
      <c r="U470">
        <v>468</v>
      </c>
      <c r="V470">
        <v>18.399999999999999</v>
      </c>
    </row>
    <row r="471" spans="6:22" x14ac:dyDescent="0.55000000000000004">
      <c r="F471" s="3">
        <v>46.9</v>
      </c>
      <c r="M471">
        <v>469</v>
      </c>
      <c r="N471">
        <v>18.399999999999999</v>
      </c>
      <c r="U471">
        <v>469</v>
      </c>
      <c r="V471">
        <v>18.399999999999999</v>
      </c>
    </row>
    <row r="472" spans="6:22" x14ac:dyDescent="0.55000000000000004">
      <c r="F472" s="3">
        <v>47</v>
      </c>
      <c r="M472">
        <v>470</v>
      </c>
      <c r="N472">
        <v>18.399999999999999</v>
      </c>
      <c r="U472">
        <v>470</v>
      </c>
      <c r="V472">
        <v>18.399999999999999</v>
      </c>
    </row>
    <row r="473" spans="6:22" x14ac:dyDescent="0.55000000000000004">
      <c r="F473" s="3">
        <v>47.1</v>
      </c>
      <c r="M473">
        <v>471</v>
      </c>
      <c r="N473">
        <v>18.399999999999999</v>
      </c>
      <c r="U473">
        <v>471</v>
      </c>
      <c r="V473">
        <v>18.399999999999999</v>
      </c>
    </row>
    <row r="474" spans="6:22" x14ac:dyDescent="0.55000000000000004">
      <c r="F474" s="3">
        <v>47.2</v>
      </c>
      <c r="M474">
        <v>472</v>
      </c>
      <c r="N474">
        <v>18.399999999999999</v>
      </c>
      <c r="U474">
        <v>472</v>
      </c>
      <c r="V474">
        <v>18.399999999999999</v>
      </c>
    </row>
    <row r="475" spans="6:22" x14ac:dyDescent="0.55000000000000004">
      <c r="F475" s="3">
        <v>47.3</v>
      </c>
      <c r="M475">
        <v>473</v>
      </c>
      <c r="N475">
        <v>18.399999999999999</v>
      </c>
      <c r="U475">
        <v>473</v>
      </c>
      <c r="V475">
        <v>18.399999999999999</v>
      </c>
    </row>
    <row r="476" spans="6:22" x14ac:dyDescent="0.55000000000000004">
      <c r="F476" s="3">
        <v>47.4</v>
      </c>
      <c r="M476">
        <v>474</v>
      </c>
      <c r="N476">
        <v>18.399999999999999</v>
      </c>
      <c r="U476">
        <v>474</v>
      </c>
      <c r="V476">
        <v>18.399999999999999</v>
      </c>
    </row>
    <row r="477" spans="6:22" x14ac:dyDescent="0.55000000000000004">
      <c r="F477" s="3">
        <v>47.5</v>
      </c>
      <c r="M477">
        <v>475</v>
      </c>
      <c r="N477">
        <v>18.399999999999999</v>
      </c>
      <c r="U477">
        <v>475</v>
      </c>
      <c r="V477">
        <v>18.399999999999999</v>
      </c>
    </row>
    <row r="478" spans="6:22" x14ac:dyDescent="0.55000000000000004">
      <c r="F478" s="3">
        <v>47.6</v>
      </c>
      <c r="M478">
        <v>476</v>
      </c>
      <c r="N478">
        <v>18.399999999999999</v>
      </c>
      <c r="U478">
        <v>476</v>
      </c>
      <c r="V478">
        <v>18.399999999999999</v>
      </c>
    </row>
    <row r="479" spans="6:22" x14ac:dyDescent="0.55000000000000004">
      <c r="F479" s="3">
        <v>47.7</v>
      </c>
      <c r="M479">
        <v>477</v>
      </c>
      <c r="N479">
        <v>18.399999999999999</v>
      </c>
      <c r="U479">
        <v>477</v>
      </c>
      <c r="V479">
        <v>18.399999999999999</v>
      </c>
    </row>
    <row r="480" spans="6:22" x14ac:dyDescent="0.55000000000000004">
      <c r="F480" s="3">
        <v>47.8</v>
      </c>
      <c r="M480">
        <v>478</v>
      </c>
      <c r="N480">
        <v>18.399999999999999</v>
      </c>
      <c r="U480">
        <v>478</v>
      </c>
      <c r="V480">
        <v>18.399999999999999</v>
      </c>
    </row>
    <row r="481" spans="6:22" x14ac:dyDescent="0.55000000000000004">
      <c r="F481" s="3">
        <v>47.9</v>
      </c>
      <c r="M481">
        <v>479</v>
      </c>
      <c r="N481">
        <v>18.399999999999999</v>
      </c>
      <c r="U481">
        <v>479</v>
      </c>
      <c r="V481">
        <v>18.399999999999999</v>
      </c>
    </row>
    <row r="482" spans="6:22" x14ac:dyDescent="0.55000000000000004">
      <c r="F482" s="3">
        <v>48</v>
      </c>
      <c r="M482">
        <v>480</v>
      </c>
      <c r="N482">
        <v>18.399999999999999</v>
      </c>
      <c r="U482">
        <v>480</v>
      </c>
      <c r="V482">
        <v>18.399999999999999</v>
      </c>
    </row>
    <row r="483" spans="6:22" x14ac:dyDescent="0.55000000000000004">
      <c r="F483" s="3">
        <v>48.1</v>
      </c>
      <c r="M483">
        <v>481</v>
      </c>
      <c r="N483">
        <v>18.399999999999999</v>
      </c>
      <c r="U483">
        <v>481</v>
      </c>
      <c r="V483">
        <v>18.399999999999999</v>
      </c>
    </row>
    <row r="484" spans="6:22" x14ac:dyDescent="0.55000000000000004">
      <c r="F484" s="3">
        <v>48.2</v>
      </c>
      <c r="M484">
        <v>482</v>
      </c>
      <c r="N484">
        <v>18.399999999999999</v>
      </c>
      <c r="U484">
        <v>482</v>
      </c>
      <c r="V484">
        <v>18.399999999999999</v>
      </c>
    </row>
    <row r="485" spans="6:22" x14ac:dyDescent="0.55000000000000004">
      <c r="F485" s="3">
        <v>48.3</v>
      </c>
      <c r="M485">
        <v>483</v>
      </c>
      <c r="N485">
        <v>18.399999999999999</v>
      </c>
      <c r="U485">
        <v>483</v>
      </c>
      <c r="V485">
        <v>18.399999999999999</v>
      </c>
    </row>
    <row r="486" spans="6:22" x14ac:dyDescent="0.55000000000000004">
      <c r="F486" s="3">
        <v>48.4</v>
      </c>
      <c r="M486">
        <v>484</v>
      </c>
      <c r="N486">
        <v>18.399999999999999</v>
      </c>
      <c r="U486">
        <v>484</v>
      </c>
      <c r="V486">
        <v>18.399999999999999</v>
      </c>
    </row>
    <row r="487" spans="6:22" x14ac:dyDescent="0.55000000000000004">
      <c r="F487" s="3">
        <v>48.5</v>
      </c>
      <c r="M487">
        <v>485</v>
      </c>
      <c r="N487">
        <v>18.399999999999999</v>
      </c>
      <c r="U487">
        <v>485</v>
      </c>
      <c r="V487">
        <v>18.399999999999999</v>
      </c>
    </row>
    <row r="488" spans="6:22" x14ac:dyDescent="0.55000000000000004">
      <c r="F488" s="3">
        <v>48.6</v>
      </c>
      <c r="M488">
        <v>486</v>
      </c>
      <c r="N488">
        <v>18.399999999999999</v>
      </c>
      <c r="U488">
        <v>486</v>
      </c>
      <c r="V488">
        <v>18.399999999999999</v>
      </c>
    </row>
    <row r="489" spans="6:22" x14ac:dyDescent="0.55000000000000004">
      <c r="F489" s="3">
        <v>48.7</v>
      </c>
      <c r="M489">
        <v>487</v>
      </c>
      <c r="N489">
        <v>18.399999999999999</v>
      </c>
      <c r="U489">
        <v>487</v>
      </c>
      <c r="V489">
        <v>18.399999999999999</v>
      </c>
    </row>
    <row r="490" spans="6:22" x14ac:dyDescent="0.55000000000000004">
      <c r="F490" s="3">
        <v>48.8</v>
      </c>
      <c r="M490">
        <v>488</v>
      </c>
      <c r="N490">
        <v>18.399999999999999</v>
      </c>
      <c r="U490">
        <v>488</v>
      </c>
      <c r="V490">
        <v>18.399999999999999</v>
      </c>
    </row>
    <row r="491" spans="6:22" x14ac:dyDescent="0.55000000000000004">
      <c r="F491" s="3">
        <v>48.9</v>
      </c>
      <c r="M491">
        <v>489</v>
      </c>
      <c r="N491">
        <v>18.399999999999999</v>
      </c>
      <c r="U491">
        <v>489</v>
      </c>
      <c r="V491">
        <v>18.399999999999999</v>
      </c>
    </row>
    <row r="492" spans="6:22" x14ac:dyDescent="0.55000000000000004">
      <c r="F492" s="3">
        <v>49</v>
      </c>
      <c r="M492">
        <v>490</v>
      </c>
      <c r="N492">
        <v>18.399999999999999</v>
      </c>
      <c r="U492">
        <v>490</v>
      </c>
      <c r="V492">
        <v>18.399999999999999</v>
      </c>
    </row>
    <row r="493" spans="6:22" x14ac:dyDescent="0.55000000000000004">
      <c r="F493" s="3">
        <v>49.1</v>
      </c>
      <c r="M493">
        <v>491</v>
      </c>
      <c r="N493">
        <v>18.399999999999999</v>
      </c>
      <c r="U493">
        <v>491</v>
      </c>
      <c r="V493">
        <v>18.399999999999999</v>
      </c>
    </row>
    <row r="494" spans="6:22" x14ac:dyDescent="0.55000000000000004">
      <c r="F494" s="3">
        <v>49.2</v>
      </c>
      <c r="M494">
        <v>492</v>
      </c>
      <c r="N494">
        <v>18.399999999999999</v>
      </c>
      <c r="U494">
        <v>492</v>
      </c>
      <c r="V494">
        <v>18.399999999999999</v>
      </c>
    </row>
    <row r="495" spans="6:22" x14ac:dyDescent="0.55000000000000004">
      <c r="F495" s="3">
        <v>49.3</v>
      </c>
      <c r="M495">
        <v>493</v>
      </c>
      <c r="N495">
        <v>18.399999999999999</v>
      </c>
      <c r="U495">
        <v>493</v>
      </c>
      <c r="V495">
        <v>18.399999999999999</v>
      </c>
    </row>
    <row r="496" spans="6:22" x14ac:dyDescent="0.55000000000000004">
      <c r="F496" s="3">
        <v>49.4</v>
      </c>
      <c r="M496">
        <v>494</v>
      </c>
      <c r="N496">
        <v>18.399999999999999</v>
      </c>
      <c r="U496">
        <v>494</v>
      </c>
      <c r="V496">
        <v>18.399999999999999</v>
      </c>
    </row>
    <row r="497" spans="6:22" x14ac:dyDescent="0.55000000000000004">
      <c r="F497" s="3">
        <v>49.5</v>
      </c>
      <c r="M497">
        <v>495</v>
      </c>
      <c r="N497">
        <v>18.399999999999999</v>
      </c>
      <c r="U497">
        <v>495</v>
      </c>
      <c r="V497">
        <v>18.399999999999999</v>
      </c>
    </row>
    <row r="498" spans="6:22" x14ac:dyDescent="0.55000000000000004">
      <c r="F498" s="3">
        <v>49.6</v>
      </c>
      <c r="M498">
        <v>496</v>
      </c>
      <c r="N498">
        <v>18.399999999999999</v>
      </c>
      <c r="U498">
        <v>496</v>
      </c>
      <c r="V498">
        <v>18.399999999999999</v>
      </c>
    </row>
    <row r="499" spans="6:22" x14ac:dyDescent="0.55000000000000004">
      <c r="F499" s="3">
        <v>49.7</v>
      </c>
      <c r="M499">
        <v>497</v>
      </c>
      <c r="N499">
        <v>18.399999999999999</v>
      </c>
      <c r="U499">
        <v>497</v>
      </c>
      <c r="V499">
        <v>18.399999999999999</v>
      </c>
    </row>
    <row r="500" spans="6:22" x14ac:dyDescent="0.55000000000000004">
      <c r="F500" s="3">
        <v>49.8</v>
      </c>
      <c r="M500">
        <v>498</v>
      </c>
      <c r="N500">
        <v>18.399999999999999</v>
      </c>
      <c r="U500">
        <v>498</v>
      </c>
      <c r="V500">
        <v>18.399999999999999</v>
      </c>
    </row>
    <row r="501" spans="6:22" x14ac:dyDescent="0.55000000000000004">
      <c r="F501" s="3">
        <v>49.9</v>
      </c>
      <c r="M501">
        <v>499</v>
      </c>
      <c r="N501">
        <v>18.399999999999999</v>
      </c>
      <c r="U501">
        <v>499</v>
      </c>
      <c r="V501">
        <v>18.399999999999999</v>
      </c>
    </row>
    <row r="502" spans="6:22" x14ac:dyDescent="0.55000000000000004">
      <c r="F502" s="3">
        <v>50</v>
      </c>
      <c r="M502">
        <v>500</v>
      </c>
      <c r="N502">
        <v>18.399999999999999</v>
      </c>
      <c r="U502">
        <v>500</v>
      </c>
      <c r="V502">
        <v>18.399999999999999</v>
      </c>
    </row>
    <row r="503" spans="6:22" x14ac:dyDescent="0.55000000000000004">
      <c r="F503" s="3">
        <v>50.1</v>
      </c>
      <c r="M503">
        <v>501</v>
      </c>
      <c r="N503">
        <v>18.399999999999999</v>
      </c>
      <c r="U503">
        <v>501</v>
      </c>
      <c r="V503">
        <v>18.399999999999999</v>
      </c>
    </row>
    <row r="504" spans="6:22" x14ac:dyDescent="0.55000000000000004">
      <c r="F504" s="3">
        <v>50.2</v>
      </c>
      <c r="M504">
        <v>502</v>
      </c>
      <c r="N504">
        <v>18.399999999999999</v>
      </c>
      <c r="U504">
        <v>502</v>
      </c>
      <c r="V504">
        <v>18.399999999999999</v>
      </c>
    </row>
    <row r="505" spans="6:22" x14ac:dyDescent="0.55000000000000004">
      <c r="F505" s="3">
        <v>50.3</v>
      </c>
      <c r="M505">
        <v>503</v>
      </c>
      <c r="N505">
        <v>18.399999999999999</v>
      </c>
      <c r="U505">
        <v>503</v>
      </c>
      <c r="V505">
        <v>18.399999999999999</v>
      </c>
    </row>
    <row r="506" spans="6:22" x14ac:dyDescent="0.55000000000000004">
      <c r="F506" s="3">
        <v>50.4</v>
      </c>
      <c r="M506">
        <v>504</v>
      </c>
      <c r="N506">
        <v>18.399999999999999</v>
      </c>
      <c r="U506">
        <v>504</v>
      </c>
      <c r="V506">
        <v>18.399999999999999</v>
      </c>
    </row>
    <row r="507" spans="6:22" x14ac:dyDescent="0.55000000000000004">
      <c r="F507" s="3">
        <v>50.5</v>
      </c>
      <c r="M507">
        <v>505</v>
      </c>
      <c r="N507">
        <v>18.399999999999999</v>
      </c>
      <c r="U507">
        <v>505</v>
      </c>
      <c r="V507">
        <v>18.399999999999999</v>
      </c>
    </row>
    <row r="508" spans="6:22" x14ac:dyDescent="0.55000000000000004">
      <c r="F508" s="3">
        <v>50.6</v>
      </c>
      <c r="M508">
        <v>506</v>
      </c>
      <c r="N508">
        <v>18.399999999999999</v>
      </c>
      <c r="U508">
        <v>506</v>
      </c>
      <c r="V508">
        <v>18.399999999999999</v>
      </c>
    </row>
    <row r="509" spans="6:22" x14ac:dyDescent="0.55000000000000004">
      <c r="F509" s="3">
        <v>50.7</v>
      </c>
      <c r="M509">
        <v>507</v>
      </c>
      <c r="N509">
        <v>18.399999999999999</v>
      </c>
      <c r="U509">
        <v>507</v>
      </c>
      <c r="V509">
        <v>18.399999999999999</v>
      </c>
    </row>
    <row r="510" spans="6:22" x14ac:dyDescent="0.55000000000000004">
      <c r="F510" s="3">
        <v>50.8</v>
      </c>
      <c r="M510">
        <v>508</v>
      </c>
      <c r="N510">
        <v>18.399999999999999</v>
      </c>
      <c r="U510">
        <v>508</v>
      </c>
      <c r="V510">
        <v>18.399999999999999</v>
      </c>
    </row>
    <row r="511" spans="6:22" x14ac:dyDescent="0.55000000000000004">
      <c r="F511" s="3">
        <v>50.9</v>
      </c>
      <c r="M511">
        <v>509</v>
      </c>
      <c r="N511">
        <v>18.399999999999999</v>
      </c>
      <c r="U511">
        <v>509</v>
      </c>
      <c r="V511">
        <v>18.399999999999999</v>
      </c>
    </row>
    <row r="512" spans="6:22" x14ac:dyDescent="0.55000000000000004">
      <c r="F512" s="3">
        <v>51</v>
      </c>
      <c r="M512">
        <v>510</v>
      </c>
      <c r="N512">
        <v>18.399999999999999</v>
      </c>
      <c r="U512">
        <v>510</v>
      </c>
      <c r="V512">
        <v>18.399999999999999</v>
      </c>
    </row>
    <row r="513" spans="6:22" x14ac:dyDescent="0.55000000000000004">
      <c r="F513" s="3">
        <v>51.1</v>
      </c>
      <c r="M513">
        <v>511</v>
      </c>
      <c r="N513">
        <v>18.399999999999999</v>
      </c>
      <c r="U513">
        <v>511</v>
      </c>
      <c r="V513">
        <v>18.399999999999999</v>
      </c>
    </row>
    <row r="514" spans="6:22" x14ac:dyDescent="0.55000000000000004">
      <c r="F514" s="3">
        <v>51.2</v>
      </c>
      <c r="M514">
        <v>512</v>
      </c>
      <c r="N514">
        <v>18.399999999999999</v>
      </c>
      <c r="U514">
        <v>512</v>
      </c>
      <c r="V514">
        <v>18.399999999999999</v>
      </c>
    </row>
    <row r="515" spans="6:22" x14ac:dyDescent="0.55000000000000004">
      <c r="F515" s="3">
        <v>51.3</v>
      </c>
      <c r="M515">
        <v>513</v>
      </c>
      <c r="N515">
        <v>18.399999999999999</v>
      </c>
      <c r="U515">
        <v>513</v>
      </c>
      <c r="V515">
        <v>18.399999999999999</v>
      </c>
    </row>
    <row r="516" spans="6:22" x14ac:dyDescent="0.55000000000000004">
      <c r="F516" s="3">
        <v>51.4</v>
      </c>
      <c r="M516">
        <v>514</v>
      </c>
      <c r="N516">
        <v>18.399999999999999</v>
      </c>
      <c r="U516">
        <v>514</v>
      </c>
      <c r="V516">
        <v>18.399999999999999</v>
      </c>
    </row>
    <row r="517" spans="6:22" x14ac:dyDescent="0.55000000000000004">
      <c r="F517" s="3">
        <v>51.5</v>
      </c>
      <c r="M517">
        <v>515</v>
      </c>
      <c r="N517">
        <v>18.399999999999999</v>
      </c>
      <c r="U517">
        <v>515</v>
      </c>
      <c r="V517">
        <v>18.399999999999999</v>
      </c>
    </row>
    <row r="518" spans="6:22" x14ac:dyDescent="0.55000000000000004">
      <c r="F518" s="3">
        <v>51.6</v>
      </c>
      <c r="M518">
        <v>516</v>
      </c>
      <c r="N518">
        <v>18.399999999999999</v>
      </c>
      <c r="U518">
        <v>516</v>
      </c>
      <c r="V518">
        <v>18.399999999999999</v>
      </c>
    </row>
    <row r="519" spans="6:22" x14ac:dyDescent="0.55000000000000004">
      <c r="F519" s="3">
        <v>51.7</v>
      </c>
      <c r="M519">
        <v>517</v>
      </c>
      <c r="N519">
        <v>18.399999999999999</v>
      </c>
      <c r="U519">
        <v>517</v>
      </c>
      <c r="V519">
        <v>18.399999999999999</v>
      </c>
    </row>
    <row r="520" spans="6:22" x14ac:dyDescent="0.55000000000000004">
      <c r="F520" s="3">
        <v>51.8</v>
      </c>
      <c r="M520">
        <v>518</v>
      </c>
      <c r="N520">
        <v>18.399999999999999</v>
      </c>
      <c r="U520">
        <v>518</v>
      </c>
      <c r="V520">
        <v>18.399999999999999</v>
      </c>
    </row>
    <row r="521" spans="6:22" x14ac:dyDescent="0.55000000000000004">
      <c r="F521" s="3">
        <v>51.9</v>
      </c>
      <c r="M521">
        <v>519</v>
      </c>
      <c r="N521">
        <v>18.399999999999999</v>
      </c>
      <c r="U521">
        <v>519</v>
      </c>
      <c r="V521">
        <v>18.399999999999999</v>
      </c>
    </row>
    <row r="522" spans="6:22" x14ac:dyDescent="0.55000000000000004">
      <c r="F522" s="3">
        <v>52</v>
      </c>
      <c r="M522">
        <v>520</v>
      </c>
      <c r="N522">
        <v>18.399999999999999</v>
      </c>
      <c r="U522">
        <v>520</v>
      </c>
      <c r="V522">
        <v>18.399999999999999</v>
      </c>
    </row>
    <row r="523" spans="6:22" x14ac:dyDescent="0.55000000000000004">
      <c r="F523" s="3">
        <v>52.1</v>
      </c>
      <c r="M523">
        <v>521</v>
      </c>
      <c r="N523">
        <v>18.399999999999999</v>
      </c>
      <c r="U523">
        <v>521</v>
      </c>
      <c r="V523">
        <v>18.399999999999999</v>
      </c>
    </row>
    <row r="524" spans="6:22" x14ac:dyDescent="0.55000000000000004">
      <c r="F524" s="3">
        <v>52.2</v>
      </c>
      <c r="M524">
        <v>522</v>
      </c>
      <c r="N524">
        <v>18.399999999999999</v>
      </c>
      <c r="U524">
        <v>522</v>
      </c>
      <c r="V524">
        <v>18.399999999999999</v>
      </c>
    </row>
    <row r="525" spans="6:22" x14ac:dyDescent="0.55000000000000004">
      <c r="F525" s="3">
        <v>52.3</v>
      </c>
      <c r="M525">
        <v>523</v>
      </c>
      <c r="N525">
        <v>18.399999999999999</v>
      </c>
      <c r="U525">
        <v>523</v>
      </c>
      <c r="V525">
        <v>18.399999999999999</v>
      </c>
    </row>
    <row r="526" spans="6:22" x14ac:dyDescent="0.55000000000000004">
      <c r="F526" s="3">
        <v>52.4</v>
      </c>
      <c r="M526">
        <v>524</v>
      </c>
      <c r="N526">
        <v>18.399999999999999</v>
      </c>
      <c r="U526">
        <v>524</v>
      </c>
      <c r="V526">
        <v>18.399999999999999</v>
      </c>
    </row>
    <row r="527" spans="6:22" x14ac:dyDescent="0.55000000000000004">
      <c r="F527" s="3">
        <v>52.5</v>
      </c>
      <c r="M527">
        <v>525</v>
      </c>
      <c r="N527">
        <v>18.399999999999999</v>
      </c>
      <c r="U527">
        <v>525</v>
      </c>
      <c r="V527">
        <v>18.399999999999999</v>
      </c>
    </row>
    <row r="528" spans="6:22" x14ac:dyDescent="0.55000000000000004">
      <c r="F528" s="3">
        <v>52.6</v>
      </c>
      <c r="M528">
        <v>526</v>
      </c>
      <c r="N528">
        <v>18.399999999999999</v>
      </c>
      <c r="U528">
        <v>526</v>
      </c>
      <c r="V528">
        <v>18.399999999999999</v>
      </c>
    </row>
    <row r="529" spans="6:22" x14ac:dyDescent="0.55000000000000004">
      <c r="F529" s="3">
        <v>52.7</v>
      </c>
      <c r="M529">
        <v>527</v>
      </c>
      <c r="N529">
        <v>18.399999999999999</v>
      </c>
      <c r="U529">
        <v>527</v>
      </c>
      <c r="V529">
        <v>18.399999999999999</v>
      </c>
    </row>
    <row r="530" spans="6:22" x14ac:dyDescent="0.55000000000000004">
      <c r="F530" s="3">
        <v>52.8</v>
      </c>
      <c r="M530">
        <v>528</v>
      </c>
      <c r="N530">
        <v>18.399999999999999</v>
      </c>
      <c r="U530">
        <v>528</v>
      </c>
      <c r="V530">
        <v>18.399999999999999</v>
      </c>
    </row>
    <row r="531" spans="6:22" x14ac:dyDescent="0.55000000000000004">
      <c r="F531" s="3">
        <v>52.9</v>
      </c>
      <c r="M531">
        <v>529</v>
      </c>
      <c r="N531">
        <v>18.399999999999999</v>
      </c>
      <c r="U531">
        <v>529</v>
      </c>
      <c r="V531">
        <v>18.399999999999999</v>
      </c>
    </row>
    <row r="532" spans="6:22" x14ac:dyDescent="0.55000000000000004">
      <c r="F532" s="3">
        <v>53</v>
      </c>
      <c r="M532">
        <v>530</v>
      </c>
      <c r="N532">
        <v>18.399999999999999</v>
      </c>
      <c r="U532">
        <v>530</v>
      </c>
      <c r="V532">
        <v>18.399999999999999</v>
      </c>
    </row>
    <row r="533" spans="6:22" x14ac:dyDescent="0.55000000000000004">
      <c r="F533" s="3">
        <v>53.1</v>
      </c>
      <c r="M533">
        <v>531</v>
      </c>
      <c r="N533">
        <v>18.399999999999999</v>
      </c>
      <c r="U533">
        <v>531</v>
      </c>
      <c r="V533">
        <v>18.399999999999999</v>
      </c>
    </row>
    <row r="534" spans="6:22" x14ac:dyDescent="0.55000000000000004">
      <c r="F534" s="3">
        <v>53.2</v>
      </c>
      <c r="M534">
        <v>532</v>
      </c>
      <c r="N534">
        <v>18.399999999999999</v>
      </c>
      <c r="U534">
        <v>532</v>
      </c>
      <c r="V534">
        <v>18.399999999999999</v>
      </c>
    </row>
    <row r="535" spans="6:22" x14ac:dyDescent="0.55000000000000004">
      <c r="F535" s="3">
        <v>53.3</v>
      </c>
      <c r="M535">
        <v>533</v>
      </c>
      <c r="N535">
        <v>18.399999999999999</v>
      </c>
      <c r="U535">
        <v>533</v>
      </c>
      <c r="V535">
        <v>18.399999999999999</v>
      </c>
    </row>
    <row r="536" spans="6:22" x14ac:dyDescent="0.55000000000000004">
      <c r="F536" s="3">
        <v>53.4</v>
      </c>
      <c r="M536">
        <v>534</v>
      </c>
      <c r="N536">
        <v>18.399999999999999</v>
      </c>
      <c r="U536">
        <v>534</v>
      </c>
      <c r="V536">
        <v>18.399999999999999</v>
      </c>
    </row>
    <row r="537" spans="6:22" x14ac:dyDescent="0.55000000000000004">
      <c r="F537" s="3">
        <v>53.5</v>
      </c>
      <c r="M537">
        <v>535</v>
      </c>
      <c r="N537">
        <v>18.399999999999999</v>
      </c>
      <c r="U537">
        <v>535</v>
      </c>
      <c r="V537">
        <v>18.399999999999999</v>
      </c>
    </row>
    <row r="538" spans="6:22" x14ac:dyDescent="0.55000000000000004">
      <c r="F538" s="3">
        <v>53.6</v>
      </c>
      <c r="M538">
        <v>536</v>
      </c>
      <c r="N538">
        <v>18.399999999999999</v>
      </c>
      <c r="U538">
        <v>536</v>
      </c>
      <c r="V538">
        <v>18.399999999999999</v>
      </c>
    </row>
    <row r="539" spans="6:22" x14ac:dyDescent="0.55000000000000004">
      <c r="F539" s="3">
        <v>53.7</v>
      </c>
      <c r="M539">
        <v>537</v>
      </c>
      <c r="N539">
        <v>18.399999999999999</v>
      </c>
      <c r="U539">
        <v>537</v>
      </c>
      <c r="V539">
        <v>18.399999999999999</v>
      </c>
    </row>
    <row r="540" spans="6:22" x14ac:dyDescent="0.55000000000000004">
      <c r="F540" s="3">
        <v>53.8</v>
      </c>
      <c r="M540">
        <v>538</v>
      </c>
      <c r="N540">
        <v>18.399999999999999</v>
      </c>
      <c r="U540">
        <v>538</v>
      </c>
      <c r="V540">
        <v>18.399999999999999</v>
      </c>
    </row>
    <row r="541" spans="6:22" x14ac:dyDescent="0.55000000000000004">
      <c r="F541" s="3">
        <v>53.9</v>
      </c>
      <c r="M541">
        <v>539</v>
      </c>
      <c r="N541">
        <v>18.399999999999999</v>
      </c>
      <c r="U541">
        <v>539</v>
      </c>
      <c r="V541">
        <v>18.399999999999999</v>
      </c>
    </row>
    <row r="542" spans="6:22" x14ac:dyDescent="0.55000000000000004">
      <c r="F542" s="3">
        <v>54</v>
      </c>
      <c r="M542">
        <v>540</v>
      </c>
      <c r="N542">
        <v>18.399999999999999</v>
      </c>
      <c r="U542">
        <v>540</v>
      </c>
      <c r="V542">
        <v>18.399999999999999</v>
      </c>
    </row>
    <row r="543" spans="6:22" x14ac:dyDescent="0.55000000000000004">
      <c r="F543" s="3">
        <v>54.1</v>
      </c>
      <c r="M543">
        <v>541</v>
      </c>
      <c r="N543">
        <v>18.399999999999999</v>
      </c>
      <c r="U543">
        <v>541</v>
      </c>
      <c r="V543">
        <v>18.399999999999999</v>
      </c>
    </row>
    <row r="544" spans="6:22" x14ac:dyDescent="0.55000000000000004">
      <c r="F544" s="3">
        <v>54.2</v>
      </c>
      <c r="M544">
        <v>542</v>
      </c>
      <c r="N544">
        <v>18.399999999999999</v>
      </c>
      <c r="U544">
        <v>542</v>
      </c>
      <c r="V544">
        <v>18.399999999999999</v>
      </c>
    </row>
    <row r="545" spans="6:22" x14ac:dyDescent="0.55000000000000004">
      <c r="F545" s="3">
        <v>54.3</v>
      </c>
      <c r="M545">
        <v>543</v>
      </c>
      <c r="N545">
        <v>18.399999999999999</v>
      </c>
      <c r="U545">
        <v>543</v>
      </c>
      <c r="V545">
        <v>18.399999999999999</v>
      </c>
    </row>
    <row r="546" spans="6:22" x14ac:dyDescent="0.55000000000000004">
      <c r="F546" s="3">
        <v>54.4</v>
      </c>
      <c r="M546">
        <v>544</v>
      </c>
      <c r="N546">
        <v>18.399999999999999</v>
      </c>
      <c r="U546">
        <v>544</v>
      </c>
      <c r="V546">
        <v>18.399999999999999</v>
      </c>
    </row>
    <row r="547" spans="6:22" x14ac:dyDescent="0.55000000000000004">
      <c r="F547" s="3">
        <v>54.5</v>
      </c>
      <c r="M547">
        <v>545</v>
      </c>
      <c r="N547">
        <v>18.399999999999999</v>
      </c>
      <c r="U547">
        <v>545</v>
      </c>
      <c r="V547">
        <v>18.399999999999999</v>
      </c>
    </row>
    <row r="548" spans="6:22" x14ac:dyDescent="0.55000000000000004">
      <c r="F548" s="3">
        <v>54.6</v>
      </c>
      <c r="M548">
        <v>546</v>
      </c>
      <c r="N548">
        <v>18.399999999999999</v>
      </c>
      <c r="U548">
        <v>546</v>
      </c>
      <c r="V548">
        <v>18.399999999999999</v>
      </c>
    </row>
    <row r="549" spans="6:22" x14ac:dyDescent="0.55000000000000004">
      <c r="F549" s="3">
        <v>54.7</v>
      </c>
      <c r="M549">
        <v>547</v>
      </c>
      <c r="N549">
        <v>18.399999999999999</v>
      </c>
      <c r="U549">
        <v>547</v>
      </c>
      <c r="V549">
        <v>18.399999999999999</v>
      </c>
    </row>
    <row r="550" spans="6:22" x14ac:dyDescent="0.55000000000000004">
      <c r="F550" s="3">
        <v>54.8</v>
      </c>
      <c r="M550">
        <v>548</v>
      </c>
      <c r="N550">
        <v>18.399999999999999</v>
      </c>
      <c r="U550">
        <v>548</v>
      </c>
      <c r="V550">
        <v>18.399999999999999</v>
      </c>
    </row>
    <row r="551" spans="6:22" x14ac:dyDescent="0.55000000000000004">
      <c r="F551" s="3">
        <v>54.9</v>
      </c>
      <c r="M551">
        <v>549</v>
      </c>
      <c r="N551">
        <v>18.399999999999999</v>
      </c>
      <c r="U551">
        <v>549</v>
      </c>
      <c r="V551">
        <v>18.399999999999999</v>
      </c>
    </row>
    <row r="552" spans="6:22" x14ac:dyDescent="0.55000000000000004">
      <c r="F552" s="3">
        <v>55</v>
      </c>
      <c r="M552">
        <v>550</v>
      </c>
      <c r="N552">
        <v>18.399999999999999</v>
      </c>
      <c r="U552">
        <v>550</v>
      </c>
      <c r="V552">
        <v>18.399999999999999</v>
      </c>
    </row>
    <row r="553" spans="6:22" x14ac:dyDescent="0.55000000000000004">
      <c r="F553" s="3">
        <v>55.1</v>
      </c>
      <c r="M553">
        <v>551</v>
      </c>
      <c r="N553">
        <v>18.399999999999999</v>
      </c>
      <c r="U553">
        <v>551</v>
      </c>
      <c r="V553">
        <v>18.399999999999999</v>
      </c>
    </row>
    <row r="554" spans="6:22" x14ac:dyDescent="0.55000000000000004">
      <c r="F554" s="3">
        <v>55.2</v>
      </c>
      <c r="M554">
        <v>552</v>
      </c>
      <c r="N554">
        <v>18.399999999999999</v>
      </c>
      <c r="U554">
        <v>552</v>
      </c>
      <c r="V554">
        <v>18.399999999999999</v>
      </c>
    </row>
    <row r="555" spans="6:22" x14ac:dyDescent="0.55000000000000004">
      <c r="F555" s="3">
        <v>55.3</v>
      </c>
      <c r="M555">
        <v>553</v>
      </c>
      <c r="N555">
        <v>18.399999999999999</v>
      </c>
      <c r="U555">
        <v>553</v>
      </c>
      <c r="V555">
        <v>18.399999999999999</v>
      </c>
    </row>
    <row r="556" spans="6:22" x14ac:dyDescent="0.55000000000000004">
      <c r="F556" s="3">
        <v>55.4</v>
      </c>
      <c r="M556">
        <v>554</v>
      </c>
      <c r="N556">
        <v>18.399999999999999</v>
      </c>
      <c r="U556">
        <v>554</v>
      </c>
      <c r="V556">
        <v>18.399999999999999</v>
      </c>
    </row>
    <row r="557" spans="6:22" x14ac:dyDescent="0.55000000000000004">
      <c r="F557" s="3">
        <v>55.5</v>
      </c>
      <c r="M557">
        <v>555</v>
      </c>
      <c r="N557">
        <v>18.399999999999999</v>
      </c>
      <c r="U557">
        <v>555</v>
      </c>
      <c r="V557">
        <v>18.399999999999999</v>
      </c>
    </row>
    <row r="558" spans="6:22" x14ac:dyDescent="0.55000000000000004">
      <c r="F558" s="3">
        <v>55.6</v>
      </c>
      <c r="M558">
        <v>556</v>
      </c>
      <c r="N558">
        <v>18.399999999999999</v>
      </c>
      <c r="U558">
        <v>556</v>
      </c>
      <c r="V558">
        <v>18.399999999999999</v>
      </c>
    </row>
    <row r="559" spans="6:22" x14ac:dyDescent="0.55000000000000004">
      <c r="F559" s="3">
        <v>55.7</v>
      </c>
      <c r="M559">
        <v>557</v>
      </c>
      <c r="N559">
        <v>18.399999999999999</v>
      </c>
      <c r="U559">
        <v>557</v>
      </c>
      <c r="V559">
        <v>18.399999999999999</v>
      </c>
    </row>
    <row r="560" spans="6:22" x14ac:dyDescent="0.55000000000000004">
      <c r="F560" s="3">
        <v>55.8</v>
      </c>
      <c r="M560">
        <v>558</v>
      </c>
      <c r="N560">
        <v>18.399999999999999</v>
      </c>
      <c r="U560">
        <v>558</v>
      </c>
      <c r="V560">
        <v>18.399999999999999</v>
      </c>
    </row>
    <row r="561" spans="6:22" x14ac:dyDescent="0.55000000000000004">
      <c r="F561" s="3">
        <v>55.9</v>
      </c>
      <c r="M561">
        <v>559</v>
      </c>
      <c r="N561">
        <v>18.399999999999999</v>
      </c>
      <c r="U561">
        <v>559</v>
      </c>
      <c r="V561">
        <v>18.399999999999999</v>
      </c>
    </row>
    <row r="562" spans="6:22" x14ac:dyDescent="0.55000000000000004">
      <c r="F562" s="3">
        <v>56</v>
      </c>
      <c r="M562">
        <v>560</v>
      </c>
      <c r="N562">
        <v>18.399999999999999</v>
      </c>
      <c r="U562">
        <v>560</v>
      </c>
      <c r="V562">
        <v>18.399999999999999</v>
      </c>
    </row>
    <row r="563" spans="6:22" x14ac:dyDescent="0.55000000000000004">
      <c r="F563" s="3">
        <v>56.1</v>
      </c>
      <c r="M563">
        <v>561</v>
      </c>
      <c r="N563">
        <v>18.399999999999999</v>
      </c>
      <c r="U563">
        <v>561</v>
      </c>
      <c r="V563">
        <v>18.399999999999999</v>
      </c>
    </row>
    <row r="564" spans="6:22" x14ac:dyDescent="0.55000000000000004">
      <c r="F564" s="3">
        <v>56.2</v>
      </c>
      <c r="M564">
        <v>562</v>
      </c>
      <c r="N564">
        <v>18.399999999999999</v>
      </c>
      <c r="U564">
        <v>562</v>
      </c>
      <c r="V564">
        <v>18.399999999999999</v>
      </c>
    </row>
    <row r="565" spans="6:22" x14ac:dyDescent="0.55000000000000004">
      <c r="F565" s="3">
        <v>56.3</v>
      </c>
      <c r="M565">
        <v>563</v>
      </c>
      <c r="N565">
        <v>18.399999999999999</v>
      </c>
      <c r="U565">
        <v>563</v>
      </c>
      <c r="V565">
        <v>18.399999999999999</v>
      </c>
    </row>
    <row r="566" spans="6:22" x14ac:dyDescent="0.55000000000000004">
      <c r="F566" s="3">
        <v>56.4</v>
      </c>
      <c r="M566">
        <v>564</v>
      </c>
      <c r="N566">
        <v>18.399999999999999</v>
      </c>
      <c r="U566">
        <v>564</v>
      </c>
      <c r="V566">
        <v>18.399999999999999</v>
      </c>
    </row>
    <row r="567" spans="6:22" x14ac:dyDescent="0.55000000000000004">
      <c r="F567" s="3">
        <v>56.5</v>
      </c>
      <c r="M567">
        <v>565</v>
      </c>
      <c r="N567">
        <v>18.399999999999999</v>
      </c>
      <c r="U567">
        <v>565</v>
      </c>
      <c r="V567">
        <v>18.399999999999999</v>
      </c>
    </row>
    <row r="568" spans="6:22" x14ac:dyDescent="0.55000000000000004">
      <c r="F568" s="3">
        <v>56.6</v>
      </c>
      <c r="M568">
        <v>566</v>
      </c>
      <c r="N568">
        <v>18.399999999999999</v>
      </c>
      <c r="U568">
        <v>566</v>
      </c>
      <c r="V568">
        <v>18.399999999999999</v>
      </c>
    </row>
    <row r="569" spans="6:22" x14ac:dyDescent="0.55000000000000004">
      <c r="F569" s="3">
        <v>56.7</v>
      </c>
      <c r="M569">
        <v>567</v>
      </c>
      <c r="N569">
        <v>18.399999999999999</v>
      </c>
      <c r="U569">
        <v>567</v>
      </c>
      <c r="V569">
        <v>18.399999999999999</v>
      </c>
    </row>
    <row r="570" spans="6:22" x14ac:dyDescent="0.55000000000000004">
      <c r="F570" s="3">
        <v>56.8</v>
      </c>
      <c r="M570">
        <v>568</v>
      </c>
      <c r="N570">
        <v>18.399999999999999</v>
      </c>
      <c r="U570">
        <v>568</v>
      </c>
      <c r="V570">
        <v>18.399999999999999</v>
      </c>
    </row>
    <row r="571" spans="6:22" x14ac:dyDescent="0.55000000000000004">
      <c r="F571" s="3">
        <v>56.9</v>
      </c>
      <c r="M571">
        <v>569</v>
      </c>
      <c r="N571">
        <v>18.399999999999999</v>
      </c>
      <c r="U571">
        <v>569</v>
      </c>
      <c r="V571">
        <v>18.399999999999999</v>
      </c>
    </row>
    <row r="572" spans="6:22" x14ac:dyDescent="0.55000000000000004">
      <c r="F572" s="3">
        <v>57</v>
      </c>
      <c r="M572">
        <v>570</v>
      </c>
      <c r="N572">
        <v>18.399999999999999</v>
      </c>
      <c r="U572">
        <v>570</v>
      </c>
      <c r="V572">
        <v>18.399999999999999</v>
      </c>
    </row>
    <row r="573" spans="6:22" x14ac:dyDescent="0.55000000000000004">
      <c r="F573" s="3">
        <v>57.1</v>
      </c>
      <c r="M573">
        <v>571</v>
      </c>
      <c r="N573">
        <v>18.399999999999999</v>
      </c>
      <c r="U573">
        <v>571</v>
      </c>
      <c r="V573">
        <v>18.399999999999999</v>
      </c>
    </row>
    <row r="574" spans="6:22" x14ac:dyDescent="0.55000000000000004">
      <c r="F574" s="3">
        <v>57.2</v>
      </c>
      <c r="M574">
        <v>572</v>
      </c>
      <c r="N574">
        <v>18.399999999999999</v>
      </c>
      <c r="U574">
        <v>572</v>
      </c>
      <c r="V574">
        <v>18.399999999999999</v>
      </c>
    </row>
    <row r="575" spans="6:22" x14ac:dyDescent="0.55000000000000004">
      <c r="F575" s="3">
        <v>57.3</v>
      </c>
      <c r="M575">
        <v>573</v>
      </c>
      <c r="N575">
        <v>18.399999999999999</v>
      </c>
      <c r="U575">
        <v>573</v>
      </c>
      <c r="V575">
        <v>18.399999999999999</v>
      </c>
    </row>
    <row r="576" spans="6:22" x14ac:dyDescent="0.55000000000000004">
      <c r="F576" s="3">
        <v>57.4</v>
      </c>
      <c r="M576">
        <v>574</v>
      </c>
      <c r="N576">
        <v>18.399999999999999</v>
      </c>
      <c r="U576">
        <v>574</v>
      </c>
      <c r="V576">
        <v>18.399999999999999</v>
      </c>
    </row>
    <row r="577" spans="6:22" x14ac:dyDescent="0.55000000000000004">
      <c r="F577" s="3">
        <v>57.5</v>
      </c>
      <c r="M577">
        <v>575</v>
      </c>
      <c r="N577">
        <v>18.399999999999999</v>
      </c>
      <c r="U577">
        <v>575</v>
      </c>
      <c r="V577">
        <v>18.399999999999999</v>
      </c>
    </row>
    <row r="578" spans="6:22" x14ac:dyDescent="0.55000000000000004">
      <c r="F578" s="3">
        <v>57.6</v>
      </c>
      <c r="M578">
        <v>576</v>
      </c>
      <c r="N578">
        <v>18.399999999999999</v>
      </c>
      <c r="U578">
        <v>576</v>
      </c>
      <c r="V578">
        <v>18.399999999999999</v>
      </c>
    </row>
    <row r="579" spans="6:22" x14ac:dyDescent="0.55000000000000004">
      <c r="F579" s="3">
        <v>57.7</v>
      </c>
      <c r="M579">
        <v>577</v>
      </c>
      <c r="N579">
        <v>18.399999999999999</v>
      </c>
      <c r="U579">
        <v>577</v>
      </c>
      <c r="V579">
        <v>18.399999999999999</v>
      </c>
    </row>
    <row r="580" spans="6:22" x14ac:dyDescent="0.55000000000000004">
      <c r="F580" s="3">
        <v>57.8</v>
      </c>
      <c r="M580">
        <v>578</v>
      </c>
      <c r="N580">
        <v>18.399999999999999</v>
      </c>
      <c r="U580">
        <v>578</v>
      </c>
      <c r="V580">
        <v>18.399999999999999</v>
      </c>
    </row>
    <row r="581" spans="6:22" x14ac:dyDescent="0.55000000000000004">
      <c r="F581" s="3">
        <v>57.9</v>
      </c>
      <c r="M581">
        <v>579</v>
      </c>
      <c r="N581">
        <v>18.399999999999999</v>
      </c>
      <c r="U581">
        <v>579</v>
      </c>
      <c r="V581">
        <v>18.399999999999999</v>
      </c>
    </row>
    <row r="582" spans="6:22" x14ac:dyDescent="0.55000000000000004">
      <c r="F582" s="3">
        <v>58</v>
      </c>
      <c r="M582">
        <v>580</v>
      </c>
      <c r="N582">
        <v>18.399999999999999</v>
      </c>
      <c r="U582">
        <v>580</v>
      </c>
      <c r="V582">
        <v>18.399999999999999</v>
      </c>
    </row>
    <row r="583" spans="6:22" x14ac:dyDescent="0.55000000000000004">
      <c r="F583" s="3">
        <v>58.1</v>
      </c>
      <c r="M583">
        <v>581</v>
      </c>
      <c r="N583">
        <v>18.399999999999999</v>
      </c>
      <c r="U583">
        <v>581</v>
      </c>
      <c r="V583">
        <v>18.399999999999999</v>
      </c>
    </row>
    <row r="584" spans="6:22" x14ac:dyDescent="0.55000000000000004">
      <c r="F584" s="3">
        <v>58.2</v>
      </c>
      <c r="M584">
        <v>582</v>
      </c>
      <c r="N584">
        <v>18.399999999999999</v>
      </c>
      <c r="U584">
        <v>582</v>
      </c>
      <c r="V584">
        <v>18.399999999999999</v>
      </c>
    </row>
    <row r="585" spans="6:22" x14ac:dyDescent="0.55000000000000004">
      <c r="F585" s="3">
        <v>58.3</v>
      </c>
      <c r="M585">
        <v>583</v>
      </c>
      <c r="N585">
        <v>18.399999999999999</v>
      </c>
      <c r="U585">
        <v>583</v>
      </c>
      <c r="V585">
        <v>18.399999999999999</v>
      </c>
    </row>
    <row r="586" spans="6:22" x14ac:dyDescent="0.55000000000000004">
      <c r="F586" s="3">
        <v>58.4</v>
      </c>
      <c r="M586">
        <v>584</v>
      </c>
      <c r="N586">
        <v>18.399999999999999</v>
      </c>
      <c r="U586">
        <v>584</v>
      </c>
      <c r="V586">
        <v>18.399999999999999</v>
      </c>
    </row>
    <row r="587" spans="6:22" x14ac:dyDescent="0.55000000000000004">
      <c r="F587" s="3">
        <v>58.5</v>
      </c>
      <c r="M587">
        <v>585</v>
      </c>
      <c r="N587">
        <v>18.399999999999999</v>
      </c>
      <c r="U587">
        <v>585</v>
      </c>
      <c r="V587">
        <v>18.399999999999999</v>
      </c>
    </row>
    <row r="588" spans="6:22" x14ac:dyDescent="0.55000000000000004">
      <c r="F588" s="3">
        <v>58.6</v>
      </c>
      <c r="M588">
        <v>586</v>
      </c>
      <c r="N588">
        <v>18.399999999999999</v>
      </c>
      <c r="U588">
        <v>586</v>
      </c>
      <c r="V588">
        <v>18.399999999999999</v>
      </c>
    </row>
    <row r="589" spans="6:22" x14ac:dyDescent="0.55000000000000004">
      <c r="F589" s="3">
        <v>58.7</v>
      </c>
      <c r="M589">
        <v>587</v>
      </c>
      <c r="N589">
        <v>18.399999999999999</v>
      </c>
      <c r="U589">
        <v>587</v>
      </c>
      <c r="V589">
        <v>18.399999999999999</v>
      </c>
    </row>
    <row r="590" spans="6:22" x14ac:dyDescent="0.55000000000000004">
      <c r="F590" s="3">
        <v>58.8</v>
      </c>
      <c r="M590">
        <v>588</v>
      </c>
      <c r="N590">
        <v>18.399999999999999</v>
      </c>
      <c r="U590">
        <v>588</v>
      </c>
      <c r="V590">
        <v>18.399999999999999</v>
      </c>
    </row>
    <row r="591" spans="6:22" x14ac:dyDescent="0.55000000000000004">
      <c r="F591" s="3">
        <v>58.9</v>
      </c>
      <c r="M591">
        <v>589</v>
      </c>
      <c r="N591">
        <v>18.399999999999999</v>
      </c>
      <c r="U591">
        <v>589</v>
      </c>
      <c r="V591">
        <v>18.399999999999999</v>
      </c>
    </row>
    <row r="592" spans="6:22" x14ac:dyDescent="0.55000000000000004">
      <c r="F592" s="3">
        <v>59</v>
      </c>
      <c r="M592">
        <v>590</v>
      </c>
      <c r="N592">
        <v>18.399999999999999</v>
      </c>
      <c r="U592">
        <v>590</v>
      </c>
      <c r="V592">
        <v>18.399999999999999</v>
      </c>
    </row>
    <row r="593" spans="6:22" x14ac:dyDescent="0.55000000000000004">
      <c r="F593" s="3">
        <v>59.1</v>
      </c>
      <c r="M593">
        <v>591</v>
      </c>
      <c r="N593">
        <v>18.399999999999999</v>
      </c>
      <c r="U593">
        <v>591</v>
      </c>
      <c r="V593">
        <v>18.399999999999999</v>
      </c>
    </row>
    <row r="594" spans="6:22" x14ac:dyDescent="0.55000000000000004">
      <c r="F594" s="3">
        <v>59.2</v>
      </c>
      <c r="M594">
        <v>592</v>
      </c>
      <c r="N594">
        <v>18.399999999999999</v>
      </c>
      <c r="U594">
        <v>592</v>
      </c>
      <c r="V594">
        <v>18.399999999999999</v>
      </c>
    </row>
    <row r="595" spans="6:22" x14ac:dyDescent="0.55000000000000004">
      <c r="F595" s="3">
        <v>59.3</v>
      </c>
      <c r="M595">
        <v>593</v>
      </c>
      <c r="N595">
        <v>18.399999999999999</v>
      </c>
      <c r="U595">
        <v>593</v>
      </c>
      <c r="V595">
        <v>18.399999999999999</v>
      </c>
    </row>
    <row r="596" spans="6:22" x14ac:dyDescent="0.55000000000000004">
      <c r="F596" s="3">
        <v>59.4</v>
      </c>
      <c r="M596">
        <v>594</v>
      </c>
      <c r="N596">
        <v>18.399999999999999</v>
      </c>
      <c r="U596">
        <v>594</v>
      </c>
      <c r="V596">
        <v>18.399999999999999</v>
      </c>
    </row>
    <row r="597" spans="6:22" x14ac:dyDescent="0.55000000000000004">
      <c r="F597" s="3">
        <v>59.5</v>
      </c>
      <c r="M597">
        <v>595</v>
      </c>
      <c r="N597">
        <v>18.399999999999999</v>
      </c>
      <c r="U597">
        <v>595</v>
      </c>
      <c r="V597">
        <v>18.399999999999999</v>
      </c>
    </row>
    <row r="598" spans="6:22" x14ac:dyDescent="0.55000000000000004">
      <c r="F598" s="3">
        <v>59.6</v>
      </c>
      <c r="M598">
        <v>596</v>
      </c>
      <c r="N598">
        <v>18.399999999999999</v>
      </c>
      <c r="U598">
        <v>596</v>
      </c>
      <c r="V598">
        <v>18.399999999999999</v>
      </c>
    </row>
    <row r="599" spans="6:22" x14ac:dyDescent="0.55000000000000004">
      <c r="F599" s="3">
        <v>59.7</v>
      </c>
      <c r="M599">
        <v>597</v>
      </c>
      <c r="N599">
        <v>18.399999999999999</v>
      </c>
      <c r="U599">
        <v>597</v>
      </c>
      <c r="V599">
        <v>18.399999999999999</v>
      </c>
    </row>
    <row r="600" spans="6:22" x14ac:dyDescent="0.55000000000000004">
      <c r="F600" s="3">
        <v>59.8</v>
      </c>
      <c r="M600">
        <v>598</v>
      </c>
      <c r="N600">
        <v>18.399999999999999</v>
      </c>
      <c r="U600">
        <v>598</v>
      </c>
      <c r="V600">
        <v>18.399999999999999</v>
      </c>
    </row>
    <row r="601" spans="6:22" x14ac:dyDescent="0.55000000000000004">
      <c r="F601" s="3">
        <v>59.9</v>
      </c>
      <c r="M601">
        <v>599</v>
      </c>
      <c r="N601">
        <v>18.399999999999999</v>
      </c>
      <c r="U601">
        <v>599</v>
      </c>
      <c r="V601">
        <v>18.399999999999999</v>
      </c>
    </row>
    <row r="602" spans="6:22" x14ac:dyDescent="0.55000000000000004">
      <c r="F602" s="3">
        <v>60</v>
      </c>
      <c r="M602">
        <v>600</v>
      </c>
      <c r="N602">
        <v>18.399999999999999</v>
      </c>
      <c r="U602">
        <v>600</v>
      </c>
      <c r="V602">
        <v>18.399999999999999</v>
      </c>
    </row>
    <row r="603" spans="6:22" x14ac:dyDescent="0.55000000000000004">
      <c r="F603" s="3">
        <v>60.1</v>
      </c>
      <c r="M603">
        <v>601</v>
      </c>
      <c r="N603">
        <v>18.399999999999999</v>
      </c>
      <c r="U603">
        <v>601</v>
      </c>
      <c r="V603">
        <v>18.399999999999999</v>
      </c>
    </row>
    <row r="604" spans="6:22" x14ac:dyDescent="0.55000000000000004">
      <c r="F604" s="3">
        <v>60.2</v>
      </c>
      <c r="M604">
        <v>602</v>
      </c>
      <c r="N604">
        <v>18.399999999999999</v>
      </c>
      <c r="U604">
        <v>602</v>
      </c>
      <c r="V604">
        <v>18.399999999999999</v>
      </c>
    </row>
    <row r="605" spans="6:22" x14ac:dyDescent="0.55000000000000004">
      <c r="F605" s="3">
        <v>60.3</v>
      </c>
      <c r="M605">
        <v>603</v>
      </c>
      <c r="N605">
        <v>18.399999999999999</v>
      </c>
      <c r="U605">
        <v>603</v>
      </c>
      <c r="V605">
        <v>18.399999999999999</v>
      </c>
    </row>
    <row r="606" spans="6:22" x14ac:dyDescent="0.55000000000000004">
      <c r="F606" s="3">
        <v>60.4</v>
      </c>
      <c r="M606">
        <v>604</v>
      </c>
      <c r="N606">
        <v>18.399999999999999</v>
      </c>
      <c r="U606">
        <v>604</v>
      </c>
      <c r="V606">
        <v>18.399999999999999</v>
      </c>
    </row>
    <row r="607" spans="6:22" x14ac:dyDescent="0.55000000000000004">
      <c r="F607" s="3">
        <v>60.5</v>
      </c>
      <c r="M607">
        <v>605</v>
      </c>
      <c r="N607">
        <v>18.399999999999999</v>
      </c>
      <c r="U607">
        <v>605</v>
      </c>
      <c r="V607">
        <v>18.399999999999999</v>
      </c>
    </row>
    <row r="608" spans="6:22" x14ac:dyDescent="0.55000000000000004">
      <c r="F608" s="3">
        <v>60.6</v>
      </c>
      <c r="M608">
        <v>606</v>
      </c>
      <c r="N608">
        <v>18.399999999999999</v>
      </c>
      <c r="U608">
        <v>606</v>
      </c>
      <c r="V608">
        <v>18.399999999999999</v>
      </c>
    </row>
    <row r="609" spans="6:22" x14ac:dyDescent="0.55000000000000004">
      <c r="F609" s="3">
        <v>60.7</v>
      </c>
      <c r="M609">
        <v>607</v>
      </c>
      <c r="N609">
        <v>18.399999999999999</v>
      </c>
      <c r="U609">
        <v>607</v>
      </c>
      <c r="V609">
        <v>18.399999999999999</v>
      </c>
    </row>
    <row r="610" spans="6:22" x14ac:dyDescent="0.55000000000000004">
      <c r="F610" s="3">
        <v>60.8</v>
      </c>
      <c r="M610">
        <v>608</v>
      </c>
      <c r="N610">
        <v>18.399999999999999</v>
      </c>
      <c r="U610">
        <v>608</v>
      </c>
      <c r="V610">
        <v>18.399999999999999</v>
      </c>
    </row>
    <row r="611" spans="6:22" x14ac:dyDescent="0.55000000000000004">
      <c r="F611" s="3">
        <v>60.9</v>
      </c>
      <c r="M611">
        <v>609</v>
      </c>
      <c r="N611">
        <v>18.399999999999999</v>
      </c>
      <c r="U611">
        <v>609</v>
      </c>
      <c r="V611">
        <v>18.399999999999999</v>
      </c>
    </row>
    <row r="612" spans="6:22" x14ac:dyDescent="0.55000000000000004">
      <c r="F612" s="3">
        <v>61</v>
      </c>
      <c r="M612">
        <v>610</v>
      </c>
      <c r="N612">
        <v>18.399999999999999</v>
      </c>
      <c r="U612">
        <v>610</v>
      </c>
      <c r="V612">
        <v>18.399999999999999</v>
      </c>
    </row>
    <row r="613" spans="6:22" x14ac:dyDescent="0.55000000000000004">
      <c r="F613" s="3">
        <v>61.1</v>
      </c>
      <c r="M613">
        <v>611</v>
      </c>
      <c r="N613">
        <v>18.399999999999999</v>
      </c>
      <c r="U613">
        <v>611</v>
      </c>
      <c r="V613">
        <v>18.399999999999999</v>
      </c>
    </row>
    <row r="614" spans="6:22" x14ac:dyDescent="0.55000000000000004">
      <c r="F614" s="3">
        <v>61.2</v>
      </c>
      <c r="M614">
        <v>612</v>
      </c>
      <c r="N614">
        <v>18.399999999999999</v>
      </c>
      <c r="U614">
        <v>612</v>
      </c>
      <c r="V614">
        <v>18.399999999999999</v>
      </c>
    </row>
    <row r="615" spans="6:22" x14ac:dyDescent="0.55000000000000004">
      <c r="F615" s="3">
        <v>61.3</v>
      </c>
      <c r="M615">
        <v>613</v>
      </c>
      <c r="N615">
        <v>18.399999999999999</v>
      </c>
      <c r="U615">
        <v>613</v>
      </c>
      <c r="V615">
        <v>18.399999999999999</v>
      </c>
    </row>
    <row r="616" spans="6:22" x14ac:dyDescent="0.55000000000000004">
      <c r="F616" s="3">
        <v>61.4</v>
      </c>
      <c r="M616">
        <v>614</v>
      </c>
      <c r="N616">
        <v>18.399999999999999</v>
      </c>
      <c r="U616">
        <v>614</v>
      </c>
      <c r="V616">
        <v>18.399999999999999</v>
      </c>
    </row>
    <row r="617" spans="6:22" x14ac:dyDescent="0.55000000000000004">
      <c r="F617" s="3">
        <v>61.5</v>
      </c>
      <c r="M617">
        <v>615</v>
      </c>
      <c r="N617">
        <v>18.399999999999999</v>
      </c>
      <c r="U617">
        <v>615</v>
      </c>
      <c r="V617">
        <v>18.399999999999999</v>
      </c>
    </row>
    <row r="618" spans="6:22" x14ac:dyDescent="0.55000000000000004">
      <c r="F618" s="3">
        <v>61.6</v>
      </c>
      <c r="M618">
        <v>616</v>
      </c>
      <c r="N618">
        <v>18.399999999999999</v>
      </c>
      <c r="U618">
        <v>616</v>
      </c>
      <c r="V618">
        <v>18.399999999999999</v>
      </c>
    </row>
    <row r="619" spans="6:22" x14ac:dyDescent="0.55000000000000004">
      <c r="F619" s="3">
        <v>61.7</v>
      </c>
      <c r="M619">
        <v>617</v>
      </c>
      <c r="N619">
        <v>18.399999999999999</v>
      </c>
      <c r="U619">
        <v>617</v>
      </c>
      <c r="V619">
        <v>18.399999999999999</v>
      </c>
    </row>
    <row r="620" spans="6:22" x14ac:dyDescent="0.55000000000000004">
      <c r="F620" s="3">
        <v>61.8</v>
      </c>
      <c r="M620">
        <v>618</v>
      </c>
      <c r="N620">
        <v>18.399999999999999</v>
      </c>
      <c r="U620">
        <v>618</v>
      </c>
      <c r="V620">
        <v>18.399999999999999</v>
      </c>
    </row>
    <row r="621" spans="6:22" x14ac:dyDescent="0.55000000000000004">
      <c r="F621" s="3">
        <v>61.9</v>
      </c>
      <c r="M621">
        <v>619</v>
      </c>
      <c r="N621">
        <v>18.399999999999999</v>
      </c>
      <c r="U621">
        <v>619</v>
      </c>
      <c r="V621">
        <v>18.399999999999999</v>
      </c>
    </row>
    <row r="622" spans="6:22" x14ac:dyDescent="0.55000000000000004">
      <c r="F622" s="3">
        <v>62</v>
      </c>
      <c r="M622">
        <v>620</v>
      </c>
      <c r="N622">
        <v>18.399999999999999</v>
      </c>
      <c r="U622">
        <v>620</v>
      </c>
      <c r="V622">
        <v>18.399999999999999</v>
      </c>
    </row>
    <row r="623" spans="6:22" x14ac:dyDescent="0.55000000000000004">
      <c r="F623" s="3">
        <v>62.1</v>
      </c>
      <c r="M623">
        <v>621</v>
      </c>
      <c r="N623">
        <v>18.399999999999999</v>
      </c>
      <c r="U623">
        <v>621</v>
      </c>
      <c r="V623">
        <v>18.399999999999999</v>
      </c>
    </row>
    <row r="624" spans="6:22" x14ac:dyDescent="0.55000000000000004">
      <c r="F624" s="3">
        <v>62.2</v>
      </c>
      <c r="M624">
        <v>622</v>
      </c>
      <c r="N624">
        <v>18.399999999999999</v>
      </c>
      <c r="U624">
        <v>622</v>
      </c>
      <c r="V624">
        <v>18.399999999999999</v>
      </c>
    </row>
    <row r="625" spans="6:22" x14ac:dyDescent="0.55000000000000004">
      <c r="F625" s="3">
        <v>62.3</v>
      </c>
      <c r="M625">
        <v>623</v>
      </c>
      <c r="N625">
        <v>18.399999999999999</v>
      </c>
      <c r="U625">
        <v>623</v>
      </c>
      <c r="V625">
        <v>18.399999999999999</v>
      </c>
    </row>
    <row r="626" spans="6:22" x14ac:dyDescent="0.55000000000000004">
      <c r="F626" s="3">
        <v>62.4</v>
      </c>
      <c r="M626">
        <v>624</v>
      </c>
      <c r="N626">
        <v>18.399999999999999</v>
      </c>
      <c r="U626">
        <v>624</v>
      </c>
      <c r="V626">
        <v>18.399999999999999</v>
      </c>
    </row>
    <row r="627" spans="6:22" x14ac:dyDescent="0.55000000000000004">
      <c r="F627" s="3">
        <v>62.5</v>
      </c>
      <c r="M627">
        <v>625</v>
      </c>
      <c r="N627">
        <v>18.399999999999999</v>
      </c>
      <c r="U627">
        <v>625</v>
      </c>
      <c r="V627">
        <v>18.399999999999999</v>
      </c>
    </row>
    <row r="628" spans="6:22" x14ac:dyDescent="0.55000000000000004">
      <c r="F628" s="3">
        <v>62.6</v>
      </c>
      <c r="M628">
        <v>626</v>
      </c>
      <c r="N628">
        <v>18.399999999999999</v>
      </c>
      <c r="U628">
        <v>626</v>
      </c>
      <c r="V628">
        <v>18.399999999999999</v>
      </c>
    </row>
    <row r="629" spans="6:22" x14ac:dyDescent="0.55000000000000004">
      <c r="F629" s="3">
        <v>62.7</v>
      </c>
      <c r="M629">
        <v>627</v>
      </c>
      <c r="N629">
        <v>18.399999999999999</v>
      </c>
      <c r="U629">
        <v>627</v>
      </c>
      <c r="V629">
        <v>18.399999999999999</v>
      </c>
    </row>
    <row r="630" spans="6:22" x14ac:dyDescent="0.55000000000000004">
      <c r="F630" s="3">
        <v>62.8</v>
      </c>
      <c r="M630">
        <v>628</v>
      </c>
      <c r="N630">
        <v>18.399999999999999</v>
      </c>
      <c r="U630">
        <v>628</v>
      </c>
      <c r="V630">
        <v>18.399999999999999</v>
      </c>
    </row>
    <row r="631" spans="6:22" x14ac:dyDescent="0.55000000000000004">
      <c r="F631" s="3">
        <v>62.9</v>
      </c>
      <c r="M631">
        <v>629</v>
      </c>
      <c r="N631">
        <v>18.399999999999999</v>
      </c>
      <c r="U631">
        <v>629</v>
      </c>
      <c r="V631">
        <v>18.399999999999999</v>
      </c>
    </row>
    <row r="632" spans="6:22" x14ac:dyDescent="0.55000000000000004">
      <c r="F632" s="3">
        <v>63</v>
      </c>
      <c r="M632">
        <v>630</v>
      </c>
      <c r="N632">
        <v>18.399999999999999</v>
      </c>
      <c r="U632">
        <v>630</v>
      </c>
      <c r="V632">
        <v>18.399999999999999</v>
      </c>
    </row>
    <row r="633" spans="6:22" x14ac:dyDescent="0.55000000000000004">
      <c r="F633" s="3">
        <v>63.1</v>
      </c>
      <c r="M633">
        <v>631</v>
      </c>
      <c r="N633">
        <v>18.399999999999999</v>
      </c>
      <c r="U633">
        <v>631</v>
      </c>
      <c r="V633">
        <v>18.399999999999999</v>
      </c>
    </row>
    <row r="634" spans="6:22" x14ac:dyDescent="0.55000000000000004">
      <c r="F634" s="3">
        <v>63.2</v>
      </c>
      <c r="M634">
        <v>632</v>
      </c>
      <c r="N634">
        <v>18.399999999999999</v>
      </c>
      <c r="U634">
        <v>632</v>
      </c>
      <c r="V634">
        <v>18.399999999999999</v>
      </c>
    </row>
    <row r="635" spans="6:22" x14ac:dyDescent="0.55000000000000004">
      <c r="F635" s="3">
        <v>63.3</v>
      </c>
      <c r="M635">
        <v>633</v>
      </c>
      <c r="N635">
        <v>18.399999999999999</v>
      </c>
      <c r="U635">
        <v>633</v>
      </c>
      <c r="V635">
        <v>18.399999999999999</v>
      </c>
    </row>
    <row r="636" spans="6:22" x14ac:dyDescent="0.55000000000000004">
      <c r="F636" s="3">
        <v>63.4</v>
      </c>
      <c r="M636">
        <v>634</v>
      </c>
      <c r="N636">
        <v>18.399999999999999</v>
      </c>
      <c r="U636">
        <v>634</v>
      </c>
      <c r="V636">
        <v>18.399999999999999</v>
      </c>
    </row>
    <row r="637" spans="6:22" x14ac:dyDescent="0.55000000000000004">
      <c r="F637" s="3">
        <v>63.5</v>
      </c>
      <c r="M637">
        <v>635</v>
      </c>
      <c r="N637">
        <v>18.399999999999999</v>
      </c>
      <c r="U637">
        <v>635</v>
      </c>
      <c r="V637">
        <v>18.399999999999999</v>
      </c>
    </row>
    <row r="638" spans="6:22" x14ac:dyDescent="0.55000000000000004">
      <c r="F638" s="3">
        <v>63.6</v>
      </c>
      <c r="M638">
        <v>636</v>
      </c>
      <c r="N638">
        <v>18.399999999999999</v>
      </c>
      <c r="U638">
        <v>636</v>
      </c>
      <c r="V638">
        <v>18.399999999999999</v>
      </c>
    </row>
    <row r="639" spans="6:22" x14ac:dyDescent="0.55000000000000004">
      <c r="F639" s="3">
        <v>63.7</v>
      </c>
      <c r="M639">
        <v>637</v>
      </c>
      <c r="N639">
        <v>18.399999999999999</v>
      </c>
      <c r="U639">
        <v>637</v>
      </c>
      <c r="V639">
        <v>18.399999999999999</v>
      </c>
    </row>
    <row r="640" spans="6:22" x14ac:dyDescent="0.55000000000000004">
      <c r="F640" s="3">
        <v>63.8</v>
      </c>
      <c r="M640">
        <v>638</v>
      </c>
      <c r="N640">
        <v>18.399999999999999</v>
      </c>
      <c r="U640">
        <v>638</v>
      </c>
      <c r="V640">
        <v>18.399999999999999</v>
      </c>
    </row>
    <row r="641" spans="6:22" x14ac:dyDescent="0.55000000000000004">
      <c r="F641" s="3">
        <v>63.9</v>
      </c>
      <c r="U641">
        <v>639</v>
      </c>
      <c r="V641">
        <v>18.399999999999999</v>
      </c>
    </row>
    <row r="642" spans="6:22" x14ac:dyDescent="0.55000000000000004">
      <c r="F642" s="3">
        <v>64</v>
      </c>
      <c r="U642">
        <v>640</v>
      </c>
      <c r="V642">
        <v>18.399999999999999</v>
      </c>
    </row>
    <row r="643" spans="6:22" x14ac:dyDescent="0.55000000000000004">
      <c r="F643" s="3">
        <v>64.099999999999994</v>
      </c>
      <c r="U643">
        <v>641</v>
      </c>
      <c r="V643">
        <v>18.399999999999999</v>
      </c>
    </row>
    <row r="644" spans="6:22" x14ac:dyDescent="0.55000000000000004">
      <c r="F644" s="3">
        <v>64.2</v>
      </c>
      <c r="U644">
        <v>642</v>
      </c>
      <c r="V644">
        <v>18.399999999999999</v>
      </c>
    </row>
    <row r="645" spans="6:22" x14ac:dyDescent="0.55000000000000004">
      <c r="F645" s="3">
        <v>64.3</v>
      </c>
      <c r="U645">
        <v>643</v>
      </c>
      <c r="V645">
        <v>18.399999999999999</v>
      </c>
    </row>
    <row r="646" spans="6:22" x14ac:dyDescent="0.55000000000000004">
      <c r="F646" s="3">
        <v>64.400000000000006</v>
      </c>
      <c r="U646">
        <v>644</v>
      </c>
      <c r="V646">
        <v>18.399999999999999</v>
      </c>
    </row>
    <row r="647" spans="6:22" x14ac:dyDescent="0.55000000000000004">
      <c r="F647" s="3">
        <v>64.5</v>
      </c>
      <c r="U647">
        <v>645</v>
      </c>
      <c r="V647">
        <v>18.399999999999999</v>
      </c>
    </row>
    <row r="648" spans="6:22" x14ac:dyDescent="0.55000000000000004">
      <c r="F648" s="3">
        <v>64.599999999999994</v>
      </c>
      <c r="U648">
        <v>646</v>
      </c>
      <c r="V648">
        <v>18.399999999999999</v>
      </c>
    </row>
    <row r="649" spans="6:22" x14ac:dyDescent="0.55000000000000004">
      <c r="F649" s="3">
        <v>64.7</v>
      </c>
      <c r="U649">
        <v>647</v>
      </c>
      <c r="V649">
        <v>18.399999999999999</v>
      </c>
    </row>
    <row r="650" spans="6:22" x14ac:dyDescent="0.55000000000000004">
      <c r="F650" s="3">
        <v>64.8</v>
      </c>
      <c r="U650">
        <v>648</v>
      </c>
      <c r="V650">
        <v>18.399999999999999</v>
      </c>
    </row>
    <row r="651" spans="6:22" x14ac:dyDescent="0.55000000000000004">
      <c r="F651" s="3">
        <v>64.900000000000006</v>
      </c>
      <c r="U651">
        <v>649</v>
      </c>
      <c r="V651">
        <v>18.399999999999999</v>
      </c>
    </row>
    <row r="652" spans="6:22" x14ac:dyDescent="0.55000000000000004">
      <c r="F652" s="3">
        <v>65</v>
      </c>
      <c r="U652">
        <v>650</v>
      </c>
      <c r="V652">
        <v>18.399999999999999</v>
      </c>
    </row>
    <row r="653" spans="6:22" x14ac:dyDescent="0.55000000000000004">
      <c r="F653" s="3">
        <v>65.099999999999994</v>
      </c>
      <c r="U653">
        <v>651</v>
      </c>
      <c r="V653">
        <v>18.399999999999999</v>
      </c>
    </row>
    <row r="654" spans="6:22" x14ac:dyDescent="0.55000000000000004">
      <c r="F654" s="3">
        <v>65.2</v>
      </c>
      <c r="U654">
        <v>652</v>
      </c>
      <c r="V654">
        <v>18.399999999999999</v>
      </c>
    </row>
    <row r="655" spans="6:22" x14ac:dyDescent="0.55000000000000004">
      <c r="F655" s="3">
        <v>65.3</v>
      </c>
      <c r="U655">
        <v>653</v>
      </c>
      <c r="V655">
        <v>18.399999999999999</v>
      </c>
    </row>
    <row r="656" spans="6:22" x14ac:dyDescent="0.55000000000000004">
      <c r="F656" s="3">
        <v>65.400000000000006</v>
      </c>
      <c r="U656">
        <v>654</v>
      </c>
      <c r="V656">
        <v>18.399999999999999</v>
      </c>
    </row>
    <row r="657" spans="6:22" x14ac:dyDescent="0.55000000000000004">
      <c r="F657" s="3">
        <v>65.5</v>
      </c>
      <c r="U657">
        <v>655</v>
      </c>
      <c r="V657">
        <v>18.399999999999999</v>
      </c>
    </row>
    <row r="658" spans="6:22" x14ac:dyDescent="0.55000000000000004">
      <c r="F658" s="3">
        <v>65.599999999999994</v>
      </c>
      <c r="U658">
        <v>656</v>
      </c>
      <c r="V658">
        <v>18.399999999999999</v>
      </c>
    </row>
    <row r="659" spans="6:22" x14ac:dyDescent="0.55000000000000004">
      <c r="F659" s="3">
        <v>65.7</v>
      </c>
      <c r="U659">
        <v>657</v>
      </c>
      <c r="V659">
        <v>18.399999999999999</v>
      </c>
    </row>
    <row r="660" spans="6:22" x14ac:dyDescent="0.55000000000000004">
      <c r="F660" s="3">
        <v>65.8</v>
      </c>
      <c r="U660">
        <v>658</v>
      </c>
      <c r="V660">
        <v>18.399999999999999</v>
      </c>
    </row>
    <row r="661" spans="6:22" x14ac:dyDescent="0.55000000000000004">
      <c r="F661" s="3">
        <v>65.900000000000006</v>
      </c>
      <c r="U661">
        <v>659</v>
      </c>
      <c r="V661">
        <v>18.399999999999999</v>
      </c>
    </row>
    <row r="662" spans="6:22" x14ac:dyDescent="0.55000000000000004">
      <c r="F662" s="3">
        <v>66</v>
      </c>
      <c r="U662">
        <v>660</v>
      </c>
      <c r="V662">
        <v>18.399999999999999</v>
      </c>
    </row>
    <row r="663" spans="6:22" x14ac:dyDescent="0.55000000000000004">
      <c r="F663" s="3">
        <v>66.099999999999994</v>
      </c>
      <c r="U663">
        <v>661</v>
      </c>
      <c r="V663">
        <v>18.399999999999999</v>
      </c>
    </row>
    <row r="664" spans="6:22" x14ac:dyDescent="0.55000000000000004">
      <c r="F664" s="3">
        <v>66.2</v>
      </c>
      <c r="U664">
        <v>662</v>
      </c>
      <c r="V664">
        <v>18.399999999999999</v>
      </c>
    </row>
    <row r="665" spans="6:22" x14ac:dyDescent="0.55000000000000004">
      <c r="F665" s="3">
        <v>66.3</v>
      </c>
      <c r="U665">
        <v>663</v>
      </c>
      <c r="V665">
        <v>18.399999999999999</v>
      </c>
    </row>
    <row r="666" spans="6:22" x14ac:dyDescent="0.55000000000000004">
      <c r="F666" s="3">
        <v>66.400000000000006</v>
      </c>
      <c r="U666">
        <v>664</v>
      </c>
      <c r="V666">
        <v>18.399999999999999</v>
      </c>
    </row>
    <row r="667" spans="6:22" x14ac:dyDescent="0.55000000000000004">
      <c r="F667" s="3">
        <v>66.5</v>
      </c>
      <c r="U667">
        <v>665</v>
      </c>
      <c r="V667">
        <v>18.399999999999999</v>
      </c>
    </row>
    <row r="668" spans="6:22" x14ac:dyDescent="0.55000000000000004">
      <c r="F668" s="3">
        <v>66.599999999999994</v>
      </c>
      <c r="U668">
        <v>666</v>
      </c>
      <c r="V668">
        <v>18.399999999999999</v>
      </c>
    </row>
    <row r="669" spans="6:22" x14ac:dyDescent="0.55000000000000004">
      <c r="F669" s="3">
        <v>66.7</v>
      </c>
      <c r="U669">
        <v>667</v>
      </c>
      <c r="V669">
        <v>18.399999999999999</v>
      </c>
    </row>
    <row r="670" spans="6:22" x14ac:dyDescent="0.55000000000000004">
      <c r="F670" s="3">
        <v>66.8</v>
      </c>
      <c r="U670">
        <v>668</v>
      </c>
      <c r="V670">
        <v>18.399999999999999</v>
      </c>
    </row>
    <row r="671" spans="6:22" x14ac:dyDescent="0.55000000000000004">
      <c r="F671" s="3">
        <v>66.900000000000006</v>
      </c>
      <c r="U671">
        <v>669</v>
      </c>
      <c r="V671">
        <v>18.399999999999999</v>
      </c>
    </row>
    <row r="672" spans="6:22" x14ac:dyDescent="0.55000000000000004">
      <c r="F672" s="3">
        <v>67</v>
      </c>
      <c r="U672">
        <v>670</v>
      </c>
      <c r="V672">
        <v>18.399999999999999</v>
      </c>
    </row>
    <row r="673" spans="6:22" x14ac:dyDescent="0.55000000000000004">
      <c r="F673" s="3">
        <v>67.099999999999994</v>
      </c>
      <c r="U673">
        <v>671</v>
      </c>
      <c r="V673">
        <v>18.399999999999999</v>
      </c>
    </row>
    <row r="674" spans="6:22" x14ac:dyDescent="0.55000000000000004">
      <c r="F674" s="3">
        <v>67.2</v>
      </c>
      <c r="U674">
        <v>672</v>
      </c>
      <c r="V674">
        <v>18.399999999999999</v>
      </c>
    </row>
    <row r="675" spans="6:22" x14ac:dyDescent="0.55000000000000004">
      <c r="F675" s="3">
        <v>67.3</v>
      </c>
      <c r="U675">
        <v>673</v>
      </c>
      <c r="V675">
        <v>18.399999999999999</v>
      </c>
    </row>
    <row r="676" spans="6:22" x14ac:dyDescent="0.55000000000000004">
      <c r="F676" s="3">
        <v>67.400000000000006</v>
      </c>
      <c r="U676">
        <v>674</v>
      </c>
      <c r="V676">
        <v>18.399999999999999</v>
      </c>
    </row>
    <row r="677" spans="6:22" x14ac:dyDescent="0.55000000000000004">
      <c r="F677" s="3">
        <v>67.5</v>
      </c>
      <c r="U677">
        <v>675</v>
      </c>
      <c r="V677">
        <v>18.399999999999999</v>
      </c>
    </row>
    <row r="678" spans="6:22" x14ac:dyDescent="0.55000000000000004">
      <c r="F678" s="3">
        <v>67.599999999999994</v>
      </c>
      <c r="U678">
        <v>676</v>
      </c>
      <c r="V678">
        <v>18.399999999999999</v>
      </c>
    </row>
    <row r="679" spans="6:22" x14ac:dyDescent="0.55000000000000004">
      <c r="F679" s="3">
        <v>67.7</v>
      </c>
      <c r="U679">
        <v>677</v>
      </c>
      <c r="V679">
        <v>18.399999999999999</v>
      </c>
    </row>
    <row r="680" spans="6:22" x14ac:dyDescent="0.55000000000000004">
      <c r="F680" s="3">
        <v>67.8</v>
      </c>
      <c r="U680">
        <v>678</v>
      </c>
      <c r="V680">
        <v>18.399999999999999</v>
      </c>
    </row>
    <row r="681" spans="6:22" x14ac:dyDescent="0.55000000000000004">
      <c r="F681" s="3">
        <v>67.900000000000006</v>
      </c>
      <c r="U681">
        <v>679</v>
      </c>
      <c r="V681">
        <v>18.399999999999999</v>
      </c>
    </row>
    <row r="682" spans="6:22" x14ac:dyDescent="0.55000000000000004">
      <c r="F682" s="3">
        <v>68</v>
      </c>
      <c r="U682">
        <v>680</v>
      </c>
      <c r="V682">
        <v>18.399999999999999</v>
      </c>
    </row>
    <row r="683" spans="6:22" x14ac:dyDescent="0.55000000000000004">
      <c r="F683" s="3">
        <v>68.099999999999994</v>
      </c>
      <c r="U683">
        <v>681</v>
      </c>
      <c r="V683">
        <v>18.399999999999999</v>
      </c>
    </row>
    <row r="684" spans="6:22" x14ac:dyDescent="0.55000000000000004">
      <c r="F684" s="3">
        <v>68.2</v>
      </c>
      <c r="U684">
        <v>682</v>
      </c>
      <c r="V684">
        <v>18.399999999999999</v>
      </c>
    </row>
    <row r="685" spans="6:22" x14ac:dyDescent="0.55000000000000004">
      <c r="F685" s="3">
        <v>68.3</v>
      </c>
      <c r="U685">
        <v>683</v>
      </c>
      <c r="V685">
        <v>18.399999999999999</v>
      </c>
    </row>
    <row r="686" spans="6:22" x14ac:dyDescent="0.55000000000000004">
      <c r="F686" s="3">
        <v>68.400000000000006</v>
      </c>
      <c r="U686">
        <v>684</v>
      </c>
      <c r="V686">
        <v>18.399999999999999</v>
      </c>
    </row>
    <row r="687" spans="6:22" x14ac:dyDescent="0.55000000000000004">
      <c r="F687" s="3">
        <v>68.5</v>
      </c>
      <c r="U687">
        <v>685</v>
      </c>
      <c r="V687">
        <v>18.399999999999999</v>
      </c>
    </row>
    <row r="688" spans="6:22" x14ac:dyDescent="0.55000000000000004">
      <c r="F688" s="3">
        <v>68.599999999999994</v>
      </c>
      <c r="U688">
        <v>686</v>
      </c>
      <c r="V688">
        <v>18.399999999999999</v>
      </c>
    </row>
    <row r="689" spans="6:22" x14ac:dyDescent="0.55000000000000004">
      <c r="F689" s="3">
        <v>68.7</v>
      </c>
      <c r="U689">
        <v>687</v>
      </c>
      <c r="V689">
        <v>18.399999999999999</v>
      </c>
    </row>
    <row r="690" spans="6:22" x14ac:dyDescent="0.55000000000000004">
      <c r="F690" s="3">
        <v>68.8</v>
      </c>
      <c r="U690">
        <v>688</v>
      </c>
      <c r="V690">
        <v>18.399999999999999</v>
      </c>
    </row>
    <row r="691" spans="6:22" x14ac:dyDescent="0.55000000000000004">
      <c r="F691" s="3">
        <v>68.900000000000006</v>
      </c>
      <c r="U691">
        <v>689</v>
      </c>
      <c r="V691">
        <v>18.399999999999999</v>
      </c>
    </row>
    <row r="692" spans="6:22" x14ac:dyDescent="0.55000000000000004">
      <c r="F692" s="3">
        <v>69</v>
      </c>
      <c r="U692">
        <v>690</v>
      </c>
      <c r="V692">
        <v>18.399999999999999</v>
      </c>
    </row>
    <row r="693" spans="6:22" x14ac:dyDescent="0.55000000000000004">
      <c r="F693" s="3">
        <v>69.099999999999994</v>
      </c>
      <c r="U693">
        <v>691</v>
      </c>
      <c r="V693">
        <v>18.399999999999999</v>
      </c>
    </row>
    <row r="694" spans="6:22" x14ac:dyDescent="0.55000000000000004">
      <c r="F694" s="3">
        <v>69.2</v>
      </c>
      <c r="U694">
        <v>692</v>
      </c>
      <c r="V694">
        <v>18.399999999999999</v>
      </c>
    </row>
    <row r="695" spans="6:22" x14ac:dyDescent="0.55000000000000004">
      <c r="F695" s="3">
        <v>69.3</v>
      </c>
      <c r="U695">
        <v>693</v>
      </c>
      <c r="V695">
        <v>18.399999999999999</v>
      </c>
    </row>
    <row r="696" spans="6:22" x14ac:dyDescent="0.55000000000000004">
      <c r="F696" s="3">
        <v>69.400000000000006</v>
      </c>
      <c r="U696">
        <v>694</v>
      </c>
      <c r="V696">
        <v>18.399999999999999</v>
      </c>
    </row>
    <row r="697" spans="6:22" x14ac:dyDescent="0.55000000000000004">
      <c r="F697" s="3">
        <v>69.5</v>
      </c>
      <c r="U697">
        <v>695</v>
      </c>
      <c r="V697">
        <v>18.399999999999999</v>
      </c>
    </row>
    <row r="698" spans="6:22" x14ac:dyDescent="0.55000000000000004">
      <c r="F698" s="3">
        <v>69.599999999999994</v>
      </c>
      <c r="U698">
        <v>696</v>
      </c>
      <c r="V698">
        <v>18.399999999999999</v>
      </c>
    </row>
    <row r="699" spans="6:22" x14ac:dyDescent="0.55000000000000004">
      <c r="F699" s="3">
        <v>69.7</v>
      </c>
      <c r="U699">
        <v>697</v>
      </c>
      <c r="V699">
        <v>18.399999999999999</v>
      </c>
    </row>
    <row r="700" spans="6:22" x14ac:dyDescent="0.55000000000000004">
      <c r="F700" s="3">
        <v>69.8</v>
      </c>
      <c r="U700">
        <v>698</v>
      </c>
      <c r="V700">
        <v>18.399999999999999</v>
      </c>
    </row>
    <row r="701" spans="6:22" x14ac:dyDescent="0.55000000000000004">
      <c r="F701" s="3">
        <v>69.900000000000006</v>
      </c>
      <c r="U701">
        <v>699</v>
      </c>
      <c r="V701">
        <v>18.399999999999999</v>
      </c>
    </row>
    <row r="702" spans="6:22" x14ac:dyDescent="0.55000000000000004">
      <c r="F702" s="3">
        <v>70</v>
      </c>
      <c r="U702">
        <v>700</v>
      </c>
      <c r="V702">
        <v>18.399999999999999</v>
      </c>
    </row>
    <row r="703" spans="6:22" x14ac:dyDescent="0.55000000000000004">
      <c r="F703" s="3">
        <v>70.099999999999994</v>
      </c>
      <c r="U703">
        <v>701</v>
      </c>
      <c r="V703">
        <v>18.399999999999999</v>
      </c>
    </row>
    <row r="704" spans="6:22" x14ac:dyDescent="0.55000000000000004">
      <c r="F704" s="3">
        <v>70.2</v>
      </c>
      <c r="U704">
        <v>702</v>
      </c>
      <c r="V704">
        <v>18.399999999999999</v>
      </c>
    </row>
    <row r="705" spans="6:22" x14ac:dyDescent="0.55000000000000004">
      <c r="F705" s="3">
        <v>70.3</v>
      </c>
      <c r="U705">
        <v>703</v>
      </c>
      <c r="V705">
        <v>18.399999999999999</v>
      </c>
    </row>
    <row r="706" spans="6:22" x14ac:dyDescent="0.55000000000000004">
      <c r="F706" s="3">
        <v>70.400000000000006</v>
      </c>
      <c r="U706">
        <v>704</v>
      </c>
      <c r="V706">
        <v>18.399999999999999</v>
      </c>
    </row>
    <row r="707" spans="6:22" x14ac:dyDescent="0.55000000000000004">
      <c r="F707" s="3">
        <v>70.5</v>
      </c>
      <c r="U707">
        <v>705</v>
      </c>
      <c r="V707">
        <v>18.399999999999999</v>
      </c>
    </row>
    <row r="708" spans="6:22" x14ac:dyDescent="0.55000000000000004">
      <c r="F708" s="3">
        <v>70.599999999999994</v>
      </c>
      <c r="U708">
        <v>706</v>
      </c>
      <c r="V708">
        <v>18.399999999999999</v>
      </c>
    </row>
    <row r="709" spans="6:22" x14ac:dyDescent="0.55000000000000004">
      <c r="F709" s="3">
        <v>70.7</v>
      </c>
      <c r="U709">
        <v>707</v>
      </c>
      <c r="V709">
        <v>18.399999999999999</v>
      </c>
    </row>
    <row r="710" spans="6:22" x14ac:dyDescent="0.55000000000000004">
      <c r="F710" s="3">
        <v>70.8</v>
      </c>
      <c r="U710">
        <v>708</v>
      </c>
      <c r="V710">
        <v>18.399999999999999</v>
      </c>
    </row>
    <row r="711" spans="6:22" x14ac:dyDescent="0.55000000000000004">
      <c r="F711" s="3">
        <v>70.900000000000006</v>
      </c>
      <c r="U711">
        <v>709</v>
      </c>
      <c r="V711">
        <v>18.399999999999999</v>
      </c>
    </row>
    <row r="712" spans="6:22" x14ac:dyDescent="0.55000000000000004">
      <c r="F712" s="3">
        <v>71</v>
      </c>
      <c r="U712">
        <v>710</v>
      </c>
      <c r="V712">
        <v>18.399999999999999</v>
      </c>
    </row>
    <row r="713" spans="6:22" x14ac:dyDescent="0.55000000000000004">
      <c r="F713" s="3">
        <v>71.099999999999994</v>
      </c>
      <c r="U713">
        <v>711</v>
      </c>
      <c r="V713">
        <v>18.399999999999999</v>
      </c>
    </row>
    <row r="714" spans="6:22" x14ac:dyDescent="0.55000000000000004">
      <c r="F714" s="3">
        <v>71.2</v>
      </c>
      <c r="U714">
        <v>712</v>
      </c>
      <c r="V714">
        <v>18.399999999999999</v>
      </c>
    </row>
    <row r="715" spans="6:22" x14ac:dyDescent="0.55000000000000004">
      <c r="F715" s="3">
        <v>71.3</v>
      </c>
      <c r="U715">
        <v>713</v>
      </c>
      <c r="V715">
        <v>18.399999999999999</v>
      </c>
    </row>
    <row r="716" spans="6:22" x14ac:dyDescent="0.55000000000000004">
      <c r="F716" s="3">
        <v>71.400000000000006</v>
      </c>
      <c r="U716">
        <v>714</v>
      </c>
      <c r="V716">
        <v>18.399999999999999</v>
      </c>
    </row>
    <row r="717" spans="6:22" x14ac:dyDescent="0.55000000000000004">
      <c r="F717" s="3">
        <v>71.5</v>
      </c>
      <c r="U717">
        <v>715</v>
      </c>
      <c r="V717">
        <v>18.399999999999999</v>
      </c>
    </row>
    <row r="718" spans="6:22" x14ac:dyDescent="0.55000000000000004">
      <c r="F718" s="3">
        <v>71.599999999999994</v>
      </c>
      <c r="U718">
        <v>716</v>
      </c>
      <c r="V718">
        <v>18.399999999999999</v>
      </c>
    </row>
    <row r="719" spans="6:22" x14ac:dyDescent="0.55000000000000004">
      <c r="F719" s="3">
        <v>71.7</v>
      </c>
      <c r="U719">
        <v>717</v>
      </c>
      <c r="V719">
        <v>18.399999999999999</v>
      </c>
    </row>
    <row r="720" spans="6:22" x14ac:dyDescent="0.55000000000000004">
      <c r="F720" s="3">
        <v>71.8</v>
      </c>
      <c r="U720">
        <v>718</v>
      </c>
      <c r="V720">
        <v>18.399999999999999</v>
      </c>
    </row>
    <row r="721" spans="6:22" x14ac:dyDescent="0.55000000000000004">
      <c r="F721" s="3">
        <v>71.900000000000006</v>
      </c>
      <c r="U721">
        <v>719</v>
      </c>
      <c r="V721">
        <v>18.399999999999999</v>
      </c>
    </row>
    <row r="722" spans="6:22" x14ac:dyDescent="0.55000000000000004">
      <c r="F722" s="3">
        <v>72</v>
      </c>
      <c r="U722">
        <v>720</v>
      </c>
      <c r="V722">
        <v>18.399999999999999</v>
      </c>
    </row>
    <row r="723" spans="6:22" x14ac:dyDescent="0.55000000000000004">
      <c r="F723" s="3">
        <v>72.099999999999994</v>
      </c>
      <c r="U723">
        <v>721</v>
      </c>
      <c r="V723">
        <v>18.399999999999999</v>
      </c>
    </row>
    <row r="724" spans="6:22" x14ac:dyDescent="0.55000000000000004">
      <c r="F724" s="3">
        <v>72.2</v>
      </c>
      <c r="U724">
        <v>722</v>
      </c>
      <c r="V724">
        <v>18.399999999999999</v>
      </c>
    </row>
    <row r="725" spans="6:22" x14ac:dyDescent="0.55000000000000004">
      <c r="F725" s="3">
        <v>72.3</v>
      </c>
      <c r="U725">
        <v>723</v>
      </c>
      <c r="V725">
        <v>18.399999999999999</v>
      </c>
    </row>
    <row r="726" spans="6:22" x14ac:dyDescent="0.55000000000000004">
      <c r="F726" s="3">
        <v>72.400000000000006</v>
      </c>
      <c r="U726">
        <v>724</v>
      </c>
      <c r="V726">
        <v>18.399999999999999</v>
      </c>
    </row>
    <row r="727" spans="6:22" x14ac:dyDescent="0.55000000000000004">
      <c r="F727" s="3">
        <v>72.5</v>
      </c>
      <c r="U727">
        <v>725</v>
      </c>
      <c r="V727">
        <v>18.399999999999999</v>
      </c>
    </row>
    <row r="728" spans="6:22" x14ac:dyDescent="0.55000000000000004">
      <c r="F728" s="3">
        <v>72.599999999999994</v>
      </c>
      <c r="U728">
        <v>726</v>
      </c>
      <c r="V728">
        <v>18.399999999999999</v>
      </c>
    </row>
    <row r="729" spans="6:22" x14ac:dyDescent="0.55000000000000004">
      <c r="F729" s="3">
        <v>72.7</v>
      </c>
      <c r="U729">
        <v>727</v>
      </c>
      <c r="V729">
        <v>18.399999999999999</v>
      </c>
    </row>
    <row r="730" spans="6:22" x14ac:dyDescent="0.55000000000000004">
      <c r="F730" s="3">
        <v>72.8</v>
      </c>
      <c r="U730">
        <v>728</v>
      </c>
      <c r="V730">
        <v>18.399999999999999</v>
      </c>
    </row>
    <row r="731" spans="6:22" x14ac:dyDescent="0.55000000000000004">
      <c r="F731" s="3">
        <v>72.900000000000006</v>
      </c>
      <c r="U731">
        <v>729</v>
      </c>
      <c r="V731">
        <v>18.399999999999999</v>
      </c>
    </row>
    <row r="732" spans="6:22" x14ac:dyDescent="0.55000000000000004">
      <c r="F732" s="3">
        <v>73</v>
      </c>
      <c r="U732">
        <v>730</v>
      </c>
      <c r="V732">
        <v>18.399999999999999</v>
      </c>
    </row>
    <row r="733" spans="6:22" x14ac:dyDescent="0.55000000000000004">
      <c r="F733" s="3">
        <v>73.099999999999994</v>
      </c>
      <c r="U733">
        <v>731</v>
      </c>
      <c r="V733">
        <v>18.399999999999999</v>
      </c>
    </row>
    <row r="734" spans="6:22" x14ac:dyDescent="0.55000000000000004">
      <c r="F734" s="3">
        <v>73.2</v>
      </c>
      <c r="U734">
        <v>732</v>
      </c>
      <c r="V734">
        <v>18.399999999999999</v>
      </c>
    </row>
    <row r="735" spans="6:22" x14ac:dyDescent="0.55000000000000004">
      <c r="F735" s="3">
        <v>73.3</v>
      </c>
      <c r="U735">
        <v>733</v>
      </c>
      <c r="V735">
        <v>18.399999999999999</v>
      </c>
    </row>
    <row r="736" spans="6:22" x14ac:dyDescent="0.55000000000000004">
      <c r="F736" s="3">
        <v>73.400000000000006</v>
      </c>
      <c r="U736">
        <v>734</v>
      </c>
      <c r="V736">
        <v>18.399999999999999</v>
      </c>
    </row>
    <row r="737" spans="6:22" x14ac:dyDescent="0.55000000000000004">
      <c r="F737" s="3">
        <v>73.5</v>
      </c>
      <c r="U737">
        <v>735</v>
      </c>
      <c r="V737">
        <v>18.399999999999999</v>
      </c>
    </row>
    <row r="738" spans="6:22" x14ac:dyDescent="0.55000000000000004">
      <c r="F738" s="3">
        <v>73.599999999999994</v>
      </c>
      <c r="U738">
        <v>736</v>
      </c>
      <c r="V738">
        <v>18.399999999999999</v>
      </c>
    </row>
    <row r="739" spans="6:22" x14ac:dyDescent="0.55000000000000004">
      <c r="F739" s="3">
        <v>73.7</v>
      </c>
      <c r="U739">
        <v>737</v>
      </c>
      <c r="V739">
        <v>18.399999999999999</v>
      </c>
    </row>
    <row r="740" spans="6:22" x14ac:dyDescent="0.55000000000000004">
      <c r="F740" s="3">
        <v>73.8</v>
      </c>
      <c r="U740">
        <v>738</v>
      </c>
      <c r="V740">
        <v>18.399999999999999</v>
      </c>
    </row>
    <row r="741" spans="6:22" x14ac:dyDescent="0.55000000000000004">
      <c r="F741" s="3">
        <v>73.900000000000006</v>
      </c>
      <c r="U741">
        <v>739</v>
      </c>
      <c r="V741">
        <v>18.399999999999999</v>
      </c>
    </row>
    <row r="742" spans="6:22" x14ac:dyDescent="0.55000000000000004">
      <c r="F742" s="3">
        <v>74</v>
      </c>
      <c r="U742">
        <v>740</v>
      </c>
      <c r="V742">
        <v>18.399999999999999</v>
      </c>
    </row>
    <row r="743" spans="6:22" x14ac:dyDescent="0.55000000000000004">
      <c r="F743" s="3">
        <v>74.099999999999994</v>
      </c>
      <c r="U743">
        <v>741</v>
      </c>
      <c r="V743">
        <v>18.399999999999999</v>
      </c>
    </row>
    <row r="744" spans="6:22" x14ac:dyDescent="0.55000000000000004">
      <c r="F744" s="3">
        <v>74.2</v>
      </c>
      <c r="U744">
        <v>742</v>
      </c>
      <c r="V744">
        <v>18.399999999999999</v>
      </c>
    </row>
    <row r="745" spans="6:22" x14ac:dyDescent="0.55000000000000004">
      <c r="F745" s="3">
        <v>74.3</v>
      </c>
      <c r="U745">
        <v>743</v>
      </c>
      <c r="V745">
        <v>18.399999999999999</v>
      </c>
    </row>
    <row r="746" spans="6:22" x14ac:dyDescent="0.55000000000000004">
      <c r="F746" s="3">
        <v>74.400000000000006</v>
      </c>
      <c r="U746">
        <v>744</v>
      </c>
      <c r="V746">
        <v>18.399999999999999</v>
      </c>
    </row>
    <row r="747" spans="6:22" x14ac:dyDescent="0.55000000000000004">
      <c r="F747" s="3">
        <v>74.5</v>
      </c>
      <c r="U747">
        <v>745</v>
      </c>
      <c r="V747">
        <v>18.399999999999999</v>
      </c>
    </row>
    <row r="748" spans="6:22" x14ac:dyDescent="0.55000000000000004">
      <c r="F748" s="3">
        <v>74.599999999999994</v>
      </c>
      <c r="U748">
        <v>746</v>
      </c>
      <c r="V748">
        <v>18.399999999999999</v>
      </c>
    </row>
    <row r="749" spans="6:22" x14ac:dyDescent="0.55000000000000004">
      <c r="F749" s="3">
        <v>74.7</v>
      </c>
      <c r="U749">
        <v>747</v>
      </c>
      <c r="V749">
        <v>18.399999999999999</v>
      </c>
    </row>
    <row r="750" spans="6:22" x14ac:dyDescent="0.55000000000000004">
      <c r="F750" s="3">
        <v>74.8</v>
      </c>
      <c r="U750">
        <v>748</v>
      </c>
      <c r="V750">
        <v>18.399999999999999</v>
      </c>
    </row>
    <row r="751" spans="6:22" x14ac:dyDescent="0.55000000000000004">
      <c r="F751" s="3">
        <v>74.900000000000006</v>
      </c>
      <c r="U751">
        <v>749</v>
      </c>
      <c r="V751">
        <v>18.399999999999999</v>
      </c>
    </row>
    <row r="752" spans="6:22" x14ac:dyDescent="0.55000000000000004">
      <c r="F752" s="3">
        <v>75</v>
      </c>
      <c r="U752">
        <v>750</v>
      </c>
      <c r="V752">
        <v>18.399999999999999</v>
      </c>
    </row>
    <row r="753" spans="6:22" x14ac:dyDescent="0.55000000000000004">
      <c r="F753" s="3">
        <v>75.099999999999994</v>
      </c>
      <c r="U753">
        <v>751</v>
      </c>
      <c r="V753">
        <v>18.399999999999999</v>
      </c>
    </row>
    <row r="754" spans="6:22" x14ac:dyDescent="0.55000000000000004">
      <c r="F754" s="3">
        <v>75.2</v>
      </c>
      <c r="U754">
        <v>752</v>
      </c>
      <c r="V754">
        <v>18.399999999999999</v>
      </c>
    </row>
    <row r="755" spans="6:22" x14ac:dyDescent="0.55000000000000004">
      <c r="F755" s="3">
        <v>75.3</v>
      </c>
      <c r="U755">
        <v>753</v>
      </c>
      <c r="V755">
        <v>18.399999999999999</v>
      </c>
    </row>
    <row r="756" spans="6:22" x14ac:dyDescent="0.55000000000000004">
      <c r="F756" s="3">
        <v>75.400000000000006</v>
      </c>
      <c r="U756">
        <v>754</v>
      </c>
      <c r="V756">
        <v>18.399999999999999</v>
      </c>
    </row>
    <row r="757" spans="6:22" x14ac:dyDescent="0.55000000000000004">
      <c r="F757" s="3">
        <v>75.5</v>
      </c>
      <c r="U757">
        <v>755</v>
      </c>
      <c r="V757">
        <v>18.399999999999999</v>
      </c>
    </row>
    <row r="758" spans="6:22" x14ac:dyDescent="0.55000000000000004">
      <c r="F758" s="3">
        <v>75.599999999999994</v>
      </c>
      <c r="U758">
        <v>756</v>
      </c>
      <c r="V758">
        <v>18.399999999999999</v>
      </c>
    </row>
    <row r="759" spans="6:22" x14ac:dyDescent="0.55000000000000004">
      <c r="F759" s="3">
        <v>75.7</v>
      </c>
      <c r="U759">
        <v>757</v>
      </c>
      <c r="V759">
        <v>18.399999999999999</v>
      </c>
    </row>
    <row r="760" spans="6:22" x14ac:dyDescent="0.55000000000000004">
      <c r="F760" s="3">
        <v>75.8</v>
      </c>
      <c r="U760">
        <v>758</v>
      </c>
      <c r="V760">
        <v>18.399999999999999</v>
      </c>
    </row>
    <row r="761" spans="6:22" x14ac:dyDescent="0.55000000000000004">
      <c r="F761" s="3">
        <v>75.900000000000006</v>
      </c>
      <c r="U761">
        <v>759</v>
      </c>
      <c r="V761">
        <v>18.399999999999999</v>
      </c>
    </row>
    <row r="762" spans="6:22" x14ac:dyDescent="0.55000000000000004">
      <c r="F762" s="3">
        <v>76</v>
      </c>
      <c r="U762">
        <v>760</v>
      </c>
      <c r="V762">
        <v>18.399999999999999</v>
      </c>
    </row>
    <row r="763" spans="6:22" x14ac:dyDescent="0.55000000000000004">
      <c r="F763" s="3">
        <v>76.099999999999994</v>
      </c>
      <c r="U763">
        <v>761</v>
      </c>
      <c r="V763">
        <v>18.399999999999999</v>
      </c>
    </row>
    <row r="764" spans="6:22" x14ac:dyDescent="0.55000000000000004">
      <c r="F764" s="3">
        <v>76.2</v>
      </c>
      <c r="U764">
        <v>762</v>
      </c>
      <c r="V764">
        <v>18.399999999999999</v>
      </c>
    </row>
    <row r="765" spans="6:22" x14ac:dyDescent="0.55000000000000004">
      <c r="F765" s="3">
        <v>76.3</v>
      </c>
      <c r="U765">
        <v>763</v>
      </c>
      <c r="V765">
        <v>18.399999999999999</v>
      </c>
    </row>
    <row r="766" spans="6:22" x14ac:dyDescent="0.55000000000000004">
      <c r="F766" s="3">
        <v>76.400000000000006</v>
      </c>
      <c r="U766">
        <v>764</v>
      </c>
      <c r="V766">
        <v>18.399999999999999</v>
      </c>
    </row>
    <row r="767" spans="6:22" x14ac:dyDescent="0.55000000000000004">
      <c r="F767" s="3">
        <v>76.5</v>
      </c>
      <c r="U767">
        <v>765</v>
      </c>
      <c r="V767">
        <v>18.399999999999999</v>
      </c>
    </row>
    <row r="768" spans="6:22" x14ac:dyDescent="0.55000000000000004">
      <c r="F768" s="3">
        <v>76.599999999999994</v>
      </c>
      <c r="U768">
        <v>766</v>
      </c>
      <c r="V768">
        <v>18.399999999999999</v>
      </c>
    </row>
    <row r="769" spans="6:22" x14ac:dyDescent="0.55000000000000004">
      <c r="F769" s="3">
        <v>76.7</v>
      </c>
      <c r="U769">
        <v>767</v>
      </c>
      <c r="V769">
        <v>18.399999999999999</v>
      </c>
    </row>
    <row r="770" spans="6:22" x14ac:dyDescent="0.55000000000000004">
      <c r="F770" s="3">
        <v>76.8</v>
      </c>
      <c r="U770">
        <v>768</v>
      </c>
      <c r="V770">
        <v>18.399999999999999</v>
      </c>
    </row>
    <row r="771" spans="6:22" x14ac:dyDescent="0.55000000000000004">
      <c r="F771" s="3">
        <v>76.900000000000006</v>
      </c>
      <c r="U771">
        <v>769</v>
      </c>
      <c r="V771">
        <v>18.399999999999999</v>
      </c>
    </row>
    <row r="772" spans="6:22" x14ac:dyDescent="0.55000000000000004">
      <c r="F772" s="3">
        <v>77</v>
      </c>
      <c r="U772">
        <v>770</v>
      </c>
      <c r="V772">
        <v>18.399999999999999</v>
      </c>
    </row>
    <row r="773" spans="6:22" x14ac:dyDescent="0.55000000000000004">
      <c r="F773" s="3">
        <v>77.099999999999994</v>
      </c>
      <c r="U773">
        <v>771</v>
      </c>
      <c r="V773">
        <v>18.399999999999999</v>
      </c>
    </row>
    <row r="774" spans="6:22" x14ac:dyDescent="0.55000000000000004">
      <c r="F774" s="3">
        <v>77.2</v>
      </c>
      <c r="U774">
        <v>772</v>
      </c>
      <c r="V774">
        <v>18.399999999999999</v>
      </c>
    </row>
    <row r="775" spans="6:22" x14ac:dyDescent="0.55000000000000004">
      <c r="F775" s="3">
        <v>77.3</v>
      </c>
      <c r="U775">
        <v>773</v>
      </c>
      <c r="V775">
        <v>18.399999999999999</v>
      </c>
    </row>
    <row r="776" spans="6:22" x14ac:dyDescent="0.55000000000000004">
      <c r="F776" s="3">
        <v>77.400000000000006</v>
      </c>
      <c r="U776">
        <v>774</v>
      </c>
      <c r="V776">
        <v>18.399999999999999</v>
      </c>
    </row>
    <row r="777" spans="6:22" x14ac:dyDescent="0.55000000000000004">
      <c r="F777" s="3">
        <v>77.5</v>
      </c>
      <c r="U777">
        <v>775</v>
      </c>
      <c r="V777">
        <v>18.399999999999999</v>
      </c>
    </row>
    <row r="778" spans="6:22" x14ac:dyDescent="0.55000000000000004">
      <c r="F778" s="3">
        <v>77.599999999999994</v>
      </c>
      <c r="U778">
        <v>776</v>
      </c>
      <c r="V778">
        <v>18.399999999999999</v>
      </c>
    </row>
    <row r="779" spans="6:22" x14ac:dyDescent="0.55000000000000004">
      <c r="F779" s="3">
        <v>77.7</v>
      </c>
      <c r="U779">
        <v>777</v>
      </c>
      <c r="V779">
        <v>18.399999999999999</v>
      </c>
    </row>
    <row r="780" spans="6:22" x14ac:dyDescent="0.55000000000000004">
      <c r="F780" s="3">
        <v>77.8</v>
      </c>
      <c r="U780">
        <v>778</v>
      </c>
      <c r="V780">
        <v>18.399999999999999</v>
      </c>
    </row>
    <row r="781" spans="6:22" x14ac:dyDescent="0.55000000000000004">
      <c r="F781" s="3">
        <v>77.900000000000006</v>
      </c>
      <c r="U781">
        <v>779</v>
      </c>
      <c r="V781">
        <v>18.399999999999999</v>
      </c>
    </row>
    <row r="782" spans="6:22" x14ac:dyDescent="0.55000000000000004">
      <c r="F782" s="3">
        <v>78</v>
      </c>
      <c r="U782">
        <v>780</v>
      </c>
      <c r="V782">
        <v>18.399999999999999</v>
      </c>
    </row>
    <row r="783" spans="6:22" x14ac:dyDescent="0.55000000000000004">
      <c r="F783" s="3">
        <v>78.099999999999994</v>
      </c>
      <c r="U783">
        <v>781</v>
      </c>
      <c r="V783">
        <v>18.399999999999999</v>
      </c>
    </row>
    <row r="784" spans="6:22" x14ac:dyDescent="0.55000000000000004">
      <c r="F784" s="3">
        <v>78.2</v>
      </c>
      <c r="U784">
        <v>782</v>
      </c>
      <c r="V784">
        <v>18.399999999999999</v>
      </c>
    </row>
    <row r="785" spans="6:22" x14ac:dyDescent="0.55000000000000004">
      <c r="F785" s="3">
        <v>78.3</v>
      </c>
      <c r="U785">
        <v>783</v>
      </c>
      <c r="V785">
        <v>18.399999999999999</v>
      </c>
    </row>
    <row r="786" spans="6:22" x14ac:dyDescent="0.55000000000000004">
      <c r="F786" s="3">
        <v>78.400000000000006</v>
      </c>
      <c r="U786">
        <v>784</v>
      </c>
      <c r="V786">
        <v>18.399999999999999</v>
      </c>
    </row>
    <row r="787" spans="6:22" x14ac:dyDescent="0.55000000000000004">
      <c r="F787" s="3">
        <v>78.5</v>
      </c>
      <c r="U787">
        <v>785</v>
      </c>
      <c r="V787">
        <v>18.399999999999999</v>
      </c>
    </row>
    <row r="788" spans="6:22" x14ac:dyDescent="0.55000000000000004">
      <c r="F788" s="3">
        <v>78.599999999999994</v>
      </c>
      <c r="U788">
        <v>786</v>
      </c>
      <c r="V788">
        <v>18.399999999999999</v>
      </c>
    </row>
    <row r="789" spans="6:22" x14ac:dyDescent="0.55000000000000004">
      <c r="F789" s="3">
        <v>78.7</v>
      </c>
      <c r="U789">
        <v>787</v>
      </c>
      <c r="V789">
        <v>18.399999999999999</v>
      </c>
    </row>
    <row r="790" spans="6:22" x14ac:dyDescent="0.55000000000000004">
      <c r="F790" s="3">
        <v>78.8</v>
      </c>
      <c r="U790">
        <v>788</v>
      </c>
      <c r="V790">
        <v>18.399999999999999</v>
      </c>
    </row>
    <row r="791" spans="6:22" x14ac:dyDescent="0.55000000000000004">
      <c r="F791" s="3">
        <v>78.900000000000006</v>
      </c>
      <c r="U791">
        <v>789</v>
      </c>
      <c r="V791">
        <v>18.399999999999999</v>
      </c>
    </row>
    <row r="792" spans="6:22" x14ac:dyDescent="0.55000000000000004">
      <c r="F792" s="3">
        <v>79</v>
      </c>
      <c r="U792">
        <v>790</v>
      </c>
      <c r="V792">
        <v>18.399999999999999</v>
      </c>
    </row>
    <row r="793" spans="6:22" x14ac:dyDescent="0.55000000000000004">
      <c r="F793" s="3">
        <v>79.099999999999994</v>
      </c>
      <c r="U793">
        <v>791</v>
      </c>
      <c r="V793">
        <v>18.399999999999999</v>
      </c>
    </row>
    <row r="794" spans="6:22" x14ac:dyDescent="0.55000000000000004">
      <c r="F794" s="3">
        <v>79.2</v>
      </c>
      <c r="U794">
        <v>792</v>
      </c>
      <c r="V794">
        <v>18.399999999999999</v>
      </c>
    </row>
    <row r="795" spans="6:22" x14ac:dyDescent="0.55000000000000004">
      <c r="F795" s="3">
        <v>79.3</v>
      </c>
      <c r="U795">
        <v>793</v>
      </c>
      <c r="V795">
        <v>18.399999999999999</v>
      </c>
    </row>
    <row r="796" spans="6:22" x14ac:dyDescent="0.55000000000000004">
      <c r="F796" s="3">
        <v>79.400000000000006</v>
      </c>
      <c r="U796">
        <v>794</v>
      </c>
      <c r="V796">
        <v>18.399999999999999</v>
      </c>
    </row>
    <row r="797" spans="6:22" x14ac:dyDescent="0.55000000000000004">
      <c r="F797" s="3">
        <v>79.5</v>
      </c>
      <c r="U797">
        <v>795</v>
      </c>
      <c r="V797">
        <v>18.399999999999999</v>
      </c>
    </row>
    <row r="798" spans="6:22" x14ac:dyDescent="0.55000000000000004">
      <c r="F798" s="3">
        <v>79.599999999999994</v>
      </c>
      <c r="U798">
        <v>796</v>
      </c>
      <c r="V798">
        <v>18.399999999999999</v>
      </c>
    </row>
    <row r="799" spans="6:22" x14ac:dyDescent="0.55000000000000004">
      <c r="F799" s="3">
        <v>79.7</v>
      </c>
      <c r="U799">
        <v>797</v>
      </c>
      <c r="V799">
        <v>18.399999999999999</v>
      </c>
    </row>
    <row r="800" spans="6:22" x14ac:dyDescent="0.55000000000000004">
      <c r="F800" s="3">
        <v>79.8</v>
      </c>
      <c r="U800">
        <v>798</v>
      </c>
      <c r="V800">
        <v>18.399999999999999</v>
      </c>
    </row>
    <row r="801" spans="6:22" x14ac:dyDescent="0.55000000000000004">
      <c r="F801" s="3">
        <v>79.900000000000006</v>
      </c>
      <c r="U801">
        <v>799</v>
      </c>
      <c r="V801">
        <v>18.399999999999999</v>
      </c>
    </row>
    <row r="802" spans="6:22" x14ac:dyDescent="0.55000000000000004">
      <c r="F802" s="3">
        <v>80</v>
      </c>
      <c r="U802">
        <v>800</v>
      </c>
      <c r="V802">
        <v>18.399999999999999</v>
      </c>
    </row>
    <row r="803" spans="6:22" x14ac:dyDescent="0.55000000000000004">
      <c r="U803">
        <v>801</v>
      </c>
      <c r="V803">
        <v>18.399999999999999</v>
      </c>
    </row>
    <row r="804" spans="6:22" x14ac:dyDescent="0.55000000000000004">
      <c r="U804">
        <v>802</v>
      </c>
      <c r="V804">
        <v>18.399999999999999</v>
      </c>
    </row>
    <row r="805" spans="6:22" x14ac:dyDescent="0.55000000000000004">
      <c r="U805">
        <v>803</v>
      </c>
      <c r="V805">
        <v>18.399999999999999</v>
      </c>
    </row>
    <row r="806" spans="6:22" x14ac:dyDescent="0.55000000000000004">
      <c r="U806">
        <v>804</v>
      </c>
      <c r="V806">
        <v>18.399999999999999</v>
      </c>
    </row>
    <row r="807" spans="6:22" x14ac:dyDescent="0.55000000000000004">
      <c r="U807">
        <v>805</v>
      </c>
      <c r="V807">
        <v>18.399999999999999</v>
      </c>
    </row>
    <row r="808" spans="6:22" x14ac:dyDescent="0.55000000000000004">
      <c r="U808">
        <v>806</v>
      </c>
      <c r="V808">
        <v>18.399999999999999</v>
      </c>
    </row>
    <row r="809" spans="6:22" x14ac:dyDescent="0.55000000000000004">
      <c r="U809">
        <v>807</v>
      </c>
      <c r="V809">
        <v>18.399999999999999</v>
      </c>
    </row>
    <row r="810" spans="6:22" x14ac:dyDescent="0.55000000000000004">
      <c r="U810">
        <v>808</v>
      </c>
      <c r="V810">
        <v>18.399999999999999</v>
      </c>
    </row>
    <row r="811" spans="6:22" x14ac:dyDescent="0.55000000000000004">
      <c r="U811">
        <v>809</v>
      </c>
      <c r="V811">
        <v>18.399999999999999</v>
      </c>
    </row>
    <row r="812" spans="6:22" x14ac:dyDescent="0.55000000000000004">
      <c r="U812">
        <v>810</v>
      </c>
      <c r="V812">
        <v>18.399999999999999</v>
      </c>
    </row>
    <row r="813" spans="6:22" x14ac:dyDescent="0.55000000000000004">
      <c r="U813">
        <v>811</v>
      </c>
      <c r="V813">
        <v>18.399999999999999</v>
      </c>
    </row>
    <row r="814" spans="6:22" x14ac:dyDescent="0.55000000000000004">
      <c r="U814">
        <v>812</v>
      </c>
      <c r="V814">
        <v>18.399999999999999</v>
      </c>
    </row>
    <row r="815" spans="6:22" x14ac:dyDescent="0.55000000000000004">
      <c r="U815">
        <v>813</v>
      </c>
      <c r="V815">
        <v>18.399999999999999</v>
      </c>
    </row>
    <row r="816" spans="6:22" x14ac:dyDescent="0.55000000000000004">
      <c r="U816">
        <v>814</v>
      </c>
      <c r="V816">
        <v>18.399999999999999</v>
      </c>
    </row>
    <row r="817" spans="21:22" x14ac:dyDescent="0.55000000000000004">
      <c r="U817">
        <v>815</v>
      </c>
      <c r="V817">
        <v>18.399999999999999</v>
      </c>
    </row>
    <row r="818" spans="21:22" x14ac:dyDescent="0.55000000000000004">
      <c r="U818">
        <v>816</v>
      </c>
      <c r="V818">
        <v>18.399999999999999</v>
      </c>
    </row>
    <row r="819" spans="21:22" x14ac:dyDescent="0.55000000000000004">
      <c r="U819">
        <v>817</v>
      </c>
      <c r="V819">
        <v>18.399999999999999</v>
      </c>
    </row>
    <row r="820" spans="21:22" x14ac:dyDescent="0.55000000000000004">
      <c r="U820">
        <v>818</v>
      </c>
      <c r="V820">
        <v>18.399999999999999</v>
      </c>
    </row>
    <row r="821" spans="21:22" x14ac:dyDescent="0.55000000000000004">
      <c r="U821">
        <v>819</v>
      </c>
      <c r="V821">
        <v>18.399999999999999</v>
      </c>
    </row>
    <row r="822" spans="21:22" x14ac:dyDescent="0.55000000000000004">
      <c r="U822">
        <v>820</v>
      </c>
      <c r="V822">
        <v>18.399999999999999</v>
      </c>
    </row>
    <row r="823" spans="21:22" x14ac:dyDescent="0.55000000000000004">
      <c r="U823">
        <v>821</v>
      </c>
      <c r="V823">
        <v>18.399999999999999</v>
      </c>
    </row>
    <row r="824" spans="21:22" x14ac:dyDescent="0.55000000000000004">
      <c r="U824">
        <v>822</v>
      </c>
      <c r="V824">
        <v>18.399999999999999</v>
      </c>
    </row>
    <row r="825" spans="21:22" x14ac:dyDescent="0.55000000000000004">
      <c r="U825">
        <v>823</v>
      </c>
      <c r="V825">
        <v>18.399999999999999</v>
      </c>
    </row>
    <row r="826" spans="21:22" x14ac:dyDescent="0.55000000000000004">
      <c r="U826">
        <v>824</v>
      </c>
      <c r="V826">
        <v>18.399999999999999</v>
      </c>
    </row>
    <row r="827" spans="21:22" x14ac:dyDescent="0.55000000000000004">
      <c r="U827">
        <v>825</v>
      </c>
      <c r="V827">
        <v>18.399999999999999</v>
      </c>
    </row>
    <row r="828" spans="21:22" x14ac:dyDescent="0.55000000000000004">
      <c r="U828">
        <v>826</v>
      </c>
      <c r="V828">
        <v>18.399999999999999</v>
      </c>
    </row>
    <row r="829" spans="21:22" x14ac:dyDescent="0.55000000000000004">
      <c r="U829">
        <v>827</v>
      </c>
      <c r="V829">
        <v>18.399999999999999</v>
      </c>
    </row>
    <row r="830" spans="21:22" x14ac:dyDescent="0.55000000000000004">
      <c r="U830">
        <v>828</v>
      </c>
      <c r="V830">
        <v>18.399999999999999</v>
      </c>
    </row>
    <row r="831" spans="21:22" x14ac:dyDescent="0.55000000000000004">
      <c r="U831">
        <v>829</v>
      </c>
      <c r="V831">
        <v>18.399999999999999</v>
      </c>
    </row>
    <row r="832" spans="21:22" x14ac:dyDescent="0.55000000000000004">
      <c r="U832">
        <v>830</v>
      </c>
      <c r="V832">
        <v>18.399999999999999</v>
      </c>
    </row>
    <row r="833" spans="21:22" x14ac:dyDescent="0.55000000000000004">
      <c r="U833">
        <v>831</v>
      </c>
      <c r="V833">
        <v>18.399999999999999</v>
      </c>
    </row>
    <row r="834" spans="21:22" x14ac:dyDescent="0.55000000000000004">
      <c r="U834">
        <v>832</v>
      </c>
      <c r="V834">
        <v>18.399999999999999</v>
      </c>
    </row>
    <row r="835" spans="21:22" x14ac:dyDescent="0.55000000000000004">
      <c r="U835">
        <v>833</v>
      </c>
      <c r="V835">
        <v>18.399999999999999</v>
      </c>
    </row>
    <row r="836" spans="21:22" x14ac:dyDescent="0.55000000000000004">
      <c r="U836">
        <v>834</v>
      </c>
      <c r="V836">
        <v>18.399999999999999</v>
      </c>
    </row>
    <row r="837" spans="21:22" x14ac:dyDescent="0.55000000000000004">
      <c r="U837">
        <v>835</v>
      </c>
      <c r="V837">
        <v>18.399999999999999</v>
      </c>
    </row>
    <row r="838" spans="21:22" x14ac:dyDescent="0.55000000000000004">
      <c r="U838">
        <v>836</v>
      </c>
      <c r="V838">
        <v>18.399999999999999</v>
      </c>
    </row>
    <row r="839" spans="21:22" x14ac:dyDescent="0.55000000000000004">
      <c r="U839">
        <v>837</v>
      </c>
      <c r="V839">
        <v>18.399999999999999</v>
      </c>
    </row>
    <row r="840" spans="21:22" x14ac:dyDescent="0.55000000000000004">
      <c r="U840">
        <v>838</v>
      </c>
      <c r="V840">
        <v>18.399999999999999</v>
      </c>
    </row>
    <row r="841" spans="21:22" x14ac:dyDescent="0.55000000000000004">
      <c r="U841">
        <v>839</v>
      </c>
      <c r="V841">
        <v>18.399999999999999</v>
      </c>
    </row>
    <row r="842" spans="21:22" x14ac:dyDescent="0.55000000000000004">
      <c r="U842">
        <v>840</v>
      </c>
      <c r="V842">
        <v>18.399999999999999</v>
      </c>
    </row>
    <row r="843" spans="21:22" x14ac:dyDescent="0.55000000000000004">
      <c r="U843">
        <v>841</v>
      </c>
      <c r="V843">
        <v>18.399999999999999</v>
      </c>
    </row>
    <row r="844" spans="21:22" x14ac:dyDescent="0.55000000000000004">
      <c r="U844">
        <v>842</v>
      </c>
      <c r="V844">
        <v>18.399999999999999</v>
      </c>
    </row>
    <row r="845" spans="21:22" x14ac:dyDescent="0.55000000000000004">
      <c r="U845">
        <v>843</v>
      </c>
      <c r="V845">
        <v>18.399999999999999</v>
      </c>
    </row>
    <row r="846" spans="21:22" x14ac:dyDescent="0.55000000000000004">
      <c r="U846">
        <v>844</v>
      </c>
      <c r="V846">
        <v>18.399999999999999</v>
      </c>
    </row>
    <row r="847" spans="21:22" x14ac:dyDescent="0.55000000000000004">
      <c r="U847">
        <v>845</v>
      </c>
      <c r="V847">
        <v>18.399999999999999</v>
      </c>
    </row>
    <row r="848" spans="21:22" x14ac:dyDescent="0.55000000000000004">
      <c r="U848">
        <v>846</v>
      </c>
      <c r="V848">
        <v>18.399999999999999</v>
      </c>
    </row>
    <row r="849" spans="21:22" x14ac:dyDescent="0.55000000000000004">
      <c r="U849">
        <v>847</v>
      </c>
      <c r="V849">
        <v>18.399999999999999</v>
      </c>
    </row>
    <row r="850" spans="21:22" x14ac:dyDescent="0.55000000000000004">
      <c r="U850">
        <v>848</v>
      </c>
      <c r="V850">
        <v>18.399999999999999</v>
      </c>
    </row>
    <row r="851" spans="21:22" x14ac:dyDescent="0.55000000000000004">
      <c r="U851">
        <v>849</v>
      </c>
      <c r="V851">
        <v>18.399999999999999</v>
      </c>
    </row>
    <row r="852" spans="21:22" x14ac:dyDescent="0.55000000000000004">
      <c r="U852">
        <v>850</v>
      </c>
      <c r="V852">
        <v>18.399999999999999</v>
      </c>
    </row>
    <row r="853" spans="21:22" x14ac:dyDescent="0.55000000000000004">
      <c r="U853">
        <v>851</v>
      </c>
      <c r="V853">
        <v>18.399999999999999</v>
      </c>
    </row>
    <row r="854" spans="21:22" x14ac:dyDescent="0.55000000000000004">
      <c r="U854">
        <v>852</v>
      </c>
      <c r="V854">
        <v>18.399999999999999</v>
      </c>
    </row>
    <row r="855" spans="21:22" x14ac:dyDescent="0.55000000000000004">
      <c r="U855">
        <v>853</v>
      </c>
      <c r="V855">
        <v>18.399999999999999</v>
      </c>
    </row>
    <row r="856" spans="21:22" x14ac:dyDescent="0.55000000000000004">
      <c r="U856">
        <v>854</v>
      </c>
      <c r="V856">
        <v>18.399999999999999</v>
      </c>
    </row>
    <row r="857" spans="21:22" x14ac:dyDescent="0.55000000000000004">
      <c r="U857">
        <v>855</v>
      </c>
      <c r="V857">
        <v>18.399999999999999</v>
      </c>
    </row>
    <row r="858" spans="21:22" x14ac:dyDescent="0.55000000000000004">
      <c r="U858">
        <v>856</v>
      </c>
      <c r="V858">
        <v>18.399999999999999</v>
      </c>
    </row>
    <row r="859" spans="21:22" x14ac:dyDescent="0.55000000000000004">
      <c r="U859">
        <v>857</v>
      </c>
      <c r="V859">
        <v>18.399999999999999</v>
      </c>
    </row>
    <row r="860" spans="21:22" x14ac:dyDescent="0.55000000000000004">
      <c r="U860">
        <v>858</v>
      </c>
      <c r="V860">
        <v>18.399999999999999</v>
      </c>
    </row>
    <row r="861" spans="21:22" x14ac:dyDescent="0.55000000000000004">
      <c r="U861">
        <v>859</v>
      </c>
      <c r="V861">
        <v>18.399999999999999</v>
      </c>
    </row>
    <row r="862" spans="21:22" x14ac:dyDescent="0.55000000000000004">
      <c r="U862">
        <v>860</v>
      </c>
      <c r="V862">
        <v>18.399999999999999</v>
      </c>
    </row>
    <row r="863" spans="21:22" x14ac:dyDescent="0.55000000000000004">
      <c r="U863">
        <v>861</v>
      </c>
      <c r="V863">
        <v>18.399999999999999</v>
      </c>
    </row>
    <row r="864" spans="21:22" x14ac:dyDescent="0.55000000000000004">
      <c r="U864">
        <v>862</v>
      </c>
      <c r="V864">
        <v>18.399999999999999</v>
      </c>
    </row>
    <row r="865" spans="21:22" x14ac:dyDescent="0.55000000000000004">
      <c r="U865">
        <v>863</v>
      </c>
      <c r="V865">
        <v>18.399999999999999</v>
      </c>
    </row>
    <row r="866" spans="21:22" x14ac:dyDescent="0.55000000000000004">
      <c r="U866">
        <v>864</v>
      </c>
      <c r="V866">
        <v>18.399999999999999</v>
      </c>
    </row>
    <row r="867" spans="21:22" x14ac:dyDescent="0.55000000000000004">
      <c r="U867">
        <v>865</v>
      </c>
      <c r="V867">
        <v>18.399999999999999</v>
      </c>
    </row>
    <row r="868" spans="21:22" x14ac:dyDescent="0.55000000000000004">
      <c r="U868">
        <v>866</v>
      </c>
      <c r="V868">
        <v>18.399999999999999</v>
      </c>
    </row>
    <row r="869" spans="21:22" x14ac:dyDescent="0.55000000000000004">
      <c r="U869">
        <v>867</v>
      </c>
      <c r="V869">
        <v>18.399999999999999</v>
      </c>
    </row>
    <row r="870" spans="21:22" x14ac:dyDescent="0.55000000000000004">
      <c r="U870">
        <v>868</v>
      </c>
      <c r="V870">
        <v>18.399999999999999</v>
      </c>
    </row>
    <row r="871" spans="21:22" x14ac:dyDescent="0.55000000000000004">
      <c r="U871">
        <v>869</v>
      </c>
      <c r="V871">
        <v>18.399999999999999</v>
      </c>
    </row>
    <row r="872" spans="21:22" x14ac:dyDescent="0.55000000000000004">
      <c r="U872">
        <v>870</v>
      </c>
      <c r="V872">
        <v>18.399999999999999</v>
      </c>
    </row>
    <row r="873" spans="21:22" x14ac:dyDescent="0.55000000000000004">
      <c r="U873">
        <v>871</v>
      </c>
      <c r="V873">
        <v>18.399999999999999</v>
      </c>
    </row>
    <row r="874" spans="21:22" x14ac:dyDescent="0.55000000000000004">
      <c r="U874">
        <v>872</v>
      </c>
      <c r="V874">
        <v>18.399999999999999</v>
      </c>
    </row>
    <row r="875" spans="21:22" x14ac:dyDescent="0.55000000000000004">
      <c r="U875">
        <v>873</v>
      </c>
      <c r="V875">
        <v>18.399999999999999</v>
      </c>
    </row>
    <row r="876" spans="21:22" x14ac:dyDescent="0.55000000000000004">
      <c r="U876">
        <v>874</v>
      </c>
      <c r="V876">
        <v>18.399999999999999</v>
      </c>
    </row>
    <row r="877" spans="21:22" x14ac:dyDescent="0.55000000000000004">
      <c r="U877">
        <v>875</v>
      </c>
      <c r="V877">
        <v>18.399999999999999</v>
      </c>
    </row>
    <row r="878" spans="21:22" x14ac:dyDescent="0.55000000000000004">
      <c r="U878">
        <v>876</v>
      </c>
      <c r="V878">
        <v>18.399999999999999</v>
      </c>
    </row>
    <row r="879" spans="21:22" x14ac:dyDescent="0.55000000000000004">
      <c r="U879">
        <v>877</v>
      </c>
      <c r="V879">
        <v>18.399999999999999</v>
      </c>
    </row>
    <row r="880" spans="21:22" x14ac:dyDescent="0.55000000000000004">
      <c r="U880">
        <v>878</v>
      </c>
      <c r="V880">
        <v>18.399999999999999</v>
      </c>
    </row>
    <row r="881" spans="21:22" x14ac:dyDescent="0.55000000000000004">
      <c r="U881">
        <v>879</v>
      </c>
      <c r="V881">
        <v>18.399999999999999</v>
      </c>
    </row>
    <row r="882" spans="21:22" x14ac:dyDescent="0.55000000000000004">
      <c r="U882">
        <v>880</v>
      </c>
      <c r="V882">
        <v>18.399999999999999</v>
      </c>
    </row>
    <row r="883" spans="21:22" x14ac:dyDescent="0.55000000000000004">
      <c r="U883">
        <v>881</v>
      </c>
      <c r="V883">
        <v>18.399999999999999</v>
      </c>
    </row>
    <row r="884" spans="21:22" x14ac:dyDescent="0.55000000000000004">
      <c r="U884">
        <v>882</v>
      </c>
      <c r="V884">
        <v>18.399999999999999</v>
      </c>
    </row>
    <row r="885" spans="21:22" x14ac:dyDescent="0.55000000000000004">
      <c r="U885">
        <v>883</v>
      </c>
      <c r="V885">
        <v>18.399999999999999</v>
      </c>
    </row>
    <row r="886" spans="21:22" x14ac:dyDescent="0.55000000000000004">
      <c r="U886">
        <v>884</v>
      </c>
      <c r="V886">
        <v>18.399999999999999</v>
      </c>
    </row>
    <row r="887" spans="21:22" x14ac:dyDescent="0.55000000000000004">
      <c r="U887">
        <v>885</v>
      </c>
      <c r="V887">
        <v>18.399999999999999</v>
      </c>
    </row>
    <row r="888" spans="21:22" x14ac:dyDescent="0.55000000000000004">
      <c r="U888">
        <v>886</v>
      </c>
      <c r="V888">
        <v>18.399999999999999</v>
      </c>
    </row>
    <row r="889" spans="21:22" x14ac:dyDescent="0.55000000000000004">
      <c r="U889">
        <v>887</v>
      </c>
      <c r="V889">
        <v>18.399999999999999</v>
      </c>
    </row>
    <row r="890" spans="21:22" x14ac:dyDescent="0.55000000000000004">
      <c r="U890">
        <v>888</v>
      </c>
      <c r="V890">
        <v>18.399999999999999</v>
      </c>
    </row>
    <row r="891" spans="21:22" x14ac:dyDescent="0.55000000000000004">
      <c r="U891">
        <v>889</v>
      </c>
      <c r="V891">
        <v>18.399999999999999</v>
      </c>
    </row>
    <row r="892" spans="21:22" x14ac:dyDescent="0.55000000000000004">
      <c r="U892">
        <v>890</v>
      </c>
      <c r="V892">
        <v>18.399999999999999</v>
      </c>
    </row>
    <row r="893" spans="21:22" x14ac:dyDescent="0.55000000000000004">
      <c r="U893">
        <v>891</v>
      </c>
      <c r="V893">
        <v>18.399999999999999</v>
      </c>
    </row>
    <row r="894" spans="21:22" x14ac:dyDescent="0.55000000000000004">
      <c r="U894">
        <v>892</v>
      </c>
      <c r="V894">
        <v>18.399999999999999</v>
      </c>
    </row>
    <row r="895" spans="21:22" x14ac:dyDescent="0.55000000000000004">
      <c r="U895">
        <v>893</v>
      </c>
      <c r="V895">
        <v>18.399999999999999</v>
      </c>
    </row>
  </sheetData>
  <sheetProtection algorithmName="SHA-512" hashValue="fqNWzbXG5mwhFUS0WO0myr7spcJDbbQp4OX8FYp778qqD8o2FEFDI4QNRQbCK7Gc1EG5vuLcYAyOe4YI54xv0w==" saltValue="gt7WqVMYFYcz+Puqjkunxg==" spinCount="100000" sheet="1" objects="1" scenarios="1" formatColumns="0" selectLockedCells="1"/>
  <phoneticPr fontId="9"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2:I23"/>
  <sheetViews>
    <sheetView showGridLines="0" showRowColHeaders="0" tabSelected="1" zoomScaleNormal="100" workbookViewId="0">
      <selection activeCell="C15" sqref="C15"/>
    </sheetView>
  </sheetViews>
  <sheetFormatPr defaultRowHeight="14.4" x14ac:dyDescent="0.55000000000000004"/>
  <cols>
    <col min="1" max="1" width="2.578125" customWidth="1"/>
    <col min="2" max="2" width="3.26171875" customWidth="1"/>
    <col min="3" max="3" width="80.3125" customWidth="1"/>
    <col min="5" max="5" width="2.578125" customWidth="1"/>
  </cols>
  <sheetData>
    <row r="2" spans="2:9" ht="18.3" x14ac:dyDescent="0.7">
      <c r="B2" s="4" t="s">
        <v>3</v>
      </c>
    </row>
    <row r="4" spans="2:9" x14ac:dyDescent="0.55000000000000004">
      <c r="B4" t="s">
        <v>229</v>
      </c>
    </row>
    <row r="5" spans="2:9" x14ac:dyDescent="0.55000000000000004">
      <c r="B5" t="s">
        <v>230</v>
      </c>
    </row>
    <row r="6" spans="2:9" x14ac:dyDescent="0.55000000000000004">
      <c r="B6" t="str">
        <f>Lijsten!Q3</f>
        <v>Zorgregio Midden-IJssel/Oost-Veluwe</v>
      </c>
    </row>
    <row r="8" spans="2:9" x14ac:dyDescent="0.55000000000000004">
      <c r="B8" s="1"/>
    </row>
    <row r="9" spans="2:9" x14ac:dyDescent="0.55000000000000004">
      <c r="B9" s="95"/>
    </row>
    <row r="10" spans="2:9" x14ac:dyDescent="0.55000000000000004">
      <c r="B10" s="6"/>
    </row>
    <row r="11" spans="2:9" x14ac:dyDescent="0.55000000000000004">
      <c r="B11" s="6"/>
    </row>
    <row r="12" spans="2:9" x14ac:dyDescent="0.55000000000000004">
      <c r="B12" s="6"/>
    </row>
    <row r="13" spans="2:9" x14ac:dyDescent="0.55000000000000004">
      <c r="B13" s="6"/>
      <c r="D13" s="7"/>
      <c r="E13" s="7"/>
      <c r="F13" s="7"/>
      <c r="G13" s="7"/>
      <c r="H13" s="7"/>
      <c r="I13" s="7"/>
    </row>
    <row r="14" spans="2:9" x14ac:dyDescent="0.55000000000000004">
      <c r="B14" s="6"/>
      <c r="D14" s="7"/>
      <c r="E14" s="7"/>
    </row>
    <row r="15" spans="2:9" x14ac:dyDescent="0.55000000000000004">
      <c r="B15" s="6"/>
      <c r="D15" s="7"/>
      <c r="E15" s="7"/>
    </row>
    <row r="16" spans="2:9" x14ac:dyDescent="0.55000000000000004">
      <c r="B16" s="6"/>
      <c r="D16" s="7"/>
      <c r="E16" s="7"/>
    </row>
    <row r="17" spans="2:5" x14ac:dyDescent="0.55000000000000004">
      <c r="B17" s="6"/>
      <c r="D17" s="7"/>
      <c r="E17" s="7"/>
    </row>
    <row r="18" spans="2:5" x14ac:dyDescent="0.55000000000000004">
      <c r="B18" s="6"/>
      <c r="D18" s="7"/>
      <c r="E18" s="7"/>
    </row>
    <row r="19" spans="2:5" x14ac:dyDescent="0.55000000000000004">
      <c r="B19" s="6"/>
      <c r="D19" s="7"/>
      <c r="E19" s="7"/>
    </row>
    <row r="20" spans="2:5" x14ac:dyDescent="0.55000000000000004">
      <c r="B20" s="6"/>
      <c r="D20" s="7"/>
      <c r="E20" s="7"/>
    </row>
    <row r="21" spans="2:5" x14ac:dyDescent="0.55000000000000004">
      <c r="B21" s="6"/>
      <c r="D21" s="7"/>
      <c r="E21" s="7"/>
    </row>
    <row r="22" spans="2:5" x14ac:dyDescent="0.55000000000000004">
      <c r="D22" s="7"/>
      <c r="E22" s="7"/>
    </row>
    <row r="23" spans="2:5" x14ac:dyDescent="0.55000000000000004">
      <c r="D23" s="7"/>
      <c r="E23" s="7"/>
    </row>
  </sheetData>
  <sheetProtection algorithmName="SHA-512" hashValue="QDFjWGaHDjKU/SG3wB1EL6YtSpm0Ur8Yjfsxv+LtB2wTbm0NpQNXCqf3QADfHodpc7JQT7B3f+jm+TpYvm/5bQ==" saltValue="667U+mSe1q5C9zKgCEoSuw==" spinCount="100000" sheet="1" objects="1" scenarios="1" formatColumns="0" selectLockedCells="1"/>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4915-5186-4ECA-8C39-D4061F595B85}">
  <sheetPr codeName="Blad4"/>
  <dimension ref="B2:D10"/>
  <sheetViews>
    <sheetView showGridLines="0" showRowColHeaders="0" workbookViewId="0">
      <selection activeCell="C1" sqref="C1"/>
    </sheetView>
  </sheetViews>
  <sheetFormatPr defaultRowHeight="14.4" x14ac:dyDescent="0.55000000000000004"/>
  <cols>
    <col min="1" max="2" width="2.62890625" customWidth="1"/>
    <col min="3" max="4" width="44.89453125" customWidth="1"/>
  </cols>
  <sheetData>
    <row r="2" spans="2:4" ht="18.3" x14ac:dyDescent="0.7">
      <c r="B2" s="4" t="s">
        <v>35</v>
      </c>
    </row>
    <row r="4" spans="2:4" x14ac:dyDescent="0.55000000000000004">
      <c r="B4" s="114" t="s">
        <v>27</v>
      </c>
      <c r="C4" s="114"/>
      <c r="D4" s="114"/>
    </row>
    <row r="5" spans="2:4" ht="380.7" customHeight="1" x14ac:dyDescent="0.55000000000000004">
      <c r="B5" s="115" t="s">
        <v>181</v>
      </c>
      <c r="C5" s="116"/>
      <c r="D5" s="117"/>
    </row>
    <row r="6" spans="2:4" x14ac:dyDescent="0.55000000000000004">
      <c r="B6" s="28" t="s">
        <v>28</v>
      </c>
      <c r="C6" s="29"/>
      <c r="D6" s="30"/>
    </row>
    <row r="7" spans="2:4" x14ac:dyDescent="0.55000000000000004">
      <c r="B7" s="24" t="s">
        <v>248</v>
      </c>
      <c r="D7" s="23"/>
    </row>
    <row r="8" spans="2:4" x14ac:dyDescent="0.55000000000000004">
      <c r="B8" s="24" t="s">
        <v>246</v>
      </c>
      <c r="D8" s="23"/>
    </row>
    <row r="9" spans="2:4" x14ac:dyDescent="0.55000000000000004">
      <c r="B9" s="24" t="s">
        <v>247</v>
      </c>
      <c r="D9" s="23"/>
    </row>
    <row r="10" spans="2:4" x14ac:dyDescent="0.55000000000000004">
      <c r="B10" s="25" t="s">
        <v>182</v>
      </c>
      <c r="C10" s="26"/>
      <c r="D10" s="27"/>
    </row>
  </sheetData>
  <sheetProtection algorithmName="SHA-512" hashValue="nszww/5ex1vhy1oShylePU7k1hbxxvjTDnt8fVTo0hG0LErCsidvUHkPs17NSlqE04I/Ym1KPMtSxFqEIKmu7A==" saltValue="1NDLW/Td9YHLJGSZwYmH0w==" spinCount="100000" sheet="1" objects="1" scenarios="1" formatColumns="0" selectLockedCells="1"/>
  <mergeCells count="2">
    <mergeCell ref="B4:D4"/>
    <mergeCell ref="B5:D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121EF-8044-475E-B571-56571DC38F25}">
  <sheetPr codeName="Blad5"/>
  <dimension ref="B2:D24"/>
  <sheetViews>
    <sheetView showGridLines="0" showRowColHeaders="0" workbookViewId="0">
      <selection activeCell="C6" sqref="C6"/>
    </sheetView>
  </sheetViews>
  <sheetFormatPr defaultRowHeight="14.4" x14ac:dyDescent="0.55000000000000004"/>
  <cols>
    <col min="1" max="1" width="2.578125" customWidth="1"/>
    <col min="2" max="2" width="56.05078125" customWidth="1"/>
    <col min="3" max="3" width="53.41796875" customWidth="1"/>
  </cols>
  <sheetData>
    <row r="2" spans="2:4" ht="18.3" x14ac:dyDescent="0.7">
      <c r="B2" s="4" t="s">
        <v>228</v>
      </c>
    </row>
    <row r="3" spans="2:4" x14ac:dyDescent="0.55000000000000004">
      <c r="C3" s="113" t="s">
        <v>251</v>
      </c>
    </row>
    <row r="5" spans="2:4" x14ac:dyDescent="0.55000000000000004">
      <c r="B5" s="120" t="s">
        <v>108</v>
      </c>
      <c r="C5" s="120"/>
    </row>
    <row r="6" spans="2:4" x14ac:dyDescent="0.55000000000000004">
      <c r="B6" s="2" t="s">
        <v>109</v>
      </c>
      <c r="C6" s="76"/>
    </row>
    <row r="7" spans="2:4" x14ac:dyDescent="0.55000000000000004">
      <c r="B7" s="2" t="s">
        <v>110</v>
      </c>
      <c r="C7" s="76"/>
    </row>
    <row r="8" spans="2:4" x14ac:dyDescent="0.55000000000000004">
      <c r="B8" s="2" t="s">
        <v>111</v>
      </c>
      <c r="C8" s="77"/>
    </row>
    <row r="9" spans="2:4" x14ac:dyDescent="0.55000000000000004">
      <c r="B9" s="2" t="s">
        <v>112</v>
      </c>
      <c r="C9" s="79"/>
    </row>
    <row r="10" spans="2:4" x14ac:dyDescent="0.55000000000000004">
      <c r="B10" s="2" t="str">
        <f>"Geschatte totale zorgomzet* 2024 van uw gehele organisatie"</f>
        <v>Geschatte totale zorgomzet* 2024 van uw gehele organisatie</v>
      </c>
      <c r="C10" s="78"/>
    </row>
    <row r="11" spans="2:4" x14ac:dyDescent="0.55000000000000004">
      <c r="B11" s="2" t="s">
        <v>133</v>
      </c>
      <c r="C11" s="56"/>
      <c r="D11" t="s">
        <v>113</v>
      </c>
    </row>
    <row r="13" spans="2:4" x14ac:dyDescent="0.55000000000000004">
      <c r="B13" s="120" t="s">
        <v>227</v>
      </c>
      <c r="C13" s="120"/>
    </row>
    <row r="14" spans="2:4" x14ac:dyDescent="0.55000000000000004">
      <c r="B14" s="2" t="s">
        <v>210</v>
      </c>
      <c r="C14" s="56"/>
    </row>
    <row r="16" spans="2:4" x14ac:dyDescent="0.55000000000000004">
      <c r="B16" s="57" t="s">
        <v>226</v>
      </c>
    </row>
    <row r="17" spans="2:4" x14ac:dyDescent="0.55000000000000004">
      <c r="B17" s="60"/>
    </row>
    <row r="18" spans="2:4" ht="34.5" customHeight="1" x14ac:dyDescent="0.55000000000000004">
      <c r="B18" s="118" t="str">
        <f>IF(C11="nvt","Deze uitvraag is uitsluitend bestemd voor instellingen met de hulpverleners in loondienst. Als ondernemer of vrijgevestigde zorgaanbieder kunt u geen gebruik maken van deze vragenlijst. U hoeft aan dit onderzoek niet deel te nemen.","")</f>
        <v/>
      </c>
      <c r="C18" s="118"/>
      <c r="D18" s="118"/>
    </row>
    <row r="19" spans="2:4" ht="33" customHeight="1" x14ac:dyDescent="0.55000000000000004">
      <c r="B19" s="118" t="str">
        <f>IF(C11=Lijsten!O8,"Als de begeleiders in uw organisatie niet hoofdzakelijk in loondienst zijn, hoeft u dit formulier niet in te vullen. In dit onderzoek baseren wij ons op de gegevens van instellingen.","")</f>
        <v/>
      </c>
      <c r="C19" s="118"/>
    </row>
    <row r="21" spans="2:4" x14ac:dyDescent="0.55000000000000004">
      <c r="B21" s="58" t="s">
        <v>114</v>
      </c>
      <c r="C21" s="59"/>
    </row>
    <row r="22" spans="2:4" ht="28.5" customHeight="1" x14ac:dyDescent="0.55000000000000004">
      <c r="B22" s="119" t="s">
        <v>144</v>
      </c>
      <c r="C22" s="119"/>
    </row>
    <row r="23" spans="2:4" x14ac:dyDescent="0.55000000000000004">
      <c r="B23" s="60"/>
      <c r="C23" s="60"/>
    </row>
    <row r="24" spans="2:4" x14ac:dyDescent="0.55000000000000004">
      <c r="B24" s="60"/>
    </row>
  </sheetData>
  <sheetProtection algorithmName="SHA-512" hashValue="n9iSAMK+TnC0WvBvD7izhujeXoR53j/4HHdsGKxQ6t0zW9iUVEditoO14/kI34WUerogh+dojbIwzBbL/gifBw==" saltValue="Bwuf8e7AxO829LOPOXU5sQ==" spinCount="100000" sheet="1" objects="1" scenarios="1" formatColumns="0" selectLockedCells="1"/>
  <mergeCells count="5">
    <mergeCell ref="B19:C19"/>
    <mergeCell ref="B22:C22"/>
    <mergeCell ref="B18:D18"/>
    <mergeCell ref="B5:C5"/>
    <mergeCell ref="B13:C13"/>
  </mergeCells>
  <conditionalFormatting sqref="C6:C11">
    <cfRule type="expression" dxfId="217" priority="3">
      <formula>C6&lt;&gt;""</formula>
    </cfRule>
    <cfRule type="expression" dxfId="216" priority="4">
      <formula>C6=""</formula>
    </cfRule>
  </conditionalFormatting>
  <conditionalFormatting sqref="C14">
    <cfRule type="expression" dxfId="215" priority="1">
      <formula>C14&lt;&gt;""</formula>
    </cfRule>
    <cfRule type="expression" dxfId="214" priority="2">
      <formula>C14=""</formula>
    </cfRule>
  </conditionalFormatting>
  <dataValidations count="3">
    <dataValidation type="list" allowBlank="1" showInputMessage="1" showErrorMessage="1" sqref="C11" xr:uid="{8030B98E-6D4E-4F32-99AE-B3EBA3595593}">
      <formula1>cao</formula1>
    </dataValidation>
    <dataValidation type="whole" allowBlank="1" showInputMessage="1" showErrorMessage="1" sqref="C10" xr:uid="{FDB2FFEC-0705-465E-82AA-F2DD9E627453}">
      <formula1>1</formula1>
      <formula2>10000000000</formula2>
    </dataValidation>
    <dataValidation type="list" allowBlank="1" showInputMessage="1" showErrorMessage="1" sqref="C14" xr:uid="{90016CB6-3FCC-4937-A66C-E1B32127828B}">
      <formula1>"ja,nee"</formula1>
    </dataValidation>
  </dataValidation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52588-93B8-4738-9702-23AC19A3559C}">
  <sheetPr codeName="Blad6"/>
  <dimension ref="B2:E79"/>
  <sheetViews>
    <sheetView showGridLines="0" showRowColHeaders="0" workbookViewId="0">
      <selection activeCell="C8" sqref="C8"/>
    </sheetView>
  </sheetViews>
  <sheetFormatPr defaultRowHeight="14.4" x14ac:dyDescent="0.55000000000000004"/>
  <cols>
    <col min="1" max="1" width="2.83984375" customWidth="1"/>
    <col min="2" max="2" width="87.578125" customWidth="1"/>
    <col min="3" max="3" width="19.3125" customWidth="1"/>
    <col min="4" max="4" width="5" customWidth="1"/>
    <col min="5" max="5" width="21.15625" customWidth="1"/>
  </cols>
  <sheetData>
    <row r="2" spans="2:5" ht="18.3" x14ac:dyDescent="0.7">
      <c r="B2" s="4" t="s">
        <v>36</v>
      </c>
    </row>
    <row r="4" spans="2:5" x14ac:dyDescent="0.55000000000000004">
      <c r="B4" s="1" t="s">
        <v>37</v>
      </c>
    </row>
    <row r="5" spans="2:5" ht="45" customHeight="1" x14ac:dyDescent="0.55000000000000004">
      <c r="B5" s="122" t="s">
        <v>130</v>
      </c>
      <c r="C5" s="122"/>
      <c r="D5" s="122"/>
      <c r="E5" s="122"/>
    </row>
    <row r="6" spans="2:5" x14ac:dyDescent="0.55000000000000004">
      <c r="B6" s="38"/>
    </row>
    <row r="7" spans="2:5" x14ac:dyDescent="0.55000000000000004">
      <c r="B7" s="123" t="s">
        <v>38</v>
      </c>
      <c r="C7" s="123"/>
    </row>
    <row r="8" spans="2:5" ht="14.5" customHeight="1" x14ac:dyDescent="0.55000000000000004">
      <c r="B8" s="17" t="s">
        <v>206</v>
      </c>
      <c r="C8" s="39"/>
      <c r="D8" s="124" t="s">
        <v>208</v>
      </c>
      <c r="E8" s="124"/>
    </row>
    <row r="9" spans="2:5" ht="14.5" customHeight="1" x14ac:dyDescent="0.55000000000000004">
      <c r="B9" s="40" t="s">
        <v>39</v>
      </c>
      <c r="C9" s="39"/>
      <c r="D9" s="125" t="s">
        <v>169</v>
      </c>
      <c r="E9" s="125"/>
    </row>
    <row r="10" spans="2:5" ht="14.5" customHeight="1" x14ac:dyDescent="0.55000000000000004">
      <c r="B10" s="41" t="s">
        <v>40</v>
      </c>
      <c r="C10" s="39"/>
      <c r="D10" s="125"/>
      <c r="E10" s="125"/>
    </row>
    <row r="11" spans="2:5" ht="14.5" customHeight="1" x14ac:dyDescent="0.55000000000000004">
      <c r="B11" s="41" t="s">
        <v>122</v>
      </c>
      <c r="C11" s="39"/>
      <c r="D11" s="125"/>
      <c r="E11" s="125"/>
    </row>
    <row r="12" spans="2:5" ht="14.5" customHeight="1" x14ac:dyDescent="0.55000000000000004">
      <c r="B12" s="41" t="s">
        <v>41</v>
      </c>
      <c r="C12" s="39"/>
      <c r="D12" s="125"/>
      <c r="E12" s="125"/>
    </row>
    <row r="13" spans="2:5" ht="14.5" customHeight="1" x14ac:dyDescent="0.55000000000000004">
      <c r="B13" s="41" t="s">
        <v>42</v>
      </c>
      <c r="C13" s="39"/>
      <c r="D13" s="125"/>
      <c r="E13" s="125"/>
    </row>
    <row r="14" spans="2:5" ht="14.5" customHeight="1" x14ac:dyDescent="0.55000000000000004">
      <c r="B14" s="41" t="s">
        <v>43</v>
      </c>
      <c r="C14" s="39"/>
      <c r="D14" s="125"/>
      <c r="E14" s="125"/>
    </row>
    <row r="15" spans="2:5" ht="14.5" customHeight="1" x14ac:dyDescent="0.55000000000000004">
      <c r="B15" s="41" t="s">
        <v>120</v>
      </c>
      <c r="C15" s="39"/>
      <c r="D15" s="125"/>
      <c r="E15" s="125"/>
    </row>
    <row r="16" spans="2:5" ht="14.5" customHeight="1" x14ac:dyDescent="0.55000000000000004">
      <c r="B16" s="41" t="s">
        <v>121</v>
      </c>
      <c r="C16" s="39"/>
      <c r="D16" s="125"/>
      <c r="E16" s="125"/>
    </row>
    <row r="17" spans="2:5" ht="14.5" customHeight="1" x14ac:dyDescent="0.55000000000000004">
      <c r="B17" s="41" t="s">
        <v>44</v>
      </c>
      <c r="C17" s="39"/>
      <c r="D17" s="125"/>
      <c r="E17" s="125"/>
    </row>
    <row r="18" spans="2:5" ht="14.5" customHeight="1" x14ac:dyDescent="0.55000000000000004">
      <c r="B18" s="41" t="s">
        <v>45</v>
      </c>
      <c r="C18" s="39"/>
      <c r="D18" s="125"/>
      <c r="E18" s="125"/>
    </row>
    <row r="19" spans="2:5" ht="14.5" customHeight="1" x14ac:dyDescent="0.55000000000000004">
      <c r="B19" s="2" t="s">
        <v>46</v>
      </c>
      <c r="C19" s="42">
        <f>C8-SUM(C9:C18)</f>
        <v>0</v>
      </c>
    </row>
    <row r="20" spans="2:5" ht="14.5" customHeight="1" x14ac:dyDescent="0.55000000000000004">
      <c r="B20" s="2" t="s">
        <v>47</v>
      </c>
      <c r="C20" s="80"/>
      <c r="D20" s="126"/>
      <c r="E20" s="127"/>
    </row>
    <row r="21" spans="2:5" ht="14.5" customHeight="1" x14ac:dyDescent="0.55000000000000004">
      <c r="B21" s="43" t="s">
        <v>48</v>
      </c>
      <c r="C21" s="97" t="str">
        <f>IFERROR(C19/C20,"")</f>
        <v/>
      </c>
      <c r="E21" s="128" t="s">
        <v>49</v>
      </c>
    </row>
    <row r="22" spans="2:5" ht="14.5" customHeight="1" x14ac:dyDescent="0.55000000000000004">
      <c r="E22" s="128"/>
    </row>
    <row r="23" spans="2:5" x14ac:dyDescent="0.55000000000000004">
      <c r="B23" s="2"/>
      <c r="C23" s="44" t="s">
        <v>50</v>
      </c>
      <c r="E23" s="128"/>
    </row>
    <row r="24" spans="2:5" x14ac:dyDescent="0.55000000000000004">
      <c r="B24" s="43" t="s">
        <v>170</v>
      </c>
      <c r="C24" s="63"/>
      <c r="E24" s="128"/>
    </row>
    <row r="25" spans="2:5" x14ac:dyDescent="0.55000000000000004">
      <c r="B25" s="43" t="s">
        <v>207</v>
      </c>
      <c r="C25" s="63"/>
      <c r="E25" s="128"/>
    </row>
    <row r="26" spans="2:5" x14ac:dyDescent="0.55000000000000004">
      <c r="B26" s="43" t="s">
        <v>212</v>
      </c>
      <c r="C26" s="75"/>
      <c r="E26" s="128"/>
    </row>
    <row r="28" spans="2:5" ht="27.3" customHeight="1" x14ac:dyDescent="0.55000000000000004">
      <c r="B28" s="121" t="s">
        <v>51</v>
      </c>
      <c r="C28" s="121"/>
      <c r="D28" s="121"/>
      <c r="E28" s="121"/>
    </row>
    <row r="29" spans="2:5" x14ac:dyDescent="0.55000000000000004">
      <c r="B29" s="46" t="s">
        <v>52</v>
      </c>
      <c r="C29" s="45"/>
      <c r="D29" s="45"/>
      <c r="E29" s="45"/>
    </row>
    <row r="30" spans="2:5" x14ac:dyDescent="0.55000000000000004">
      <c r="E30" s="31"/>
    </row>
    <row r="31" spans="2:5" x14ac:dyDescent="0.55000000000000004">
      <c r="B31" s="47" t="s">
        <v>53</v>
      </c>
      <c r="E31" s="48"/>
    </row>
    <row r="32" spans="2:5" x14ac:dyDescent="0.55000000000000004">
      <c r="B32" s="49" t="s">
        <v>54</v>
      </c>
    </row>
    <row r="33" spans="2:2" x14ac:dyDescent="0.55000000000000004">
      <c r="B33" s="49" t="s">
        <v>55</v>
      </c>
    </row>
    <row r="34" spans="2:2" x14ac:dyDescent="0.55000000000000004">
      <c r="B34" s="49" t="s">
        <v>56</v>
      </c>
    </row>
    <row r="35" spans="2:2" x14ac:dyDescent="0.55000000000000004">
      <c r="B35" s="49" t="s">
        <v>57</v>
      </c>
    </row>
    <row r="36" spans="2:2" x14ac:dyDescent="0.55000000000000004">
      <c r="B36" s="49" t="s">
        <v>58</v>
      </c>
    </row>
    <row r="37" spans="2:2" x14ac:dyDescent="0.55000000000000004">
      <c r="B37" s="46" t="s">
        <v>59</v>
      </c>
    </row>
    <row r="38" spans="2:2" x14ac:dyDescent="0.55000000000000004">
      <c r="B38" s="46" t="s">
        <v>60</v>
      </c>
    </row>
    <row r="40" spans="2:2" x14ac:dyDescent="0.55000000000000004">
      <c r="B40" s="47" t="s">
        <v>61</v>
      </c>
    </row>
    <row r="41" spans="2:2" x14ac:dyDescent="0.55000000000000004">
      <c r="B41" s="46" t="s">
        <v>62</v>
      </c>
    </row>
    <row r="42" spans="2:2" x14ac:dyDescent="0.55000000000000004">
      <c r="B42" s="46" t="s">
        <v>63</v>
      </c>
    </row>
    <row r="43" spans="2:2" x14ac:dyDescent="0.55000000000000004">
      <c r="B43" s="46" t="s">
        <v>64</v>
      </c>
    </row>
    <row r="44" spans="2:2" x14ac:dyDescent="0.55000000000000004">
      <c r="B44" s="46" t="s">
        <v>65</v>
      </c>
    </row>
    <row r="45" spans="2:2" x14ac:dyDescent="0.55000000000000004">
      <c r="B45" s="46" t="s">
        <v>66</v>
      </c>
    </row>
    <row r="46" spans="2:2" x14ac:dyDescent="0.55000000000000004">
      <c r="B46" s="46" t="s">
        <v>67</v>
      </c>
    </row>
    <row r="47" spans="2:2" x14ac:dyDescent="0.55000000000000004">
      <c r="B47" s="46" t="s">
        <v>68</v>
      </c>
    </row>
    <row r="48" spans="2:2" x14ac:dyDescent="0.55000000000000004">
      <c r="B48" s="46" t="s">
        <v>69</v>
      </c>
    </row>
    <row r="49" spans="2:2" x14ac:dyDescent="0.55000000000000004">
      <c r="B49" s="46" t="s">
        <v>70</v>
      </c>
    </row>
    <row r="50" spans="2:2" x14ac:dyDescent="0.55000000000000004">
      <c r="B50" s="46" t="s">
        <v>71</v>
      </c>
    </row>
    <row r="51" spans="2:2" x14ac:dyDescent="0.55000000000000004">
      <c r="B51" s="46" t="s">
        <v>72</v>
      </c>
    </row>
    <row r="52" spans="2:2" x14ac:dyDescent="0.55000000000000004">
      <c r="B52" s="46" t="s">
        <v>73</v>
      </c>
    </row>
    <row r="53" spans="2:2" x14ac:dyDescent="0.55000000000000004">
      <c r="B53" s="46" t="s">
        <v>74</v>
      </c>
    </row>
    <row r="54" spans="2:2" x14ac:dyDescent="0.55000000000000004">
      <c r="B54" s="46" t="s">
        <v>75</v>
      </c>
    </row>
    <row r="56" spans="2:2" x14ac:dyDescent="0.55000000000000004">
      <c r="B56" s="47" t="s">
        <v>76</v>
      </c>
    </row>
    <row r="57" spans="2:2" x14ac:dyDescent="0.55000000000000004">
      <c r="B57" s="46" t="s">
        <v>77</v>
      </c>
    </row>
    <row r="58" spans="2:2" x14ac:dyDescent="0.55000000000000004">
      <c r="B58" s="46" t="s">
        <v>78</v>
      </c>
    </row>
    <row r="59" spans="2:2" x14ac:dyDescent="0.55000000000000004">
      <c r="B59" s="46" t="s">
        <v>79</v>
      </c>
    </row>
    <row r="60" spans="2:2" x14ac:dyDescent="0.55000000000000004">
      <c r="B60" s="46" t="s">
        <v>80</v>
      </c>
    </row>
    <row r="61" spans="2:2" x14ac:dyDescent="0.55000000000000004">
      <c r="B61" s="46" t="s">
        <v>81</v>
      </c>
    </row>
    <row r="62" spans="2:2" x14ac:dyDescent="0.55000000000000004">
      <c r="B62" s="46" t="s">
        <v>82</v>
      </c>
    </row>
    <row r="63" spans="2:2" x14ac:dyDescent="0.55000000000000004">
      <c r="B63" s="46" t="s">
        <v>83</v>
      </c>
    </row>
    <row r="65" spans="2:2" x14ac:dyDescent="0.55000000000000004">
      <c r="B65" s="47" t="s">
        <v>123</v>
      </c>
    </row>
    <row r="66" spans="2:2" x14ac:dyDescent="0.55000000000000004">
      <c r="B66" s="46" t="s">
        <v>124</v>
      </c>
    </row>
    <row r="67" spans="2:2" x14ac:dyDescent="0.55000000000000004">
      <c r="B67" s="46" t="s">
        <v>125</v>
      </c>
    </row>
    <row r="68" spans="2:2" x14ac:dyDescent="0.55000000000000004">
      <c r="B68" s="46" t="s">
        <v>126</v>
      </c>
    </row>
    <row r="69" spans="2:2" x14ac:dyDescent="0.55000000000000004">
      <c r="B69" s="46" t="s">
        <v>127</v>
      </c>
    </row>
    <row r="70" spans="2:2" x14ac:dyDescent="0.55000000000000004">
      <c r="B70" s="46" t="s">
        <v>128</v>
      </c>
    </row>
    <row r="71" spans="2:2" x14ac:dyDescent="0.55000000000000004">
      <c r="B71" s="46" t="s">
        <v>129</v>
      </c>
    </row>
    <row r="73" spans="2:2" x14ac:dyDescent="0.55000000000000004">
      <c r="B73" s="47"/>
    </row>
    <row r="74" spans="2:2" x14ac:dyDescent="0.55000000000000004">
      <c r="B74" s="46"/>
    </row>
    <row r="75" spans="2:2" x14ac:dyDescent="0.55000000000000004">
      <c r="B75" s="46"/>
    </row>
    <row r="76" spans="2:2" x14ac:dyDescent="0.55000000000000004">
      <c r="B76" s="46"/>
    </row>
    <row r="77" spans="2:2" x14ac:dyDescent="0.55000000000000004">
      <c r="B77" s="46"/>
    </row>
    <row r="78" spans="2:2" x14ac:dyDescent="0.55000000000000004">
      <c r="B78" s="46"/>
    </row>
    <row r="79" spans="2:2" x14ac:dyDescent="0.55000000000000004">
      <c r="B79" s="46"/>
    </row>
  </sheetData>
  <sheetProtection algorithmName="SHA-512" hashValue="1bDPXa1UF5btrV3RWYUNZ/aJpoSBs/75HSBY3CE46y7pku/CwSvE92t2xAZNggpfzP4uAmQFcehRFYfhc6knOg==" saltValue="XvtHALeDA1fksC6ZCJKqfw==" spinCount="100000" sheet="1" objects="1" scenarios="1" formatColumns="0" selectLockedCells="1"/>
  <mergeCells count="7">
    <mergeCell ref="B28:E28"/>
    <mergeCell ref="B5:E5"/>
    <mergeCell ref="B7:C7"/>
    <mergeCell ref="D8:E8"/>
    <mergeCell ref="D9:E18"/>
    <mergeCell ref="D20:E20"/>
    <mergeCell ref="E21:E26"/>
  </mergeCells>
  <conditionalFormatting sqref="C8:C18 C20 C24:C26">
    <cfRule type="expression" dxfId="213" priority="1">
      <formula>C8&lt;&gt;""</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25CD-1E80-4F88-BB02-7A218E6EA97C}">
  <sheetPr codeName="Blad11"/>
  <dimension ref="B2:E30"/>
  <sheetViews>
    <sheetView showGridLines="0" showRowColHeaders="0" workbookViewId="0">
      <selection activeCell="C5" sqref="C5"/>
    </sheetView>
  </sheetViews>
  <sheetFormatPr defaultRowHeight="14.4" x14ac:dyDescent="0.55000000000000004"/>
  <cols>
    <col min="1" max="1" width="2.578125" customWidth="1"/>
    <col min="2" max="2" width="107.3671875" customWidth="1"/>
    <col min="3" max="3" width="13.578125" customWidth="1"/>
  </cols>
  <sheetData>
    <row r="2" spans="2:5" ht="18.3" x14ac:dyDescent="0.7">
      <c r="B2" s="4" t="s">
        <v>145</v>
      </c>
    </row>
    <row r="4" spans="2:5" x14ac:dyDescent="0.55000000000000004">
      <c r="B4" s="129" t="s">
        <v>232</v>
      </c>
      <c r="C4" s="130"/>
    </row>
    <row r="5" spans="2:5" ht="14.5" customHeight="1" x14ac:dyDescent="0.55000000000000004">
      <c r="B5" s="2" t="s">
        <v>237</v>
      </c>
      <c r="C5" s="93"/>
    </row>
    <row r="6" spans="2:5" ht="14.5" customHeight="1" x14ac:dyDescent="0.55000000000000004">
      <c r="B6" s="2" t="s">
        <v>238</v>
      </c>
      <c r="C6" s="93"/>
    </row>
    <row r="7" spans="2:5" x14ac:dyDescent="0.55000000000000004">
      <c r="B7" s="2" t="s">
        <v>239</v>
      </c>
      <c r="C7" s="93"/>
    </row>
    <row r="8" spans="2:5" x14ac:dyDescent="0.55000000000000004">
      <c r="B8" s="17" t="s">
        <v>146</v>
      </c>
      <c r="C8" s="70">
        <f>IFERROR((C6+C7)/C5,0)</f>
        <v>0</v>
      </c>
      <c r="E8" s="71"/>
    </row>
    <row r="9" spans="2:5" x14ac:dyDescent="0.55000000000000004">
      <c r="B9" s="1"/>
      <c r="C9" s="72"/>
    </row>
    <row r="10" spans="2:5" x14ac:dyDescent="0.55000000000000004">
      <c r="B10" s="120" t="s">
        <v>168</v>
      </c>
      <c r="C10" s="120"/>
    </row>
    <row r="11" spans="2:5" x14ac:dyDescent="0.55000000000000004">
      <c r="B11" s="2" t="s">
        <v>240</v>
      </c>
      <c r="C11" s="94"/>
    </row>
    <row r="13" spans="2:5" ht="29.4" customHeight="1" x14ac:dyDescent="0.55000000000000004">
      <c r="B13" s="131" t="s">
        <v>231</v>
      </c>
      <c r="C13" s="132"/>
    </row>
    <row r="14" spans="2:5" ht="66.3" customHeight="1" x14ac:dyDescent="0.55000000000000004">
      <c r="B14" s="133"/>
      <c r="C14" s="134"/>
    </row>
    <row r="17" spans="2:2" x14ac:dyDescent="0.55000000000000004">
      <c r="B17" s="74" t="s">
        <v>159</v>
      </c>
    </row>
    <row r="19" spans="2:2" x14ac:dyDescent="0.55000000000000004">
      <c r="B19" s="74" t="s">
        <v>147</v>
      </c>
    </row>
    <row r="20" spans="2:2" x14ac:dyDescent="0.55000000000000004">
      <c r="B20" s="46" t="s">
        <v>148</v>
      </c>
    </row>
    <row r="21" spans="2:2" x14ac:dyDescent="0.55000000000000004">
      <c r="B21" s="46" t="s">
        <v>149</v>
      </c>
    </row>
    <row r="22" spans="2:2" x14ac:dyDescent="0.55000000000000004">
      <c r="B22" s="46" t="s">
        <v>150</v>
      </c>
    </row>
    <row r="23" spans="2:2" x14ac:dyDescent="0.55000000000000004">
      <c r="B23" s="46" t="s">
        <v>151</v>
      </c>
    </row>
    <row r="24" spans="2:2" x14ac:dyDescent="0.55000000000000004">
      <c r="B24" s="46" t="s">
        <v>152</v>
      </c>
    </row>
    <row r="25" spans="2:2" x14ac:dyDescent="0.55000000000000004">
      <c r="B25" s="46" t="s">
        <v>153</v>
      </c>
    </row>
    <row r="26" spans="2:2" x14ac:dyDescent="0.55000000000000004">
      <c r="B26" s="46" t="s">
        <v>154</v>
      </c>
    </row>
    <row r="27" spans="2:2" x14ac:dyDescent="0.55000000000000004">
      <c r="B27" s="46" t="s">
        <v>155</v>
      </c>
    </row>
    <row r="29" spans="2:2" x14ac:dyDescent="0.55000000000000004">
      <c r="B29" s="74" t="s">
        <v>156</v>
      </c>
    </row>
    <row r="30" spans="2:2" x14ac:dyDescent="0.55000000000000004">
      <c r="B30" s="46" t="s">
        <v>157</v>
      </c>
    </row>
  </sheetData>
  <sheetProtection algorithmName="SHA-512" hashValue="gPzdn+zBeEB1DXxigIIw8gD7st2TO+cHukzhwjc+HKRSzkz7euAFhHi+9l77J9KtguDO0eFSHtqmEkuP9kzaAA==" saltValue="X2x3DYBW3cDJRB0+HimowQ==" spinCount="100000" sheet="1" objects="1" scenarios="1" formatColumns="0" selectLockedCells="1"/>
  <mergeCells count="4">
    <mergeCell ref="B4:C4"/>
    <mergeCell ref="B10:C10"/>
    <mergeCell ref="B13:C13"/>
    <mergeCell ref="B14:C14"/>
  </mergeCells>
  <conditionalFormatting sqref="B14">
    <cfRule type="expression" dxfId="212" priority="2">
      <formula>ISBLANK(B14)</formula>
    </cfRule>
  </conditionalFormatting>
  <conditionalFormatting sqref="C5:C7 C11">
    <cfRule type="expression" dxfId="211" priority="3">
      <formula>(ISBLANK(C5))</formula>
    </cfRule>
  </conditionalFormatting>
  <pageMargins left="0.7" right="0.7" top="0.75" bottom="0.75" header="0.3" footer="0.3"/>
  <pageSetup paperSize="9"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AE3D-CB38-4C43-B477-6BBDBB3D2DB2}">
  <sheetPr codeName="Blad8"/>
  <dimension ref="B2:C20"/>
  <sheetViews>
    <sheetView showGridLines="0" showRowColHeaders="0" workbookViewId="0">
      <selection activeCell="C6" sqref="C6"/>
    </sheetView>
  </sheetViews>
  <sheetFormatPr defaultRowHeight="14.4" x14ac:dyDescent="0.55000000000000004"/>
  <cols>
    <col min="1" max="1" width="2.578125" style="106" customWidth="1"/>
    <col min="2" max="2" width="97.68359375" style="106" customWidth="1"/>
    <col min="3" max="3" width="13.1015625" style="106" customWidth="1"/>
    <col min="4" max="16384" width="8.83984375" style="106"/>
  </cols>
  <sheetData>
    <row r="2" spans="2:3" ht="18.3" x14ac:dyDescent="0.7">
      <c r="B2" s="105" t="s">
        <v>233</v>
      </c>
    </row>
    <row r="5" spans="2:3" x14ac:dyDescent="0.55000000000000004">
      <c r="B5" s="107" t="s">
        <v>233</v>
      </c>
      <c r="C5" s="108">
        <v>2025</v>
      </c>
    </row>
    <row r="6" spans="2:3" x14ac:dyDescent="0.55000000000000004">
      <c r="B6" s="109" t="str">
        <f>"Hoeveel tolkkosten heeft u in 2025 gemaakt voor VERBLIJVENDE "&amp;Lijsten!Q4&amp;"?"</f>
        <v>Hoeveel tolkkosten heeft u in 2025 gemaakt voor VERBLIJVENDE cliënten uit de zorgregio MIJOV?</v>
      </c>
      <c r="C6" s="101"/>
    </row>
    <row r="7" spans="2:3" x14ac:dyDescent="0.55000000000000004">
      <c r="B7" s="109" t="s">
        <v>234</v>
      </c>
      <c r="C7" s="102"/>
    </row>
    <row r="8" spans="2:3" x14ac:dyDescent="0.55000000000000004">
      <c r="B8" s="109" t="s">
        <v>235</v>
      </c>
      <c r="C8" s="103"/>
    </row>
    <row r="9" spans="2:3" x14ac:dyDescent="0.55000000000000004">
      <c r="B9" s="109" t="s">
        <v>236</v>
      </c>
      <c r="C9" s="102"/>
    </row>
    <row r="13" spans="2:3" x14ac:dyDescent="0.55000000000000004">
      <c r="B13" s="110" t="s">
        <v>241</v>
      </c>
    </row>
    <row r="15" spans="2:3" x14ac:dyDescent="0.55000000000000004">
      <c r="B15" s="111" t="s">
        <v>242</v>
      </c>
    </row>
    <row r="16" spans="2:3" x14ac:dyDescent="0.55000000000000004">
      <c r="B16" s="112" t="s">
        <v>243</v>
      </c>
    </row>
    <row r="17" spans="2:2" x14ac:dyDescent="0.55000000000000004">
      <c r="B17" s="112" t="s">
        <v>244</v>
      </c>
    </row>
    <row r="18" spans="2:2" x14ac:dyDescent="0.55000000000000004">
      <c r="B18" s="112" t="s">
        <v>245</v>
      </c>
    </row>
    <row r="20" spans="2:2" x14ac:dyDescent="0.55000000000000004">
      <c r="B20" s="104" t="s">
        <v>250</v>
      </c>
    </row>
  </sheetData>
  <sheetProtection algorithmName="SHA-512" hashValue="zpiy4lY1AoSlh9gdIpsNbpI2H5cM1BVU56Wukf9ZylvzK1w9csAGbUJvHS4iWfHy55XsDnEYrtOrBTNdIaobQA==" saltValue="sIsV9RAiICLA3DZXbUQScg==" spinCount="100000" sheet="1" objects="1" scenarios="1" formatColumns="0" selectLockedCells="1"/>
  <conditionalFormatting sqref="C6:C9">
    <cfRule type="expression" dxfId="210" priority="1">
      <formula>C6&lt;&gt;""</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449868d-1943-49dc-a766-e890feacf456">
      <Terms xmlns="http://schemas.microsoft.com/office/infopath/2007/PartnerControls"/>
    </lcf76f155ced4ddcb4097134ff3c332f>
    <TaxCatchAll xmlns="464cb57c-b1d2-4665-937c-4a7c651a3162" xsi:nil="true"/>
    <Opmerkingen xmlns="3449868d-1943-49dc-a766-e890feacf45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032069ED304741BCB85D90D1874118" ma:contentTypeVersion="15" ma:contentTypeDescription="Een nieuw document maken." ma:contentTypeScope="" ma:versionID="8bf0fc699fcfe367926cb0a0d0691713">
  <xsd:schema xmlns:xsd="http://www.w3.org/2001/XMLSchema" xmlns:xs="http://www.w3.org/2001/XMLSchema" xmlns:p="http://schemas.microsoft.com/office/2006/metadata/properties" xmlns:ns2="3449868d-1943-49dc-a766-e890feacf456" xmlns:ns3="464cb57c-b1d2-4665-937c-4a7c651a3162" targetNamespace="http://schemas.microsoft.com/office/2006/metadata/properties" ma:root="true" ma:fieldsID="684fa71c7807003a848fcc80ccf51603" ns2:_="" ns3:_="">
    <xsd:import namespace="3449868d-1943-49dc-a766-e890feacf456"/>
    <xsd:import namespace="464cb57c-b1d2-4665-937c-4a7c651a31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9868d-1943-49dc-a766-e890feacf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c0aa68d-9e68-4059-ad82-fcc8655c64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pmerkingen" ma:index="22" nillable="true" ma:displayName="Opmerkingen" ma:description="Opmerkingen voor status document"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4cb57c-b1d2-4665-937c-4a7c651a316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5b3deb-c98c-4967-b01a-38f31175482f}" ma:internalName="TaxCatchAll" ma:showField="CatchAllData" ma:web="464cb57c-b1d2-4665-937c-4a7c651a31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5989A7-FB28-4DCB-B954-C49FEDEEA4A1}">
  <ds:schemaRefs>
    <ds:schemaRef ds:uri="http://schemas.microsoft.com/office/2006/metadata/properties"/>
    <ds:schemaRef ds:uri="http://schemas.microsoft.com/office/infopath/2007/PartnerControls"/>
    <ds:schemaRef ds:uri="3449868d-1943-49dc-a766-e890feacf456"/>
    <ds:schemaRef ds:uri="464cb57c-b1d2-4665-937c-4a7c651a3162"/>
  </ds:schemaRefs>
</ds:datastoreItem>
</file>

<file path=customXml/itemProps2.xml><?xml version="1.0" encoding="utf-8"?>
<ds:datastoreItem xmlns:ds="http://schemas.openxmlformats.org/officeDocument/2006/customXml" ds:itemID="{E2802965-C6CB-4E23-857A-F7A327A9C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9868d-1943-49dc-a766-e890feacf456"/>
    <ds:schemaRef ds:uri="464cb57c-b1d2-4665-937c-4a7c651a31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F6E908-81F3-471B-86D3-5122174894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19</vt:i4>
      </vt:variant>
      <vt:variant>
        <vt:lpstr>Benoemde bereiken</vt:lpstr>
      </vt:variant>
      <vt:variant>
        <vt:i4>19</vt:i4>
      </vt:variant>
    </vt:vector>
  </HeadingPairs>
  <TitlesOfParts>
    <vt:vector size="38" baseType="lpstr">
      <vt:lpstr>OphaalLT</vt:lpstr>
      <vt:lpstr>Ophaalblad</vt:lpstr>
      <vt:lpstr>Lijsten</vt:lpstr>
      <vt:lpstr>0. Versiebeheer</vt:lpstr>
      <vt:lpstr>1. Algemene instructie</vt:lpstr>
      <vt:lpstr>2. Instellingsgegevens</vt:lpstr>
      <vt:lpstr>3. Overheadkosten</vt:lpstr>
      <vt:lpstr>4. Overig</vt:lpstr>
      <vt:lpstr>5. Tolkkosten</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'0. Versiebeheer'!Afdrukbereik</vt:lpstr>
      <vt:lpstr>'Verblijfsgroep 1'!Afdrukbereik</vt:lpstr>
      <vt:lpstr>'Verblijfsgroep 10'!Afdrukbereik</vt:lpstr>
      <vt:lpstr>'Verblijfsgroep 2'!Afdrukbereik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bez</vt:lpstr>
      <vt:lpstr>bezetting</vt:lpstr>
      <vt:lpstr>cao</vt:lpstr>
      <vt:lpstr>cap</vt:lpstr>
      <vt:lpstr>dag</vt:lpstr>
      <vt:lpstr>dekkend</vt:lpstr>
      <vt:lpstr>ja</vt:lpstr>
      <vt:lpstr>nacht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Sybe Bijleveld</cp:lastModifiedBy>
  <cp:lastPrinted>2022-05-20T12:29:58Z</cp:lastPrinted>
  <dcterms:created xsi:type="dcterms:W3CDTF">2018-04-24T11:48:23Z</dcterms:created>
  <dcterms:modified xsi:type="dcterms:W3CDTF">2026-04-21T12:37:54Z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0x0101007C032069ED304741BCB85D90D1874118</vt:lpwstr>
  </property>
</Properties>
</file>